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hamm\OneDrive\Documents\Fantasy Weekly 23\Fantasy\Fantasy 2023 - Weekly_Excel\"/>
    </mc:Choice>
  </mc:AlternateContent>
  <xr:revisionPtr revIDLastSave="0" documentId="13_ncr:1_{0E33F5D6-1A0E-42F2-925B-2F39B23F76D5}" xr6:coauthVersionLast="47" xr6:coauthVersionMax="47" xr10:uidLastSave="{00000000-0000-0000-0000-000000000000}"/>
  <bookViews>
    <workbookView xWindow="-110" yWindow="-110" windowWidth="19420" windowHeight="11020" tabRatio="894" xr2:uid="{00000000-000D-0000-FFFF-FFFF00000000}"/>
  </bookViews>
  <sheets>
    <sheet name="Weekly" sheetId="7" r:id="rId1"/>
    <sheet name="wk 1" sheetId="2" r:id="rId2"/>
    <sheet name="wk 2" sheetId="1" r:id="rId3"/>
    <sheet name="wk 3" sheetId="4" r:id="rId4"/>
    <sheet name="wk 4" sheetId="5" r:id="rId5"/>
    <sheet name="wk 5" sheetId="25" r:id="rId6"/>
    <sheet name="wk 6" sheetId="26" r:id="rId7"/>
    <sheet name="wk 7" sheetId="27" r:id="rId8"/>
    <sheet name="wk 8" sheetId="39" r:id="rId9"/>
    <sheet name="wk 9" sheetId="40" r:id="rId10"/>
    <sheet name="wk 10" sheetId="41" r:id="rId11"/>
    <sheet name="wk 11" sheetId="42" r:id="rId12"/>
    <sheet name="wk 12" sheetId="43" r:id="rId13"/>
    <sheet name="wk 13" sheetId="45" r:id="rId14"/>
    <sheet name="wk 14" sheetId="46" r:id="rId15"/>
    <sheet name="wk 15" sheetId="47" r:id="rId16"/>
    <sheet name="wk 16" sheetId="48" r:id="rId17"/>
    <sheet name="wk 17" sheetId="49" r:id="rId18"/>
    <sheet name="wk 18" sheetId="5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7" l="1"/>
  <c r="V11" i="7"/>
  <c r="V16" i="7"/>
  <c r="V5" i="7"/>
  <c r="V19" i="7"/>
  <c r="V18" i="7"/>
  <c r="V28" i="7"/>
  <c r="V10" i="7"/>
  <c r="V40" i="7"/>
  <c r="V14" i="7"/>
  <c r="V25" i="7"/>
  <c r="V20" i="7"/>
  <c r="V31" i="7"/>
  <c r="V37" i="7"/>
  <c r="V32" i="7"/>
  <c r="V27" i="7"/>
  <c r="V51" i="7"/>
  <c r="V44" i="7"/>
  <c r="V35" i="7"/>
  <c r="V13" i="7"/>
  <c r="V33" i="7"/>
  <c r="V9" i="7"/>
  <c r="V50" i="7"/>
  <c r="V47" i="7"/>
  <c r="V26" i="7"/>
  <c r="V6" i="7"/>
  <c r="V17" i="7"/>
  <c r="V41" i="7"/>
  <c r="V30" i="7"/>
  <c r="V38" i="7"/>
  <c r="V43" i="7"/>
  <c r="V45" i="7"/>
  <c r="V24" i="7"/>
  <c r="V22" i="7"/>
  <c r="V46" i="7"/>
  <c r="V23" i="7"/>
  <c r="W23" i="7"/>
  <c r="W20" i="7"/>
  <c r="B23" i="7"/>
  <c r="F23" i="7"/>
  <c r="G23" i="7"/>
  <c r="H23" i="7"/>
  <c r="M23" i="7"/>
  <c r="N23" i="7"/>
  <c r="O23" i="7"/>
  <c r="Q23" i="7"/>
  <c r="S23" i="7"/>
  <c r="T23" i="7"/>
  <c r="U23" i="7"/>
  <c r="E23" i="7" l="1"/>
  <c r="D23" i="7"/>
  <c r="W43" i="7"/>
  <c r="W50" i="7"/>
  <c r="W30" i="7"/>
  <c r="W33" i="7"/>
  <c r="W12" i="7"/>
  <c r="W16" i="7"/>
  <c r="W19" i="7"/>
  <c r="W17" i="7"/>
  <c r="W39" i="7"/>
  <c r="W29" i="7"/>
  <c r="W47" i="7"/>
  <c r="W37" i="7"/>
  <c r="W10" i="7"/>
  <c r="W27" i="7"/>
  <c r="W21" i="7"/>
  <c r="W13" i="7"/>
  <c r="W22" i="7"/>
  <c r="W24" i="7"/>
  <c r="W38" i="7"/>
  <c r="W26" i="7"/>
  <c r="W34" i="7"/>
  <c r="W44" i="7"/>
  <c r="W41" i="7"/>
  <c r="W32" i="7"/>
  <c r="W46" i="7"/>
  <c r="W5" i="7"/>
  <c r="W35" i="7"/>
  <c r="W18" i="7"/>
  <c r="W45" i="7"/>
  <c r="W14" i="7"/>
  <c r="W25" i="7"/>
  <c r="W31" i="7"/>
  <c r="B46" i="7" l="1"/>
  <c r="H46" i="7"/>
  <c r="K46" i="7"/>
  <c r="L46" i="7"/>
  <c r="M46" i="7"/>
  <c r="S46" i="7"/>
  <c r="T46" i="7"/>
  <c r="U46" i="7"/>
  <c r="F20" i="7"/>
  <c r="F34" i="7"/>
  <c r="F29" i="7"/>
  <c r="F38" i="7"/>
  <c r="F44" i="7"/>
  <c r="F39" i="7"/>
  <c r="F42" i="7"/>
  <c r="F7" i="7"/>
  <c r="F10" i="7"/>
  <c r="F12" i="7"/>
  <c r="F32" i="7"/>
  <c r="F28" i="7"/>
  <c r="F5" i="7"/>
  <c r="F26" i="7"/>
  <c r="F43" i="7"/>
  <c r="F37" i="7"/>
  <c r="F24" i="7"/>
  <c r="F19" i="7"/>
  <c r="F11" i="7"/>
  <c r="F9" i="7"/>
  <c r="F27" i="7"/>
  <c r="F14" i="7"/>
  <c r="F49" i="7"/>
  <c r="F30" i="7"/>
  <c r="F50" i="7"/>
  <c r="F13" i="7"/>
  <c r="F17" i="7"/>
  <c r="F21" i="7"/>
  <c r="F31" i="7"/>
  <c r="F18" i="7"/>
  <c r="F15" i="7"/>
  <c r="D46" i="7" l="1"/>
  <c r="E46" i="7"/>
  <c r="S33" i="7" l="1"/>
  <c r="R13" i="7"/>
  <c r="R24" i="7"/>
  <c r="R14" i="7"/>
  <c r="P45" i="7"/>
  <c r="O26" i="7"/>
  <c r="P10" i="7"/>
  <c r="P6" i="7"/>
  <c r="O17" i="7"/>
  <c r="O47" i="7"/>
  <c r="N11" i="7"/>
  <c r="N31" i="7"/>
  <c r="L28" i="7"/>
  <c r="J7" i="7"/>
  <c r="J44" i="7"/>
  <c r="J18" i="7"/>
  <c r="J20" i="7"/>
  <c r="J5" i="7"/>
  <c r="P8" i="7"/>
  <c r="P34" i="7"/>
  <c r="P29" i="7"/>
  <c r="P17" i="7"/>
  <c r="Q17" i="7"/>
  <c r="Q45" i="7"/>
  <c r="Q37" i="7"/>
  <c r="P48" i="7"/>
  <c r="Q48" i="7"/>
  <c r="Q49" i="7"/>
  <c r="Q50" i="7"/>
  <c r="P26" i="7"/>
  <c r="Q26" i="7"/>
  <c r="Q24" i="7"/>
  <c r="P9" i="7"/>
  <c r="Q9" i="7"/>
  <c r="Q41" i="7"/>
  <c r="P40" i="7"/>
  <c r="Q40" i="7"/>
  <c r="P36" i="7"/>
  <c r="Q36" i="7"/>
  <c r="P35" i="7"/>
  <c r="Q35" i="7"/>
  <c r="P13" i="7"/>
  <c r="Q13" i="7"/>
  <c r="P31" i="7"/>
  <c r="Q31" i="7"/>
  <c r="Q21" i="7"/>
  <c r="P19" i="7"/>
  <c r="Q19" i="7"/>
  <c r="P33" i="7"/>
  <c r="Q33" i="7"/>
  <c r="P30" i="7"/>
  <c r="Q30" i="7"/>
  <c r="Q18" i="7"/>
  <c r="P43" i="7"/>
  <c r="Q43" i="7"/>
  <c r="Q10" i="7"/>
  <c r="P47" i="7"/>
  <c r="Q47" i="7"/>
  <c r="P12" i="7"/>
  <c r="Q12" i="7"/>
  <c r="P25" i="7"/>
  <c r="Q25" i="7"/>
  <c r="P11" i="7"/>
  <c r="Q11" i="7"/>
  <c r="P14" i="7"/>
  <c r="Q14" i="7"/>
  <c r="Q6" i="7"/>
  <c r="Q27" i="7"/>
  <c r="P7" i="7"/>
  <c r="Q7" i="7"/>
  <c r="P5" i="7"/>
  <c r="Q5" i="7"/>
  <c r="P32" i="7"/>
  <c r="Q32" i="7"/>
  <c r="P28" i="7"/>
  <c r="Q28" i="7"/>
  <c r="K9" i="7"/>
  <c r="K26" i="7"/>
  <c r="K47" i="7"/>
  <c r="K43" i="7"/>
  <c r="K49" i="7"/>
  <c r="K15" i="7"/>
  <c r="K40" i="7"/>
  <c r="K51" i="7"/>
  <c r="K12" i="7"/>
  <c r="K30" i="7"/>
  <c r="K13" i="7"/>
  <c r="K42" i="7"/>
  <c r="K28" i="7"/>
  <c r="K33" i="7"/>
  <c r="K29" i="7"/>
  <c r="K50" i="7"/>
  <c r="K39" i="7"/>
  <c r="K45" i="7"/>
  <c r="K11" i="7"/>
  <c r="K31" i="7"/>
  <c r="K44" i="7"/>
  <c r="K5" i="7"/>
  <c r="K16" i="7"/>
  <c r="K20" i="7"/>
  <c r="K10" i="7"/>
  <c r="K7" i="7"/>
  <c r="K38" i="7"/>
  <c r="K14" i="7"/>
  <c r="K18" i="7"/>
  <c r="K8" i="7"/>
  <c r="K27" i="7"/>
  <c r="K36" i="7"/>
  <c r="K22" i="7"/>
  <c r="K24" i="7"/>
  <c r="K17" i="7"/>
  <c r="K6" i="7"/>
  <c r="T13" i="7"/>
  <c r="T5" i="7"/>
  <c r="S27" i="7"/>
  <c r="S39" i="7"/>
  <c r="S37" i="7"/>
  <c r="R47" i="7"/>
  <c r="R27" i="7"/>
  <c r="R28" i="7"/>
  <c r="R6" i="7"/>
  <c r="O25" i="7"/>
  <c r="O44" i="7"/>
  <c r="N27" i="7"/>
  <c r="N14" i="7"/>
  <c r="N6" i="7"/>
  <c r="N17" i="7"/>
  <c r="M21" i="7"/>
  <c r="M44" i="7"/>
  <c r="M14" i="7"/>
  <c r="L27" i="7"/>
  <c r="L16" i="7"/>
  <c r="J39" i="7"/>
  <c r="J12" i="7"/>
  <c r="J10" i="7"/>
  <c r="I27" i="7"/>
  <c r="I31" i="7"/>
  <c r="I39" i="7"/>
  <c r="I5" i="7"/>
  <c r="I12" i="7"/>
  <c r="H27" i="7"/>
  <c r="H31" i="7"/>
  <c r="H6" i="7"/>
  <c r="H39" i="7"/>
  <c r="G21" i="7"/>
  <c r="G27" i="7"/>
  <c r="G31" i="7"/>
  <c r="N22" i="7"/>
  <c r="O14" i="7"/>
  <c r="T14" i="7"/>
  <c r="U9" i="7"/>
  <c r="U33" i="7"/>
  <c r="U11" i="7"/>
  <c r="U12" i="7"/>
  <c r="U10" i="7"/>
  <c r="U24" i="7"/>
  <c r="U26" i="7"/>
  <c r="U16" i="7"/>
  <c r="U17" i="7"/>
  <c r="U38" i="7"/>
  <c r="U44" i="7"/>
  <c r="U37" i="7"/>
  <c r="U25" i="7"/>
  <c r="U45" i="7"/>
  <c r="U7" i="7"/>
  <c r="U27" i="7"/>
  <c r="U21" i="7"/>
  <c r="U6" i="7"/>
  <c r="U13" i="7"/>
  <c r="U14" i="7"/>
  <c r="U31" i="7"/>
  <c r="U47" i="7"/>
  <c r="U22" i="7"/>
  <c r="U28" i="7"/>
  <c r="U20" i="7"/>
  <c r="U39" i="7"/>
  <c r="U5" i="7"/>
  <c r="U50" i="7"/>
  <c r="U51" i="7"/>
  <c r="U30" i="7"/>
  <c r="U19" i="7"/>
  <c r="U35" i="7"/>
  <c r="U48" i="7"/>
  <c r="U18" i="7"/>
  <c r="B50" i="7"/>
  <c r="B51" i="7"/>
  <c r="B30" i="7"/>
  <c r="B19" i="7"/>
  <c r="B35" i="7"/>
  <c r="B48" i="7"/>
  <c r="B18" i="7"/>
  <c r="B32" i="7"/>
  <c r="B49" i="7"/>
  <c r="B29" i="7"/>
  <c r="B43" i="7"/>
  <c r="B34" i="7"/>
  <c r="B36" i="7"/>
  <c r="B8" i="7"/>
  <c r="B42" i="7"/>
  <c r="B40" i="7"/>
  <c r="B41" i="7"/>
  <c r="B15" i="7"/>
  <c r="G50" i="7"/>
  <c r="G30" i="7"/>
  <c r="G19" i="7"/>
  <c r="G48" i="7"/>
  <c r="G18" i="7"/>
  <c r="G32" i="7"/>
  <c r="G49" i="7"/>
  <c r="G29" i="7"/>
  <c r="G34" i="7"/>
  <c r="G36" i="7"/>
  <c r="G8" i="7"/>
  <c r="G42" i="7"/>
  <c r="G40" i="7"/>
  <c r="G41" i="7"/>
  <c r="G15" i="7"/>
  <c r="H30" i="7"/>
  <c r="H19" i="7"/>
  <c r="H35" i="7"/>
  <c r="H18" i="7"/>
  <c r="H32" i="7"/>
  <c r="H29" i="7"/>
  <c r="H34" i="7"/>
  <c r="H36" i="7"/>
  <c r="H8" i="7"/>
  <c r="H42" i="7"/>
  <c r="H40" i="7"/>
  <c r="H15" i="7"/>
  <c r="I50" i="7"/>
  <c r="I51" i="7"/>
  <c r="I30" i="7"/>
  <c r="I19" i="7"/>
  <c r="I35" i="7"/>
  <c r="I18" i="7"/>
  <c r="I32" i="7"/>
  <c r="I34" i="7"/>
  <c r="I8" i="7"/>
  <c r="I42" i="7"/>
  <c r="I40" i="7"/>
  <c r="I41" i="7"/>
  <c r="I15" i="7"/>
  <c r="J50" i="7"/>
  <c r="J51" i="7"/>
  <c r="J19" i="7"/>
  <c r="J43" i="7"/>
  <c r="J34" i="7"/>
  <c r="J36" i="7"/>
  <c r="J8" i="7"/>
  <c r="J42" i="7"/>
  <c r="J41" i="7"/>
  <c r="L50" i="7"/>
  <c r="L30" i="7"/>
  <c r="L19" i="7"/>
  <c r="L18" i="7"/>
  <c r="L29" i="7"/>
  <c r="L43" i="7"/>
  <c r="L34" i="7"/>
  <c r="L36" i="7"/>
  <c r="L8" i="7"/>
  <c r="L40" i="7"/>
  <c r="L41" i="7"/>
  <c r="L15" i="7"/>
  <c r="M50" i="7"/>
  <c r="M51" i="7"/>
  <c r="M30" i="7"/>
  <c r="M19" i="7"/>
  <c r="M48" i="7"/>
  <c r="M18" i="7"/>
  <c r="M49" i="7"/>
  <c r="M29" i="7"/>
  <c r="M34" i="7"/>
  <c r="M36" i="7"/>
  <c r="M8" i="7"/>
  <c r="M40" i="7"/>
  <c r="M41" i="7"/>
  <c r="M15" i="7"/>
  <c r="N50" i="7"/>
  <c r="N51" i="7"/>
  <c r="N30" i="7"/>
  <c r="N19" i="7"/>
  <c r="N35" i="7"/>
  <c r="N48" i="7"/>
  <c r="N18" i="7"/>
  <c r="N49" i="7"/>
  <c r="N34" i="7"/>
  <c r="N36" i="7"/>
  <c r="N8" i="7"/>
  <c r="N42" i="7"/>
  <c r="N15" i="7"/>
  <c r="O50" i="7"/>
  <c r="O30" i="7"/>
  <c r="O19" i="7"/>
  <c r="O35" i="7"/>
  <c r="O18" i="7"/>
  <c r="O49" i="7"/>
  <c r="O29" i="7"/>
  <c r="O43" i="7"/>
  <c r="O34" i="7"/>
  <c r="O36" i="7"/>
  <c r="O8" i="7"/>
  <c r="O42" i="7"/>
  <c r="O40" i="7"/>
  <c r="O15" i="7"/>
  <c r="R35" i="7"/>
  <c r="R48" i="7"/>
  <c r="R18" i="7"/>
  <c r="R32" i="7"/>
  <c r="R29" i="7"/>
  <c r="R43" i="7"/>
  <c r="R40" i="7"/>
  <c r="R15" i="7"/>
  <c r="S50" i="7"/>
  <c r="S30" i="7"/>
  <c r="S19" i="7"/>
  <c r="S35" i="7"/>
  <c r="S32" i="7"/>
  <c r="S29" i="7"/>
  <c r="S43" i="7"/>
  <c r="S36" i="7"/>
  <c r="S40" i="7"/>
  <c r="S41" i="7"/>
  <c r="S15" i="7"/>
  <c r="T30" i="7"/>
  <c r="T35" i="7"/>
  <c r="T18" i="7"/>
  <c r="T32" i="7"/>
  <c r="T49" i="7"/>
  <c r="T43" i="7"/>
  <c r="T36" i="7"/>
  <c r="T40" i="7"/>
  <c r="T41" i="7"/>
  <c r="T15" i="7"/>
  <c r="D41" i="7" l="1"/>
  <c r="D42" i="7"/>
  <c r="E34" i="7"/>
  <c r="E43" i="7"/>
  <c r="E50" i="7"/>
  <c r="E8" i="7"/>
  <c r="D8" i="7"/>
  <c r="E32" i="7"/>
  <c r="D32" i="7"/>
  <c r="E48" i="7"/>
  <c r="D48" i="7"/>
  <c r="E30" i="7"/>
  <c r="D30" i="7"/>
  <c r="D34" i="7"/>
  <c r="D43" i="7"/>
  <c r="D35" i="7"/>
  <c r="D50" i="7"/>
  <c r="E35" i="7"/>
  <c r="E15" i="7"/>
  <c r="E41" i="7"/>
  <c r="E42" i="7"/>
  <c r="E36" i="7"/>
  <c r="E29" i="7"/>
  <c r="D29" i="7"/>
  <c r="E49" i="7"/>
  <c r="D49" i="7"/>
  <c r="E18" i="7"/>
  <c r="D18" i="7"/>
  <c r="E40" i="7"/>
  <c r="D40" i="7"/>
  <c r="E19" i="7"/>
  <c r="D19" i="7"/>
  <c r="E51" i="7"/>
  <c r="D51" i="7"/>
  <c r="D15" i="7"/>
  <c r="D36" i="7"/>
  <c r="B27" i="7"/>
  <c r="T27" i="7"/>
  <c r="D27" i="7" s="1"/>
  <c r="B12" i="7"/>
  <c r="G12" i="7"/>
  <c r="H12" i="7"/>
  <c r="M12" i="7"/>
  <c r="N12" i="7"/>
  <c r="O12" i="7"/>
  <c r="S12" i="7"/>
  <c r="T12" i="7"/>
  <c r="T26" i="7"/>
  <c r="T24" i="7"/>
  <c r="T9" i="7"/>
  <c r="T38" i="7"/>
  <c r="T11" i="7"/>
  <c r="T16" i="7"/>
  <c r="T37" i="7"/>
  <c r="T28" i="7"/>
  <c r="T33" i="7"/>
  <c r="T44" i="7"/>
  <c r="T25" i="7"/>
  <c r="T7" i="7"/>
  <c r="T17" i="7"/>
  <c r="T45" i="7"/>
  <c r="T22" i="7"/>
  <c r="T10" i="7"/>
  <c r="T21" i="7"/>
  <c r="T31" i="7"/>
  <c r="T20" i="7"/>
  <c r="T6" i="7"/>
  <c r="E27" i="7" l="1"/>
  <c r="D12" i="7"/>
  <c r="E12" i="7"/>
  <c r="S45" i="7"/>
  <c r="S22" i="7"/>
  <c r="S13" i="7"/>
  <c r="S16" i="7"/>
  <c r="S21" i="7"/>
  <c r="S31" i="7"/>
  <c r="S9" i="7"/>
  <c r="S6" i="7"/>
  <c r="S11" i="7"/>
  <c r="S5" i="7"/>
  <c r="S24" i="7"/>
  <c r="S10" i="7"/>
  <c r="S47" i="7"/>
  <c r="S25" i="7"/>
  <c r="S38" i="7"/>
  <c r="S7" i="7"/>
  <c r="R22" i="7" l="1"/>
  <c r="R10" i="7"/>
  <c r="R5" i="7"/>
  <c r="R25" i="7"/>
  <c r="R9" i="7"/>
  <c r="R26" i="7"/>
  <c r="R33" i="7"/>
  <c r="R11" i="7"/>
  <c r="R31" i="7"/>
  <c r="R38" i="7"/>
  <c r="O7" i="7" l="1"/>
  <c r="O45" i="7"/>
  <c r="O11" i="7"/>
  <c r="O24" i="7"/>
  <c r="O38" i="7"/>
  <c r="O9" i="7"/>
  <c r="O31" i="7"/>
  <c r="O22" i="7"/>
  <c r="O13" i="7"/>
  <c r="O33" i="7"/>
  <c r="O21" i="7"/>
  <c r="O5" i="7"/>
  <c r="O10" i="7"/>
  <c r="N37" i="7"/>
  <c r="N7" i="7"/>
  <c r="N45" i="7"/>
  <c r="N24" i="7"/>
  <c r="N47" i="7"/>
  <c r="N16" i="7"/>
  <c r="N13" i="7"/>
  <c r="N33" i="7"/>
  <c r="N21" i="7"/>
  <c r="M17" i="7"/>
  <c r="M37" i="7"/>
  <c r="M7" i="7"/>
  <c r="M45" i="7"/>
  <c r="M11" i="7"/>
  <c r="M24" i="7"/>
  <c r="M9" i="7"/>
  <c r="M28" i="7"/>
  <c r="M16" i="7"/>
  <c r="M22" i="7"/>
  <c r="M13" i="7"/>
  <c r="M33" i="7"/>
  <c r="M6" i="7"/>
  <c r="M5" i="7"/>
  <c r="M10" i="7"/>
  <c r="M20" i="7"/>
  <c r="L7" i="7"/>
  <c r="L11" i="7"/>
  <c r="L24" i="7"/>
  <c r="L9" i="7"/>
  <c r="L22" i="7"/>
  <c r="L14" i="7"/>
  <c r="L6" i="7"/>
  <c r="L44" i="7"/>
  <c r="L5" i="7"/>
  <c r="L10" i="7"/>
  <c r="L20" i="7"/>
  <c r="J17" i="7"/>
  <c r="J45" i="7"/>
  <c r="J24" i="7"/>
  <c r="J38" i="7"/>
  <c r="J9" i="7"/>
  <c r="J28" i="7"/>
  <c r="J16" i="7"/>
  <c r="J31" i="7"/>
  <c r="J22" i="7"/>
  <c r="J14" i="7"/>
  <c r="J13" i="7"/>
  <c r="J33" i="7"/>
  <c r="J6" i="7"/>
  <c r="J26" i="7"/>
  <c r="I22" i="7"/>
  <c r="I13" i="7"/>
  <c r="I14" i="7"/>
  <c r="I16" i="7"/>
  <c r="I9" i="7"/>
  <c r="I28" i="7"/>
  <c r="I6" i="7"/>
  <c r="I11" i="7"/>
  <c r="I26" i="7"/>
  <c r="I44" i="7"/>
  <c r="I17" i="7"/>
  <c r="I24" i="7"/>
  <c r="I10" i="7"/>
  <c r="I37" i="7"/>
  <c r="I47" i="7"/>
  <c r="I25" i="7"/>
  <c r="I20" i="7"/>
  <c r="I38" i="7"/>
  <c r="I7" i="7"/>
  <c r="H45" i="7"/>
  <c r="H22" i="7"/>
  <c r="H13" i="7"/>
  <c r="H14" i="7"/>
  <c r="H16" i="7"/>
  <c r="H21" i="7"/>
  <c r="H9" i="7"/>
  <c r="H28" i="7"/>
  <c r="H11" i="7"/>
  <c r="H44" i="7"/>
  <c r="H5" i="7"/>
  <c r="H17" i="7"/>
  <c r="H24" i="7"/>
  <c r="H10" i="7"/>
  <c r="H37" i="7"/>
  <c r="H47" i="7"/>
  <c r="H20" i="7"/>
  <c r="H38" i="7"/>
  <c r="H7" i="7"/>
  <c r="G22" i="7"/>
  <c r="G13" i="7"/>
  <c r="G14" i="7"/>
  <c r="G16" i="7"/>
  <c r="G39" i="7"/>
  <c r="G9" i="7"/>
  <c r="G28" i="7"/>
  <c r="G6" i="7"/>
  <c r="G11" i="7"/>
  <c r="G26" i="7"/>
  <c r="G44" i="7"/>
  <c r="G5" i="7"/>
  <c r="G17" i="7"/>
  <c r="G24" i="7"/>
  <c r="G10" i="7"/>
  <c r="G37" i="7"/>
  <c r="G20" i="7"/>
  <c r="G38" i="7"/>
  <c r="G7" i="7"/>
  <c r="B39" i="7"/>
  <c r="B28" i="7"/>
  <c r="B14" i="7"/>
  <c r="B5" i="7"/>
  <c r="B22" i="7"/>
  <c r="B47" i="7"/>
  <c r="B10" i="7"/>
  <c r="E14" i="7" l="1"/>
  <c r="D14" i="7"/>
  <c r="E39" i="7"/>
  <c r="D39" i="7"/>
  <c r="D47" i="7"/>
  <c r="D5" i="7"/>
  <c r="D10" i="7"/>
  <c r="E10" i="7"/>
  <c r="D22" i="7"/>
  <c r="E22" i="7"/>
  <c r="D28" i="7"/>
  <c r="E28" i="7"/>
  <c r="E47" i="7"/>
  <c r="E5" i="7"/>
  <c r="B38" i="7"/>
  <c r="B6" i="7"/>
  <c r="B31" i="7"/>
  <c r="D6" i="7" l="1"/>
  <c r="D31" i="7"/>
  <c r="E31" i="7"/>
  <c r="E6" i="7"/>
  <c r="E38" i="7"/>
  <c r="D38" i="7"/>
  <c r="N26" i="7"/>
  <c r="B7" i="7"/>
  <c r="B16" i="7"/>
  <c r="B11" i="7"/>
  <c r="B44" i="7"/>
  <c r="M26" i="7"/>
  <c r="L26" i="7"/>
  <c r="I33" i="7"/>
  <c r="H33" i="7"/>
  <c r="G33" i="7"/>
  <c r="D16" i="7" l="1"/>
  <c r="D44" i="7"/>
  <c r="E44" i="7"/>
  <c r="E16" i="7"/>
  <c r="D7" i="7"/>
  <c r="E7" i="7"/>
  <c r="D11" i="7"/>
  <c r="E11" i="7"/>
  <c r="E17" i="7" l="1"/>
  <c r="E33" i="7"/>
  <c r="E9" i="7"/>
  <c r="E20" i="7"/>
  <c r="E13" i="7"/>
  <c r="E25" i="7"/>
  <c r="E26" i="7"/>
  <c r="E37" i="7"/>
  <c r="E21" i="7"/>
  <c r="B37" i="7"/>
  <c r="D37" i="7" l="1"/>
  <c r="B45" i="7" l="1"/>
  <c r="R45" i="7" s="1"/>
  <c r="B17" i="7"/>
  <c r="B20" i="7"/>
  <c r="E45" i="7" l="1"/>
  <c r="D20" i="7"/>
  <c r="D17" i="7"/>
  <c r="D45" i="7"/>
  <c r="B25" i="7" l="1"/>
  <c r="B24" i="7"/>
  <c r="B21" i="7"/>
  <c r="B33" i="7"/>
  <c r="B26" i="7"/>
  <c r="B9" i="7"/>
  <c r="B13" i="7"/>
  <c r="D33" i="7" l="1"/>
  <c r="D26" i="7"/>
  <c r="D9" i="7"/>
  <c r="D25" i="7"/>
  <c r="D13" i="7"/>
  <c r="D21" i="7"/>
  <c r="E24" i="7"/>
  <c r="D24" i="7"/>
</calcChain>
</file>

<file path=xl/sharedStrings.xml><?xml version="1.0" encoding="utf-8"?>
<sst xmlns="http://schemas.openxmlformats.org/spreadsheetml/2006/main" count="4114" uniqueCount="263">
  <si>
    <t>Rank</t>
  </si>
  <si>
    <t>Player</t>
  </si>
  <si>
    <t>REC</t>
  </si>
  <si>
    <t>TGT</t>
  </si>
  <si>
    <t>YDS</t>
  </si>
  <si>
    <t>Y/R</t>
  </si>
  <si>
    <t>LG</t>
  </si>
  <si>
    <t>20+</t>
  </si>
  <si>
    <t>TD</t>
  </si>
  <si>
    <t>ATT</t>
  </si>
  <si>
    <t>FL</t>
  </si>
  <si>
    <t>G</t>
  </si>
  <si>
    <t>FPTS</t>
  </si>
  <si>
    <t>FPTS/G</t>
  </si>
  <si>
    <t>ROST</t>
  </si>
  <si>
    <t>T.J. Hockenson (MIN)</t>
  </si>
  <si>
    <t>Hunter Henry (NE)</t>
  </si>
  <si>
    <t>Mark Andrews (BAL)</t>
  </si>
  <si>
    <t>Darren Waller (NYG)</t>
  </si>
  <si>
    <t>Travis Kelce (KC)</t>
  </si>
  <si>
    <t>Logan Thomas (WAS)</t>
  </si>
  <si>
    <t>Kylen Granson (IND)</t>
  </si>
  <si>
    <t>Sam LaPorta (DET)</t>
  </si>
  <si>
    <t>Evan Engram (JAC)</t>
  </si>
  <si>
    <t>Zach Ertz (ARI)</t>
  </si>
  <si>
    <t>Jake Ferguson (DAL)</t>
  </si>
  <si>
    <t>Dawson Knox (BUF)</t>
  </si>
  <si>
    <t>Taysom Hill (NO)</t>
  </si>
  <si>
    <t>Noah Fant (SEA)</t>
  </si>
  <si>
    <t>Tyler Conklin (NYJ)</t>
  </si>
  <si>
    <t>Cade Otton (TB)</t>
  </si>
  <si>
    <t>Dalton Kincaid (BUF)</t>
  </si>
  <si>
    <t>Jonnu Smith (ATL)</t>
  </si>
  <si>
    <t>Luke Schoonmaker (DAL)</t>
  </si>
  <si>
    <t>Gerald Everett (LAC)</t>
  </si>
  <si>
    <t>John Bates (WAS)</t>
  </si>
  <si>
    <t>Will Mallory (IND)</t>
  </si>
  <si>
    <t>Cole Kmet (CHI)</t>
  </si>
  <si>
    <t>Mike Gesicki (NE)</t>
  </si>
  <si>
    <t>Chigoziem Okonkwo (TEN)</t>
  </si>
  <si>
    <t>Dalton Schultz (HOU)</t>
  </si>
  <si>
    <t>Noah Gray (KC)</t>
  </si>
  <si>
    <t>Dallas Goedert (PHI)</t>
  </si>
  <si>
    <t>Colby Parkinson (SEA)</t>
  </si>
  <si>
    <t>Will Dissly (SEA)</t>
  </si>
  <si>
    <t>David Njoku (CLE)</t>
  </si>
  <si>
    <t>George Kittle (SF)</t>
  </si>
  <si>
    <t>Trey McBride (ARI)</t>
  </si>
  <si>
    <t>Durham Smythe (MIA)</t>
  </si>
  <si>
    <t>Brevin Jordan (HOU)</t>
  </si>
  <si>
    <t>Hayden Hurst (CAR)</t>
  </si>
  <si>
    <t>Luke Musgrave (GB)</t>
  </si>
  <si>
    <t>Cole Turner (WAS)</t>
  </si>
  <si>
    <t>Foster Moreau (NO)</t>
  </si>
  <si>
    <t>Austin Hooper (LV)</t>
  </si>
  <si>
    <t>Stone Smartt (LAC)</t>
  </si>
  <si>
    <t>Tyler Higbee (LAR)</t>
  </si>
  <si>
    <t>Kyle Pitts (ATL)</t>
  </si>
  <si>
    <t>Juwan Johnson (NO)</t>
  </si>
  <si>
    <t>Josh Oliver (MIN)</t>
  </si>
  <si>
    <t>Irv Smith Jr. (CIN)</t>
  </si>
  <si>
    <t>Mo Alie-Cox (IND)</t>
  </si>
  <si>
    <t>Josiah Deguara (GB)</t>
  </si>
  <si>
    <t>Isaiah Likely (BAL)</t>
  </si>
  <si>
    <t>Donald Parham Jr. (LAC)</t>
  </si>
  <si>
    <t>Michael Mayer (LV)</t>
  </si>
  <si>
    <t>Jordan Akins (CLE)</t>
  </si>
  <si>
    <t>Pat Freiermuth (PIT)</t>
  </si>
  <si>
    <t>Andrew Beck (HOU)</t>
  </si>
  <si>
    <t>Feleipe Franks (ATL)</t>
  </si>
  <si>
    <t>Nick Bowers (MIA)</t>
  </si>
  <si>
    <t>Zach Gentry (CIN)</t>
  </si>
  <si>
    <t>Jesper Horsted (LV)</t>
  </si>
  <si>
    <t>Drew Sample (CIN)</t>
  </si>
  <si>
    <t>Trevon Wesco (TEN)</t>
  </si>
  <si>
    <t>Tyree Jackson (NYG)</t>
  </si>
  <si>
    <t>Stephen Carlson (CHI)</t>
  </si>
  <si>
    <t>Jody Fortson (KC)</t>
  </si>
  <si>
    <t>Tommy Sweeney (NYG)</t>
  </si>
  <si>
    <t>Kevin Rader (TEN)</t>
  </si>
  <si>
    <t>Tanner Hudson (CIN)</t>
  </si>
  <si>
    <t>Ross Dwelley (SF)</t>
  </si>
  <si>
    <t>Albert Okwuegbunam (PHI)</t>
  </si>
  <si>
    <t>Mitchell Fraboni (DEN)</t>
  </si>
  <si>
    <t>Stephen Sullivan (CAR)</t>
  </si>
  <si>
    <t>Charlie Woerner (SF)</t>
  </si>
  <si>
    <t>Lawrence Cager (NYG)</t>
  </si>
  <si>
    <t>Tyler Mabry (SEA)</t>
  </si>
  <si>
    <t>Sean McKeon (DAL)</t>
  </si>
  <si>
    <t>Giovanni Ricci (CAR)</t>
  </si>
  <si>
    <t>Tyler Davis (GB)</t>
  </si>
  <si>
    <t>Reggie Gilliam (BUF)</t>
  </si>
  <si>
    <t>Dalton Keene (HOU)</t>
  </si>
  <si>
    <t>Rashod Berry (IND)</t>
  </si>
  <si>
    <t>Tommy Hudson (NO)</t>
  </si>
  <si>
    <t>Mitchell Wilcox (CIN)</t>
  </si>
  <si>
    <t>Matt Sokol (NE)</t>
  </si>
  <si>
    <t>Matthew Orzech (GB)</t>
  </si>
  <si>
    <t>Parker Hesse (ATL)</t>
  </si>
  <si>
    <t>Chris Myarick (NYG)</t>
  </si>
  <si>
    <t>Brycen Hopkins (LAR)</t>
  </si>
  <si>
    <t>Harrison Bryant (CLE)</t>
  </si>
  <si>
    <t>Adam Trautman (DEN)</t>
  </si>
  <si>
    <t>Devin Asiasi (CLE)</t>
  </si>
  <si>
    <t>Luke Farrell (JAC)</t>
  </si>
  <si>
    <t>Curtis Hodges (WAS)</t>
  </si>
  <si>
    <t>Leroy Watson IV (SF)</t>
  </si>
  <si>
    <t>Jake Tonges (SF)</t>
  </si>
  <si>
    <t>Rodney Williams (PIT)</t>
  </si>
  <si>
    <t>Zaire Mitchell-Paden (CLE)</t>
  </si>
  <si>
    <t>Cole Fotheringham (LV)</t>
  </si>
  <si>
    <t>Tucker Fisk (ATL)</t>
  </si>
  <si>
    <t>Nikola Kalinic (LAR)</t>
  </si>
  <si>
    <t>Grant Calcaterra (PHI)</t>
  </si>
  <si>
    <t>John FitzPatrick (ATL)</t>
  </si>
  <si>
    <t>Teagan Quitoriano (HOU)</t>
  </si>
  <si>
    <t>Tanner Conner (MIA)</t>
  </si>
  <si>
    <t>Gerrit Prince (KC)</t>
  </si>
  <si>
    <t>Daniel Bellinger (NYG)</t>
  </si>
  <si>
    <t>Nick Muse (MIN)</t>
  </si>
  <si>
    <t>Lucas Krull (DEN)</t>
  </si>
  <si>
    <t>Armani Rogers (WAS)</t>
  </si>
  <si>
    <t>Cameron Latu (SF)</t>
  </si>
  <si>
    <t>Ko Kieft (TB)</t>
  </si>
  <si>
    <t>Connor Heyward (PIT)</t>
  </si>
  <si>
    <t>Andrew Ogletree (IND)</t>
  </si>
  <si>
    <t>Travis Vokolek (BAL)</t>
  </si>
  <si>
    <t>Julian Hill (MIA)</t>
  </si>
  <si>
    <t>Ryan Miller (TB)</t>
  </si>
  <si>
    <t>Tanner Taula (TB)</t>
  </si>
  <si>
    <t>Nate Adkins (DEN)</t>
  </si>
  <si>
    <t>John Samuel Shenker (LV)</t>
  </si>
  <si>
    <t>Jordan Murray (IND)</t>
  </si>
  <si>
    <t>Princeton Fant (DAL)</t>
  </si>
  <si>
    <t>Brady Russell (SEA)</t>
  </si>
  <si>
    <t>Thomas Odukoya (TEN)</t>
  </si>
  <si>
    <t>Tucker Kraft (GB)</t>
  </si>
  <si>
    <t>Brenton Strange (JAC)</t>
  </si>
  <si>
    <t>Payne Durham (TB)</t>
  </si>
  <si>
    <t>Zack Kuntz (NYJ)</t>
  </si>
  <si>
    <t>Ben Sims (GB)</t>
  </si>
  <si>
    <t>Ryan Jones (NYG)</t>
  </si>
  <si>
    <t>Henry Pearson (GB)</t>
  </si>
  <si>
    <t>Blake Whiteheart (ARI)</t>
  </si>
  <si>
    <t>Joel Wilson (BUF)</t>
  </si>
  <si>
    <t>Brayden Willis (SF)</t>
  </si>
  <si>
    <t>Charlie Kolar (BAL)</t>
  </si>
  <si>
    <t>Hunter Long (LAR)</t>
  </si>
  <si>
    <t>Tommy Tremble (CAR)</t>
  </si>
  <si>
    <t>Tre' McKitty (LAC)</t>
  </si>
  <si>
    <t>Kenny Yeboah (NYJ)</t>
  </si>
  <si>
    <t>Quintin Morris (BUF)</t>
  </si>
  <si>
    <t>Miller Forristall (LAR)</t>
  </si>
  <si>
    <t>Matt Bushman (KC)</t>
  </si>
  <si>
    <t>Josh Whyle (TEN)</t>
  </si>
  <si>
    <t>Darnell Washington (PIT)</t>
  </si>
  <si>
    <t>Peyton Hendershot (DAL)</t>
  </si>
  <si>
    <t>Zach Davidson (BUF)</t>
  </si>
  <si>
    <t>Bernhard Seikovits (ARI)</t>
  </si>
  <si>
    <t>Shane Zylstra (DET)</t>
  </si>
  <si>
    <t>Michael Jacobson (NO)</t>
  </si>
  <si>
    <t>Jeremy Ruckert (NYJ)</t>
  </si>
  <si>
    <t>Davis Allen (LAR)</t>
  </si>
  <si>
    <t>Jelani Woods (IND)</t>
  </si>
  <si>
    <t>Hunter Kampmoyer (LAC)</t>
  </si>
  <si>
    <t>Elijah Higgins (ARI)</t>
  </si>
  <si>
    <t>Jacob Harris (JAC)</t>
  </si>
  <si>
    <t>Brock Wright (DET)</t>
  </si>
  <si>
    <t>Josh Pederson (JAC)</t>
  </si>
  <si>
    <t>Greg Dulcich (DEN)</t>
  </si>
  <si>
    <t>Jack Stoll (PHI)</t>
  </si>
  <si>
    <t>James Mitchell (DET)</t>
  </si>
  <si>
    <t>Dominique Curry (DET)</t>
  </si>
  <si>
    <t>Drake Dunsmore (TB)</t>
  </si>
  <si>
    <t>James Dearth (NYJ)</t>
  </si>
  <si>
    <t>Darnell Dinkins (NO)</t>
  </si>
  <si>
    <t>Derek Fine (HOU)</t>
  </si>
  <si>
    <t>J.P. Foschi (CIN)</t>
  </si>
  <si>
    <t>Brad Cottam (KC)</t>
  </si>
  <si>
    <t>Jimmy Graham (NO)</t>
  </si>
  <si>
    <t>Marquez Branson (ATL)</t>
  </si>
  <si>
    <t>Joey Haynos (MIA)</t>
  </si>
  <si>
    <t>Justin Snow (IND)</t>
  </si>
  <si>
    <t>Keith Zinger (ATL)</t>
  </si>
  <si>
    <t>Marcedes Lewis (CHI)</t>
  </si>
  <si>
    <t>Robert Tonyan (CHI)</t>
  </si>
  <si>
    <t>Zach Wood (NO)</t>
  </si>
  <si>
    <t>Jordan Thomas (CAR)</t>
  </si>
  <si>
    <t>Ian Thomas (CAR)</t>
  </si>
  <si>
    <t>David Wells (TB)</t>
  </si>
  <si>
    <t>Johnny Mundt (MIN)</t>
  </si>
  <si>
    <t>Pharaoh Brown (NE)</t>
  </si>
  <si>
    <t>Nick Vannett (LAC)</t>
  </si>
  <si>
    <t>Andrew DePaola (MIN)</t>
  </si>
  <si>
    <t>James Winchester (KC)</t>
  </si>
  <si>
    <t>Tyler Ott (BAL)</t>
  </si>
  <si>
    <t>Patrick Scales (CHI)</t>
  </si>
  <si>
    <t>Tyler Kroft (MIA)</t>
  </si>
  <si>
    <t>MyCole Pruitt (ATL)</t>
  </si>
  <si>
    <t>Blake Bell (KC)</t>
  </si>
  <si>
    <t>Chris Manhertz (DEN)</t>
  </si>
  <si>
    <t>Geoff Swaim (ARI)</t>
  </si>
  <si>
    <t>C.J. Uzomah (NYJ)</t>
  </si>
  <si>
    <t>YDS2</t>
  </si>
  <si>
    <t>TD3</t>
  </si>
  <si>
    <t>Team</t>
  </si>
  <si>
    <t>Total</t>
  </si>
  <si>
    <t>Average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</si>
  <si>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</si>
  <si>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</si>
  <si>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</si>
  <si>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</si>
  <si>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</si>
  <si>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</si>
  <si>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</si>
  <si>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</si>
  <si>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</si>
  <si>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</si>
  <si>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</si>
  <si>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</si>
  <si>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</si>
  <si>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</si>
  <si>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</si>
  <si>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</si>
  <si>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</si>
  <si>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</si>
  <si>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Trend</t>
  </si>
  <si>
    <t>Eric Tomlinson (BAL)</t>
  </si>
  <si>
    <t>Anthony Firkser (DET)</t>
  </si>
  <si>
    <t>Eric Saubert (DAL)</t>
  </si>
  <si>
    <t>Darrell Daniels (FA)</t>
  </si>
  <si>
    <t>Troy Fumagalli (MIN)</t>
  </si>
  <si>
    <t>J.P. Holtz (NO)</t>
  </si>
  <si>
    <t>Noah Gindorff (PIT)</t>
  </si>
  <si>
    <t>Noah Togiai (LV)</t>
  </si>
  <si>
    <t>Jordan Matthews (CAR)</t>
  </si>
  <si>
    <t>Eric Saubert (HOU)</t>
  </si>
  <si>
    <t>Leroy Watson IV (CLE)</t>
  </si>
  <si>
    <t>Noah Togiai (PHI)</t>
  </si>
  <si>
    <t>Tre' McKitty (BUF)</t>
  </si>
  <si>
    <t>Stephen Anderson (LAC)</t>
  </si>
  <si>
    <t xml:space="preserve">        BYE</t>
  </si>
  <si>
    <t>Scotty Washington (BAL)</t>
  </si>
  <si>
    <t>Joel Wilson (GB)</t>
  </si>
  <si>
    <t>Zach Ertz (FA)</t>
  </si>
  <si>
    <t>Derek Parish (FA)</t>
  </si>
  <si>
    <t>J.P. Holtz (FA)</t>
  </si>
  <si>
    <t>Leonard Taylor (JAC)</t>
  </si>
  <si>
    <t>Chris Pierce Jr. (CAR)</t>
  </si>
  <si>
    <t>Devin Asiasi (TEN)</t>
  </si>
  <si>
    <t>Travis Vokolek (ARI)</t>
  </si>
  <si>
    <t>John Shenker (ARI)</t>
  </si>
  <si>
    <t>Izaiah Gathings (KC)</t>
  </si>
  <si>
    <t>Ben Mason (BAL)</t>
  </si>
  <si>
    <t xml:space="preserve">           --</t>
  </si>
  <si>
    <t xml:space="preserve">          BYE</t>
  </si>
  <si>
    <t>Zach Gentry (LV)</t>
  </si>
  <si>
    <t>La'Michael Pettway (NE)</t>
  </si>
  <si>
    <t>Griffin Hebert (PHI)</t>
  </si>
  <si>
    <t>Week</t>
  </si>
  <si>
    <t>E.J. Jenkins (LV)</t>
  </si>
  <si>
    <t>Johnny Lumpkin (DEN)</t>
  </si>
  <si>
    <t>Eric Tomlinson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</si>
</sst>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42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1066800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6707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Weekly</a:t>
          </a:r>
          <a:r>
            <a:rPr lang="en-US" sz="2000" b="1" baseline="0"/>
            <a:t> </a:t>
          </a:r>
          <a:r>
            <a:rPr lang="en-US" sz="2000" b="1"/>
            <a:t>Totals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9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10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11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0"/>
          <a:ext cx="2247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12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0"/>
          <a:ext cx="2247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13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0"/>
          <a:ext cx="2247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14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0" y="0"/>
          <a:ext cx="2247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15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0"/>
          <a:ext cx="2247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16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0" y="0"/>
          <a:ext cx="2247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17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0" y="0"/>
          <a:ext cx="2247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18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2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3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4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5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6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7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0"/>
          <a:ext cx="32385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Tight End Week 8</a:t>
          </a:r>
        </a:p>
        <a:p>
          <a:pPr algn="l"/>
          <a:endParaRPr lang="en-US" sz="2000" b="1"/>
        </a:p>
        <a:p>
          <a:pPr algn="l"/>
          <a:endParaRPr lang="en-US" sz="20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te_wkly" displayName="tbl_te_wkly" ref="A4:W51" totalsRowShown="0">
  <autoFilter ref="A4:W51" xr:uid="{00000000-0009-0000-0100-000007000000}"/>
  <sortState xmlns:xlrd2="http://schemas.microsoft.com/office/spreadsheetml/2017/richdata2" ref="A5:W51">
    <sortCondition descending="1" ref="E4:E51"/>
  </sortState>
  <tableColumns count="23">
    <tableColumn id="1" xr3:uid="{00000000-0010-0000-0000-000001000000}" name="Player" dataDxfId="422"/>
    <tableColumn id="24" xr3:uid="{00000000-0010-0000-0000-000018000000}" name="Team" dataDxfId="421">
      <calculatedColumnFormula>MID(tbl_te_wkly[[#This Row],[Player]], FIND("(", tbl_te_wkly[[#This Row],[Player]]) + 1, FIND(")", tbl_te_wkly[[#This Row],[Player]] tbl_te_wkly[[#This Row],[Player]])- FIND("(", tbl_te_wkly[[#This Row],[Player]]) - 1)</calculatedColumnFormula>
    </tableColumn>
    <tableColumn id="25" xr3:uid="{00000000-0010-0000-0000-000019000000}" name="Trend" dataDxfId="420"/>
    <tableColumn id="2" xr3:uid="{00000000-0010-0000-0000-000002000000}" name="Total" dataDxfId="419">
      <calculatedColumnFormula>SUM(tbl_te_wkly[[#This Row],[Week 1]:[Week 18]])</calculatedColumnFormula>
    </tableColumn>
    <tableColumn id="3" xr3:uid="{00000000-0010-0000-0000-000003000000}" name="Average" dataDxfId="418">
      <calculatedColumnFormula>IFERROR(ROUND(AVERAGE(tbl_te_wkly[[#This Row],[Week 1]:[Week 18]]),2),0)</calculatedColumnFormula>
    </tableColumn>
    <tableColumn id="5" xr3:uid="{00000000-0010-0000-0000-000005000000}" name="Week 1" dataDxfId="417">
      <calculatedColumnFormula>IFERROR(VLOOKUP(tbl_te_wkly[[#This Row],[Player]],tbl_te_wk1[[Player]:[FPTS]],14,0),"          --")</calculatedColumnFormula>
    </tableColumn>
    <tableColumn id="6" xr3:uid="{00000000-0010-0000-0000-000006000000}" name="Week 2" dataDxfId="416">
      <calculatedColumnFormula>IFERROR(VLOOKUP(tbl_te_wkly[[#This Row],[Player]],tbl_te_wk2[[Player]:[FPTS]],14,0),"          --")</calculatedColumnFormula>
    </tableColumn>
    <tableColumn id="7" xr3:uid="{00000000-0010-0000-0000-000007000000}" name="Week 3" dataDxfId="415">
      <calculatedColumnFormula>IFERROR(VLOOKUP(tbl_te_wkly[[#This Row],[Player]],tbl_te_wk3[[Player]:[FPTS]],14,0),"          --")</calculatedColumnFormula>
    </tableColumn>
    <tableColumn id="8" xr3:uid="{00000000-0010-0000-0000-000008000000}" name="Week 4" dataDxfId="414">
      <calculatedColumnFormula>IFERROR(VLOOKUP(tbl_te_wkly[[#This Row],[Player]],tbl_te_wk4[[Player]:[FPTS]],14,0),"          --")</calculatedColumnFormula>
    </tableColumn>
    <tableColumn id="9" xr3:uid="{00000000-0010-0000-0000-000009000000}" name="Week 5" dataDxfId="413">
      <calculatedColumnFormula>IFERROR(VLOOKUP(tbl_te_wkly[[#This Row],[Player]],tbl_te_wk5[[Player]:[FPTS]],14,0),"          --")</calculatedColumnFormula>
    </tableColumn>
    <tableColumn id="10" xr3:uid="{00000000-0010-0000-0000-00000A000000}" name="Week 6" dataDxfId="412">
      <calculatedColumnFormula>IFERROR(VLOOKUP(tbl_te_wkly[[#This Row],[Player]],tbl_te_wk6[[Player]:[FPTS]],14,0),"          --")</calculatedColumnFormula>
    </tableColumn>
    <tableColumn id="11" xr3:uid="{00000000-0010-0000-0000-00000B000000}" name="Week 7" dataDxfId="411">
      <calculatedColumnFormula>IFERROR(VLOOKUP(tbl_te_wkly[[#This Row],[Player]],tbl_te_wk7[[Player]:[FPTS]],14,0),"          -- ")</calculatedColumnFormula>
    </tableColumn>
    <tableColumn id="12" xr3:uid="{00000000-0010-0000-0000-00000C000000}" name="Week 8" dataDxfId="410">
      <calculatedColumnFormula>IFERROR(VLOOKUP(tbl_te_wkly[[#This Row],[Player]],tbl_te_wk8[[Player]:[FPTS]],14,0),"          --")</calculatedColumnFormula>
    </tableColumn>
    <tableColumn id="13" xr3:uid="{00000000-0010-0000-0000-00000D000000}" name="Week 9" dataDxfId="409">
      <calculatedColumnFormula>IFERROR(VLOOKUP(tbl_te_wkly[[#This Row],[Player]],tbl_te_wk9[[Player]:[FPTS]],14,0),"          --")</calculatedColumnFormula>
    </tableColumn>
    <tableColumn id="14" xr3:uid="{00000000-0010-0000-0000-00000E000000}" name="Week 10" dataDxfId="408">
      <calculatedColumnFormula>IFERROR(VLOOKUP(tbl_te_wkly[[#This Row],[Player]],tbl_te_wk10[[Player]:[FPTS]],14,0),"          --")</calculatedColumnFormula>
    </tableColumn>
    <tableColumn id="15" xr3:uid="{00000000-0010-0000-0000-00000F000000}" name="Week 11" dataDxfId="407">
      <calculatedColumnFormula>IFERROR(VLOOKUP(tbl_te_wkly[[#This Row],[Player]],tbl_te_wk11[[Player]:[FPTS]],14,0),"          --")</calculatedColumnFormula>
    </tableColumn>
    <tableColumn id="16" xr3:uid="{00000000-0010-0000-0000-000010000000}" name="Week 12" dataDxfId="406">
      <calculatedColumnFormula>IFERROR(VLOOKUP(tbl_te_wkly[[#This Row],[Player]],tbl_te_wk12[[Player]:[FPTS]],14,0),"          --")</calculatedColumnFormula>
    </tableColumn>
    <tableColumn id="17" xr3:uid="{00000000-0010-0000-0000-000011000000}" name="Week 13" dataDxfId="405">
      <calculatedColumnFormula>IFERROR(VLOOKUP(tbl_te_wkly[[#This Row],[Player]],tbl_te_wk13[[Player]:[FPTS]],14,0),"          --")</calculatedColumnFormula>
    </tableColumn>
    <tableColumn id="18" xr3:uid="{00000000-0010-0000-0000-000012000000}" name="Week 14" dataDxfId="404">
      <calculatedColumnFormula>IFERROR(VLOOKUP(tbl_te_wkly[[#This Row],[Player]],tbl_te_wk14[[Player]:[FPTS]],14,0),"          --")</calculatedColumnFormula>
    </tableColumn>
    <tableColumn id="19" xr3:uid="{00000000-0010-0000-0000-000013000000}" name="Week 15" dataDxfId="403">
      <calculatedColumnFormula>IFERROR(VLOOKUP(tbl_te_wkly[[#This Row],[Player]],tbl_te_wk15[[Player]:[FPTS]],14,0),"          --")</calculatedColumnFormula>
    </tableColumn>
    <tableColumn id="20" xr3:uid="{00000000-0010-0000-0000-000014000000}" name="Week 16" dataDxfId="402">
      <calculatedColumnFormula>IFERROR(VLOOKUP(tbl_te_wkly[[#This Row],[Player]],tbl_te_wk16[[Player]:[FPTS]],14,0),"          --")</calculatedColumnFormula>
    </tableColumn>
    <tableColumn id="21" xr3:uid="{00000000-0010-0000-0000-000015000000}" name="Week 17" dataDxfId="401">
      <calculatedColumnFormula>IFERROR(VLOOKUP(tbl_te_wkly[[#This Row],[Player]],tbl_te_wk17[[Player]:[FPTS]],14,0),"          --")</calculatedColumnFormula>
    </tableColumn>
    <tableColumn id="22" xr3:uid="{00000000-0010-0000-0000-000016000000}" name="Week 18" dataDxfId="400">
      <calculatedColumnFormula>IFERROR(VLOOKUP(tbl_te_wkly[[#This Row],[Player]],tbl_te_wk18[[Player]:[FPTS]],14,0),"          --")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bl_te_wk9" displayName="tbl_te_wk9" ref="A4:Q199" totalsRowShown="0" headerRowDxfId="297" dataDxfId="296" tableBorderDxfId="295">
  <autoFilter ref="A4:Q199" xr:uid="{00000000-0009-0000-0100-00000B000000}"/>
  <sortState xmlns:xlrd2="http://schemas.microsoft.com/office/spreadsheetml/2017/richdata2" ref="A5:S60">
    <sortCondition ref="A4:A60"/>
  </sortState>
  <tableColumns count="17">
    <tableColumn id="1" xr3:uid="{00000000-0010-0000-0900-000001000000}" name="Rank" dataDxfId="294"/>
    <tableColumn id="2" xr3:uid="{00000000-0010-0000-0900-000002000000}" name="Player" dataDxfId="293"/>
    <tableColumn id="5" xr3:uid="{00000000-0010-0000-0900-000005000000}" name="REC" dataDxfId="292"/>
    <tableColumn id="6" xr3:uid="{00000000-0010-0000-0900-000006000000}" name="TGT" dataDxfId="291"/>
    <tableColumn id="7" xr3:uid="{00000000-0010-0000-0900-000007000000}" name="YDS" dataDxfId="290"/>
    <tableColumn id="8" xr3:uid="{00000000-0010-0000-0900-000008000000}" name="Y/R" dataDxfId="289"/>
    <tableColumn id="9" xr3:uid="{00000000-0010-0000-0900-000009000000}" name="LG" dataDxfId="288"/>
    <tableColumn id="10" xr3:uid="{00000000-0010-0000-0900-00000A000000}" name="20+" dataDxfId="287"/>
    <tableColumn id="11" xr3:uid="{00000000-0010-0000-0900-00000B000000}" name="TD" dataDxfId="286"/>
    <tableColumn id="12" xr3:uid="{00000000-0010-0000-0900-00000C000000}" name="ATT" dataDxfId="285"/>
    <tableColumn id="13" xr3:uid="{00000000-0010-0000-0900-00000D000000}" name="YDS2" dataDxfId="284"/>
    <tableColumn id="14" xr3:uid="{00000000-0010-0000-0900-00000E000000}" name="TD3" dataDxfId="283"/>
    <tableColumn id="15" xr3:uid="{00000000-0010-0000-0900-00000F000000}" name="FL" dataDxfId="282"/>
    <tableColumn id="16" xr3:uid="{00000000-0010-0000-0900-000010000000}" name="G" dataDxfId="281"/>
    <tableColumn id="17" xr3:uid="{00000000-0010-0000-0900-000011000000}" name="FPTS" dataDxfId="280"/>
    <tableColumn id="18" xr3:uid="{00000000-0010-0000-0900-000012000000}" name="FPTS/G" dataDxfId="279"/>
    <tableColumn id="19" xr3:uid="{00000000-0010-0000-0900-000013000000}" name="ROST" dataDxfId="27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bl_te_wk10" displayName="tbl_te_wk10" ref="A4:Q199" totalsRowShown="0" headerRowDxfId="277" dataDxfId="276" tableBorderDxfId="275">
  <autoFilter ref="A4:Q199" xr:uid="{00000000-0009-0000-0100-00000C000000}"/>
  <sortState xmlns:xlrd2="http://schemas.microsoft.com/office/spreadsheetml/2017/richdata2" ref="A5:S60">
    <sortCondition ref="A4:A60"/>
  </sortState>
  <tableColumns count="17">
    <tableColumn id="1" xr3:uid="{00000000-0010-0000-0A00-000001000000}" name="Rank" dataDxfId="274"/>
    <tableColumn id="2" xr3:uid="{00000000-0010-0000-0A00-000002000000}" name="Player" dataDxfId="273"/>
    <tableColumn id="5" xr3:uid="{00000000-0010-0000-0A00-000005000000}" name="REC" dataDxfId="272"/>
    <tableColumn id="6" xr3:uid="{00000000-0010-0000-0A00-000006000000}" name="TGT" dataDxfId="271"/>
    <tableColumn id="7" xr3:uid="{00000000-0010-0000-0A00-000007000000}" name="YDS" dataDxfId="270"/>
    <tableColumn id="8" xr3:uid="{00000000-0010-0000-0A00-000008000000}" name="Y/R" dataDxfId="269"/>
    <tableColumn id="9" xr3:uid="{00000000-0010-0000-0A00-000009000000}" name="LG" dataDxfId="268"/>
    <tableColumn id="10" xr3:uid="{00000000-0010-0000-0A00-00000A000000}" name="20+" dataDxfId="267"/>
    <tableColumn id="11" xr3:uid="{00000000-0010-0000-0A00-00000B000000}" name="TD" dataDxfId="266"/>
    <tableColumn id="12" xr3:uid="{00000000-0010-0000-0A00-00000C000000}" name="ATT" dataDxfId="265"/>
    <tableColumn id="13" xr3:uid="{00000000-0010-0000-0A00-00000D000000}" name="YDS2" dataDxfId="264"/>
    <tableColumn id="14" xr3:uid="{00000000-0010-0000-0A00-00000E000000}" name="TD3" dataDxfId="263"/>
    <tableColumn id="15" xr3:uid="{00000000-0010-0000-0A00-00000F000000}" name="FL" dataDxfId="262"/>
    <tableColumn id="16" xr3:uid="{00000000-0010-0000-0A00-000010000000}" name="G" dataDxfId="261"/>
    <tableColumn id="17" xr3:uid="{00000000-0010-0000-0A00-000011000000}" name="FPTS" dataDxfId="260"/>
    <tableColumn id="18" xr3:uid="{00000000-0010-0000-0A00-000012000000}" name="FPTS/G" dataDxfId="259"/>
    <tableColumn id="19" xr3:uid="{00000000-0010-0000-0A00-000013000000}" name="ROST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bl_te_wk11" displayName="tbl_te_wk11" ref="A4:Q199" totalsRowShown="0" headerRowDxfId="257" dataDxfId="256" tableBorderDxfId="255">
  <autoFilter ref="A4:Q199" xr:uid="{00000000-0009-0000-0100-00000D000000}"/>
  <sortState xmlns:xlrd2="http://schemas.microsoft.com/office/spreadsheetml/2017/richdata2" ref="A5:S60">
    <sortCondition ref="A4:A60"/>
  </sortState>
  <tableColumns count="17">
    <tableColumn id="1" xr3:uid="{00000000-0010-0000-0B00-000001000000}" name="Rank" dataDxfId="254"/>
    <tableColumn id="2" xr3:uid="{00000000-0010-0000-0B00-000002000000}" name="Player" dataDxfId="253"/>
    <tableColumn id="5" xr3:uid="{00000000-0010-0000-0B00-000005000000}" name="REC" dataDxfId="252"/>
    <tableColumn id="6" xr3:uid="{00000000-0010-0000-0B00-000006000000}" name="TGT" dataDxfId="251"/>
    <tableColumn id="7" xr3:uid="{00000000-0010-0000-0B00-000007000000}" name="YDS" dataDxfId="250"/>
    <tableColumn id="8" xr3:uid="{00000000-0010-0000-0B00-000008000000}" name="Y/R" dataDxfId="249"/>
    <tableColumn id="9" xr3:uid="{00000000-0010-0000-0B00-000009000000}" name="LG" dataDxfId="248"/>
    <tableColumn id="10" xr3:uid="{00000000-0010-0000-0B00-00000A000000}" name="20+" dataDxfId="247"/>
    <tableColumn id="11" xr3:uid="{00000000-0010-0000-0B00-00000B000000}" name="TD" dataDxfId="246"/>
    <tableColumn id="12" xr3:uid="{00000000-0010-0000-0B00-00000C000000}" name="ATT" dataDxfId="245"/>
    <tableColumn id="13" xr3:uid="{00000000-0010-0000-0B00-00000D000000}" name="YDS2" dataDxfId="244"/>
    <tableColumn id="14" xr3:uid="{00000000-0010-0000-0B00-00000E000000}" name="TD3" dataDxfId="243"/>
    <tableColumn id="15" xr3:uid="{00000000-0010-0000-0B00-00000F000000}" name="FL" dataDxfId="242"/>
    <tableColumn id="16" xr3:uid="{00000000-0010-0000-0B00-000010000000}" name="G" dataDxfId="241"/>
    <tableColumn id="17" xr3:uid="{00000000-0010-0000-0B00-000011000000}" name="FPTS" dataDxfId="240"/>
    <tableColumn id="18" xr3:uid="{00000000-0010-0000-0B00-000012000000}" name="FPTS/G" dataDxfId="239"/>
    <tableColumn id="19" xr3:uid="{00000000-0010-0000-0B00-000013000000}" name="ROST" dataDxfId="23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bl_te_wk12" displayName="tbl_te_wk12" ref="A4:Q199" totalsRowShown="0" headerRowDxfId="237" dataDxfId="236" tableBorderDxfId="235">
  <autoFilter ref="A4:Q199" xr:uid="{00000000-0009-0000-0100-00000E000000}"/>
  <sortState xmlns:xlrd2="http://schemas.microsoft.com/office/spreadsheetml/2017/richdata2" ref="A5:S60">
    <sortCondition ref="A4:A60"/>
  </sortState>
  <tableColumns count="17">
    <tableColumn id="1" xr3:uid="{00000000-0010-0000-0C00-000001000000}" name="Rank" dataDxfId="234"/>
    <tableColumn id="2" xr3:uid="{00000000-0010-0000-0C00-000002000000}" name="Player" dataDxfId="233"/>
    <tableColumn id="5" xr3:uid="{00000000-0010-0000-0C00-000005000000}" name="REC" dataDxfId="232"/>
    <tableColumn id="6" xr3:uid="{00000000-0010-0000-0C00-000006000000}" name="TGT" dataDxfId="231"/>
    <tableColumn id="7" xr3:uid="{00000000-0010-0000-0C00-000007000000}" name="YDS" dataDxfId="230"/>
    <tableColumn id="8" xr3:uid="{00000000-0010-0000-0C00-000008000000}" name="Y/R" dataDxfId="229"/>
    <tableColumn id="9" xr3:uid="{00000000-0010-0000-0C00-000009000000}" name="LG" dataDxfId="228"/>
    <tableColumn id="10" xr3:uid="{00000000-0010-0000-0C00-00000A000000}" name="20+" dataDxfId="227"/>
    <tableColumn id="11" xr3:uid="{00000000-0010-0000-0C00-00000B000000}" name="TD" dataDxfId="226"/>
    <tableColumn id="12" xr3:uid="{00000000-0010-0000-0C00-00000C000000}" name="ATT" dataDxfId="225"/>
    <tableColumn id="13" xr3:uid="{00000000-0010-0000-0C00-00000D000000}" name="YDS2" dataDxfId="224"/>
    <tableColumn id="14" xr3:uid="{00000000-0010-0000-0C00-00000E000000}" name="TD3" dataDxfId="223"/>
    <tableColumn id="15" xr3:uid="{00000000-0010-0000-0C00-00000F000000}" name="FL" dataDxfId="222"/>
    <tableColumn id="16" xr3:uid="{00000000-0010-0000-0C00-000010000000}" name="G" dataDxfId="221"/>
    <tableColumn id="17" xr3:uid="{00000000-0010-0000-0C00-000011000000}" name="FPTS" dataDxfId="220"/>
    <tableColumn id="18" xr3:uid="{00000000-0010-0000-0C00-000012000000}" name="FPTS/G" dataDxfId="219"/>
    <tableColumn id="19" xr3:uid="{00000000-0010-0000-0C00-000013000000}" name="ROST" dataDxfId="2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bl_te_wk13" displayName="tbl_te_wk13" ref="A4:Q199" totalsRowShown="0" headerRowDxfId="217" dataDxfId="216" tableBorderDxfId="215">
  <autoFilter ref="A4:Q199" xr:uid="{00000000-0009-0000-0100-000010000000}"/>
  <sortState xmlns:xlrd2="http://schemas.microsoft.com/office/spreadsheetml/2017/richdata2" ref="A5:Q199">
    <sortCondition descending="1" ref="B4:B199"/>
  </sortState>
  <tableColumns count="17">
    <tableColumn id="1" xr3:uid="{00000000-0010-0000-0D00-000001000000}" name="Rank" dataDxfId="214"/>
    <tableColumn id="2" xr3:uid="{00000000-0010-0000-0D00-000002000000}" name="Player" dataDxfId="213"/>
    <tableColumn id="5" xr3:uid="{00000000-0010-0000-0D00-000005000000}" name="REC" dataDxfId="212"/>
    <tableColumn id="6" xr3:uid="{00000000-0010-0000-0D00-000006000000}" name="TGT" dataDxfId="211"/>
    <tableColumn id="7" xr3:uid="{00000000-0010-0000-0D00-000007000000}" name="YDS" dataDxfId="210"/>
    <tableColumn id="8" xr3:uid="{00000000-0010-0000-0D00-000008000000}" name="Y/R" dataDxfId="209"/>
    <tableColumn id="9" xr3:uid="{00000000-0010-0000-0D00-000009000000}" name="LG" dataDxfId="208"/>
    <tableColumn id="10" xr3:uid="{00000000-0010-0000-0D00-00000A000000}" name="20+" dataDxfId="207"/>
    <tableColumn id="11" xr3:uid="{00000000-0010-0000-0D00-00000B000000}" name="TD" dataDxfId="206"/>
    <tableColumn id="12" xr3:uid="{00000000-0010-0000-0D00-00000C000000}" name="ATT" dataDxfId="205"/>
    <tableColumn id="13" xr3:uid="{00000000-0010-0000-0D00-00000D000000}" name="YDS2" dataDxfId="204"/>
    <tableColumn id="14" xr3:uid="{00000000-0010-0000-0D00-00000E000000}" name="TD3" dataDxfId="203"/>
    <tableColumn id="15" xr3:uid="{00000000-0010-0000-0D00-00000F000000}" name="FL" dataDxfId="202"/>
    <tableColumn id="16" xr3:uid="{00000000-0010-0000-0D00-000010000000}" name="G" dataDxfId="201"/>
    <tableColumn id="17" xr3:uid="{00000000-0010-0000-0D00-000011000000}" name="FPTS" dataDxfId="200"/>
    <tableColumn id="18" xr3:uid="{00000000-0010-0000-0D00-000012000000}" name="FPTS/G" dataDxfId="199"/>
    <tableColumn id="19" xr3:uid="{00000000-0010-0000-0D00-000013000000}" name="ROST" dataDxfId="19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bl_te_wk14" displayName="tbl_te_wk14" ref="A4:Q199" totalsRowShown="0" headerRowDxfId="197" dataDxfId="196" tableBorderDxfId="195">
  <autoFilter ref="A4:Q199" xr:uid="{00000000-0009-0000-0100-000011000000}"/>
  <sortState xmlns:xlrd2="http://schemas.microsoft.com/office/spreadsheetml/2017/richdata2" ref="A5:S60">
    <sortCondition ref="A4:A60"/>
  </sortState>
  <tableColumns count="17">
    <tableColumn id="1" xr3:uid="{00000000-0010-0000-0E00-000001000000}" name="Rank" dataDxfId="194"/>
    <tableColumn id="2" xr3:uid="{00000000-0010-0000-0E00-000002000000}" name="Player" dataDxfId="193"/>
    <tableColumn id="5" xr3:uid="{00000000-0010-0000-0E00-000005000000}" name="REC" dataDxfId="192"/>
    <tableColumn id="6" xr3:uid="{00000000-0010-0000-0E00-000006000000}" name="TGT" dataDxfId="191"/>
    <tableColumn id="7" xr3:uid="{00000000-0010-0000-0E00-000007000000}" name="YDS" dataDxfId="190"/>
    <tableColumn id="8" xr3:uid="{00000000-0010-0000-0E00-000008000000}" name="Y/R" dataDxfId="189"/>
    <tableColumn id="9" xr3:uid="{00000000-0010-0000-0E00-000009000000}" name="LG" dataDxfId="188"/>
    <tableColumn id="10" xr3:uid="{00000000-0010-0000-0E00-00000A000000}" name="20+" dataDxfId="187"/>
    <tableColumn id="11" xr3:uid="{00000000-0010-0000-0E00-00000B000000}" name="TD" dataDxfId="186"/>
    <tableColumn id="12" xr3:uid="{00000000-0010-0000-0E00-00000C000000}" name="ATT" dataDxfId="185"/>
    <tableColumn id="13" xr3:uid="{00000000-0010-0000-0E00-00000D000000}" name="YDS2" dataDxfId="184"/>
    <tableColumn id="14" xr3:uid="{00000000-0010-0000-0E00-00000E000000}" name="TD3" dataDxfId="183"/>
    <tableColumn id="15" xr3:uid="{00000000-0010-0000-0E00-00000F000000}" name="FL" dataDxfId="182"/>
    <tableColumn id="16" xr3:uid="{00000000-0010-0000-0E00-000010000000}" name="G" dataDxfId="181"/>
    <tableColumn id="17" xr3:uid="{00000000-0010-0000-0E00-000011000000}" name="FPTS" dataDxfId="180"/>
    <tableColumn id="18" xr3:uid="{00000000-0010-0000-0E00-000012000000}" name="FPTS/G" dataDxfId="179"/>
    <tableColumn id="19" xr3:uid="{00000000-0010-0000-0E00-000013000000}" name="ROST" dataDxfId="17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bl_te_wk15" displayName="tbl_te_wk15" ref="A4:Q199" totalsRowShown="0" headerRowDxfId="177" dataDxfId="176" tableBorderDxfId="175">
  <autoFilter ref="A4:Q199" xr:uid="{00000000-0009-0000-0100-000012000000}"/>
  <sortState xmlns:xlrd2="http://schemas.microsoft.com/office/spreadsheetml/2017/richdata2" ref="A5:S60">
    <sortCondition ref="A4:A60"/>
  </sortState>
  <tableColumns count="17">
    <tableColumn id="1" xr3:uid="{00000000-0010-0000-0F00-000001000000}" name="Rank" dataDxfId="174"/>
    <tableColumn id="2" xr3:uid="{00000000-0010-0000-0F00-000002000000}" name="Player" dataDxfId="173"/>
    <tableColumn id="5" xr3:uid="{00000000-0010-0000-0F00-000005000000}" name="REC" dataDxfId="172"/>
    <tableColumn id="6" xr3:uid="{00000000-0010-0000-0F00-000006000000}" name="TGT" dataDxfId="171"/>
    <tableColumn id="7" xr3:uid="{00000000-0010-0000-0F00-000007000000}" name="YDS" dataDxfId="170"/>
    <tableColumn id="8" xr3:uid="{00000000-0010-0000-0F00-000008000000}" name="Y/R" dataDxfId="169"/>
    <tableColumn id="9" xr3:uid="{00000000-0010-0000-0F00-000009000000}" name="LG" dataDxfId="168"/>
    <tableColumn id="10" xr3:uid="{00000000-0010-0000-0F00-00000A000000}" name="20+" dataDxfId="167"/>
    <tableColumn id="11" xr3:uid="{00000000-0010-0000-0F00-00000B000000}" name="TD" dataDxfId="166"/>
    <tableColumn id="12" xr3:uid="{00000000-0010-0000-0F00-00000C000000}" name="ATT" dataDxfId="165"/>
    <tableColumn id="13" xr3:uid="{00000000-0010-0000-0F00-00000D000000}" name="YDS2" dataDxfId="164"/>
    <tableColumn id="14" xr3:uid="{00000000-0010-0000-0F00-00000E000000}" name="TD3" dataDxfId="163"/>
    <tableColumn id="15" xr3:uid="{00000000-0010-0000-0F00-00000F000000}" name="FL" dataDxfId="162"/>
    <tableColumn id="16" xr3:uid="{00000000-0010-0000-0F00-000010000000}" name="G" dataDxfId="161"/>
    <tableColumn id="17" xr3:uid="{00000000-0010-0000-0F00-000011000000}" name="FPTS" dataDxfId="160"/>
    <tableColumn id="18" xr3:uid="{00000000-0010-0000-0F00-000012000000}" name="FPTS/G" dataDxfId="159"/>
    <tableColumn id="19" xr3:uid="{00000000-0010-0000-0F00-000013000000}" name="ROST" dataDxfId="15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bl_te_wk16" displayName="tbl_te_wk16" ref="A4:Q199" totalsRowShown="0" headerRowDxfId="157" dataDxfId="156" tableBorderDxfId="155">
  <autoFilter ref="A4:Q199" xr:uid="{00000000-0009-0000-0100-000013000000}"/>
  <sortState xmlns:xlrd2="http://schemas.microsoft.com/office/spreadsheetml/2017/richdata2" ref="A5:S60">
    <sortCondition ref="A4:A60"/>
  </sortState>
  <tableColumns count="17">
    <tableColumn id="1" xr3:uid="{00000000-0010-0000-1000-000001000000}" name="Rank" dataDxfId="154"/>
    <tableColumn id="2" xr3:uid="{00000000-0010-0000-1000-000002000000}" name="Player" dataDxfId="153"/>
    <tableColumn id="5" xr3:uid="{00000000-0010-0000-1000-000005000000}" name="REC" dataDxfId="152"/>
    <tableColumn id="6" xr3:uid="{00000000-0010-0000-1000-000006000000}" name="TGT" dataDxfId="151"/>
    <tableColumn id="7" xr3:uid="{00000000-0010-0000-1000-000007000000}" name="YDS" dataDxfId="150"/>
    <tableColumn id="8" xr3:uid="{00000000-0010-0000-1000-000008000000}" name="Y/R" dataDxfId="149"/>
    <tableColumn id="9" xr3:uid="{00000000-0010-0000-1000-000009000000}" name="LG" dataDxfId="148"/>
    <tableColumn id="10" xr3:uid="{00000000-0010-0000-1000-00000A000000}" name="20+" dataDxfId="147"/>
    <tableColumn id="11" xr3:uid="{00000000-0010-0000-1000-00000B000000}" name="TD" dataDxfId="146"/>
    <tableColumn id="12" xr3:uid="{00000000-0010-0000-1000-00000C000000}" name="ATT" dataDxfId="145"/>
    <tableColumn id="13" xr3:uid="{00000000-0010-0000-1000-00000D000000}" name="YDS2" dataDxfId="144"/>
    <tableColumn id="14" xr3:uid="{00000000-0010-0000-1000-00000E000000}" name="TD3" dataDxfId="143"/>
    <tableColumn id="15" xr3:uid="{00000000-0010-0000-1000-00000F000000}" name="FL" dataDxfId="142"/>
    <tableColumn id="16" xr3:uid="{00000000-0010-0000-1000-000010000000}" name="G" dataDxfId="141"/>
    <tableColumn id="17" xr3:uid="{00000000-0010-0000-1000-000011000000}" name="FPTS" dataDxfId="140"/>
    <tableColumn id="18" xr3:uid="{00000000-0010-0000-1000-000012000000}" name="FPTS/G" dataDxfId="139"/>
    <tableColumn id="19" xr3:uid="{00000000-0010-0000-1000-000013000000}" name="ROST" dataDxfId="13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bl_te_wk17" displayName="tbl_te_wk17" ref="A4:Q200" totalsRowShown="0" dataDxfId="137" tableBorderDxfId="136">
  <autoFilter ref="A4:Q200" xr:uid="{00000000-0009-0000-0100-000014000000}"/>
  <sortState xmlns:xlrd2="http://schemas.microsoft.com/office/spreadsheetml/2017/richdata2" ref="A5:S60">
    <sortCondition ref="A4:A60"/>
  </sortState>
  <tableColumns count="17">
    <tableColumn id="1" xr3:uid="{00000000-0010-0000-1100-000001000000}" name="Rank" dataDxfId="135"/>
    <tableColumn id="2" xr3:uid="{00000000-0010-0000-1100-000002000000}" name="Player" dataDxfId="134"/>
    <tableColumn id="5" xr3:uid="{00000000-0010-0000-1100-000005000000}" name="REC" dataDxfId="133"/>
    <tableColumn id="6" xr3:uid="{00000000-0010-0000-1100-000006000000}" name="TGT" dataDxfId="132"/>
    <tableColumn id="7" xr3:uid="{00000000-0010-0000-1100-000007000000}" name="YDS" dataDxfId="131"/>
    <tableColumn id="8" xr3:uid="{00000000-0010-0000-1100-000008000000}" name="Y/R" dataDxfId="130"/>
    <tableColumn id="9" xr3:uid="{00000000-0010-0000-1100-000009000000}" name="LG" dataDxfId="129"/>
    <tableColumn id="10" xr3:uid="{00000000-0010-0000-1100-00000A000000}" name="20+" dataDxfId="128"/>
    <tableColumn id="11" xr3:uid="{00000000-0010-0000-1100-00000B000000}" name="TD" dataDxfId="127"/>
    <tableColumn id="12" xr3:uid="{00000000-0010-0000-1100-00000C000000}" name="ATT" dataDxfId="126"/>
    <tableColumn id="13" xr3:uid="{00000000-0010-0000-1100-00000D000000}" name="YDS2" dataDxfId="125"/>
    <tableColumn id="14" xr3:uid="{00000000-0010-0000-1100-00000E000000}" name="TD3" dataDxfId="124"/>
    <tableColumn id="15" xr3:uid="{00000000-0010-0000-1100-00000F000000}" name="FL" dataDxfId="123"/>
    <tableColumn id="16" xr3:uid="{00000000-0010-0000-1100-000010000000}" name="G" dataDxfId="122"/>
    <tableColumn id="17" xr3:uid="{00000000-0010-0000-1100-000011000000}" name="FPTS" dataDxfId="121"/>
    <tableColumn id="18" xr3:uid="{00000000-0010-0000-1100-000012000000}" name="FPTS/G" dataDxfId="120"/>
    <tableColumn id="19" xr3:uid="{00000000-0010-0000-1100-000013000000}" name="ROST" dataDxfId="1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bl_te_wk18" displayName="tbl_te_wk18" ref="A4:Q203" totalsRowShown="0" dataDxfId="118" tableBorderDxfId="117">
  <autoFilter ref="A4:Q203" xr:uid="{00000000-0009-0000-0100-000015000000}"/>
  <sortState xmlns:xlrd2="http://schemas.microsoft.com/office/spreadsheetml/2017/richdata2" ref="A5:S60">
    <sortCondition ref="A4:A60"/>
  </sortState>
  <tableColumns count="17">
    <tableColumn id="1" xr3:uid="{00000000-0010-0000-1200-000001000000}" name="Week" dataDxfId="116"/>
    <tableColumn id="2" xr3:uid="{00000000-0010-0000-1200-000002000000}" name="Player" dataDxfId="115"/>
    <tableColumn id="5" xr3:uid="{00000000-0010-0000-1200-000005000000}" name="REC" dataDxfId="114"/>
    <tableColumn id="6" xr3:uid="{00000000-0010-0000-1200-000006000000}" name="TGT" dataDxfId="113"/>
    <tableColumn id="7" xr3:uid="{00000000-0010-0000-1200-000007000000}" name="YDS" dataDxfId="112"/>
    <tableColumn id="8" xr3:uid="{00000000-0010-0000-1200-000008000000}" name="Y/R" dataDxfId="111"/>
    <tableColumn id="9" xr3:uid="{00000000-0010-0000-1200-000009000000}" name="LG" dataDxfId="110"/>
    <tableColumn id="10" xr3:uid="{00000000-0010-0000-1200-00000A000000}" name="20+" dataDxfId="109"/>
    <tableColumn id="11" xr3:uid="{00000000-0010-0000-1200-00000B000000}" name="TD" dataDxfId="108"/>
    <tableColumn id="12" xr3:uid="{00000000-0010-0000-1200-00000C000000}" name="ATT" dataDxfId="107"/>
    <tableColumn id="13" xr3:uid="{00000000-0010-0000-1200-00000D000000}" name="YDS2" dataDxfId="106"/>
    <tableColumn id="14" xr3:uid="{00000000-0010-0000-1200-00000E000000}" name="TD3" dataDxfId="105"/>
    <tableColumn id="15" xr3:uid="{00000000-0010-0000-1200-00000F000000}" name="FL" dataDxfId="104"/>
    <tableColumn id="16" xr3:uid="{00000000-0010-0000-1200-000010000000}" name="G" dataDxfId="103"/>
    <tableColumn id="17" xr3:uid="{00000000-0010-0000-1200-000011000000}" name="FPTS" dataDxfId="102"/>
    <tableColumn id="18" xr3:uid="{00000000-0010-0000-1200-000012000000}" name="FPTS/G" dataDxfId="101"/>
    <tableColumn id="19" xr3:uid="{00000000-0010-0000-1200-000013000000}" name="ROST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te_wk1" displayName="tbl_te_wk1" ref="A4:Q198" totalsRowShown="0">
  <autoFilter ref="A4:Q198" xr:uid="{00000000-0009-0000-0100-000001000000}"/>
  <sortState xmlns:xlrd2="http://schemas.microsoft.com/office/spreadsheetml/2017/richdata2" ref="A5:S196">
    <sortCondition ref="A4:A196"/>
  </sortState>
  <tableColumns count="17">
    <tableColumn id="1" xr3:uid="{00000000-0010-0000-0100-000001000000}" name="Week"/>
    <tableColumn id="2" xr3:uid="{00000000-0010-0000-0100-000002000000}" name="Player"/>
    <tableColumn id="3" xr3:uid="{00000000-0010-0000-0100-000003000000}" name="REC"/>
    <tableColumn id="4" xr3:uid="{00000000-0010-0000-0100-000004000000}" name="TGT"/>
    <tableColumn id="5" xr3:uid="{00000000-0010-0000-0100-000005000000}" name="YDS"/>
    <tableColumn id="6" xr3:uid="{00000000-0010-0000-0100-000006000000}" name="Y/R"/>
    <tableColumn id="7" xr3:uid="{00000000-0010-0000-0100-000007000000}" name="LG"/>
    <tableColumn id="8" xr3:uid="{00000000-0010-0000-0100-000008000000}" name="20+"/>
    <tableColumn id="9" xr3:uid="{00000000-0010-0000-0100-000009000000}" name="TD"/>
    <tableColumn id="10" xr3:uid="{00000000-0010-0000-0100-00000A000000}" name="ATT"/>
    <tableColumn id="11" xr3:uid="{00000000-0010-0000-0100-00000B000000}" name="YDS2"/>
    <tableColumn id="12" xr3:uid="{00000000-0010-0000-0100-00000C000000}" name="TD3"/>
    <tableColumn id="13" xr3:uid="{00000000-0010-0000-0100-00000D000000}" name="FL"/>
    <tableColumn id="14" xr3:uid="{00000000-0010-0000-0100-00000E000000}" name="G"/>
    <tableColumn id="15" xr3:uid="{00000000-0010-0000-0100-00000F000000}" name="FPTS"/>
    <tableColumn id="16" xr3:uid="{00000000-0010-0000-0100-000010000000}" name="FPTS/G"/>
    <tableColumn id="17" xr3:uid="{00000000-0010-0000-0100-000011000000}" name="ROST" dataDxfId="3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te_wk2" displayName="tbl_te_wk2" ref="A4:Q195" totalsRowShown="0">
  <autoFilter ref="A4:Q195" xr:uid="{00000000-0009-0000-0100-000002000000}"/>
  <sortState xmlns:xlrd2="http://schemas.microsoft.com/office/spreadsheetml/2017/richdata2" ref="A5:S58">
    <sortCondition ref="A4:A58"/>
  </sortState>
  <tableColumns count="17">
    <tableColumn id="1" xr3:uid="{00000000-0010-0000-0200-000001000000}" name="Rank"/>
    <tableColumn id="2" xr3:uid="{00000000-0010-0000-0200-000002000000}" name="Player"/>
    <tableColumn id="3" xr3:uid="{00000000-0010-0000-0200-000003000000}" name="REC"/>
    <tableColumn id="4" xr3:uid="{00000000-0010-0000-0200-000004000000}" name="TGT"/>
    <tableColumn id="5" xr3:uid="{00000000-0010-0000-0200-000005000000}" name="YDS"/>
    <tableColumn id="6" xr3:uid="{00000000-0010-0000-0200-000006000000}" name="Y/R"/>
    <tableColumn id="7" xr3:uid="{00000000-0010-0000-0200-000007000000}" name="LG"/>
    <tableColumn id="8" xr3:uid="{00000000-0010-0000-0200-000008000000}" name="20+"/>
    <tableColumn id="9" xr3:uid="{00000000-0010-0000-0200-000009000000}" name="TD"/>
    <tableColumn id="10" xr3:uid="{00000000-0010-0000-0200-00000A000000}" name="ATT"/>
    <tableColumn id="11" xr3:uid="{00000000-0010-0000-0200-00000B000000}" name="YDS2"/>
    <tableColumn id="12" xr3:uid="{00000000-0010-0000-0200-00000C000000}" name="TD3"/>
    <tableColumn id="13" xr3:uid="{00000000-0010-0000-0200-00000D000000}" name="FL"/>
    <tableColumn id="14" xr3:uid="{00000000-0010-0000-0200-00000E000000}" name="G"/>
    <tableColumn id="15" xr3:uid="{00000000-0010-0000-0200-00000F000000}" name="FPTS"/>
    <tableColumn id="16" xr3:uid="{00000000-0010-0000-0200-000010000000}" name="FPTS/G"/>
    <tableColumn id="17" xr3:uid="{00000000-0010-0000-0200-000011000000}" name="ROST" dataDxfId="3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_te_wk3" displayName="tbl_te_wk3" ref="A4:Q196" totalsRowShown="0">
  <autoFilter ref="A4:Q196" xr:uid="{00000000-0009-0000-0100-000003000000}"/>
  <tableColumns count="17">
    <tableColumn id="1" xr3:uid="{00000000-0010-0000-0300-000001000000}" name="Rank"/>
    <tableColumn id="2" xr3:uid="{00000000-0010-0000-0300-000002000000}" name="Player"/>
    <tableColumn id="3" xr3:uid="{00000000-0010-0000-0300-000003000000}" name="REC"/>
    <tableColumn id="4" xr3:uid="{00000000-0010-0000-0300-000004000000}" name="TGT"/>
    <tableColumn id="5" xr3:uid="{00000000-0010-0000-0300-000005000000}" name="YDS"/>
    <tableColumn id="6" xr3:uid="{00000000-0010-0000-0300-000006000000}" name="Y/R"/>
    <tableColumn id="7" xr3:uid="{00000000-0010-0000-0300-000007000000}" name="LG"/>
    <tableColumn id="8" xr3:uid="{00000000-0010-0000-0300-000008000000}" name="20+"/>
    <tableColumn id="9" xr3:uid="{00000000-0010-0000-0300-000009000000}" name="TD"/>
    <tableColumn id="10" xr3:uid="{00000000-0010-0000-0300-00000A000000}" name="ATT"/>
    <tableColumn id="11" xr3:uid="{00000000-0010-0000-0300-00000B000000}" name="YDS2"/>
    <tableColumn id="12" xr3:uid="{00000000-0010-0000-0300-00000C000000}" name="TD3"/>
    <tableColumn id="13" xr3:uid="{00000000-0010-0000-0300-00000D000000}" name="FL"/>
    <tableColumn id="14" xr3:uid="{00000000-0010-0000-0300-00000E000000}" name="G"/>
    <tableColumn id="15" xr3:uid="{00000000-0010-0000-0300-00000F000000}" name="FPTS"/>
    <tableColumn id="16" xr3:uid="{00000000-0010-0000-0300-000010000000}" name="FPTS/G"/>
    <tableColumn id="17" xr3:uid="{00000000-0010-0000-0300-000011000000}" name="ROST" dataDxfId="39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te_wk4" displayName="tbl_te_wk4" ref="A4:Q196" totalsRowShown="0" dataDxfId="396" tableBorderDxfId="395">
  <autoFilter ref="A4:Q196" xr:uid="{00000000-0009-0000-0100-000004000000}"/>
  <sortState xmlns:xlrd2="http://schemas.microsoft.com/office/spreadsheetml/2017/richdata2" ref="A5:S60">
    <sortCondition ref="A4:A60"/>
  </sortState>
  <tableColumns count="17">
    <tableColumn id="1" xr3:uid="{00000000-0010-0000-0400-000001000000}" name="Rank" dataDxfId="394"/>
    <tableColumn id="2" xr3:uid="{00000000-0010-0000-0400-000002000000}" name="Player" dataDxfId="393"/>
    <tableColumn id="5" xr3:uid="{00000000-0010-0000-0400-000005000000}" name="REC" dataDxfId="392"/>
    <tableColumn id="6" xr3:uid="{00000000-0010-0000-0400-000006000000}" name="TGT" dataDxfId="391"/>
    <tableColumn id="7" xr3:uid="{00000000-0010-0000-0400-000007000000}" name="YDS" dataDxfId="390"/>
    <tableColumn id="8" xr3:uid="{00000000-0010-0000-0400-000008000000}" name="Y/R" dataDxfId="389"/>
    <tableColumn id="9" xr3:uid="{00000000-0010-0000-0400-000009000000}" name="LG" dataDxfId="388"/>
    <tableColumn id="10" xr3:uid="{00000000-0010-0000-0400-00000A000000}" name="20+" dataDxfId="387"/>
    <tableColumn id="11" xr3:uid="{00000000-0010-0000-0400-00000B000000}" name="TD" dataDxfId="386"/>
    <tableColumn id="12" xr3:uid="{00000000-0010-0000-0400-00000C000000}" name="ATT" dataDxfId="385"/>
    <tableColumn id="13" xr3:uid="{00000000-0010-0000-0400-00000D000000}" name="YDS2" dataDxfId="384"/>
    <tableColumn id="14" xr3:uid="{00000000-0010-0000-0400-00000E000000}" name="TD3" dataDxfId="383"/>
    <tableColumn id="15" xr3:uid="{00000000-0010-0000-0400-00000F000000}" name="FL" dataDxfId="382"/>
    <tableColumn id="16" xr3:uid="{00000000-0010-0000-0400-000010000000}" name="G" dataDxfId="381"/>
    <tableColumn id="17" xr3:uid="{00000000-0010-0000-0400-000011000000}" name="FPTS" dataDxfId="380"/>
    <tableColumn id="18" xr3:uid="{00000000-0010-0000-0400-000012000000}" name="FPTS/G" dataDxfId="379"/>
    <tableColumn id="19" xr3:uid="{00000000-0010-0000-0400-000013000000}" name="ROST" dataDxfId="3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te_wk5" displayName="tbl_te_wk5" ref="A4:Q200" totalsRowShown="0" headerRowDxfId="377" dataDxfId="376" tableBorderDxfId="375">
  <autoFilter ref="A4:Q200" xr:uid="{00000000-0009-0000-0100-000005000000}"/>
  <sortState xmlns:xlrd2="http://schemas.microsoft.com/office/spreadsheetml/2017/richdata2" ref="A5:S200">
    <sortCondition descending="1" ref="P4:P200"/>
  </sortState>
  <tableColumns count="17">
    <tableColumn id="1" xr3:uid="{00000000-0010-0000-0500-000001000000}" name="Rank" dataDxfId="374"/>
    <tableColumn id="2" xr3:uid="{00000000-0010-0000-0500-000002000000}" name="Player" dataDxfId="373"/>
    <tableColumn id="5" xr3:uid="{00000000-0010-0000-0500-000005000000}" name="REC" dataDxfId="372"/>
    <tableColumn id="6" xr3:uid="{00000000-0010-0000-0500-000006000000}" name="TGT" dataDxfId="371"/>
    <tableColumn id="7" xr3:uid="{00000000-0010-0000-0500-000007000000}" name="YDS" dataDxfId="370"/>
    <tableColumn id="8" xr3:uid="{00000000-0010-0000-0500-000008000000}" name="Y/R" dataDxfId="369"/>
    <tableColumn id="9" xr3:uid="{00000000-0010-0000-0500-000009000000}" name="LG" dataDxfId="368"/>
    <tableColumn id="10" xr3:uid="{00000000-0010-0000-0500-00000A000000}" name="20+" dataDxfId="367"/>
    <tableColumn id="11" xr3:uid="{00000000-0010-0000-0500-00000B000000}" name="TD" dataDxfId="366"/>
    <tableColumn id="12" xr3:uid="{00000000-0010-0000-0500-00000C000000}" name="ATT" dataDxfId="365"/>
    <tableColumn id="13" xr3:uid="{00000000-0010-0000-0500-00000D000000}" name="YDS2" dataDxfId="364"/>
    <tableColumn id="14" xr3:uid="{00000000-0010-0000-0500-00000E000000}" name="TD3" dataDxfId="363"/>
    <tableColumn id="15" xr3:uid="{00000000-0010-0000-0500-00000F000000}" name="FL" dataDxfId="362"/>
    <tableColumn id="16" xr3:uid="{00000000-0010-0000-0500-000010000000}" name="G" dataDxfId="361"/>
    <tableColumn id="17" xr3:uid="{00000000-0010-0000-0500-000011000000}" name="FPTS" dataDxfId="360"/>
    <tableColumn id="18" xr3:uid="{00000000-0010-0000-0500-000012000000}" name="FPTS/G" dataDxfId="359"/>
    <tableColumn id="19" xr3:uid="{00000000-0010-0000-0500-000013000000}" name="ROST" dataDxfId="3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bl_te_wk6" displayName="tbl_te_wk6" ref="A4:Q200" totalsRowShown="0" headerRowDxfId="357" dataDxfId="356" tableBorderDxfId="355">
  <autoFilter ref="A4:Q200" xr:uid="{00000000-0009-0000-0100-000008000000}"/>
  <sortState xmlns:xlrd2="http://schemas.microsoft.com/office/spreadsheetml/2017/richdata2" ref="A5:S60">
    <sortCondition descending="1" ref="A4:A60"/>
  </sortState>
  <tableColumns count="17">
    <tableColumn id="1" xr3:uid="{00000000-0010-0000-0600-000001000000}" name="Rank" dataDxfId="354"/>
    <tableColumn id="2" xr3:uid="{00000000-0010-0000-0600-000002000000}" name="Player" dataDxfId="353"/>
    <tableColumn id="5" xr3:uid="{00000000-0010-0000-0600-000005000000}" name="REC" dataDxfId="352"/>
    <tableColumn id="6" xr3:uid="{00000000-0010-0000-0600-000006000000}" name="TGT" dataDxfId="351"/>
    <tableColumn id="7" xr3:uid="{00000000-0010-0000-0600-000007000000}" name="YDS" dataDxfId="350"/>
    <tableColumn id="8" xr3:uid="{00000000-0010-0000-0600-000008000000}" name="Y/R" dataDxfId="349"/>
    <tableColumn id="9" xr3:uid="{00000000-0010-0000-0600-000009000000}" name="LG" dataDxfId="348"/>
    <tableColumn id="10" xr3:uid="{00000000-0010-0000-0600-00000A000000}" name="20+" dataDxfId="347"/>
    <tableColumn id="11" xr3:uid="{00000000-0010-0000-0600-00000B000000}" name="TD" dataDxfId="346"/>
    <tableColumn id="12" xr3:uid="{00000000-0010-0000-0600-00000C000000}" name="ATT" dataDxfId="345"/>
    <tableColumn id="13" xr3:uid="{00000000-0010-0000-0600-00000D000000}" name="YDS2" dataDxfId="344"/>
    <tableColumn id="14" xr3:uid="{00000000-0010-0000-0600-00000E000000}" name="TD3" dataDxfId="343"/>
    <tableColumn id="15" xr3:uid="{00000000-0010-0000-0600-00000F000000}" name="FL" dataDxfId="342"/>
    <tableColumn id="16" xr3:uid="{00000000-0010-0000-0600-000010000000}" name="G" dataDxfId="341"/>
    <tableColumn id="17" xr3:uid="{00000000-0010-0000-0600-000011000000}" name="FPTS" dataDxfId="340"/>
    <tableColumn id="18" xr3:uid="{00000000-0010-0000-0600-000012000000}" name="FPTS/G" dataDxfId="339"/>
    <tableColumn id="19" xr3:uid="{00000000-0010-0000-0600-000013000000}" name="ROST" dataDxfId="3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bl_te_wk7" displayName="tbl_te_wk7" ref="A4:Q199" totalsRowShown="0" headerRowDxfId="337" dataDxfId="336" tableBorderDxfId="335">
  <autoFilter ref="A4:Q199" xr:uid="{00000000-0009-0000-0100-00000A000000}"/>
  <sortState xmlns:xlrd2="http://schemas.microsoft.com/office/spreadsheetml/2017/richdata2" ref="A5:Q199">
    <sortCondition ref="A4:A199"/>
  </sortState>
  <tableColumns count="17">
    <tableColumn id="1" xr3:uid="{00000000-0010-0000-0700-000001000000}" name="Rank" dataDxfId="334"/>
    <tableColumn id="2" xr3:uid="{00000000-0010-0000-0700-000002000000}" name="Player" dataDxfId="333"/>
    <tableColumn id="5" xr3:uid="{00000000-0010-0000-0700-000005000000}" name="REC" dataDxfId="332"/>
    <tableColumn id="6" xr3:uid="{00000000-0010-0000-0700-000006000000}" name="TGT" dataDxfId="331"/>
    <tableColumn id="7" xr3:uid="{00000000-0010-0000-0700-000007000000}" name="YDS" dataDxfId="330"/>
    <tableColumn id="8" xr3:uid="{00000000-0010-0000-0700-000008000000}" name="Y/R" dataDxfId="329"/>
    <tableColumn id="9" xr3:uid="{00000000-0010-0000-0700-000009000000}" name="LG" dataDxfId="328"/>
    <tableColumn id="10" xr3:uid="{00000000-0010-0000-0700-00000A000000}" name="20+" dataDxfId="327"/>
    <tableColumn id="11" xr3:uid="{00000000-0010-0000-0700-00000B000000}" name="TD" dataDxfId="326"/>
    <tableColumn id="12" xr3:uid="{00000000-0010-0000-0700-00000C000000}" name="ATT" dataDxfId="325"/>
    <tableColumn id="13" xr3:uid="{00000000-0010-0000-0700-00000D000000}" name="YDS2" dataDxfId="324"/>
    <tableColumn id="14" xr3:uid="{00000000-0010-0000-0700-00000E000000}" name="TD3" dataDxfId="323"/>
    <tableColumn id="15" xr3:uid="{00000000-0010-0000-0700-00000F000000}" name="FL" dataDxfId="322"/>
    <tableColumn id="16" xr3:uid="{00000000-0010-0000-0700-000010000000}" name="G" dataDxfId="321"/>
    <tableColumn id="17" xr3:uid="{00000000-0010-0000-0700-000011000000}" name="FPTS" dataDxfId="320"/>
    <tableColumn id="18" xr3:uid="{00000000-0010-0000-0700-000012000000}" name="FPTS/G" dataDxfId="319"/>
    <tableColumn id="19" xr3:uid="{00000000-0010-0000-0700-000013000000}" name="ROST" dataDxfId="3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_te_wk8" displayName="tbl_te_wk8" ref="A4:Q199" totalsRowShown="0" headerRowDxfId="317" dataDxfId="316" tableBorderDxfId="315">
  <autoFilter ref="A4:Q199" xr:uid="{00000000-0009-0000-0100-000009000000}"/>
  <sortState xmlns:xlrd2="http://schemas.microsoft.com/office/spreadsheetml/2017/richdata2" ref="A5:S60">
    <sortCondition ref="A4:A60"/>
  </sortState>
  <tableColumns count="17">
    <tableColumn id="1" xr3:uid="{00000000-0010-0000-0800-000001000000}" name="Rank" dataDxfId="314"/>
    <tableColumn id="2" xr3:uid="{00000000-0010-0000-0800-000002000000}" name="Player" dataDxfId="313"/>
    <tableColumn id="5" xr3:uid="{00000000-0010-0000-0800-000005000000}" name="REC" dataDxfId="312"/>
    <tableColumn id="6" xr3:uid="{00000000-0010-0000-0800-000006000000}" name="TGT" dataDxfId="311"/>
    <tableColumn id="7" xr3:uid="{00000000-0010-0000-0800-000007000000}" name="YDS" dataDxfId="310"/>
    <tableColumn id="8" xr3:uid="{00000000-0010-0000-0800-000008000000}" name="Y/R" dataDxfId="309"/>
    <tableColumn id="9" xr3:uid="{00000000-0010-0000-0800-000009000000}" name="LG" dataDxfId="308"/>
    <tableColumn id="10" xr3:uid="{00000000-0010-0000-0800-00000A000000}" name="20+" dataDxfId="307"/>
    <tableColumn id="11" xr3:uid="{00000000-0010-0000-0800-00000B000000}" name="TD" dataDxfId="306"/>
    <tableColumn id="12" xr3:uid="{00000000-0010-0000-0800-00000C000000}" name="ATT" dataDxfId="305"/>
    <tableColumn id="13" xr3:uid="{00000000-0010-0000-0800-00000D000000}" name="YDS2" dataDxfId="304"/>
    <tableColumn id="14" xr3:uid="{00000000-0010-0000-0800-00000E000000}" name="TD3" dataDxfId="303"/>
    <tableColumn id="15" xr3:uid="{00000000-0010-0000-0800-00000F000000}" name="FL" dataDxfId="302"/>
    <tableColumn id="16" xr3:uid="{00000000-0010-0000-0800-000010000000}" name="G" dataDxfId="301"/>
    <tableColumn id="17" xr3:uid="{00000000-0010-0000-0800-000011000000}" name="FPTS" dataDxfId="300"/>
    <tableColumn id="18" xr3:uid="{00000000-0010-0000-0800-000012000000}" name="FPTS/G" dataDxfId="299"/>
    <tableColumn id="19" xr3:uid="{00000000-0010-0000-0800-000013000000}" name="ROST" dataDxfId="2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51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" sqref="D3"/>
    </sheetView>
  </sheetViews>
  <sheetFormatPr defaultRowHeight="14.5" x14ac:dyDescent="0.35"/>
  <cols>
    <col min="1" max="1" width="24.81640625" bestFit="1" customWidth="1"/>
    <col min="2" max="2" width="8.1796875" customWidth="1"/>
    <col min="3" max="3" width="30.7265625" customWidth="1"/>
    <col min="4" max="4" width="7.7265625" customWidth="1"/>
    <col min="5" max="5" width="10.54296875" customWidth="1"/>
    <col min="6" max="14" width="10" bestFit="1" customWidth="1"/>
    <col min="15" max="23" width="11" bestFit="1" customWidth="1"/>
  </cols>
  <sheetData>
    <row r="4" spans="1:23" x14ac:dyDescent="0.35">
      <c r="A4" t="s">
        <v>1</v>
      </c>
      <c r="B4" t="s">
        <v>205</v>
      </c>
      <c r="C4" t="s">
        <v>226</v>
      </c>
      <c r="D4" t="s">
        <v>206</v>
      </c>
      <c r="E4" t="s">
        <v>207</v>
      </c>
      <c r="F4" t="s">
        <v>208</v>
      </c>
      <c r="G4" t="s">
        <v>209</v>
      </c>
      <c r="H4" t="s">
        <v>210</v>
      </c>
      <c r="I4" t="s">
        <v>211</v>
      </c>
      <c r="J4" t="s">
        <v>212</v>
      </c>
      <c r="K4" t="s">
        <v>213</v>
      </c>
      <c r="L4" t="s">
        <v>214</v>
      </c>
      <c r="M4" t="s">
        <v>215</v>
      </c>
      <c r="N4" t="s">
        <v>216</v>
      </c>
      <c r="O4" t="s">
        <v>217</v>
      </c>
      <c r="P4" t="s">
        <v>218</v>
      </c>
      <c r="Q4" t="s">
        <v>219</v>
      </c>
      <c r="R4" t="s">
        <v>220</v>
      </c>
      <c r="S4" t="s">
        <v>221</v>
      </c>
      <c r="T4" t="s">
        <v>222</v>
      </c>
      <c r="U4" t="s">
        <v>223</v>
      </c>
      <c r="V4" t="s">
        <v>224</v>
      </c>
      <c r="W4" t="s">
        <v>225</v>
      </c>
    </row>
    <row r="5" spans="1:23" x14ac:dyDescent="0.35">
      <c r="A5" t="s">
        <v>22</v>
      </c>
      <c r="B5" s="3" t="str">
        <f>MID(tbl_te_wkly[[#This Row],[Player]], FIND("(", tbl_te_wkly[[#This Row],[Player]]) + 1, FIND(")", tbl_te_wkly[[#This Row],[Player]] tbl_te_wkly[[#This Row],[Player]])- FIND("(", tbl_te_wkly[[#This Row],[Player]]) - 1)</f>
        <v>DET</v>
      </c>
      <c r="C5" s="3"/>
      <c r="D5">
        <f>SUM(tbl_te_wkly[[#This Row],[Week 1]:[Week 18]])</f>
        <v>196.3</v>
      </c>
      <c r="E5">
        <f>IFERROR(ROUND(AVERAGE(tbl_te_wkly[[#This Row],[Week 1]:[Week 18]]),2),0)</f>
        <v>11.55</v>
      </c>
      <c r="F5">
        <f>IFERROR(VLOOKUP(tbl_te_wkly[[#This Row],[Player]],tbl_te_wk1[[Player]:[FPTS]],14,0),"          --")</f>
        <v>6.4</v>
      </c>
      <c r="G5">
        <f>IFERROR(VLOOKUP(tbl_te_wkly[[#This Row],[Player]],tbl_te_wk2[[Player]:[FPTS]],14,0),"          --")</f>
        <v>8.8000000000000007</v>
      </c>
      <c r="H5">
        <f>IFERROR(VLOOKUP(tbl_te_wkly[[#This Row],[Player]],tbl_te_wk3[[Player]:[FPTS]],14,0),"          --")</f>
        <v>18.399999999999999</v>
      </c>
      <c r="I5">
        <f>IFERROR(VLOOKUP(tbl_te_wkly[[#This Row],[Player]],tbl_te_wk4[[Player]:[FPTS]],14,0),"          --")</f>
        <v>7.6</v>
      </c>
      <c r="J5">
        <f>IFERROR(VLOOKUP(tbl_te_wkly[[#This Row],[Player]],tbl_te_wk5[[Player]:[FPTS]],14,0),"          --")</f>
        <v>18.2</v>
      </c>
      <c r="K5">
        <f>IFERROR(VLOOKUP(tbl_te_wkly[[#This Row],[Player]],tbl_te_wk6[[Player]:[FPTS]],14,0),"          --")</f>
        <v>5.6</v>
      </c>
      <c r="L5">
        <f>IFERROR(VLOOKUP(tbl_te_wkly[[#This Row],[Player]],tbl_te_wk7[[Player]:[FPTS]],14,0),"          -- ")</f>
        <v>8.1999999999999993</v>
      </c>
      <c r="M5">
        <f>IFERROR(VLOOKUP(tbl_te_wkly[[#This Row],[Player]],tbl_te_wk8[[Player]:[FPTS]],14,0),"          --")</f>
        <v>15.7</v>
      </c>
      <c r="N5" t="s">
        <v>255</v>
      </c>
      <c r="O5">
        <f>IFERROR(VLOOKUP(tbl_te_wkly[[#This Row],[Player]],tbl_te_wk10[[Player]:[FPTS]],14,0),"          --")</f>
        <v>6</v>
      </c>
      <c r="P5">
        <f>IFERROR(VLOOKUP(tbl_te_wkly[[#This Row],[Player]],tbl_te_wk11[[Player]:[FPTS]],14,0),"          --")</f>
        <v>5.3</v>
      </c>
      <c r="Q5">
        <f>IFERROR(VLOOKUP(tbl_te_wkly[[#This Row],[Player]],tbl_te_wk12[[Player]:[FPTS]],14,0),"          --")</f>
        <v>15.2</v>
      </c>
      <c r="R5">
        <f>IFERROR(VLOOKUP(tbl_te_wkly[[#This Row],[Player]],tbl_te_wk13[[Player]:[FPTS]],14,0),"          --")</f>
        <v>24.5</v>
      </c>
      <c r="S5">
        <f>IFERROR(VLOOKUP(tbl_te_wkly[[#This Row],[Player]],tbl_te_wk14[[Player]:[FPTS]],14,0),"          --")</f>
        <v>3.7</v>
      </c>
      <c r="T5">
        <f>IFERROR(VLOOKUP(tbl_te_wkly[[#This Row],[Player]],tbl_te_wk15[[Player]:[FPTS]],14,0),"          --")</f>
        <v>26.1</v>
      </c>
      <c r="U5">
        <f>IFERROR(VLOOKUP(tbl_te_wkly[[#This Row],[Player]],tbl_te_wk16[[Player]:[FPTS]],14,0),"          --")</f>
        <v>3.3</v>
      </c>
      <c r="V5">
        <f>IFERROR(VLOOKUP(tbl_te_wkly[[#This Row],[Player]],tbl_te_wk17[[Player]:[FPTS]],14,0),"          --")</f>
        <v>11.9</v>
      </c>
      <c r="W5">
        <f>IFERROR(VLOOKUP(tbl_te_wkly[[#This Row],[Player]],tbl_te_wk18[[Player]:[FPTS]],14,0),"          --")</f>
        <v>11.4</v>
      </c>
    </row>
    <row r="6" spans="1:23" x14ac:dyDescent="0.35">
      <c r="A6" t="s">
        <v>19</v>
      </c>
      <c r="B6" s="3" t="str">
        <f>MID(tbl_te_wkly[[#This Row],[Player]], FIND("(", tbl_te_wkly[[#This Row],[Player]]) + 1, FIND(")", tbl_te_wkly[[#This Row],[Player]] tbl_te_wkly[[#This Row],[Player]])- FIND("(", tbl_te_wkly[[#This Row],[Player]]) - 1)</f>
        <v>KC</v>
      </c>
      <c r="C6" s="3"/>
      <c r="D6">
        <f>SUM(tbl_te_wkly[[#This Row],[Week 1]:[Week 18]])</f>
        <v>172.90000000000003</v>
      </c>
      <c r="E6">
        <f>IFERROR(ROUND(AVERAGE(tbl_te_wkly[[#This Row],[Week 1]:[Week 18]]),2),0)</f>
        <v>11.53</v>
      </c>
      <c r="F6" t="s">
        <v>254</v>
      </c>
      <c r="G6">
        <f>IFERROR(VLOOKUP(tbl_te_wkly[[#This Row],[Player]],tbl_te_wk2[[Player]:[FPTS]],14,0),"          --")</f>
        <v>10.6</v>
      </c>
      <c r="H6">
        <f>IFERROR(VLOOKUP(tbl_te_wkly[[#This Row],[Player]],tbl_te_wk3[[Player]:[FPTS]],14,0),"          --")</f>
        <v>16.399999999999999</v>
      </c>
      <c r="I6">
        <f>IFERROR(VLOOKUP(tbl_te_wkly[[#This Row],[Player]],tbl_te_wk4[[Player]:[FPTS]],14,0),"          --")</f>
        <v>9</v>
      </c>
      <c r="J6">
        <f>IFERROR(VLOOKUP(tbl_te_wkly[[#This Row],[Player]],tbl_te_wk5[[Player]:[FPTS]],14,0),"          --")</f>
        <v>17.7</v>
      </c>
      <c r="K6">
        <f>IFERROR(VLOOKUP(tbl_te_wkly[[#This Row],[Player]],tbl_te_wk6[[Player]:[FPTS]],14,0),"          --")</f>
        <v>16.899999999999999</v>
      </c>
      <c r="L6">
        <f>IFERROR(VLOOKUP(tbl_te_wkly[[#This Row],[Player]],tbl_te_wk7[[Player]:[FPTS]],14,0),"          -- ")</f>
        <v>29.9</v>
      </c>
      <c r="M6">
        <f>IFERROR(VLOOKUP(tbl_te_wkly[[#This Row],[Player]],tbl_te_wk8[[Player]:[FPTS]],14,0),"          --")</f>
        <v>8.8000000000000007</v>
      </c>
      <c r="N6">
        <f>IFERROR(VLOOKUP(tbl_te_wkly[[#This Row],[Player]],tbl_te_wk9[[Player]:[FPTS]],14,0),"          --")</f>
        <v>2.9</v>
      </c>
      <c r="O6" t="s">
        <v>241</v>
      </c>
      <c r="P6">
        <f>IFERROR(VLOOKUP(tbl_te_wkly[[#This Row],[Player]],tbl_te_wk11[[Player]:[FPTS]],14,0),"          --")</f>
        <v>11.9</v>
      </c>
      <c r="Q6">
        <f>IFERROR(VLOOKUP(tbl_te_wkly[[#This Row],[Player]],tbl_te_wk12[[Player]:[FPTS]],14,0),"          --")</f>
        <v>12.1</v>
      </c>
      <c r="R6">
        <f>IFERROR(VLOOKUP(tbl_te_wkly[[#This Row],[Player]],tbl_te_wk13[[Player]:[FPTS]],14,0),"          --")</f>
        <v>10.1</v>
      </c>
      <c r="S6">
        <f>IFERROR(VLOOKUP(tbl_te_wkly[[#This Row],[Player]],tbl_te_wk14[[Player]:[FPTS]],14,0),"          --")</f>
        <v>11.3</v>
      </c>
      <c r="T6">
        <f>IFERROR(VLOOKUP(tbl_te_wkly[[#This Row],[Player]],tbl_te_wk15[[Player]:[FPTS]],14,0),"          --")</f>
        <v>5.3</v>
      </c>
      <c r="U6">
        <f>IFERROR(VLOOKUP(tbl_te_wkly[[#This Row],[Player]],tbl_te_wk16[[Player]:[FPTS]],14,0),"          --")</f>
        <v>6.9</v>
      </c>
      <c r="V6">
        <f>IFERROR(VLOOKUP(tbl_te_wkly[[#This Row],[Player]],tbl_te_wk17[[Player]:[FPTS]],14,0),"          --")</f>
        <v>3.1</v>
      </c>
      <c r="W6" t="s">
        <v>254</v>
      </c>
    </row>
    <row r="7" spans="1:23" x14ac:dyDescent="0.35">
      <c r="A7" t="s">
        <v>15</v>
      </c>
      <c r="B7" t="str">
        <f>MID(tbl_te_wkly[[#This Row],[Player]], FIND("(", tbl_te_wkly[[#This Row],[Player]]) + 1, FIND(")", tbl_te_wkly[[#This Row],[Player]] tbl_te_wkly[[#This Row],[Player]])- FIND("(", tbl_te_wkly[[#This Row],[Player]]) - 1)</f>
        <v>MIN</v>
      </c>
      <c r="D7">
        <f>SUM(tbl_te_wkly[[#This Row],[Week 1]:[Week 18]])</f>
        <v>171.50000000000003</v>
      </c>
      <c r="E7">
        <f>IFERROR(ROUND(AVERAGE(tbl_te_wkly[[#This Row],[Week 1]:[Week 18]]),2),0)</f>
        <v>11.43</v>
      </c>
      <c r="F7">
        <f>IFERROR(VLOOKUP(tbl_te_wkly[[#This Row],[Player]],tbl_te_wk1[[Player]:[FPTS]],14,0),"          --")</f>
        <v>7.5</v>
      </c>
      <c r="G7">
        <f>IFERROR(VLOOKUP(tbl_te_wkly[[#This Row],[Player]],tbl_te_wk2[[Player]:[FPTS]],14,0),"          --")</f>
        <v>22.1</v>
      </c>
      <c r="H7">
        <f>IFERROR(VLOOKUP(tbl_te_wkly[[#This Row],[Player]],tbl_te_wk3[[Player]:[FPTS]],14,0),"          --")</f>
        <v>9.8000000000000007</v>
      </c>
      <c r="I7">
        <f>IFERROR(VLOOKUP(tbl_te_wkly[[#This Row],[Player]],tbl_te_wk4[[Player]:[FPTS]],14,0),"          --")</f>
        <v>3.4</v>
      </c>
      <c r="J7">
        <f>IFERROR(VLOOKUP(tbl_te_wkly[[#This Row],[Player]],tbl_te_wk5[[Player]:[FPTS]],14,0),"          --")</f>
        <v>7.6</v>
      </c>
      <c r="K7">
        <f>IFERROR(VLOOKUP(tbl_te_wkly[[#This Row],[Player]],tbl_te_wk6[[Player]:[FPTS]],14,0),"          --")</f>
        <v>8</v>
      </c>
      <c r="L7">
        <f>IFERROR(VLOOKUP(tbl_te_wkly[[#This Row],[Player]],tbl_te_wk7[[Player]:[FPTS]],14,0),"          -- ")</f>
        <v>14.1</v>
      </c>
      <c r="M7">
        <f>IFERROR(VLOOKUP(tbl_te_wkly[[#This Row],[Player]],tbl_te_wk8[[Player]:[FPTS]],14,0),"          --")</f>
        <v>17.8</v>
      </c>
      <c r="N7">
        <f>IFERROR(VLOOKUP(tbl_te_wkly[[#This Row],[Player]],tbl_te_wk9[[Player]:[FPTS]],14,0),"          --")</f>
        <v>10.4</v>
      </c>
      <c r="O7">
        <f>IFERROR(VLOOKUP(tbl_te_wkly[[#This Row],[Player]],tbl_te_wk10[[Player]:[FPTS]],14,0),"          --")</f>
        <v>24.9</v>
      </c>
      <c r="P7">
        <f>IFERROR(VLOOKUP(tbl_te_wkly[[#This Row],[Player]],tbl_te_wk11[[Player]:[FPTS]],14,0),"          --")</f>
        <v>7.5</v>
      </c>
      <c r="Q7">
        <f>IFERROR(VLOOKUP(tbl_te_wkly[[#This Row],[Player]],tbl_te_wk12[[Player]:[FPTS]],14,0),"          --")</f>
        <v>13.5</v>
      </c>
      <c r="R7" t="s">
        <v>241</v>
      </c>
      <c r="S7">
        <f>IFERROR(VLOOKUP(tbl_te_wkly[[#This Row],[Player]],tbl_te_wk14[[Player]:[FPTS]],14,0),"          --")</f>
        <v>7.8</v>
      </c>
      <c r="T7">
        <f>IFERROR(VLOOKUP(tbl_te_wkly[[#This Row],[Player]],tbl_te_wk15[[Player]:[FPTS]],14,0),"          --")</f>
        <v>9.3000000000000007</v>
      </c>
      <c r="U7">
        <f>IFERROR(VLOOKUP(tbl_te_wkly[[#This Row],[Player]],tbl_te_wk16[[Player]:[FPTS]],14,0),"          --")</f>
        <v>7.8</v>
      </c>
      <c r="V7" t="s">
        <v>254</v>
      </c>
      <c r="W7" t="s">
        <v>254</v>
      </c>
    </row>
    <row r="8" spans="1:23" x14ac:dyDescent="0.35">
      <c r="A8" t="s">
        <v>17</v>
      </c>
      <c r="B8" s="3" t="str">
        <f>MID(tbl_te_wkly[[#This Row],[Player]], FIND("(", tbl_te_wkly[[#This Row],[Player]]) + 1, FIND(")", tbl_te_wkly[[#This Row],[Player]] tbl_te_wkly[[#This Row],[Player]])- FIND("(", tbl_te_wkly[[#This Row],[Player]]) - 1)</f>
        <v>BAL</v>
      </c>
      <c r="C8" s="3"/>
      <c r="D8">
        <f>SUM(tbl_te_wkly[[#This Row],[Week 1]:[Week 18]])</f>
        <v>112.9</v>
      </c>
      <c r="E8">
        <f>IFERROR(ROUND(AVERAGE(tbl_te_wkly[[#This Row],[Week 1]:[Week 18]]),2),0)</f>
        <v>11.29</v>
      </c>
      <c r="F8" t="s">
        <v>254</v>
      </c>
      <c r="G8">
        <f>IFERROR(VLOOKUP(tbl_te_wkly[[#This Row],[Player]],tbl_te_wk2[[Player]:[FPTS]],14,0),"          --")</f>
        <v>13</v>
      </c>
      <c r="H8">
        <f>IFERROR(VLOOKUP(tbl_te_wkly[[#This Row],[Player]],tbl_te_wk3[[Player]:[FPTS]],14,0),"          --")</f>
        <v>5.5</v>
      </c>
      <c r="I8">
        <f>IFERROR(VLOOKUP(tbl_te_wkly[[#This Row],[Player]],tbl_te_wk4[[Player]:[FPTS]],14,0),"          --")</f>
        <v>22.5</v>
      </c>
      <c r="J8">
        <f>IFERROR(VLOOKUP(tbl_te_wkly[[#This Row],[Player]],tbl_te_wk5[[Player]:[FPTS]],14,0),"          --")</f>
        <v>9.5</v>
      </c>
      <c r="K8">
        <f>IFERROR(VLOOKUP(tbl_te_wkly[[#This Row],[Player]],tbl_te_wk6[[Player]:[FPTS]],14,0),"          --")</f>
        <v>8.9</v>
      </c>
      <c r="L8">
        <f>IFERROR(VLOOKUP(tbl_te_wkly[[#This Row],[Player]],tbl_te_wk7[[Player]:[FPTS]],14,0),"          -- ")</f>
        <v>20.3</v>
      </c>
      <c r="M8">
        <f>IFERROR(VLOOKUP(tbl_te_wkly[[#This Row],[Player]],tbl_te_wk8[[Player]:[FPTS]],14,0),"          --")</f>
        <v>12</v>
      </c>
      <c r="N8">
        <f>IFERROR(VLOOKUP(tbl_te_wkly[[#This Row],[Player]],tbl_te_wk9[[Player]:[FPTS]],14,0),"          --")</f>
        <v>12.5</v>
      </c>
      <c r="O8">
        <f>IFERROR(VLOOKUP(tbl_te_wkly[[#This Row],[Player]],tbl_te_wk10[[Player]:[FPTS]],14,0),"          --")</f>
        <v>5.4</v>
      </c>
      <c r="P8">
        <f>IFERROR(VLOOKUP(tbl_te_wkly[[#This Row],[Player]],tbl_te_wk11[[Player]:[FPTS]],14,0),"          --")</f>
        <v>3.3</v>
      </c>
      <c r="Q8" t="s">
        <v>254</v>
      </c>
      <c r="R8" t="s">
        <v>241</v>
      </c>
      <c r="S8" t="s">
        <v>254</v>
      </c>
      <c r="T8" t="s">
        <v>254</v>
      </c>
      <c r="U8" t="s">
        <v>254</v>
      </c>
      <c r="V8" t="s">
        <v>254</v>
      </c>
      <c r="W8" t="s">
        <v>254</v>
      </c>
    </row>
    <row r="9" spans="1:23" x14ac:dyDescent="0.35">
      <c r="A9" t="s">
        <v>46</v>
      </c>
      <c r="B9" t="str">
        <f>MID(tbl_te_wkly[[#This Row],[Player]], FIND("(", tbl_te_wkly[[#This Row],[Player]]) + 1, FIND(")", tbl_te_wkly[[#This Row],[Player]] tbl_te_wkly[[#This Row],[Player]])- FIND("(", tbl_te_wkly[[#This Row],[Player]]) - 1)</f>
        <v>SF</v>
      </c>
      <c r="D9">
        <f>SUM(tbl_te_wkly[[#This Row],[Week 1]:[Week 18]])</f>
        <v>170.70000000000002</v>
      </c>
      <c r="E9">
        <f>IFERROR(ROUND(AVERAGE(tbl_te_wkly[[#This Row],[Week 1]:[Week 18]]),2),0)</f>
        <v>10.67</v>
      </c>
      <c r="F9">
        <f>IFERROR(VLOOKUP(tbl_te_wkly[[#This Row],[Player]],tbl_te_wk1[[Player]:[FPTS]],14,0),"          --")</f>
        <v>3.4</v>
      </c>
      <c r="G9">
        <f>IFERROR(VLOOKUP(tbl_te_wkly[[#This Row],[Player]],tbl_te_wk2[[Player]:[FPTS]],14,0),"          --")</f>
        <v>4.5</v>
      </c>
      <c r="H9">
        <f>IFERROR(VLOOKUP(tbl_te_wkly[[#This Row],[Player]],tbl_te_wk3[[Player]:[FPTS]],14,0),"          --")</f>
        <v>12.5</v>
      </c>
      <c r="I9">
        <f>IFERROR(VLOOKUP(tbl_te_wkly[[#This Row],[Player]],tbl_te_wk4[[Player]:[FPTS]],14,0),"          --")</f>
        <v>1.4</v>
      </c>
      <c r="J9">
        <f>IFERROR(VLOOKUP(tbl_te_wkly[[#This Row],[Player]],tbl_te_wk5[[Player]:[FPTS]],14,0),"          --")</f>
        <v>26.2</v>
      </c>
      <c r="K9">
        <f>IFERROR(VLOOKUP(tbl_te_wkly[[#This Row],[Player]],tbl_te_wk6[[Player]:[FPTS]],14,0),"          --")</f>
        <v>0.6</v>
      </c>
      <c r="L9">
        <f>IFERROR(VLOOKUP(tbl_te_wkly[[#This Row],[Player]],tbl_te_wk7[[Player]:[FPTS]],14,0),"          -- ")</f>
        <v>10.5</v>
      </c>
      <c r="M9">
        <f>IFERROR(VLOOKUP(tbl_te_wkly[[#This Row],[Player]],tbl_te_wk8[[Player]:[FPTS]],14,0),"          --")</f>
        <v>19.399999999999999</v>
      </c>
      <c r="N9" t="s">
        <v>255</v>
      </c>
      <c r="O9">
        <f>IFERROR(VLOOKUP(tbl_te_wkly[[#This Row],[Player]],tbl_te_wk10[[Player]:[FPTS]],14,0),"          --")</f>
        <v>19.100000000000001</v>
      </c>
      <c r="P9">
        <f>IFERROR(VLOOKUP(tbl_te_wkly[[#This Row],[Player]],tbl_te_wk11[[Player]:[FPTS]],14,0),"          --")</f>
        <v>18.899999999999999</v>
      </c>
      <c r="Q9">
        <f>IFERROR(VLOOKUP(tbl_te_wkly[[#This Row],[Player]],tbl_te_wk12[[Player]:[FPTS]],14,0),"          --")</f>
        <v>3.4</v>
      </c>
      <c r="R9">
        <f>IFERROR(VLOOKUP(tbl_te_wkly[[#This Row],[Player]],tbl_te_wk13[[Player]:[FPTS]],14,0),"          --")</f>
        <v>8.8000000000000007</v>
      </c>
      <c r="S9">
        <f>IFERROR(VLOOKUP(tbl_te_wkly[[#This Row],[Player]],tbl_te_wk14[[Player]:[FPTS]],14,0),"          --")</f>
        <v>15.1</v>
      </c>
      <c r="T9">
        <f>IFERROR(VLOOKUP(tbl_te_wkly[[#This Row],[Player]],tbl_te_wk15[[Player]:[FPTS]],14,0),"          --")</f>
        <v>6.4</v>
      </c>
      <c r="U9">
        <f>IFERROR(VLOOKUP(tbl_te_wkly[[#This Row],[Player]],tbl_te_wk16[[Player]:[FPTS]],14,0),"          --")</f>
        <v>16.100000000000001</v>
      </c>
      <c r="V9">
        <f>IFERROR(VLOOKUP(tbl_te_wkly[[#This Row],[Player]],tbl_te_wk17[[Player]:[FPTS]],14,0),"          --")</f>
        <v>4.4000000000000004</v>
      </c>
      <c r="W9" t="s">
        <v>254</v>
      </c>
    </row>
    <row r="10" spans="1:23" x14ac:dyDescent="0.35">
      <c r="A10" t="s">
        <v>23</v>
      </c>
      <c r="B10" s="3" t="str">
        <f>MID(tbl_te_wkly[[#This Row],[Player]], FIND("(", tbl_te_wkly[[#This Row],[Player]]) + 1, FIND(")", tbl_te_wkly[[#This Row],[Player]] tbl_te_wkly[[#This Row],[Player]])- FIND("(", tbl_te_wkly[[#This Row],[Player]]) - 1)</f>
        <v>JAC</v>
      </c>
      <c r="C10" s="3"/>
      <c r="D10">
        <f>SUM(tbl_te_wkly[[#This Row],[Week 1]:[Week 18]])</f>
        <v>173.30000000000004</v>
      </c>
      <c r="E10">
        <f>IFERROR(ROUND(AVERAGE(tbl_te_wkly[[#This Row],[Week 1]:[Week 18]]),2),0)</f>
        <v>10.19</v>
      </c>
      <c r="F10">
        <f>IFERROR(VLOOKUP(tbl_te_wkly[[#This Row],[Player]],tbl_te_wk1[[Player]:[FPTS]],14,0),"          --")</f>
        <v>7.4</v>
      </c>
      <c r="G10">
        <f>IFERROR(VLOOKUP(tbl_te_wkly[[#This Row],[Player]],tbl_te_wk2[[Player]:[FPTS]],14,0),"          --")</f>
        <v>8.6999999999999993</v>
      </c>
      <c r="H10">
        <f>IFERROR(VLOOKUP(tbl_te_wkly[[#This Row],[Player]],tbl_te_wk3[[Player]:[FPTS]],14,0),"          --")</f>
        <v>10.199999999999999</v>
      </c>
      <c r="I10">
        <f>IFERROR(VLOOKUP(tbl_te_wkly[[#This Row],[Player]],tbl_te_wk4[[Player]:[FPTS]],14,0),"          --")</f>
        <v>9.4</v>
      </c>
      <c r="J10">
        <f>IFERROR(VLOOKUP(tbl_te_wkly[[#This Row],[Player]],tbl_te_wk5[[Player]:[FPTS]],14,0),"          --")</f>
        <v>4.8</v>
      </c>
      <c r="K10">
        <f>IFERROR(VLOOKUP(tbl_te_wkly[[#This Row],[Player]],tbl_te_wk6[[Player]:[FPTS]],14,0),"          --")</f>
        <v>7.6</v>
      </c>
      <c r="L10">
        <f>IFERROR(VLOOKUP(tbl_te_wkly[[#This Row],[Player]],tbl_te_wk7[[Player]:[FPTS]],14,0),"          -- ")</f>
        <v>7</v>
      </c>
      <c r="M10">
        <f>IFERROR(VLOOKUP(tbl_te_wkly[[#This Row],[Player]],tbl_te_wk8[[Player]:[FPTS]],14,0),"          --")</f>
        <v>11.8</v>
      </c>
      <c r="N10" t="s">
        <v>241</v>
      </c>
      <c r="O10">
        <f>IFERROR(VLOOKUP(tbl_te_wkly[[#This Row],[Player]],tbl_te_wk10[[Player]:[FPTS]],14,0),"          --")</f>
        <v>3.2</v>
      </c>
      <c r="P10">
        <f>IFERROR(VLOOKUP(tbl_te_wkly[[#This Row],[Player]],tbl_te_wk11[[Player]:[FPTS]],14,0),"          --")</f>
        <v>4.9000000000000004</v>
      </c>
      <c r="Q10">
        <f>IFERROR(VLOOKUP(tbl_te_wkly[[#This Row],[Player]],tbl_te_wk12[[Player]:[FPTS]],14,0),"          --")</f>
        <v>7.4</v>
      </c>
      <c r="R10">
        <f>IFERROR(VLOOKUP(tbl_te_wkly[[#This Row],[Player]],tbl_te_wk13[[Player]:[FPTS]],14,0),"          --")</f>
        <v>18.7</v>
      </c>
      <c r="S10">
        <f>IFERROR(VLOOKUP(tbl_te_wkly[[#This Row],[Player]],tbl_te_wk14[[Player]:[FPTS]],14,0),"          --")</f>
        <v>27</v>
      </c>
      <c r="T10">
        <f>IFERROR(VLOOKUP(tbl_te_wkly[[#This Row],[Player]],tbl_te_wk15[[Player]:[FPTS]],14,0),"          --")</f>
        <v>4.8</v>
      </c>
      <c r="U10">
        <f>IFERROR(VLOOKUP(tbl_te_wkly[[#This Row],[Player]],tbl_te_wk16[[Player]:[FPTS]],14,0),"          --")</f>
        <v>12.5</v>
      </c>
      <c r="V10">
        <f>IFERROR(VLOOKUP(tbl_te_wkly[[#This Row],[Player]],tbl_te_wk17[[Player]:[FPTS]],14,0),"          --")</f>
        <v>9</v>
      </c>
      <c r="W10">
        <f>IFERROR(VLOOKUP(tbl_te_wkly[[#This Row],[Player]],tbl_te_wk18[[Player]:[FPTS]],14,0),"          --")</f>
        <v>18.899999999999999</v>
      </c>
    </row>
    <row r="11" spans="1:23" x14ac:dyDescent="0.35">
      <c r="A11" t="s">
        <v>45</v>
      </c>
      <c r="B11" t="str">
        <f>MID(tbl_te_wkly[[#This Row],[Player]], FIND("(", tbl_te_wkly[[#This Row],[Player]]) + 1, FIND(")", tbl_te_wkly[[#This Row],[Player]] tbl_te_wkly[[#This Row],[Player]])- FIND("(", tbl_te_wkly[[#This Row],[Player]]) - 1)</f>
        <v>CLE</v>
      </c>
      <c r="D11">
        <f>SUM(tbl_te_wkly[[#This Row],[Week 1]:[Week 18]])</f>
        <v>160.70000000000002</v>
      </c>
      <c r="E11">
        <f>IFERROR(ROUND(AVERAGE(tbl_te_wkly[[#This Row],[Week 1]:[Week 18]]),2),0)</f>
        <v>10.039999999999999</v>
      </c>
      <c r="F11">
        <f>IFERROR(VLOOKUP(tbl_te_wkly[[#This Row],[Player]],tbl_te_wk1[[Player]:[FPTS]],14,0),"          --")</f>
        <v>3.4</v>
      </c>
      <c r="G11">
        <f>IFERROR(VLOOKUP(tbl_te_wkly[[#This Row],[Player]],tbl_te_wk2[[Player]:[FPTS]],14,0),"          --")</f>
        <v>4.8</v>
      </c>
      <c r="H11">
        <f>IFERROR(VLOOKUP(tbl_te_wkly[[#This Row],[Player]],tbl_te_wk3[[Player]:[FPTS]],14,0),"          --")</f>
        <v>4</v>
      </c>
      <c r="I11">
        <f>IFERROR(VLOOKUP(tbl_te_wkly[[#This Row],[Player]],tbl_te_wk4[[Player]:[FPTS]],14,0),"          --")</f>
        <v>7.6</v>
      </c>
      <c r="J11" t="s">
        <v>255</v>
      </c>
      <c r="K11">
        <f>IFERROR(VLOOKUP(tbl_te_wkly[[#This Row],[Player]],tbl_te_wk6[[Player]:[FPTS]],14,0),"          --")</f>
        <v>3.9</v>
      </c>
      <c r="L11">
        <f>IFERROR(VLOOKUP(tbl_te_wkly[[#This Row],[Player]],tbl_te_wk7[[Player]:[FPTS]],14,0),"          -- ")</f>
        <v>7.9</v>
      </c>
      <c r="M11">
        <f>IFERROR(VLOOKUP(tbl_te_wkly[[#This Row],[Player]],tbl_te_wk8[[Player]:[FPTS]],14,0),"          --")</f>
        <v>15.7</v>
      </c>
      <c r="N11">
        <f>IFERROR(VLOOKUP(tbl_te_wkly[[#This Row],[Player]],tbl_te_wk9[[Player]:[FPTS]],14,0),"          --")</f>
        <v>10.6</v>
      </c>
      <c r="O11">
        <f>IFERROR(VLOOKUP(tbl_te_wkly[[#This Row],[Player]],tbl_te_wk10[[Player]:[FPTS]],14,0),"          --")</f>
        <v>8.8000000000000007</v>
      </c>
      <c r="P11">
        <f>IFERROR(VLOOKUP(tbl_te_wkly[[#This Row],[Player]],tbl_te_wk11[[Player]:[FPTS]],14,0),"          --")</f>
        <v>9.1</v>
      </c>
      <c r="Q11">
        <f>IFERROR(VLOOKUP(tbl_te_wkly[[#This Row],[Player]],tbl_te_wk12[[Player]:[FPTS]],14,0),"          --")</f>
        <v>8.9</v>
      </c>
      <c r="R11">
        <f>IFERROR(VLOOKUP(tbl_te_wkly[[#This Row],[Player]],tbl_te_wk13[[Player]:[FPTS]],14,0),"          --")</f>
        <v>2.7</v>
      </c>
      <c r="S11">
        <f>IFERROR(VLOOKUP(tbl_te_wkly[[#This Row],[Player]],tbl_te_wk14[[Player]:[FPTS]],14,0),"          --")</f>
        <v>24.1</v>
      </c>
      <c r="T11">
        <f>IFERROR(VLOOKUP(tbl_te_wkly[[#This Row],[Player]],tbl_te_wk15[[Player]:[FPTS]],14,0),"          --")</f>
        <v>21.4</v>
      </c>
      <c r="U11">
        <f>IFERROR(VLOOKUP(tbl_te_wkly[[#This Row],[Player]],tbl_te_wk16[[Player]:[FPTS]],14,0),"          --")</f>
        <v>13.4</v>
      </c>
      <c r="V11">
        <f>IFERROR(VLOOKUP(tbl_te_wkly[[#This Row],[Player]],tbl_te_wk17[[Player]:[FPTS]],14,0),"          --")</f>
        <v>14.4</v>
      </c>
      <c r="W11" t="s">
        <v>254</v>
      </c>
    </row>
    <row r="12" spans="1:23" x14ac:dyDescent="0.35">
      <c r="A12" t="s">
        <v>37</v>
      </c>
      <c r="B12" s="3" t="str">
        <f>MID(tbl_te_wkly[[#This Row],[Player]], FIND("(", tbl_te_wkly[[#This Row],[Player]]) + 1, FIND(")", tbl_te_wkly[[#This Row],[Player]] tbl_te_wkly[[#This Row],[Player]])- FIND("(", tbl_te_wkly[[#This Row],[Player]]) - 1)</f>
        <v>CHI</v>
      </c>
      <c r="C12" s="3"/>
      <c r="D12">
        <f>SUM(tbl_te_wkly[[#This Row],[Week 1]:[Week 18]])</f>
        <v>144.59999999999997</v>
      </c>
      <c r="E12">
        <f>IFERROR(ROUND(AVERAGE(tbl_te_wkly[[#This Row],[Week 1]:[Week 18]]),2),0)</f>
        <v>9.64</v>
      </c>
      <c r="F12">
        <f>IFERROR(VLOOKUP(tbl_te_wkly[[#This Row],[Player]],tbl_te_wk1[[Player]:[FPTS]],14,0),"          --")</f>
        <v>6.9</v>
      </c>
      <c r="G12">
        <f>IFERROR(VLOOKUP(tbl_te_wkly[[#This Row],[Player]],tbl_te_wk2[[Player]:[FPTS]],14,0),"          --")</f>
        <v>5.8</v>
      </c>
      <c r="H12">
        <f>IFERROR(VLOOKUP(tbl_te_wkly[[#This Row],[Player]],tbl_te_wk3[[Player]:[FPTS]],14,0),"          --")</f>
        <v>3.2</v>
      </c>
      <c r="I12">
        <f>IFERROR(VLOOKUP(tbl_te_wkly[[#This Row],[Player]],tbl_te_wk4[[Player]:[FPTS]],14,0),"          --")</f>
        <v>24.1</v>
      </c>
      <c r="J12">
        <f>IFERROR(VLOOKUP(tbl_te_wkly[[#This Row],[Player]],tbl_te_wk5[[Player]:[FPTS]],14,0),"          --")</f>
        <v>12.7</v>
      </c>
      <c r="K12">
        <f>IFERROR(VLOOKUP(tbl_te_wkly[[#This Row],[Player]],tbl_te_wk6[[Player]:[FPTS]],14,0),"          --")</f>
        <v>1.9</v>
      </c>
      <c r="L12" t="s">
        <v>254</v>
      </c>
      <c r="M12">
        <f>IFERROR(VLOOKUP(tbl_te_wkly[[#This Row],[Player]],tbl_te_wk8[[Player]:[FPTS]],14,0),"          --")</f>
        <v>12.9</v>
      </c>
      <c r="N12">
        <f>IFERROR(VLOOKUP(tbl_te_wkly[[#This Row],[Player]],tbl_te_wk9[[Player]:[FPTS]],14,0),"          --")</f>
        <v>20.5</v>
      </c>
      <c r="O12">
        <f>IFERROR(VLOOKUP(tbl_te_wkly[[#This Row],[Player]],tbl_te_wk10[[Player]:[FPTS]],14,0),"          --")</f>
        <v>7.1</v>
      </c>
      <c r="P12">
        <f>IFERROR(VLOOKUP(tbl_te_wkly[[#This Row],[Player]],tbl_te_wk11[[Player]:[FPTS]],14,0),"          --")</f>
        <v>3.5</v>
      </c>
      <c r="Q12">
        <f>IFERROR(VLOOKUP(tbl_te_wkly[[#This Row],[Player]],tbl_te_wk12[[Player]:[FPTS]],14,0),"          --")</f>
        <v>7.8</v>
      </c>
      <c r="R12" t="s">
        <v>241</v>
      </c>
      <c r="S12">
        <f>IFERROR(VLOOKUP(tbl_te_wkly[[#This Row],[Player]],tbl_te_wk14[[Player]:[FPTS]],14,0),"          --")</f>
        <v>9.1</v>
      </c>
      <c r="T12">
        <f>IFERROR(VLOOKUP(tbl_te_wkly[[#This Row],[Player]],tbl_te_wk15[[Player]:[FPTS]],14,0),"          --")</f>
        <v>10.8</v>
      </c>
      <c r="U12">
        <f>IFERROR(VLOOKUP(tbl_te_wkly[[#This Row],[Player]],tbl_te_wk16[[Player]:[FPTS]],14,0),"          --")</f>
        <v>12.7</v>
      </c>
      <c r="V12" t="s">
        <v>254</v>
      </c>
      <c r="W12">
        <f>IFERROR(VLOOKUP(tbl_te_wkly[[#This Row],[Player]],tbl_te_wk18[[Player]:[FPTS]],14,0),"          --")</f>
        <v>5.6</v>
      </c>
    </row>
    <row r="13" spans="1:23" x14ac:dyDescent="0.35">
      <c r="A13" t="s">
        <v>25</v>
      </c>
      <c r="B13" t="str">
        <f>MID(tbl_te_wkly[[#This Row],[Player]], FIND("(", tbl_te_wkly[[#This Row],[Player]]) + 1, FIND(")", tbl_te_wkly[[#This Row],[Player]] tbl_te_wkly[[#This Row],[Player]])- FIND("(", tbl_te_wkly[[#This Row],[Player]]) - 1)</f>
        <v>DAL</v>
      </c>
      <c r="D13">
        <f>SUM(tbl_te_wkly[[#This Row],[Week 1]:[Week 18]])</f>
        <v>141.60000000000002</v>
      </c>
      <c r="E13">
        <f>IFERROR(ROUND(AVERAGE(tbl_te_wkly[[#This Row],[Week 1]:[Week 18]]),2),0)</f>
        <v>8.33</v>
      </c>
      <c r="F13">
        <f>IFERROR(VLOOKUP(tbl_te_wkly[[#This Row],[Player]],tbl_te_wk1[[Player]:[FPTS]],14,0),"          --")</f>
        <v>2.1</v>
      </c>
      <c r="G13">
        <f>IFERROR(VLOOKUP(tbl_te_wkly[[#This Row],[Player]],tbl_te_wk2[[Player]:[FPTS]],14,0),"          --")</f>
        <v>8.6</v>
      </c>
      <c r="H13">
        <f>IFERROR(VLOOKUP(tbl_te_wkly[[#This Row],[Player]],tbl_te_wk3[[Player]:[FPTS]],14,0),"          --")</f>
        <v>7.3</v>
      </c>
      <c r="I13">
        <f>IFERROR(VLOOKUP(tbl_te_wkly[[#This Row],[Player]],tbl_te_wk4[[Player]:[FPTS]],14,0),"          --")</f>
        <v>11.2</v>
      </c>
      <c r="J13">
        <f>IFERROR(VLOOKUP(tbl_te_wkly[[#This Row],[Player]],tbl_te_wk5[[Player]:[FPTS]],14,0),"          --")</f>
        <v>4.3</v>
      </c>
      <c r="K13">
        <f>IFERROR(VLOOKUP(tbl_te_wkly[[#This Row],[Player]],tbl_te_wk6[[Player]:[FPTS]],14,0),"          --")</f>
        <v>2</v>
      </c>
      <c r="L13" t="s">
        <v>255</v>
      </c>
      <c r="M13">
        <f>IFERROR(VLOOKUP(tbl_te_wkly[[#This Row],[Player]],tbl_te_wk8[[Player]:[FPTS]],14,0),"          --")</f>
        <v>12.7</v>
      </c>
      <c r="N13">
        <f>IFERROR(VLOOKUP(tbl_te_wkly[[#This Row],[Player]],tbl_te_wk9[[Player]:[FPTS]],14,0),"          --")</f>
        <v>18.600000000000001</v>
      </c>
      <c r="O13">
        <f>IFERROR(VLOOKUP(tbl_te_wkly[[#This Row],[Player]],tbl_te_wk10[[Player]:[FPTS]],14,0),"          --")</f>
        <v>10.6</v>
      </c>
      <c r="P13">
        <f>IFERROR(VLOOKUP(tbl_te_wkly[[#This Row],[Player]],tbl_te_wk11[[Player]:[FPTS]],14,0),"          --")</f>
        <v>4.7</v>
      </c>
      <c r="Q13">
        <f>IFERROR(VLOOKUP(tbl_te_wkly[[#This Row],[Player]],tbl_te_wk12[[Player]:[FPTS]],14,0),"          --")</f>
        <v>4</v>
      </c>
      <c r="R13">
        <f>IFERROR(VLOOKUP(tbl_te_wkly[[#This Row],[Player]],tbl_te_wk13[[Player]:[FPTS]],14,0),"          --")</f>
        <v>16.7</v>
      </c>
      <c r="S13">
        <f>IFERROR(VLOOKUP(tbl_te_wkly[[#This Row],[Player]],tbl_te_wk14[[Player]:[FPTS]],14,0),"          --")</f>
        <v>9.6999999999999993</v>
      </c>
      <c r="T13">
        <f>IFERROR(VLOOKUP(tbl_te_wkly[[#This Row],[Player]],tbl_te_wk15[[Player]:[FPTS]],14,0),"          --")</f>
        <v>7.4</v>
      </c>
      <c r="U13">
        <f>IFERROR(VLOOKUP(tbl_te_wkly[[#This Row],[Player]],tbl_te_wk16[[Player]:[FPTS]],14,0),"          --")</f>
        <v>6.5</v>
      </c>
      <c r="V13">
        <f>IFERROR(VLOOKUP(tbl_te_wkly[[#This Row],[Player]],tbl_te_wk17[[Player]:[FPTS]],14,0),"          --")</f>
        <v>5.3</v>
      </c>
      <c r="W13">
        <f>IFERROR(VLOOKUP(tbl_te_wkly[[#This Row],[Player]],tbl_te_wk18[[Player]:[FPTS]],14,0),"          --")</f>
        <v>9.9</v>
      </c>
    </row>
    <row r="14" spans="1:23" x14ac:dyDescent="0.35">
      <c r="A14" t="s">
        <v>47</v>
      </c>
      <c r="B14" s="3" t="str">
        <f>MID(tbl_te_wkly[[#This Row],[Player]], FIND("(", tbl_te_wkly[[#This Row],[Player]]) + 1, FIND(")", tbl_te_wkly[[#This Row],[Player]] tbl_te_wkly[[#This Row],[Player]])- FIND("(", tbl_te_wkly[[#This Row],[Player]]) - 1)</f>
        <v>ARI</v>
      </c>
      <c r="C14" s="3"/>
      <c r="D14">
        <f>SUM(tbl_te_wkly[[#This Row],[Week 1]:[Week 18]])</f>
        <v>141</v>
      </c>
      <c r="E14">
        <f>IFERROR(ROUND(AVERAGE(tbl_te_wkly[[#This Row],[Week 1]:[Week 18]]),2),0)</f>
        <v>8.2899999999999991</v>
      </c>
      <c r="F14">
        <f>IFERROR(VLOOKUP(tbl_te_wkly[[#This Row],[Player]],tbl_te_wk1[[Player]:[FPTS]],14,0),"          --")</f>
        <v>3.3</v>
      </c>
      <c r="G14">
        <f>IFERROR(VLOOKUP(tbl_te_wkly[[#This Row],[Player]],tbl_te_wk2[[Player]:[FPTS]],14,0),"          --")</f>
        <v>4.2</v>
      </c>
      <c r="H14">
        <f>IFERROR(VLOOKUP(tbl_te_wkly[[#This Row],[Player]],tbl_te_wk3[[Player]:[FPTS]],14,0),"          --")</f>
        <v>0.7</v>
      </c>
      <c r="I14">
        <f>IFERROR(VLOOKUP(tbl_te_wkly[[#This Row],[Player]],tbl_te_wk4[[Player]:[FPTS]],14,0),"          --")</f>
        <v>1</v>
      </c>
      <c r="J14">
        <f>IFERROR(VLOOKUP(tbl_te_wkly[[#This Row],[Player]],tbl_te_wk5[[Player]:[FPTS]],14,0),"          --")</f>
        <v>2.7</v>
      </c>
      <c r="K14">
        <f>IFERROR(VLOOKUP(tbl_te_wkly[[#This Row],[Player]],tbl_te_wk6[[Player]:[FPTS]],14,0),"          --")</f>
        <v>8.1999999999999993</v>
      </c>
      <c r="L14">
        <f>IFERROR(VLOOKUP(tbl_te_wkly[[#This Row],[Player]],tbl_te_wk7[[Player]:[FPTS]],14,0),"          -- ")</f>
        <v>4.4000000000000004</v>
      </c>
      <c r="M14">
        <f>IFERROR(VLOOKUP(tbl_te_wkly[[#This Row],[Player]],tbl_te_wk8[[Player]:[FPTS]],14,0),"          --")</f>
        <v>20.5</v>
      </c>
      <c r="N14">
        <f>IFERROR(VLOOKUP(tbl_te_wkly[[#This Row],[Player]],tbl_te_wk9[[Player]:[FPTS]],14,0),"          --")</f>
        <v>3.7</v>
      </c>
      <c r="O14">
        <f>IFERROR(VLOOKUP(tbl_te_wkly[[#This Row],[Player]],tbl_te_wk10[[Player]:[FPTS]],14,0),"          --")</f>
        <v>17.100000000000001</v>
      </c>
      <c r="P14">
        <f>IFERROR(VLOOKUP(tbl_te_wkly[[#This Row],[Player]],tbl_te_wk11[[Player]:[FPTS]],14,0),"          --")</f>
        <v>6.8</v>
      </c>
      <c r="Q14">
        <f>IFERROR(VLOOKUP(tbl_te_wkly[[#This Row],[Player]],tbl_te_wk12[[Player]:[FPTS]],14,0),"          --")</f>
        <v>9.5</v>
      </c>
      <c r="R14">
        <f>IFERROR(VLOOKUP(tbl_te_wkly[[#This Row],[Player]],tbl_te_wk13[[Player]:[FPTS]],14,0),"          --")</f>
        <v>18.899999999999999</v>
      </c>
      <c r="S14" t="s">
        <v>241</v>
      </c>
      <c r="T14">
        <f>IFERROR(VLOOKUP(tbl_te_wkly[[#This Row],[Player]],tbl_te_wk15[[Player]:[FPTS]],14,0),"          --")</f>
        <v>15.2</v>
      </c>
      <c r="U14">
        <f>IFERROR(VLOOKUP(tbl_te_wkly[[#This Row],[Player]],tbl_te_wk16[[Player]:[FPTS]],14,0),"          --")</f>
        <v>6.1</v>
      </c>
      <c r="V14">
        <f>IFERROR(VLOOKUP(tbl_te_wkly[[#This Row],[Player]],tbl_te_wk17[[Player]:[FPTS]],14,0),"          --")</f>
        <v>7.8</v>
      </c>
      <c r="W14">
        <f>IFERROR(VLOOKUP(tbl_te_wkly[[#This Row],[Player]],tbl_te_wk18[[Player]:[FPTS]],14,0),"          --")</f>
        <v>10.9</v>
      </c>
    </row>
    <row r="15" spans="1:23" x14ac:dyDescent="0.35">
      <c r="A15" t="s">
        <v>16</v>
      </c>
      <c r="B15" s="3" t="str">
        <f>MID(tbl_te_wkly[[#This Row],[Player]], FIND("(", tbl_te_wkly[[#This Row],[Player]]) + 1, FIND(")", tbl_te_wkly[[#This Row],[Player]] tbl_te_wkly[[#This Row],[Player]])- FIND("(", tbl_te_wkly[[#This Row],[Player]]) - 1)</f>
        <v>NE</v>
      </c>
      <c r="C15" s="3"/>
      <c r="D15">
        <f>SUM(tbl_te_wkly[[#This Row],[Week 1]:[Week 18]])</f>
        <v>98.9</v>
      </c>
      <c r="E15">
        <f>IFERROR(ROUND(AVERAGE(tbl_te_wkly[[#This Row],[Week 1]:[Week 18]]),2),0)</f>
        <v>8.24</v>
      </c>
      <c r="F15">
        <f>IFERROR(VLOOKUP(tbl_te_wkly[[#This Row],[Player]],tbl_te_wk1[[Player]:[FPTS]],14,0),"          --")</f>
        <v>14.1</v>
      </c>
      <c r="G15">
        <f>IFERROR(VLOOKUP(tbl_te_wkly[[#This Row],[Player]],tbl_te_wk2[[Player]:[FPTS]],14,0),"          --")</f>
        <v>14.2</v>
      </c>
      <c r="H15">
        <f>IFERROR(VLOOKUP(tbl_te_wkly[[#This Row],[Player]],tbl_te_wk3[[Player]:[FPTS]],14,0),"          --")</f>
        <v>2.7</v>
      </c>
      <c r="I15">
        <f>IFERROR(VLOOKUP(tbl_te_wkly[[#This Row],[Player]],tbl_te_wk4[[Player]:[FPTS]],14,0),"          --")</f>
        <v>7.1</v>
      </c>
      <c r="J15" t="s">
        <v>254</v>
      </c>
      <c r="K15">
        <f>IFERROR(VLOOKUP(tbl_te_wkly[[#This Row],[Player]],tbl_te_wk6[[Player]:[FPTS]],14,0),"          --")</f>
        <v>1.2</v>
      </c>
      <c r="L15">
        <f>IFERROR(VLOOKUP(tbl_te_wkly[[#This Row],[Player]],tbl_te_wk7[[Player]:[FPTS]],14,0),"          -- ")</f>
        <v>3.7</v>
      </c>
      <c r="M15">
        <f>IFERROR(VLOOKUP(tbl_te_wkly[[#This Row],[Player]],tbl_te_wk8[[Player]:[FPTS]],14,0),"          --")</f>
        <v>4.3</v>
      </c>
      <c r="N15">
        <f>IFERROR(VLOOKUP(tbl_te_wkly[[#This Row],[Player]],tbl_te_wk9[[Player]:[FPTS]],14,0),"          --")</f>
        <v>11.9</v>
      </c>
      <c r="O15">
        <f>IFERROR(VLOOKUP(tbl_te_wkly[[#This Row],[Player]],tbl_te_wk10[[Player]:[FPTS]],14,0),"          --")</f>
        <v>3.6</v>
      </c>
      <c r="P15" t="s">
        <v>241</v>
      </c>
      <c r="Q15" t="s">
        <v>254</v>
      </c>
      <c r="R15">
        <f>IFERROR(VLOOKUP(tbl_te_wkly[[#This Row],[Player]],tbl_te_wk13[[Player]:[FPTS]],14,0),"          --")</f>
        <v>2.5</v>
      </c>
      <c r="S15">
        <f>IFERROR(VLOOKUP(tbl_te_wkly[[#This Row],[Player]],tbl_te_wk14[[Player]:[FPTS]],14,0),"          --")</f>
        <v>17.5</v>
      </c>
      <c r="T15">
        <f>IFERROR(VLOOKUP(tbl_te_wkly[[#This Row],[Player]],tbl_te_wk15[[Player]:[FPTS]],14,0),"          --")</f>
        <v>16.100000000000001</v>
      </c>
      <c r="U15" t="s">
        <v>254</v>
      </c>
      <c r="V15" t="s">
        <v>254</v>
      </c>
      <c r="W15" t="s">
        <v>254</v>
      </c>
    </row>
    <row r="16" spans="1:23" x14ac:dyDescent="0.35">
      <c r="A16" t="s">
        <v>42</v>
      </c>
      <c r="B16" t="str">
        <f>MID(tbl_te_wkly[[#This Row],[Player]], FIND("(", tbl_te_wkly[[#This Row],[Player]]) + 1, FIND(")", tbl_te_wkly[[#This Row],[Player]] tbl_te_wkly[[#This Row],[Player]])- FIND("(", tbl_te_wkly[[#This Row],[Player]]) - 1)</f>
        <v>PHI</v>
      </c>
      <c r="D16">
        <f>SUM(tbl_te_wkly[[#This Row],[Week 1]:[Week 18]])</f>
        <v>106.8</v>
      </c>
      <c r="E16">
        <f>IFERROR(ROUND(AVERAGE(tbl_te_wkly[[#This Row],[Week 1]:[Week 18]]),2),0)</f>
        <v>8.2200000000000006</v>
      </c>
      <c r="F16" t="s">
        <v>254</v>
      </c>
      <c r="G16">
        <f>IFERROR(VLOOKUP(tbl_te_wkly[[#This Row],[Player]],tbl_te_wk2[[Player]:[FPTS]],14,0),"          --")</f>
        <v>5.2</v>
      </c>
      <c r="H16">
        <f>IFERROR(VLOOKUP(tbl_te_wkly[[#This Row],[Player]],tbl_te_wk3[[Player]:[FPTS]],14,0),"          --")</f>
        <v>6.6</v>
      </c>
      <c r="I16">
        <f>IFERROR(VLOOKUP(tbl_te_wkly[[#This Row],[Player]],tbl_te_wk4[[Player]:[FPTS]],14,0),"          --")</f>
        <v>3.5</v>
      </c>
      <c r="J16">
        <f>IFERROR(VLOOKUP(tbl_te_wkly[[#This Row],[Player]],tbl_te_wk5[[Player]:[FPTS]],14,0),"          --")</f>
        <v>21.7</v>
      </c>
      <c r="K16">
        <f>IFERROR(VLOOKUP(tbl_te_wkly[[#This Row],[Player]],tbl_te_wk6[[Player]:[FPTS]],14,0),"          --")</f>
        <v>6.7</v>
      </c>
      <c r="L16">
        <f>IFERROR(VLOOKUP(tbl_te_wkly[[#This Row],[Player]],tbl_te_wk7[[Player]:[FPTS]],14,0),"          -- ")</f>
        <v>16.2</v>
      </c>
      <c r="M16">
        <f>IFERROR(VLOOKUP(tbl_te_wkly[[#This Row],[Player]],tbl_te_wk8[[Player]:[FPTS]],14,0),"          --")</f>
        <v>5.6</v>
      </c>
      <c r="N16">
        <f>IFERROR(VLOOKUP(tbl_te_wkly[[#This Row],[Player]],tbl_te_wk9[[Player]:[FPTS]],14,0),"          --")</f>
        <v>6.5</v>
      </c>
      <c r="O16" t="s">
        <v>241</v>
      </c>
      <c r="P16" t="s">
        <v>254</v>
      </c>
      <c r="Q16" t="s">
        <v>254</v>
      </c>
      <c r="R16" t="s">
        <v>254</v>
      </c>
      <c r="S16">
        <f>IFERROR(VLOOKUP(tbl_te_wkly[[#This Row],[Player]],tbl_te_wk14[[Player]:[FPTS]],14,0),"          --")</f>
        <v>5</v>
      </c>
      <c r="T16">
        <f>IFERROR(VLOOKUP(tbl_te_wkly[[#This Row],[Player]],tbl_te_wk15[[Player]:[FPTS]],14,0),"          --")</f>
        <v>5.0999999999999996</v>
      </c>
      <c r="U16">
        <f>IFERROR(VLOOKUP(tbl_te_wkly[[#This Row],[Player]],tbl_te_wk16[[Player]:[FPTS]],14,0),"          --")</f>
        <v>10.6</v>
      </c>
      <c r="V16">
        <f>IFERROR(VLOOKUP(tbl_te_wkly[[#This Row],[Player]],tbl_te_wk17[[Player]:[FPTS]],14,0),"          --")</f>
        <v>13.2</v>
      </c>
      <c r="W16">
        <f>IFERROR(VLOOKUP(tbl_te_wkly[[#This Row],[Player]],tbl_te_wk18[[Player]:[FPTS]],14,0),"          --")</f>
        <v>0.9</v>
      </c>
    </row>
    <row r="17" spans="1:23" x14ac:dyDescent="0.35">
      <c r="A17" t="s">
        <v>40</v>
      </c>
      <c r="B17" t="str">
        <f>MID(tbl_te_wkly[[#This Row],[Player]], FIND("(", tbl_te_wkly[[#This Row],[Player]]) + 1, FIND(")", tbl_te_wkly[[#This Row],[Player]] tbl_te_wkly[[#This Row],[Player]])- FIND("(", tbl_te_wkly[[#This Row],[Player]]) - 1)</f>
        <v>HOU</v>
      </c>
      <c r="D17">
        <f>SUM(tbl_te_wkly[[#This Row],[Week 1]:[Week 18]])</f>
        <v>121</v>
      </c>
      <c r="E17">
        <f>IFERROR(ROUND(AVERAGE(tbl_te_wkly[[#This Row],[Week 1]:[Week 18]]),2),0)</f>
        <v>8.07</v>
      </c>
      <c r="F17">
        <f>IFERROR(VLOOKUP(tbl_te_wkly[[#This Row],[Player]],tbl_te_wk1[[Player]:[FPTS]],14,0),"          --")</f>
        <v>1.4</v>
      </c>
      <c r="G17">
        <f>IFERROR(VLOOKUP(tbl_te_wkly[[#This Row],[Player]],tbl_te_wk2[[Player]:[FPTS]],14,0),"          --")</f>
        <v>5.4</v>
      </c>
      <c r="H17">
        <f>IFERROR(VLOOKUP(tbl_te_wkly[[#This Row],[Player]],tbl_te_wk3[[Player]:[FPTS]],14,0),"          --")</f>
        <v>1.4</v>
      </c>
      <c r="I17">
        <f>IFERROR(VLOOKUP(tbl_te_wkly[[#This Row],[Player]],tbl_te_wk4[[Player]:[FPTS]],14,0),"          --")</f>
        <v>11.7</v>
      </c>
      <c r="J17">
        <f>IFERROR(VLOOKUP(tbl_te_wkly[[#This Row],[Player]],tbl_te_wk5[[Player]:[FPTS]],14,0),"          --")</f>
        <v>16</v>
      </c>
      <c r="K17">
        <f>IFERROR(VLOOKUP(tbl_te_wkly[[#This Row],[Player]],tbl_te_wk6[[Player]:[FPTS]],14,0),"          --")</f>
        <v>14.1</v>
      </c>
      <c r="L17" t="s">
        <v>255</v>
      </c>
      <c r="M17">
        <f>IFERROR(VLOOKUP(tbl_te_wkly[[#This Row],[Player]],tbl_te_wk8[[Player]:[FPTS]],14,0),"          --")</f>
        <v>1.5</v>
      </c>
      <c r="N17">
        <f>IFERROR(VLOOKUP(tbl_te_wkly[[#This Row],[Player]],tbl_te_wk9[[Player]:[FPTS]],14,0),"          --")</f>
        <v>22</v>
      </c>
      <c r="O17">
        <f>IFERROR(VLOOKUP(tbl_te_wkly[[#This Row],[Player]],tbl_te_wk10[[Player]:[FPTS]],14,0),"          --")</f>
        <v>9.1</v>
      </c>
      <c r="P17">
        <f>IFERROR(VLOOKUP(tbl_te_wkly[[#This Row],[Player]],tbl_te_wk11[[Player]:[FPTS]],14,0),"          --")</f>
        <v>10.199999999999999</v>
      </c>
      <c r="Q17">
        <f>IFERROR(VLOOKUP(tbl_te_wkly[[#This Row],[Player]],tbl_te_wk12[[Player]:[FPTS]],14,0),"          --")</f>
        <v>0.7</v>
      </c>
      <c r="R17" t="s">
        <v>254</v>
      </c>
      <c r="S17" t="s">
        <v>254</v>
      </c>
      <c r="T17">
        <f>IFERROR(VLOOKUP(tbl_te_wkly[[#This Row],[Player]],tbl_te_wk15[[Player]:[FPTS]],14,0),"          --")</f>
        <v>7.8</v>
      </c>
      <c r="U17">
        <f>IFERROR(VLOOKUP(tbl_te_wkly[[#This Row],[Player]],tbl_te_wk16[[Player]:[FPTS]],14,0),"          --")</f>
        <v>10.1</v>
      </c>
      <c r="V17">
        <f>IFERROR(VLOOKUP(tbl_te_wkly[[#This Row],[Player]],tbl_te_wk17[[Player]:[FPTS]],14,0),"          --")</f>
        <v>2.9</v>
      </c>
      <c r="W17">
        <f>IFERROR(VLOOKUP(tbl_te_wkly[[#This Row],[Player]],tbl_te_wk18[[Player]:[FPTS]],14,0),"          --")</f>
        <v>6.7</v>
      </c>
    </row>
    <row r="18" spans="1:23" x14ac:dyDescent="0.35">
      <c r="A18" s="7" t="s">
        <v>27</v>
      </c>
      <c r="B18" s="3" t="str">
        <f>MID(tbl_te_wkly[[#This Row],[Player]], FIND("(", tbl_te_wkly[[#This Row],[Player]]) + 1, FIND(")", tbl_te_wkly[[#This Row],[Player]] tbl_te_wkly[[#This Row],[Player]])- FIND("(", tbl_te_wkly[[#This Row],[Player]]) - 1)</f>
        <v>NO</v>
      </c>
      <c r="C18" s="3"/>
      <c r="D18">
        <f>SUM(tbl_te_wkly[[#This Row],[Week 1]:[Week 18]])</f>
        <v>127</v>
      </c>
      <c r="E18">
        <f>IFERROR(ROUND(AVERAGE(tbl_te_wkly[[#This Row],[Week 1]:[Week 18]]),2),0)</f>
        <v>7.94</v>
      </c>
      <c r="F18">
        <f>IFERROR(VLOOKUP(tbl_te_wkly[[#This Row],[Player]],tbl_te_wk1[[Player]:[FPTS]],14,0),"          --")</f>
        <v>0.4</v>
      </c>
      <c r="G18">
        <f>IFERROR(VLOOKUP(tbl_te_wkly[[#This Row],[Player]],tbl_te_wk2[[Player]:[FPTS]],14,0),"          --")</f>
        <v>8.1999999999999993</v>
      </c>
      <c r="H18">
        <f>IFERROR(VLOOKUP(tbl_te_wkly[[#This Row],[Player]],tbl_te_wk3[[Player]:[FPTS]],14,0),"          --")</f>
        <v>2.6</v>
      </c>
      <c r="I18">
        <f>IFERROR(VLOOKUP(tbl_te_wkly[[#This Row],[Player]],tbl_te_wk4[[Player]:[FPTS]],14,0),"          --")</f>
        <v>2.7</v>
      </c>
      <c r="J18">
        <f>IFERROR(VLOOKUP(tbl_te_wkly[[#This Row],[Player]],tbl_te_wk5[[Player]:[FPTS]],14,0),"          --")</f>
        <v>2.5</v>
      </c>
      <c r="K18">
        <f>IFERROR(VLOOKUP(tbl_te_wkly[[#This Row],[Player]],tbl_te_wk6[[Player]:[FPTS]],14,0),"          --")</f>
        <v>8.8000000000000007</v>
      </c>
      <c r="L18">
        <f>IFERROR(VLOOKUP(tbl_te_wkly[[#This Row],[Player]],tbl_te_wk7[[Player]:[FPTS]],14,0),"          -- ")</f>
        <v>14.8</v>
      </c>
      <c r="M18">
        <f>IFERROR(VLOOKUP(tbl_te_wkly[[#This Row],[Player]],tbl_te_wk8[[Player]:[FPTS]],14,0),"          --")</f>
        <v>22</v>
      </c>
      <c r="N18">
        <f>IFERROR(VLOOKUP(tbl_te_wkly[[#This Row],[Player]],tbl_te_wk9[[Player]:[FPTS]],14,0),"          --")</f>
        <v>18.600000000000001</v>
      </c>
      <c r="O18">
        <f>IFERROR(VLOOKUP(tbl_te_wkly[[#This Row],[Player]],tbl_te_wk10[[Player]:[FPTS]],14,0),"          --")</f>
        <v>3.3</v>
      </c>
      <c r="P18" t="s">
        <v>241</v>
      </c>
      <c r="Q18">
        <f>IFERROR(VLOOKUP(tbl_te_wkly[[#This Row],[Player]],tbl_te_wk12[[Player]:[FPTS]],14,0),"          --")</f>
        <v>7.1</v>
      </c>
      <c r="R18">
        <f>IFERROR(VLOOKUP(tbl_te_wkly[[#This Row],[Player]],tbl_te_wk13[[Player]:[FPTS]],14,0),"          --")</f>
        <v>14.4</v>
      </c>
      <c r="S18" t="s">
        <v>254</v>
      </c>
      <c r="T18">
        <f>IFERROR(VLOOKUP(tbl_te_wkly[[#This Row],[Player]],tbl_te_wk15[[Player]:[FPTS]],14,0),"          --")</f>
        <v>1</v>
      </c>
      <c r="U18">
        <f>IFERROR(VLOOKUP(tbl_te_wkly[[#This Row],[Player]],tbl_te_wk16[[Player]:[FPTS]],14,0),"          --")</f>
        <v>0.2</v>
      </c>
      <c r="V18">
        <f>IFERROR(VLOOKUP(tbl_te_wkly[[#This Row],[Player]],tbl_te_wk17[[Player]:[FPTS]],14,0),"          --")</f>
        <v>10.5</v>
      </c>
      <c r="W18">
        <f>IFERROR(VLOOKUP(tbl_te_wkly[[#This Row],[Player]],tbl_te_wk18[[Player]:[FPTS]],14,0),"          --")</f>
        <v>9.9</v>
      </c>
    </row>
    <row r="19" spans="1:23" x14ac:dyDescent="0.35">
      <c r="A19" t="s">
        <v>31</v>
      </c>
      <c r="B19" s="3" t="str">
        <f>MID(tbl_te_wkly[[#This Row],[Player]], FIND("(", tbl_te_wkly[[#This Row],[Player]]) + 1, FIND(")", tbl_te_wkly[[#This Row],[Player]] tbl_te_wkly[[#This Row],[Player]])- FIND("(", tbl_te_wkly[[#This Row],[Player]]) - 1)</f>
        <v>BUF</v>
      </c>
      <c r="C19" s="3"/>
      <c r="D19">
        <f>SUM(tbl_te_wkly[[#This Row],[Week 1]:[Week 18]])</f>
        <v>113.8</v>
      </c>
      <c r="E19">
        <f>IFERROR(ROUND(AVERAGE(tbl_te_wkly[[#This Row],[Week 1]:[Week 18]]),2),0)</f>
        <v>7.59</v>
      </c>
      <c r="F19">
        <f>IFERROR(VLOOKUP(tbl_te_wkly[[#This Row],[Player]],tbl_te_wk1[[Player]:[FPTS]],14,0),"          --")</f>
        <v>4.5999999999999996</v>
      </c>
      <c r="G19">
        <f>IFERROR(VLOOKUP(tbl_te_wkly[[#This Row],[Player]],tbl_te_wk2[[Player]:[FPTS]],14,0),"          --")</f>
        <v>6.8</v>
      </c>
      <c r="H19">
        <f>IFERROR(VLOOKUP(tbl_te_wkly[[#This Row],[Player]],tbl_te_wk3[[Player]:[FPTS]],14,0),"          --")</f>
        <v>1.3</v>
      </c>
      <c r="I19">
        <f>IFERROR(VLOOKUP(tbl_te_wkly[[#This Row],[Player]],tbl_te_wk4[[Player]:[FPTS]],14,0),"          --")</f>
        <v>4.7</v>
      </c>
      <c r="J19">
        <f>IFERROR(VLOOKUP(tbl_te_wkly[[#This Row],[Player]],tbl_te_wk5[[Player]:[FPTS]],14,0),"          --")</f>
        <v>2.9</v>
      </c>
      <c r="K19" t="s">
        <v>254</v>
      </c>
      <c r="L19">
        <f>IFERROR(VLOOKUP(tbl_te_wkly[[#This Row],[Player]],tbl_te_wk7[[Player]:[FPTS]],14,0),"          -- ")</f>
        <v>11.5</v>
      </c>
      <c r="M19">
        <f>IFERROR(VLOOKUP(tbl_te_wkly[[#This Row],[Player]],tbl_te_wk8[[Player]:[FPTS]],14,0),"          --")</f>
        <v>15</v>
      </c>
      <c r="N19">
        <f>IFERROR(VLOOKUP(tbl_te_wkly[[#This Row],[Player]],tbl_te_wk9[[Player]:[FPTS]],14,0),"          --")</f>
        <v>11.1</v>
      </c>
      <c r="O19">
        <f>IFERROR(VLOOKUP(tbl_te_wkly[[#This Row],[Player]],tbl_te_wk10[[Player]:[FPTS]],14,0),"          --")</f>
        <v>13.6</v>
      </c>
      <c r="P19">
        <f>IFERROR(VLOOKUP(tbl_te_wkly[[#This Row],[Player]],tbl_te_wk11[[Player]:[FPTS]],14,0),"          --")</f>
        <v>7.6</v>
      </c>
      <c r="Q19">
        <f>IFERROR(VLOOKUP(tbl_te_wkly[[#This Row],[Player]],tbl_te_wk12[[Player]:[FPTS]],14,0),"          --")</f>
        <v>6.3</v>
      </c>
      <c r="R19" t="s">
        <v>241</v>
      </c>
      <c r="S19">
        <f>IFERROR(VLOOKUP(tbl_te_wkly[[#This Row],[Player]],tbl_te_wk14[[Player]:[FPTS]],14,0),"          --")</f>
        <v>4.5999999999999996</v>
      </c>
      <c r="T19" t="s">
        <v>254</v>
      </c>
      <c r="U19">
        <f>IFERROR(VLOOKUP(tbl_te_wkly[[#This Row],[Player]],tbl_te_wk16[[Player]:[FPTS]],14,0),"          --")</f>
        <v>1.2</v>
      </c>
      <c r="V19">
        <f>IFERROR(VLOOKUP(tbl_te_wkly[[#This Row],[Player]],tbl_te_wk17[[Player]:[FPTS]],14,0),"          --")</f>
        <v>10.7</v>
      </c>
      <c r="W19">
        <f>IFERROR(VLOOKUP(tbl_te_wkly[[#This Row],[Player]],tbl_te_wk18[[Player]:[FPTS]],14,0),"          --")</f>
        <v>11.9</v>
      </c>
    </row>
    <row r="20" spans="1:23" x14ac:dyDescent="0.35">
      <c r="A20" t="s">
        <v>18</v>
      </c>
      <c r="B20" t="str">
        <f>MID(tbl_te_wkly[[#This Row],[Player]], FIND("(", tbl_te_wkly[[#This Row],[Player]]) + 1, FIND(")", tbl_te_wkly[[#This Row],[Player]] tbl_te_wkly[[#This Row],[Player]])- FIND("(", tbl_te_wkly[[#This Row],[Player]]) - 1)</f>
        <v>NYG</v>
      </c>
      <c r="D20">
        <f>SUM(tbl_te_wkly[[#This Row],[Week 1]:[Week 18]])</f>
        <v>87.2</v>
      </c>
      <c r="E20">
        <f>IFERROR(ROUND(AVERAGE(tbl_te_wkly[[#This Row],[Week 1]:[Week 18]]),2),0)</f>
        <v>7.27</v>
      </c>
      <c r="F20">
        <f>IFERROR(VLOOKUP(tbl_te_wkly[[#This Row],[Player]],tbl_te_wk1[[Player]:[FPTS]],14,0),"          --")</f>
        <v>5.0999999999999996</v>
      </c>
      <c r="G20">
        <f>IFERROR(VLOOKUP(tbl_te_wkly[[#This Row],[Player]],tbl_te_wk2[[Player]:[FPTS]],14,0),"          --")</f>
        <v>10.6</v>
      </c>
      <c r="H20">
        <f>IFERROR(VLOOKUP(tbl_te_wkly[[#This Row],[Player]],tbl_te_wk3[[Player]:[FPTS]],14,0),"          --")</f>
        <v>3.5</v>
      </c>
      <c r="I20">
        <f>IFERROR(VLOOKUP(tbl_te_wkly[[#This Row],[Player]],tbl_te_wk4[[Player]:[FPTS]],14,0),"          --")</f>
        <v>3.6</v>
      </c>
      <c r="J20">
        <f>IFERROR(VLOOKUP(tbl_te_wkly[[#This Row],[Player]],tbl_te_wk5[[Player]:[FPTS]],14,0),"          --")</f>
        <v>12.6</v>
      </c>
      <c r="K20">
        <f>IFERROR(VLOOKUP(tbl_te_wkly[[#This Row],[Player]],tbl_te_wk6[[Player]:[FPTS]],14,0),"          --")</f>
        <v>6.8</v>
      </c>
      <c r="L20">
        <f>IFERROR(VLOOKUP(tbl_te_wkly[[#This Row],[Player]],tbl_te_wk7[[Player]:[FPTS]],14,0),"          -- ")</f>
        <v>19.3</v>
      </c>
      <c r="M20">
        <f>IFERROR(VLOOKUP(tbl_te_wkly[[#This Row],[Player]],tbl_te_wk8[[Player]:[FPTS]],14,0),"          --")</f>
        <v>0.9</v>
      </c>
      <c r="N20" t="s">
        <v>254</v>
      </c>
      <c r="O20" t="s">
        <v>254</v>
      </c>
      <c r="P20" t="s">
        <v>254</v>
      </c>
      <c r="Q20" t="s">
        <v>254</v>
      </c>
      <c r="R20" t="s">
        <v>241</v>
      </c>
      <c r="S20" t="s">
        <v>254</v>
      </c>
      <c r="T20">
        <f>IFERROR(VLOOKUP(tbl_te_wkly[[#This Row],[Player]],tbl_te_wk15[[Player]:[FPTS]],14,0),"          --")</f>
        <v>6</v>
      </c>
      <c r="U20">
        <f>IFERROR(VLOOKUP(tbl_te_wkly[[#This Row],[Player]],tbl_te_wk16[[Player]:[FPTS]],14,0),"          --")</f>
        <v>4.2</v>
      </c>
      <c r="V20">
        <f>IFERROR(VLOOKUP(tbl_te_wkly[[#This Row],[Player]],tbl_te_wk17[[Player]:[FPTS]],14,0),"          --")</f>
        <v>7.6</v>
      </c>
      <c r="W20">
        <f>IFERROR(VLOOKUP(tbl_te_wkly[[#This Row],[Player]],tbl_te_wk18[[Player]:[FPTS]],14,0),"          --")</f>
        <v>7</v>
      </c>
    </row>
    <row r="21" spans="1:23" x14ac:dyDescent="0.35">
      <c r="A21" t="s">
        <v>63</v>
      </c>
      <c r="B21" t="str">
        <f>MID(tbl_te_wkly[[#This Row],[Player]], FIND("(", tbl_te_wkly[[#This Row],[Player]]) + 1, FIND(")", tbl_te_wkly[[#This Row],[Player]] tbl_te_wkly[[#This Row],[Player]])- FIND("(", tbl_te_wkly[[#This Row],[Player]]) - 1)</f>
        <v>BAL</v>
      </c>
      <c r="D21">
        <f>SUM(tbl_te_wkly[[#This Row],[Week 1]:[Week 18]])</f>
        <v>86.1</v>
      </c>
      <c r="E21">
        <f>IFERROR(ROUND(AVERAGE(tbl_te_wkly[[#This Row],[Week 1]:[Week 18]]),2),0)</f>
        <v>7.18</v>
      </c>
      <c r="F21">
        <f>IFERROR(VLOOKUP(tbl_te_wkly[[#This Row],[Player]],tbl_te_wk1[[Player]:[FPTS]],14,0),"          --")</f>
        <v>0.9</v>
      </c>
      <c r="G21">
        <f>IFERROR(VLOOKUP(tbl_te_wkly[[#This Row],[Player]],tbl_te_wk2[[Player]:[FPTS]],14,0),"          --")</f>
        <v>1.3</v>
      </c>
      <c r="H21">
        <f>IFERROR(VLOOKUP(tbl_te_wkly[[#This Row],[Player]],tbl_te_wk3[[Player]:[FPTS]],14,0),"          --")</f>
        <v>2.5</v>
      </c>
      <c r="I21" t="s">
        <v>254</v>
      </c>
      <c r="J21" t="s">
        <v>254</v>
      </c>
      <c r="K21" t="s">
        <v>254</v>
      </c>
      <c r="L21" t="s">
        <v>254</v>
      </c>
      <c r="M21">
        <f>IFERROR(VLOOKUP(tbl_te_wkly[[#This Row],[Player]],tbl_te_wk8[[Player]:[FPTS]],14,0),"          --")</f>
        <v>1.5</v>
      </c>
      <c r="N21">
        <f>IFERROR(VLOOKUP(tbl_te_wkly[[#This Row],[Player]],tbl_te_wk9[[Player]:[FPTS]],14,0),"          --")</f>
        <v>6.2</v>
      </c>
      <c r="O21">
        <f>IFERROR(VLOOKUP(tbl_te_wkly[[#This Row],[Player]],tbl_te_wk10[[Player]:[FPTS]],14,0),"          --")</f>
        <v>1</v>
      </c>
      <c r="P21" t="s">
        <v>254</v>
      </c>
      <c r="Q21">
        <f>IFERROR(VLOOKUP(tbl_te_wkly[[#This Row],[Player]],tbl_te_wk12[[Player]:[FPTS]],14,0),"          --")</f>
        <v>6</v>
      </c>
      <c r="R21" t="s">
        <v>241</v>
      </c>
      <c r="S21">
        <f>IFERROR(VLOOKUP(tbl_te_wkly[[#This Row],[Player]],tbl_te_wk14[[Player]:[FPTS]],14,0),"          --")</f>
        <v>16.8</v>
      </c>
      <c r="T21">
        <f>IFERROR(VLOOKUP(tbl_te_wkly[[#This Row],[Player]],tbl_te_wk15[[Player]:[FPTS]],14,0),"          --")</f>
        <v>15.5</v>
      </c>
      <c r="U21">
        <f>IFERROR(VLOOKUP(tbl_te_wkly[[#This Row],[Player]],tbl_te_wk16[[Player]:[FPTS]],14,0),"          --")</f>
        <v>7.1</v>
      </c>
      <c r="V21">
        <f>IFERROR(VLOOKUP(tbl_te_wkly[[#This Row],[Player]],tbl_te_wk17[[Player]:[FPTS]],14,0),"          --")</f>
        <v>17.2</v>
      </c>
      <c r="W21">
        <f>IFERROR(VLOOKUP(tbl_te_wkly[[#This Row],[Player]],tbl_te_wk18[[Player]:[FPTS]],14,0),"          --")</f>
        <v>10.1</v>
      </c>
    </row>
    <row r="22" spans="1:23" x14ac:dyDescent="0.35">
      <c r="A22" s="7" t="s">
        <v>32</v>
      </c>
      <c r="B22" s="3" t="str">
        <f>MID(tbl_te_wkly[[#This Row],[Player]], FIND("(", tbl_te_wkly[[#This Row],[Player]]) + 1, FIND(")", tbl_te_wkly[[#This Row],[Player]] tbl_te_wkly[[#This Row],[Player]])- FIND("(", tbl_te_wkly[[#This Row],[Player]]) - 1)</f>
        <v>ATL</v>
      </c>
      <c r="C22" s="3"/>
      <c r="D22">
        <f>SUM(tbl_te_wkly[[#This Row],[Week 1]:[Week 18]])</f>
        <v>99.2</v>
      </c>
      <c r="E22">
        <f>IFERROR(ROUND(AVERAGE(tbl_te_wkly[[#This Row],[Week 1]:[Week 18]]),2),0)</f>
        <v>6.61</v>
      </c>
      <c r="F22" t="s">
        <v>254</v>
      </c>
      <c r="G22">
        <f>IFERROR(VLOOKUP(tbl_te_wkly[[#This Row],[Player]],tbl_te_wk2[[Player]:[FPTS]],14,0),"          --")</f>
        <v>6.7</v>
      </c>
      <c r="H22">
        <f>IFERROR(VLOOKUP(tbl_te_wkly[[#This Row],[Player]],tbl_te_wk3[[Player]:[FPTS]],14,0),"          --")</f>
        <v>6.2</v>
      </c>
      <c r="I22">
        <f>IFERROR(VLOOKUP(tbl_te_wkly[[#This Row],[Player]],tbl_te_wk4[[Player]:[FPTS]],14,0),"          --")</f>
        <v>12.5</v>
      </c>
      <c r="J22">
        <f>IFERROR(VLOOKUP(tbl_te_wkly[[#This Row],[Player]],tbl_te_wk5[[Player]:[FPTS]],14,0),"          --")</f>
        <v>7.7</v>
      </c>
      <c r="K22">
        <f>IFERROR(VLOOKUP(tbl_te_wkly[[#This Row],[Player]],tbl_te_wk6[[Player]:[FPTS]],14,0),"          --")</f>
        <v>11.6</v>
      </c>
      <c r="L22">
        <f>IFERROR(VLOOKUP(tbl_te_wkly[[#This Row],[Player]],tbl_te_wk7[[Player]:[FPTS]],14,0),"          -- ")</f>
        <v>4.2</v>
      </c>
      <c r="M22">
        <f>IFERROR(VLOOKUP(tbl_te_wkly[[#This Row],[Player]],tbl_te_wk8[[Player]:[FPTS]],14,0),"          --")</f>
        <v>1.8</v>
      </c>
      <c r="N22">
        <f>IFERROR(VLOOKUP(tbl_te_wkly[[#This Row],[Player]],tbl_te_wk9[[Player]:[FPTS]],14,0),"          --")</f>
        <v>18.5</v>
      </c>
      <c r="O22">
        <f>IFERROR(VLOOKUP(tbl_te_wkly[[#This Row],[Player]],tbl_te_wk10[[Player]:[FPTS]],14,0),"          --")</f>
        <v>0.6</v>
      </c>
      <c r="P22" t="s">
        <v>241</v>
      </c>
      <c r="Q22" t="s">
        <v>254</v>
      </c>
      <c r="R22">
        <f>IFERROR(VLOOKUP(tbl_te_wkly[[#This Row],[Player]],tbl_te_wk13[[Player]:[FPTS]],14,0),"          --")</f>
        <v>2</v>
      </c>
      <c r="S22">
        <f>IFERROR(VLOOKUP(tbl_te_wkly[[#This Row],[Player]],tbl_te_wk14[[Player]:[FPTS]],14,0),"          --")</f>
        <v>4.7</v>
      </c>
      <c r="T22">
        <f>IFERROR(VLOOKUP(tbl_te_wkly[[#This Row],[Player]],tbl_te_wk15[[Player]:[FPTS]],14,0),"          --")</f>
        <v>7.1</v>
      </c>
      <c r="U22">
        <f>IFERROR(VLOOKUP(tbl_te_wkly[[#This Row],[Player]],tbl_te_wk16[[Player]:[FPTS]],14,0),"          --")</f>
        <v>5.2</v>
      </c>
      <c r="V22">
        <f>IFERROR(VLOOKUP(tbl_te_wkly[[#This Row],[Player]],tbl_te_wk17[[Player]:[FPTS]],14,0),"          --")</f>
        <v>0</v>
      </c>
      <c r="W22">
        <f>IFERROR(VLOOKUP(tbl_te_wkly[[#This Row],[Player]],tbl_te_wk18[[Player]:[FPTS]],14,0),"          --")</f>
        <v>10.4</v>
      </c>
    </row>
    <row r="23" spans="1:23" x14ac:dyDescent="0.35">
      <c r="A23" s="5" t="s">
        <v>58</v>
      </c>
      <c r="B23" s="5" t="str">
        <f>MID(tbl_te_wkly[[#This Row],[Player]], FIND("(", tbl_te_wkly[[#This Row],[Player]]) + 1, FIND(")", tbl_te_wkly[[#This Row],[Player]] tbl_te_wkly[[#This Row],[Player]])- FIND("(", tbl_te_wkly[[#This Row],[Player]]) - 1)</f>
        <v>NO</v>
      </c>
      <c r="C23" s="5"/>
      <c r="D23">
        <f>SUM(tbl_te_wkly[[#This Row],[Week 1]:[Week 18]])</f>
        <v>79.3</v>
      </c>
      <c r="E23">
        <f>IFERROR(ROUND(AVERAGE(tbl_te_wkly[[#This Row],[Week 1]:[Week 18]]),2),0)</f>
        <v>6.61</v>
      </c>
      <c r="F23">
        <f>IFERROR(VLOOKUP(tbl_te_wkly[[#This Row],[Player]],tbl_te_wk1[[Player]:[FPTS]],14,0),"          --")</f>
        <v>5.0999999999999996</v>
      </c>
      <c r="G23">
        <f>IFERROR(VLOOKUP(tbl_te_wkly[[#This Row],[Player]],tbl_te_wk2[[Player]:[FPTS]],14,0),"          --")</f>
        <v>2.2999999999999998</v>
      </c>
      <c r="H23">
        <f>IFERROR(VLOOKUP(tbl_te_wkly[[#This Row],[Player]],tbl_te_wk3[[Player]:[FPTS]],14,0),"          --")</f>
        <v>2.2000000000000002</v>
      </c>
      <c r="I23" t="s">
        <v>254</v>
      </c>
      <c r="J23" t="s">
        <v>254</v>
      </c>
      <c r="K23" t="s">
        <v>254</v>
      </c>
      <c r="L23" t="s">
        <v>254</v>
      </c>
      <c r="M23">
        <f>IFERROR(VLOOKUP(tbl_te_wkly[[#This Row],[Player]],tbl_te_wk8[[Player]:[FPTS]],14,0),"          --")</f>
        <v>1</v>
      </c>
      <c r="N23">
        <f>IFERROR(VLOOKUP(tbl_te_wkly[[#This Row],[Player]],tbl_te_wk9[[Player]:[FPTS]],14,0),"          --")</f>
        <v>11.4</v>
      </c>
      <c r="O23">
        <f>IFERROR(VLOOKUP(tbl_te_wkly[[#This Row],[Player]],tbl_te_wk10[[Player]:[FPTS]],14,0),"          --")</f>
        <v>0.7</v>
      </c>
      <c r="P23" t="s">
        <v>254</v>
      </c>
      <c r="Q23">
        <f>IFERROR(VLOOKUP(tbl_te_wkly[[#This Row],[Player]],tbl_te_wk12[[Player]:[FPTS]],14,0),"          --")</f>
        <v>6.5</v>
      </c>
      <c r="R23" t="s">
        <v>254</v>
      </c>
      <c r="S23">
        <f>IFERROR(VLOOKUP(tbl_te_wkly[[#This Row],[Player]],tbl_te_wk14[[Player]:[FPTS]],14,0),"          --")</f>
        <v>2</v>
      </c>
      <c r="T23">
        <f>IFERROR(VLOOKUP(tbl_te_wkly[[#This Row],[Player]],tbl_te_wk15[[Player]:[FPTS]],14,0),"          --")</f>
        <v>10.8</v>
      </c>
      <c r="U23">
        <f>IFERROR(VLOOKUP(tbl_te_wkly[[#This Row],[Player]],tbl_te_wk16[[Player]:[FPTS]],14,0),"          --")</f>
        <v>12.8</v>
      </c>
      <c r="V23">
        <f>IFERROR(VLOOKUP(tbl_te_wkly[[#This Row],[Player]],tbl_te_wk17[[Player]:[FPTS]],14,0),"          --")</f>
        <v>19</v>
      </c>
      <c r="W23">
        <f>IFERROR(VLOOKUP(tbl_te_wkly[[#This Row],[Player]],tbl_te_wk18[[Player]:[FPTS]],14,0),"          --")</f>
        <v>5.5</v>
      </c>
    </row>
    <row r="24" spans="1:23" x14ac:dyDescent="0.35">
      <c r="A24" t="s">
        <v>57</v>
      </c>
      <c r="B24" t="str">
        <f>MID(tbl_te_wkly[[#This Row],[Player]], FIND("(", tbl_te_wkly[[#This Row],[Player]]) + 1, FIND(")", tbl_te_wkly[[#This Row],[Player]] tbl_te_wkly[[#This Row],[Player]])- FIND("(", tbl_te_wkly[[#This Row],[Player]]) - 1)</f>
        <v>ATL</v>
      </c>
      <c r="D24">
        <f>SUM(tbl_te_wkly[[#This Row],[Week 1]:[Week 18]])</f>
        <v>110.80000000000001</v>
      </c>
      <c r="E24">
        <f>IFERROR(ROUND(AVERAGE(tbl_te_wkly[[#This Row],[Week 1]:[Week 18]]),2),0)</f>
        <v>6.52</v>
      </c>
      <c r="F24">
        <f>IFERROR(VLOOKUP(tbl_te_wkly[[#This Row],[Player]],tbl_te_wk1[[Player]:[FPTS]],14,0),"          --")</f>
        <v>5.4</v>
      </c>
      <c r="G24">
        <f>IFERROR(VLOOKUP(tbl_te_wkly[[#This Row],[Player]],tbl_te_wk2[[Player]:[FPTS]],14,0),"          --")</f>
        <v>2.5</v>
      </c>
      <c r="H24">
        <f>IFERROR(VLOOKUP(tbl_te_wkly[[#This Row],[Player]],tbl_te_wk3[[Player]:[FPTS]],14,0),"          --")</f>
        <v>6.2</v>
      </c>
      <c r="I24">
        <f>IFERROR(VLOOKUP(tbl_te_wkly[[#This Row],[Player]],tbl_te_wk4[[Player]:[FPTS]],14,0),"          --")</f>
        <v>3.1</v>
      </c>
      <c r="J24">
        <f>IFERROR(VLOOKUP(tbl_te_wkly[[#This Row],[Player]],tbl_te_wk5[[Player]:[FPTS]],14,0),"          --")</f>
        <v>12.2</v>
      </c>
      <c r="K24">
        <f>IFERROR(VLOOKUP(tbl_te_wkly[[#This Row],[Player]],tbl_te_wk6[[Player]:[FPTS]],14,0),"          --")</f>
        <v>12.3</v>
      </c>
      <c r="L24">
        <f>IFERROR(VLOOKUP(tbl_te_wkly[[#This Row],[Player]],tbl_te_wk7[[Player]:[FPTS]],14,0),"          -- ")</f>
        <v>6.2</v>
      </c>
      <c r="M24">
        <f>IFERROR(VLOOKUP(tbl_te_wkly[[#This Row],[Player]],tbl_te_wk8[[Player]:[FPTS]],14,0),"          --")</f>
        <v>5</v>
      </c>
      <c r="N24">
        <f>IFERROR(VLOOKUP(tbl_te_wkly[[#This Row],[Player]],tbl_te_wk9[[Player]:[FPTS]],14,0),"          --")</f>
        <v>7.6</v>
      </c>
      <c r="O24">
        <f>IFERROR(VLOOKUP(tbl_te_wkly[[#This Row],[Player]],tbl_te_wk10[[Player]:[FPTS]],14,0),"          --")</f>
        <v>4.5</v>
      </c>
      <c r="P24" t="s">
        <v>241</v>
      </c>
      <c r="Q24">
        <f>IFERROR(VLOOKUP(tbl_te_wkly[[#This Row],[Player]],tbl_te_wk12[[Player]:[FPTS]],14,0),"          --")</f>
        <v>3.2</v>
      </c>
      <c r="R24">
        <f>IFERROR(VLOOKUP(tbl_te_wkly[[#This Row],[Player]],tbl_te_wk13[[Player]:[FPTS]],14,0),"          --")</f>
        <v>7.1</v>
      </c>
      <c r="S24">
        <f>IFERROR(VLOOKUP(tbl_te_wkly[[#This Row],[Player]],tbl_te_wk14[[Player]:[FPTS]],14,0),"          --")</f>
        <v>13.2</v>
      </c>
      <c r="T24">
        <f>IFERROR(VLOOKUP(tbl_te_wkly[[#This Row],[Player]],tbl_te_wk15[[Player]:[FPTS]],14,0),"          --")</f>
        <v>5.2</v>
      </c>
      <c r="U24">
        <f>IFERROR(VLOOKUP(tbl_te_wkly[[#This Row],[Player]],tbl_te_wk16[[Player]:[FPTS]],14,0),"          --")</f>
        <v>12.4</v>
      </c>
      <c r="V24">
        <f>IFERROR(VLOOKUP(tbl_te_wkly[[#This Row],[Player]],tbl_te_wk17[[Player]:[FPTS]],14,0),"          --")</f>
        <v>1</v>
      </c>
      <c r="W24">
        <f>IFERROR(VLOOKUP(tbl_te_wkly[[#This Row],[Player]],tbl_te_wk18[[Player]:[FPTS]],14,0),"          --")</f>
        <v>3.7</v>
      </c>
    </row>
    <row r="25" spans="1:23" x14ac:dyDescent="0.35">
      <c r="A25" t="s">
        <v>136</v>
      </c>
      <c r="B25" t="str">
        <f>MID(tbl_te_wkly[[#This Row],[Player]], FIND("(", tbl_te_wkly[[#This Row],[Player]]) + 1, FIND(")", tbl_te_wkly[[#This Row],[Player]] tbl_te_wkly[[#This Row],[Player]])- FIND("(", tbl_te_wkly[[#This Row],[Player]]) - 1)</f>
        <v>GB</v>
      </c>
      <c r="D25">
        <f>SUM(tbl_te_wkly[[#This Row],[Week 1]:[Week 18]])</f>
        <v>62.999999999999993</v>
      </c>
      <c r="E25">
        <f>IFERROR(ROUND(AVERAGE(tbl_te_wkly[[#This Row],[Week 1]:[Week 18]]),2),0)</f>
        <v>6.3</v>
      </c>
      <c r="F25" t="s">
        <v>254</v>
      </c>
      <c r="G25" t="s">
        <v>254</v>
      </c>
      <c r="H25" t="s">
        <v>254</v>
      </c>
      <c r="I25">
        <f>IFERROR(VLOOKUP(tbl_te_wkly[[#This Row],[Player]],tbl_te_wk4[[Player]:[FPTS]],14,0),"          --")</f>
        <v>1.5</v>
      </c>
      <c r="J25" t="s">
        <v>254</v>
      </c>
      <c r="K25" t="s">
        <v>255</v>
      </c>
      <c r="L25" t="s">
        <v>254</v>
      </c>
      <c r="M25" t="s">
        <v>254</v>
      </c>
      <c r="N25" t="s">
        <v>254</v>
      </c>
      <c r="O25">
        <f>IFERROR(VLOOKUP(tbl_te_wkly[[#This Row],[Player]],tbl_te_wk10[[Player]:[FPTS]],14,0),"          --")</f>
        <v>1.1000000000000001</v>
      </c>
      <c r="P25">
        <f>IFERROR(VLOOKUP(tbl_te_wkly[[#This Row],[Player]],tbl_te_wk11[[Player]:[FPTS]],14,0),"          --")</f>
        <v>4.2</v>
      </c>
      <c r="Q25">
        <f>IFERROR(VLOOKUP(tbl_te_wkly[[#This Row],[Player]],tbl_te_wk12[[Player]:[FPTS]],14,0),"          --")</f>
        <v>8.5</v>
      </c>
      <c r="R25">
        <f>IFERROR(VLOOKUP(tbl_te_wkly[[#This Row],[Player]],tbl_te_wk13[[Player]:[FPTS]],14,0),"          --")</f>
        <v>5.2</v>
      </c>
      <c r="S25">
        <f>IFERROR(VLOOKUP(tbl_te_wkly[[#This Row],[Player]],tbl_te_wk14[[Player]:[FPTS]],14,0),"          --")</f>
        <v>8.4</v>
      </c>
      <c r="T25">
        <f>IFERROR(VLOOKUP(tbl_te_wkly[[#This Row],[Player]],tbl_te_wk15[[Player]:[FPTS]],14,0),"          --")</f>
        <v>13.7</v>
      </c>
      <c r="U25">
        <f>IFERROR(VLOOKUP(tbl_te_wkly[[#This Row],[Player]],tbl_te_wk16[[Player]:[FPTS]],14,0),"          --")</f>
        <v>8</v>
      </c>
      <c r="V25">
        <f>IFERROR(VLOOKUP(tbl_te_wkly[[#This Row],[Player]],tbl_te_wk17[[Player]:[FPTS]],14,0),"          --")</f>
        <v>7.8</v>
      </c>
      <c r="W25">
        <f>IFERROR(VLOOKUP(tbl_te_wkly[[#This Row],[Player]],tbl_te_wk18[[Player]:[FPTS]],14,0),"          --")</f>
        <v>4.5999999999999996</v>
      </c>
    </row>
    <row r="26" spans="1:23" x14ac:dyDescent="0.35">
      <c r="A26" t="s">
        <v>20</v>
      </c>
      <c r="B26" t="str">
        <f>MID(tbl_te_wkly[[#This Row],[Player]], FIND("(", tbl_te_wkly[[#This Row],[Player]]) + 1, FIND(")", tbl_te_wkly[[#This Row],[Player]] tbl_te_wkly[[#This Row],[Player]])- FIND("(", tbl_te_wkly[[#This Row],[Player]]) - 1)</f>
        <v>WAS</v>
      </c>
      <c r="D26">
        <f>SUM(tbl_te_wkly[[#This Row],[Week 1]:[Week 18]])</f>
        <v>99.300000000000011</v>
      </c>
      <c r="E26">
        <f>IFERROR(ROUND(AVERAGE(tbl_te_wkly[[#This Row],[Week 1]:[Week 18]]),2),0)</f>
        <v>6.21</v>
      </c>
      <c r="F26">
        <f>IFERROR(VLOOKUP(tbl_te_wkly[[#This Row],[Player]],tbl_te_wk1[[Player]:[FPTS]],14,0),"          --")</f>
        <v>6.3</v>
      </c>
      <c r="G26">
        <f>IFERROR(VLOOKUP(tbl_te_wkly[[#This Row],[Player]],tbl_te_wk2[[Player]:[FPTS]],14,0),"          --")</f>
        <v>9.1999999999999993</v>
      </c>
      <c r="H26" t="s">
        <v>254</v>
      </c>
      <c r="I26">
        <f>IFERROR(VLOOKUP(tbl_te_wkly[[#This Row],[Player]],tbl_te_wk4[[Player]:[FPTS]],14,0),"          --")</f>
        <v>5.8</v>
      </c>
      <c r="J26">
        <f>IFERROR(VLOOKUP(tbl_te_wkly[[#This Row],[Player]],tbl_te_wk5[[Player]:[FPTS]],14,0),"          --")</f>
        <v>16.2</v>
      </c>
      <c r="K26">
        <f>IFERROR(VLOOKUP(tbl_te_wkly[[#This Row],[Player]],tbl_te_wk6[[Player]:[FPTS]],14,0),"          --")</f>
        <v>0.7</v>
      </c>
      <c r="L26">
        <f>IFERROR(VLOOKUP(tbl_te_wkly[[#This Row],[Player]],tbl_te_wk7[[Player]:[FPTS]],14,0),"          -- ")</f>
        <v>7.1</v>
      </c>
      <c r="M26">
        <f>IFERROR(VLOOKUP(tbl_te_wkly[[#This Row],[Player]],tbl_te_wk8[[Player]:[FPTS]],14,0),"          --")</f>
        <v>13.4</v>
      </c>
      <c r="N26">
        <f>IFERROR(VLOOKUP(tbl_te_wkly[[#This Row],[Player]],tbl_te_wk9[[Player]:[FPTS]],14,0),"          --")</f>
        <v>5.0999999999999996</v>
      </c>
      <c r="O26">
        <f>IFERROR(VLOOKUP(tbl_te_wkly[[#This Row],[Player]],tbl_te_wk10[[Player]:[FPTS]],14,0),"          --")</f>
        <v>6.5</v>
      </c>
      <c r="P26">
        <f>IFERROR(VLOOKUP(tbl_te_wkly[[#This Row],[Player]],tbl_te_wk11[[Player]:[FPTS]],14,0),"          --")</f>
        <v>6.3</v>
      </c>
      <c r="Q26">
        <f>IFERROR(VLOOKUP(tbl_te_wkly[[#This Row],[Player]],tbl_te_wk12[[Player]:[FPTS]],14,0),"          --")</f>
        <v>2.5</v>
      </c>
      <c r="R26">
        <f>IFERROR(VLOOKUP(tbl_te_wkly[[#This Row],[Player]],tbl_te_wk13[[Player]:[FPTS]],14,0),"          --")</f>
        <v>2</v>
      </c>
      <c r="S26" t="s">
        <v>241</v>
      </c>
      <c r="T26">
        <f>IFERROR(VLOOKUP(tbl_te_wkly[[#This Row],[Player]],tbl_te_wk15[[Player]:[FPTS]],14,0),"          --")</f>
        <v>1.2</v>
      </c>
      <c r="U26">
        <f>IFERROR(VLOOKUP(tbl_te_wkly[[#This Row],[Player]],tbl_te_wk16[[Player]:[FPTS]],14,0),"          --")</f>
        <v>12.1</v>
      </c>
      <c r="V26">
        <f>IFERROR(VLOOKUP(tbl_te_wkly[[#This Row],[Player]],tbl_te_wk17[[Player]:[FPTS]],14,0),"          --")</f>
        <v>3.5</v>
      </c>
      <c r="W26">
        <f>IFERROR(VLOOKUP(tbl_te_wkly[[#This Row],[Player]],tbl_te_wk18[[Player]:[FPTS]],14,0),"          --")</f>
        <v>1.4</v>
      </c>
    </row>
    <row r="27" spans="1:23" x14ac:dyDescent="0.35">
      <c r="A27" t="s">
        <v>34</v>
      </c>
      <c r="B27" s="3" t="str">
        <f>MID(tbl_te_wkly[[#This Row],[Player]], FIND("(", tbl_te_wkly[[#This Row],[Player]]) + 1, FIND(")", tbl_te_wkly[[#This Row],[Player]] tbl_te_wkly[[#This Row],[Player]])- FIND("(", tbl_te_wkly[[#This Row],[Player]]) - 1)</f>
        <v>LAC</v>
      </c>
      <c r="C27" s="3"/>
      <c r="D27">
        <f>SUM(tbl_te_wkly[[#This Row],[Week 1]:[Week 18]])</f>
        <v>85.6</v>
      </c>
      <c r="E27">
        <f>IFERROR(ROUND(AVERAGE(tbl_te_wkly[[#This Row],[Week 1]:[Week 18]]),2),0)</f>
        <v>6.11</v>
      </c>
      <c r="F27">
        <f>IFERROR(VLOOKUP(tbl_te_wkly[[#This Row],[Player]],tbl_te_wk1[[Player]:[FPTS]],14,0),"          --")</f>
        <v>3.3</v>
      </c>
      <c r="G27">
        <f>IFERROR(VLOOKUP(tbl_te_wkly[[#This Row],[Player]],tbl_te_wk2[[Player]:[FPTS]],14,0),"          --")</f>
        <v>6.2</v>
      </c>
      <c r="H27">
        <f>IFERROR(VLOOKUP(tbl_te_wkly[[#This Row],[Player]],tbl_te_wk3[[Player]:[FPTS]],14,0),"          --")</f>
        <v>6</v>
      </c>
      <c r="I27">
        <f>IFERROR(VLOOKUP(tbl_te_wkly[[#This Row],[Player]],tbl_te_wk4[[Player]:[FPTS]],14,0),"          --")</f>
        <v>1.9</v>
      </c>
      <c r="J27" t="s">
        <v>255</v>
      </c>
      <c r="K27">
        <f>IFERROR(VLOOKUP(tbl_te_wkly[[#This Row],[Player]],tbl_te_wk6[[Player]:[FPTS]],14,0),"          --")</f>
        <v>9.3000000000000007</v>
      </c>
      <c r="L27">
        <f>IFERROR(VLOOKUP(tbl_te_wkly[[#This Row],[Player]],tbl_te_wk7[[Player]:[FPTS]],14,0),"          -- ")</f>
        <v>10.1</v>
      </c>
      <c r="M27" t="s">
        <v>254</v>
      </c>
      <c r="N27">
        <f>IFERROR(VLOOKUP(tbl_te_wkly[[#This Row],[Player]],tbl_te_wk9[[Player]:[FPTS]],14,0),"          --")</f>
        <v>2.8</v>
      </c>
      <c r="O27" t="s">
        <v>254</v>
      </c>
      <c r="P27" t="s">
        <v>254</v>
      </c>
      <c r="Q27">
        <f>IFERROR(VLOOKUP(tbl_te_wkly[[#This Row],[Player]],tbl_te_wk12[[Player]:[FPTS]],14,0),"          --")</f>
        <v>12.3</v>
      </c>
      <c r="R27">
        <f>IFERROR(VLOOKUP(tbl_te_wkly[[#This Row],[Player]],tbl_te_wk13[[Player]:[FPTS]],14,0),"          --")</f>
        <v>6.4</v>
      </c>
      <c r="S27">
        <f>IFERROR(VLOOKUP(tbl_te_wkly[[#This Row],[Player]],tbl_te_wk14[[Player]:[FPTS]],14,0),"          --")</f>
        <v>6.4</v>
      </c>
      <c r="T27">
        <f>IFERROR(VLOOKUP(tbl_te_wkly[[#This Row],[Player]],tbl_te_wk15[[Player]:[FPTS]],14,0),"          --")</f>
        <v>6.6</v>
      </c>
      <c r="U27">
        <f>IFERROR(VLOOKUP(tbl_te_wkly[[#This Row],[Player]],tbl_te_wk16[[Player]:[FPTS]],14,0),"          --")</f>
        <v>7.7</v>
      </c>
      <c r="V27">
        <f>IFERROR(VLOOKUP(tbl_te_wkly[[#This Row],[Player]],tbl_te_wk17[[Player]:[FPTS]],14,0),"          --")</f>
        <v>5.7</v>
      </c>
      <c r="W27">
        <f>IFERROR(VLOOKUP(tbl_te_wkly[[#This Row],[Player]],tbl_te_wk18[[Player]:[FPTS]],14,0),"          --")</f>
        <v>0.9</v>
      </c>
    </row>
    <row r="28" spans="1:23" x14ac:dyDescent="0.35">
      <c r="A28" t="s">
        <v>56</v>
      </c>
      <c r="B28" s="3" t="str">
        <f>MID(tbl_te_wkly[[#This Row],[Player]], FIND("(", tbl_te_wkly[[#This Row],[Player]]) + 1, FIND(")", tbl_te_wkly[[#This Row],[Player]] tbl_te_wkly[[#This Row],[Player]])- FIND("(", tbl_te_wkly[[#This Row],[Player]]) - 1)</f>
        <v>LAR</v>
      </c>
      <c r="C28" s="3"/>
      <c r="D28">
        <f>SUM(tbl_te_wkly[[#This Row],[Week 1]:[Week 18]])</f>
        <v>85</v>
      </c>
      <c r="E28">
        <f>IFERROR(ROUND(AVERAGE(tbl_te_wkly[[#This Row],[Week 1]:[Week 18]]),2),0)</f>
        <v>6.07</v>
      </c>
      <c r="F28">
        <f>IFERROR(VLOOKUP(tbl_te_wkly[[#This Row],[Player]],tbl_te_wk1[[Player]:[FPTS]],14,0),"          --")</f>
        <v>6.4</v>
      </c>
      <c r="G28">
        <f>IFERROR(VLOOKUP(tbl_te_wkly[[#This Row],[Player]],tbl_te_wk2[[Player]:[FPTS]],14,0),"          --")</f>
        <v>2.7</v>
      </c>
      <c r="H28">
        <f>IFERROR(VLOOKUP(tbl_te_wkly[[#This Row],[Player]],tbl_te_wk3[[Player]:[FPTS]],14,0),"          --")</f>
        <v>9.6</v>
      </c>
      <c r="I28">
        <f>IFERROR(VLOOKUP(tbl_te_wkly[[#This Row],[Player]],tbl_te_wk4[[Player]:[FPTS]],14,0),"          --")</f>
        <v>8.9</v>
      </c>
      <c r="J28">
        <f>IFERROR(VLOOKUP(tbl_te_wkly[[#This Row],[Player]],tbl_te_wk5[[Player]:[FPTS]],14,0),"          --")</f>
        <v>3</v>
      </c>
      <c r="K28">
        <f>IFERROR(VLOOKUP(tbl_te_wkly[[#This Row],[Player]],tbl_te_wk6[[Player]:[FPTS]],14,0),"          --")</f>
        <v>2.8</v>
      </c>
      <c r="L28">
        <f>IFERROR(VLOOKUP(tbl_te_wkly[[#This Row],[Player]],tbl_te_wk7[[Player]:[FPTS]],14,0),"          -- ")</f>
        <v>1.2</v>
      </c>
      <c r="M28">
        <f>IFERROR(VLOOKUP(tbl_te_wkly[[#This Row],[Player]],tbl_te_wk8[[Player]:[FPTS]],14,0),"          --")</f>
        <v>7</v>
      </c>
      <c r="N28" t="s">
        <v>254</v>
      </c>
      <c r="O28" t="s">
        <v>241</v>
      </c>
      <c r="P28">
        <f>IFERROR(VLOOKUP(tbl_te_wkly[[#This Row],[Player]],tbl_te_wk11[[Player]:[FPTS]],14,0),"          --")</f>
        <v>2.2000000000000002</v>
      </c>
      <c r="Q28">
        <f>IFERROR(VLOOKUP(tbl_te_wkly[[#This Row],[Player]],tbl_te_wk12[[Player]:[FPTS]],14,0),"          --")</f>
        <v>17.399999999999999</v>
      </c>
      <c r="R28">
        <f>IFERROR(VLOOKUP(tbl_te_wkly[[#This Row],[Player]],tbl_te_wk13[[Player]:[FPTS]],14,0),"          --")</f>
        <v>4.5</v>
      </c>
      <c r="S28" t="s">
        <v>254</v>
      </c>
      <c r="T28">
        <f>IFERROR(VLOOKUP(tbl_te_wkly[[#This Row],[Player]],tbl_te_wk15[[Player]:[FPTS]],14,0),"          --")</f>
        <v>5.6</v>
      </c>
      <c r="U28">
        <f>IFERROR(VLOOKUP(tbl_te_wkly[[#This Row],[Player]],tbl_te_wk16[[Player]:[FPTS]],14,0),"          --")</f>
        <v>4.5</v>
      </c>
      <c r="V28">
        <f>IFERROR(VLOOKUP(tbl_te_wkly[[#This Row],[Player]],tbl_te_wk17[[Player]:[FPTS]],14,0),"          --")</f>
        <v>9.1999999999999993</v>
      </c>
      <c r="W28" t="s">
        <v>254</v>
      </c>
    </row>
    <row r="29" spans="1:23" x14ac:dyDescent="0.35">
      <c r="A29" t="s">
        <v>64</v>
      </c>
      <c r="B29" s="3" t="str">
        <f>MID(tbl_te_wkly[[#This Row],[Player]], FIND("(", tbl_te_wkly[[#This Row],[Player]]) + 1, FIND(")", tbl_te_wkly[[#This Row],[Player]] tbl_te_wkly[[#This Row],[Player]])- FIND("(", tbl_te_wkly[[#This Row],[Player]]) - 1)</f>
        <v>LAC</v>
      </c>
      <c r="C29" s="3"/>
      <c r="D29">
        <f>SUM(tbl_te_wkly[[#This Row],[Week 1]:[Week 18]])</f>
        <v>66</v>
      </c>
      <c r="E29">
        <f>IFERROR(ROUND(AVERAGE(tbl_te_wkly[[#This Row],[Week 1]:[Week 18]]),2),0)</f>
        <v>6</v>
      </c>
      <c r="F29">
        <f>IFERROR(VLOOKUP(tbl_te_wkly[[#This Row],[Player]],tbl_te_wk1[[Player]:[FPTS]],14,0),"          --")</f>
        <v>9.6999999999999993</v>
      </c>
      <c r="G29">
        <f>IFERROR(VLOOKUP(tbl_te_wkly[[#This Row],[Player]],tbl_te_wk2[[Player]:[FPTS]],14,0),"          --")</f>
        <v>1.2</v>
      </c>
      <c r="H29">
        <f>IFERROR(VLOOKUP(tbl_te_wkly[[#This Row],[Player]],tbl_te_wk3[[Player]:[FPTS]],14,0),"          --")</f>
        <v>13.4</v>
      </c>
      <c r="I29" t="s">
        <v>254</v>
      </c>
      <c r="J29" t="s">
        <v>255</v>
      </c>
      <c r="K29">
        <f>IFERROR(VLOOKUP(tbl_te_wkly[[#This Row],[Player]],tbl_te_wk6[[Player]:[FPTS]],14,0),"          --")</f>
        <v>2.9</v>
      </c>
      <c r="L29">
        <f>IFERROR(VLOOKUP(tbl_te_wkly[[#This Row],[Player]],tbl_te_wk7[[Player]:[FPTS]],14,0),"          -- ")</f>
        <v>1.4</v>
      </c>
      <c r="M29">
        <f>IFERROR(VLOOKUP(tbl_te_wkly[[#This Row],[Player]],tbl_te_wk8[[Player]:[FPTS]],14,0),"          --")</f>
        <v>12.3</v>
      </c>
      <c r="N29" t="s">
        <v>254</v>
      </c>
      <c r="O29">
        <f>IFERROR(VLOOKUP(tbl_te_wkly[[#This Row],[Player]],tbl_te_wk10[[Player]:[FPTS]],14,0),"          --")</f>
        <v>2.8</v>
      </c>
      <c r="P29">
        <f>IFERROR(VLOOKUP(tbl_te_wkly[[#This Row],[Player]],tbl_te_wk11[[Player]:[FPTS]],14,0),"          --")</f>
        <v>7.7</v>
      </c>
      <c r="Q29" t="s">
        <v>254</v>
      </c>
      <c r="R29">
        <f>IFERROR(VLOOKUP(tbl_te_wkly[[#This Row],[Player]],tbl_te_wk13[[Player]:[FPTS]],14,0),"          --")</f>
        <v>2.2000000000000002</v>
      </c>
      <c r="S29">
        <f>IFERROR(VLOOKUP(tbl_te_wkly[[#This Row],[Player]],tbl_te_wk14[[Player]:[FPTS]],14,0),"          --")</f>
        <v>1.6</v>
      </c>
      <c r="T29" t="s">
        <v>254</v>
      </c>
      <c r="U29" t="s">
        <v>254</v>
      </c>
      <c r="V29" t="s">
        <v>254</v>
      </c>
      <c r="W29">
        <f>IFERROR(VLOOKUP(tbl_te_wkly[[#This Row],[Player]],tbl_te_wk18[[Player]:[FPTS]],14,0),"          --")</f>
        <v>10.8</v>
      </c>
    </row>
    <row r="30" spans="1:23" x14ac:dyDescent="0.35">
      <c r="A30" t="s">
        <v>30</v>
      </c>
      <c r="B30" s="3" t="str">
        <f>MID(tbl_te_wkly[[#This Row],[Player]], FIND("(", tbl_te_wkly[[#This Row],[Player]]) + 1, FIND(")", tbl_te_wkly[[#This Row],[Player]] tbl_te_wkly[[#This Row],[Player]])- FIND("(", tbl_te_wkly[[#This Row],[Player]]) - 1)</f>
        <v>TB</v>
      </c>
      <c r="C30" s="3"/>
      <c r="D30">
        <f>SUM(tbl_te_wkly[[#This Row],[Week 1]:[Week 18]])</f>
        <v>93</v>
      </c>
      <c r="E30">
        <f>IFERROR(ROUND(AVERAGE(tbl_te_wkly[[#This Row],[Week 1]:[Week 18]]),2),0)</f>
        <v>5.81</v>
      </c>
      <c r="F30">
        <f>IFERROR(VLOOKUP(tbl_te_wkly[[#This Row],[Player]],tbl_te_wk1[[Player]:[FPTS]],14,0),"          --")</f>
        <v>2.9</v>
      </c>
      <c r="G30">
        <f>IFERROR(VLOOKUP(tbl_te_wkly[[#This Row],[Player]],tbl_te_wk2[[Player]:[FPTS]],14,0),"          --")</f>
        <v>7.1</v>
      </c>
      <c r="H30">
        <f>IFERROR(VLOOKUP(tbl_te_wkly[[#This Row],[Player]],tbl_te_wk3[[Player]:[FPTS]],14,0),"          --")</f>
        <v>2.1</v>
      </c>
      <c r="I30">
        <f>IFERROR(VLOOKUP(tbl_te_wkly[[#This Row],[Player]],tbl_te_wk4[[Player]:[FPTS]],14,0),"          --")</f>
        <v>8.8000000000000007</v>
      </c>
      <c r="J30" t="s">
        <v>255</v>
      </c>
      <c r="K30">
        <f>IFERROR(VLOOKUP(tbl_te_wkly[[#This Row],[Player]],tbl_te_wk6[[Player]:[FPTS]],14,0),"          --")</f>
        <v>2</v>
      </c>
      <c r="L30">
        <f>IFERROR(VLOOKUP(tbl_te_wkly[[#This Row],[Player]],tbl_te_wk7[[Player]:[FPTS]],14,0),"          -- ")</f>
        <v>6.8</v>
      </c>
      <c r="M30">
        <f>IFERROR(VLOOKUP(tbl_te_wkly[[#This Row],[Player]],tbl_te_wk8[[Player]:[FPTS]],14,0),"          --")</f>
        <v>6.7</v>
      </c>
      <c r="N30">
        <f>IFERROR(VLOOKUP(tbl_te_wkly[[#This Row],[Player]],tbl_te_wk9[[Player]:[FPTS]],14,0),"          --")</f>
        <v>20</v>
      </c>
      <c r="O30">
        <f>IFERROR(VLOOKUP(tbl_te_wkly[[#This Row],[Player]],tbl_te_wk10[[Player]:[FPTS]],14,0),"          --")</f>
        <v>2</v>
      </c>
      <c r="P30">
        <f>IFERROR(VLOOKUP(tbl_te_wkly[[#This Row],[Player]],tbl_te_wk11[[Player]:[FPTS]],14,0),"          --")</f>
        <v>6.9</v>
      </c>
      <c r="Q30">
        <f>IFERROR(VLOOKUP(tbl_te_wkly[[#This Row],[Player]],tbl_te_wk12[[Player]:[FPTS]],14,0),"          --")</f>
        <v>6.5</v>
      </c>
      <c r="R30" t="s">
        <v>254</v>
      </c>
      <c r="S30">
        <f>IFERROR(VLOOKUP(tbl_te_wkly[[#This Row],[Player]],tbl_te_wk14[[Player]:[FPTS]],14,0),"          --")</f>
        <v>8.6</v>
      </c>
      <c r="T30">
        <f>IFERROR(VLOOKUP(tbl_te_wkly[[#This Row],[Player]],tbl_te_wk15[[Player]:[FPTS]],14,0),"          --")</f>
        <v>5.4</v>
      </c>
      <c r="U30">
        <f>IFERROR(VLOOKUP(tbl_te_wkly[[#This Row],[Player]],tbl_te_wk16[[Player]:[FPTS]],14,0),"          --")</f>
        <v>1.2</v>
      </c>
      <c r="V30">
        <f>IFERROR(VLOOKUP(tbl_te_wkly[[#This Row],[Player]],tbl_te_wk17[[Player]:[FPTS]],14,0),"          --")</f>
        <v>2</v>
      </c>
      <c r="W30">
        <f>IFERROR(VLOOKUP(tbl_te_wkly[[#This Row],[Player]],tbl_te_wk18[[Player]:[FPTS]],14,0),"          --")</f>
        <v>4</v>
      </c>
    </row>
    <row r="31" spans="1:23" x14ac:dyDescent="0.35">
      <c r="A31" s="7" t="s">
        <v>29</v>
      </c>
      <c r="B31" s="3" t="str">
        <f>MID(tbl_te_wkly[[#This Row],[Player]], FIND("(", tbl_te_wkly[[#This Row],[Player]]) + 1, FIND(")", tbl_te_wkly[[#This Row],[Player]] tbl_te_wkly[[#This Row],[Player]])- FIND("(", tbl_te_wkly[[#This Row],[Player]]) - 1)</f>
        <v>NYJ</v>
      </c>
      <c r="C31" s="3"/>
      <c r="D31">
        <f>SUM(tbl_te_wkly[[#This Row],[Week 1]:[Week 18]])</f>
        <v>92.59999999999998</v>
      </c>
      <c r="E31">
        <f>IFERROR(ROUND(AVERAGE(tbl_te_wkly[[#This Row],[Week 1]:[Week 18]]),2),0)</f>
        <v>5.79</v>
      </c>
      <c r="F31">
        <f>IFERROR(VLOOKUP(tbl_te_wkly[[#This Row],[Player]],tbl_te_wk1[[Player]:[FPTS]],14,0),"          --")</f>
        <v>0.7</v>
      </c>
      <c r="G31">
        <f>IFERROR(VLOOKUP(tbl_te_wkly[[#This Row],[Player]],tbl_te_wk2[[Player]:[FPTS]],14,0),"          --")</f>
        <v>7.5</v>
      </c>
      <c r="H31">
        <f>IFERROR(VLOOKUP(tbl_te_wkly[[#This Row],[Player]],tbl_te_wk3[[Player]:[FPTS]],14,0),"          --")</f>
        <v>4.0999999999999996</v>
      </c>
      <c r="I31">
        <f>IFERROR(VLOOKUP(tbl_te_wkly[[#This Row],[Player]],tbl_te_wk4[[Player]:[FPTS]],14,0),"          --")</f>
        <v>7.8</v>
      </c>
      <c r="J31">
        <f>IFERROR(VLOOKUP(tbl_te_wkly[[#This Row],[Player]],tbl_te_wk5[[Player]:[FPTS]],14,0),"          --")</f>
        <v>8.6999999999999993</v>
      </c>
      <c r="K31">
        <f>IFERROR(VLOOKUP(tbl_te_wkly[[#This Row],[Player]],tbl_te_wk6[[Player]:[FPTS]],14,0),"          --")</f>
        <v>3.9</v>
      </c>
      <c r="L31" t="s">
        <v>255</v>
      </c>
      <c r="M31" t="s">
        <v>254</v>
      </c>
      <c r="N31">
        <f>IFERROR(VLOOKUP(tbl_te_wkly[[#This Row],[Player]],tbl_te_wk9[[Player]:[FPTS]],14,0),"          --")</f>
        <v>9.6</v>
      </c>
      <c r="O31">
        <f>IFERROR(VLOOKUP(tbl_te_wkly[[#This Row],[Player]],tbl_te_wk10[[Player]:[FPTS]],14,0),"          --")</f>
        <v>10.5</v>
      </c>
      <c r="P31">
        <f>IFERROR(VLOOKUP(tbl_te_wkly[[#This Row],[Player]],tbl_te_wk11[[Player]:[FPTS]],14,0),"          --")</f>
        <v>2.8</v>
      </c>
      <c r="Q31">
        <f>IFERROR(VLOOKUP(tbl_te_wkly[[#This Row],[Player]],tbl_te_wk12[[Player]:[FPTS]],14,0),"          --")</f>
        <v>5.3</v>
      </c>
      <c r="R31">
        <f>IFERROR(VLOOKUP(tbl_te_wkly[[#This Row],[Player]],tbl_te_wk13[[Player]:[FPTS]],14,0),"          --")</f>
        <v>5</v>
      </c>
      <c r="S31">
        <f>IFERROR(VLOOKUP(tbl_te_wkly[[#This Row],[Player]],tbl_te_wk14[[Player]:[FPTS]],14,0),"          --")</f>
        <v>7.7</v>
      </c>
      <c r="T31">
        <f>IFERROR(VLOOKUP(tbl_te_wkly[[#This Row],[Player]],tbl_te_wk15[[Player]:[FPTS]],14,0),"          --")</f>
        <v>3.8</v>
      </c>
      <c r="U31">
        <f>IFERROR(VLOOKUP(tbl_te_wkly[[#This Row],[Player]],tbl_te_wk16[[Player]:[FPTS]],14,0),"          --")</f>
        <v>5.6</v>
      </c>
      <c r="V31">
        <f>IFERROR(VLOOKUP(tbl_te_wkly[[#This Row],[Player]],tbl_te_wk17[[Player]:[FPTS]],14,0),"          --")</f>
        <v>7</v>
      </c>
      <c r="W31">
        <f>IFERROR(VLOOKUP(tbl_te_wkly[[#This Row],[Player]],tbl_te_wk18[[Player]:[FPTS]],14,0),"          --")</f>
        <v>2.6</v>
      </c>
    </row>
    <row r="32" spans="1:23" x14ac:dyDescent="0.35">
      <c r="A32" t="s">
        <v>67</v>
      </c>
      <c r="B32" s="3" t="str">
        <f>MID(tbl_te_wkly[[#This Row],[Player]], FIND("(", tbl_te_wkly[[#This Row],[Player]]) + 1, FIND(")", tbl_te_wkly[[#This Row],[Player]] tbl_te_wkly[[#This Row],[Player]])- FIND("(", tbl_te_wkly[[#This Row],[Player]]) - 1)</f>
        <v>PIT</v>
      </c>
      <c r="C32" s="3"/>
      <c r="D32">
        <f>SUM(tbl_te_wkly[[#This Row],[Week 1]:[Week 18]])</f>
        <v>60.8</v>
      </c>
      <c r="E32">
        <f>IFERROR(ROUND(AVERAGE(tbl_te_wkly[[#This Row],[Week 1]:[Week 18]]),2),0)</f>
        <v>5.53</v>
      </c>
      <c r="F32">
        <f>IFERROR(VLOOKUP(tbl_te_wkly[[#This Row],[Player]],tbl_te_wk1[[Player]:[FPTS]],14,0),"          --")</f>
        <v>6.8</v>
      </c>
      <c r="G32">
        <f>IFERROR(VLOOKUP(tbl_te_wkly[[#This Row],[Player]],tbl_te_wk2[[Player]:[FPTS]],14,0),"          --")</f>
        <v>0.7</v>
      </c>
      <c r="H32">
        <f>IFERROR(VLOOKUP(tbl_te_wkly[[#This Row],[Player]],tbl_te_wk3[[Player]:[FPTS]],14,0),"          --")</f>
        <v>11.6</v>
      </c>
      <c r="I32">
        <f>IFERROR(VLOOKUP(tbl_te_wkly[[#This Row],[Player]],tbl_te_wk4[[Player]:[FPTS]],14,0),"          --")</f>
        <v>2.2000000000000002</v>
      </c>
      <c r="J32" t="s">
        <v>254</v>
      </c>
      <c r="K32" t="s">
        <v>255</v>
      </c>
      <c r="L32" t="s">
        <v>254</v>
      </c>
      <c r="M32" t="s">
        <v>254</v>
      </c>
      <c r="N32" t="s">
        <v>254</v>
      </c>
      <c r="O32" t="s">
        <v>254</v>
      </c>
      <c r="P32">
        <f>IFERROR(VLOOKUP(tbl_te_wkly[[#This Row],[Player]],tbl_te_wk11[[Player]:[FPTS]],14,0),"          --")</f>
        <v>1.2</v>
      </c>
      <c r="Q32">
        <f>IFERROR(VLOOKUP(tbl_te_wkly[[#This Row],[Player]],tbl_te_wk12[[Player]:[FPTS]],14,0),"          --")</f>
        <v>16.5</v>
      </c>
      <c r="R32">
        <f>IFERROR(VLOOKUP(tbl_te_wkly[[#This Row],[Player]],tbl_te_wk13[[Player]:[FPTS]],14,0),"          --")</f>
        <v>4.4000000000000004</v>
      </c>
      <c r="S32">
        <f>IFERROR(VLOOKUP(tbl_te_wkly[[#This Row],[Player]],tbl_te_wk14[[Player]:[FPTS]],14,0),"          --")</f>
        <v>5.3</v>
      </c>
      <c r="T32">
        <f>IFERROR(VLOOKUP(tbl_te_wkly[[#This Row],[Player]],tbl_te_wk15[[Player]:[FPTS]],14,0),"          --")</f>
        <v>3.1</v>
      </c>
      <c r="U32" t="s">
        <v>254</v>
      </c>
      <c r="V32">
        <f>IFERROR(VLOOKUP(tbl_te_wkly[[#This Row],[Player]],tbl_te_wk17[[Player]:[FPTS]],14,0),"          --")</f>
        <v>5.9</v>
      </c>
      <c r="W32">
        <f>IFERROR(VLOOKUP(tbl_te_wkly[[#This Row],[Player]],tbl_te_wk18[[Player]:[FPTS]],14,0),"          --")</f>
        <v>3.1</v>
      </c>
    </row>
    <row r="33" spans="1:23" x14ac:dyDescent="0.35">
      <c r="A33" t="s">
        <v>39</v>
      </c>
      <c r="B33" t="str">
        <f>MID(tbl_te_wkly[[#This Row],[Player]], FIND("(", tbl_te_wkly[[#This Row],[Player]]) + 1, FIND(")", tbl_te_wkly[[#This Row],[Player]] tbl_te_wkly[[#This Row],[Player]])- FIND("(", tbl_te_wkly[[#This Row],[Player]]) - 1)</f>
        <v>TEN</v>
      </c>
      <c r="D33">
        <f>SUM(tbl_te_wkly[[#This Row],[Week 1]:[Week 18]])</f>
        <v>86.4</v>
      </c>
      <c r="E33">
        <f>IFERROR(ROUND(AVERAGE(tbl_te_wkly[[#This Row],[Week 1]:[Week 18]]),2),0)</f>
        <v>5.4</v>
      </c>
      <c r="F33" t="s">
        <v>254</v>
      </c>
      <c r="G33">
        <f>IFERROR(VLOOKUP(tbl_te_wkly[[#This Row],[Player]],tbl_te_wk2[[Player]:[FPTS]],14,0),"          --")</f>
        <v>5.5</v>
      </c>
      <c r="H33">
        <f>IFERROR(VLOOKUP(tbl_te_wkly[[#This Row],[Player]],tbl_te_wk3[[Player]:[FPTS]],14,0),"          --")</f>
        <v>2.2000000000000002</v>
      </c>
      <c r="I33">
        <f>IFERROR(VLOOKUP(tbl_te_wkly[[#This Row],[Player]],tbl_te_wk4[[Player]:[FPTS]],14,0),"          --")</f>
        <v>4.4000000000000004</v>
      </c>
      <c r="J33">
        <f>IFERROR(VLOOKUP(tbl_te_wkly[[#This Row],[Player]],tbl_te_wk5[[Player]:[FPTS]],14,0),"          --")</f>
        <v>5.8</v>
      </c>
      <c r="K33">
        <f>IFERROR(VLOOKUP(tbl_te_wkly[[#This Row],[Player]],tbl_te_wk6[[Player]:[FPTS]],14,0),"          --")</f>
        <v>2.8</v>
      </c>
      <c r="L33" t="s">
        <v>255</v>
      </c>
      <c r="M33">
        <f>IFERROR(VLOOKUP(tbl_te_wkly[[#This Row],[Player]],tbl_te_wk8[[Player]:[FPTS]],14,0),"          --")</f>
        <v>4.7</v>
      </c>
      <c r="N33">
        <f>IFERROR(VLOOKUP(tbl_te_wkly[[#This Row],[Player]],tbl_te_wk9[[Player]:[FPTS]],14,0),"          --")</f>
        <v>4.3</v>
      </c>
      <c r="O33">
        <f>IFERROR(VLOOKUP(tbl_te_wkly[[#This Row],[Player]],tbl_te_wk10[[Player]:[FPTS]],14,0),"          --")</f>
        <v>4.2</v>
      </c>
      <c r="P33">
        <f>IFERROR(VLOOKUP(tbl_te_wkly[[#This Row],[Player]],tbl_te_wk11[[Player]:[FPTS]],14,0),"          --")</f>
        <v>1.1000000000000001</v>
      </c>
      <c r="Q33">
        <f>IFERROR(VLOOKUP(tbl_te_wkly[[#This Row],[Player]],tbl_te_wk12[[Player]:[FPTS]],14,0),"          --")</f>
        <v>6.5</v>
      </c>
      <c r="R33">
        <f>IFERROR(VLOOKUP(tbl_te_wkly[[#This Row],[Player]],tbl_te_wk13[[Player]:[FPTS]],14,0),"          --")</f>
        <v>7.9</v>
      </c>
      <c r="S33">
        <f>IFERROR(VLOOKUP(tbl_te_wkly[[#This Row],[Player]],tbl_te_wk14[[Player]:[FPTS]],14,0),"          --")</f>
        <v>7.1</v>
      </c>
      <c r="T33">
        <f>IFERROR(VLOOKUP(tbl_te_wkly[[#This Row],[Player]],tbl_te_wk15[[Player]:[FPTS]],14,0),"          --")</f>
        <v>5.0999999999999996</v>
      </c>
      <c r="U33">
        <f>IFERROR(VLOOKUP(tbl_te_wkly[[#This Row],[Player]],tbl_te_wk16[[Player]:[FPTS]],14,0),"          --")</f>
        <v>15.3</v>
      </c>
      <c r="V33">
        <f>IFERROR(VLOOKUP(tbl_te_wkly[[#This Row],[Player]],tbl_te_wk17[[Player]:[FPTS]],14,0),"          --")</f>
        <v>4.9000000000000004</v>
      </c>
      <c r="W33">
        <f>IFERROR(VLOOKUP(tbl_te_wkly[[#This Row],[Player]],tbl_te_wk18[[Player]:[FPTS]],14,0),"          --")</f>
        <v>4.5999999999999996</v>
      </c>
    </row>
    <row r="34" spans="1:23" x14ac:dyDescent="0.35">
      <c r="A34" t="s">
        <v>51</v>
      </c>
      <c r="B34" s="3" t="str">
        <f>MID(tbl_te_wkly[[#This Row],[Player]], FIND("(", tbl_te_wkly[[#This Row],[Player]]) + 1, FIND(")", tbl_te_wkly[[#This Row],[Player]] tbl_te_wkly[[#This Row],[Player]])- FIND("(", tbl_te_wkly[[#This Row],[Player]]) - 1)</f>
        <v>GB</v>
      </c>
      <c r="C34" s="3"/>
      <c r="D34">
        <f>SUM(tbl_te_wkly[[#This Row],[Week 1]:[Week 18]])</f>
        <v>58.199999999999996</v>
      </c>
      <c r="E34">
        <f>IFERROR(ROUND(AVERAGE(tbl_te_wkly[[#This Row],[Week 1]:[Week 18]]),2),0)</f>
        <v>5.29</v>
      </c>
      <c r="F34">
        <f>IFERROR(VLOOKUP(tbl_te_wkly[[#This Row],[Player]],tbl_te_wk1[[Player]:[FPTS]],14,0),"          --")</f>
        <v>6.5</v>
      </c>
      <c r="G34">
        <f>IFERROR(VLOOKUP(tbl_te_wkly[[#This Row],[Player]],tbl_te_wk2[[Player]:[FPTS]],14,0),"          --")</f>
        <v>3.5</v>
      </c>
      <c r="H34">
        <f>IFERROR(VLOOKUP(tbl_te_wkly[[#This Row],[Player]],tbl_te_wk3[[Player]:[FPTS]],14,0),"          --")</f>
        <v>7.9</v>
      </c>
      <c r="I34">
        <f>IFERROR(VLOOKUP(tbl_te_wkly[[#This Row],[Player]],tbl_te_wk4[[Player]:[FPTS]],14,0),"          --")</f>
        <v>0.6</v>
      </c>
      <c r="J34">
        <f>IFERROR(VLOOKUP(tbl_te_wkly[[#This Row],[Player]],tbl_te_wk5[[Player]:[FPTS]],14,0),"          --")</f>
        <v>6.4</v>
      </c>
      <c r="K34" t="s">
        <v>255</v>
      </c>
      <c r="L34">
        <f>IFERROR(VLOOKUP(tbl_te_wkly[[#This Row],[Player]],tbl_te_wk7[[Player]:[FPTS]],14,0),"          -- ")</f>
        <v>5</v>
      </c>
      <c r="M34">
        <f>IFERROR(VLOOKUP(tbl_te_wkly[[#This Row],[Player]],tbl_te_wk8[[Player]:[FPTS]],14,0),"          --")</f>
        <v>1.9</v>
      </c>
      <c r="N34">
        <f>IFERROR(VLOOKUP(tbl_te_wkly[[#This Row],[Player]],tbl_te_wk9[[Player]:[FPTS]],14,0),"          --")</f>
        <v>12.6</v>
      </c>
      <c r="O34">
        <f>IFERROR(VLOOKUP(tbl_te_wkly[[#This Row],[Player]],tbl_te_wk10[[Player]:[FPTS]],14,0),"          --")</f>
        <v>7.4</v>
      </c>
      <c r="P34">
        <f>IFERROR(VLOOKUP(tbl_te_wkly[[#This Row],[Player]],tbl_te_wk11[[Player]:[FPTS]],14,0),"          --")</f>
        <v>4.8</v>
      </c>
      <c r="Q34" t="s">
        <v>254</v>
      </c>
      <c r="R34" t="s">
        <v>254</v>
      </c>
      <c r="S34" t="s">
        <v>254</v>
      </c>
      <c r="T34" t="s">
        <v>254</v>
      </c>
      <c r="U34" t="s">
        <v>254</v>
      </c>
      <c r="V34" t="s">
        <v>254</v>
      </c>
      <c r="W34">
        <f>IFERROR(VLOOKUP(tbl_te_wkly[[#This Row],[Player]],tbl_te_wk18[[Player]:[FPTS]],14,0),"          --")</f>
        <v>1.6</v>
      </c>
    </row>
    <row r="35" spans="1:23" x14ac:dyDescent="0.35">
      <c r="A35" t="s">
        <v>80</v>
      </c>
      <c r="B35" s="3" t="str">
        <f>MID(tbl_te_wkly[[#This Row],[Player]], FIND("(", tbl_te_wkly[[#This Row],[Player]]) + 1, FIND(")", tbl_te_wkly[[#This Row],[Player]] tbl_te_wkly[[#This Row],[Player]])- FIND("(", tbl_te_wkly[[#This Row],[Player]]) - 1)</f>
        <v>CIN</v>
      </c>
      <c r="C35" s="3"/>
      <c r="D35">
        <f>SUM(tbl_te_wkly[[#This Row],[Week 1]:[Week 18]])</f>
        <v>60.699999999999996</v>
      </c>
      <c r="E35">
        <f>IFERROR(ROUND(AVERAGE(tbl_te_wkly[[#This Row],[Week 1]:[Week 18]]),2),0)</f>
        <v>5.0599999999999996</v>
      </c>
      <c r="F35" t="s">
        <v>254</v>
      </c>
      <c r="G35" t="s">
        <v>254</v>
      </c>
      <c r="H35">
        <f>IFERROR(VLOOKUP(tbl_te_wkly[[#This Row],[Player]],tbl_te_wk3[[Player]:[FPTS]],14,0),"          --")</f>
        <v>4</v>
      </c>
      <c r="I35">
        <f>IFERROR(VLOOKUP(tbl_te_wkly[[#This Row],[Player]],tbl_te_wk4[[Player]:[FPTS]],14,0),"          --")</f>
        <v>2.8</v>
      </c>
      <c r="J35" t="s">
        <v>254</v>
      </c>
      <c r="K35" t="s">
        <v>254</v>
      </c>
      <c r="L35" t="s">
        <v>255</v>
      </c>
      <c r="M35" t="s">
        <v>254</v>
      </c>
      <c r="N35">
        <f>IFERROR(VLOOKUP(tbl_te_wkly[[#This Row],[Player]],tbl_te_wk9[[Player]:[FPTS]],14,0),"          --")</f>
        <v>6.5</v>
      </c>
      <c r="O35">
        <f>IFERROR(VLOOKUP(tbl_te_wkly[[#This Row],[Player]],tbl_te_wk10[[Player]:[FPTS]],14,0),"          --")</f>
        <v>6.3</v>
      </c>
      <c r="P35">
        <f>IFERROR(VLOOKUP(tbl_te_wkly[[#This Row],[Player]],tbl_te_wk11[[Player]:[FPTS]],14,0),"          --")</f>
        <v>6.9</v>
      </c>
      <c r="Q35">
        <f>IFERROR(VLOOKUP(tbl_te_wkly[[#This Row],[Player]],tbl_te_wk12[[Player]:[FPTS]],14,0),"          --")</f>
        <v>3.8</v>
      </c>
      <c r="R35">
        <f>IFERROR(VLOOKUP(tbl_te_wkly[[#This Row],[Player]],tbl_te_wk13[[Player]:[FPTS]],14,0),"          --")</f>
        <v>5.5</v>
      </c>
      <c r="S35">
        <f>IFERROR(VLOOKUP(tbl_te_wkly[[#This Row],[Player]],tbl_te_wk14[[Player]:[FPTS]],14,0),"          --")</f>
        <v>9.1</v>
      </c>
      <c r="T35">
        <f>IFERROR(VLOOKUP(tbl_te_wkly[[#This Row],[Player]],tbl_te_wk15[[Player]:[FPTS]],14,0),"          --")</f>
        <v>7.4</v>
      </c>
      <c r="U35">
        <f>IFERROR(VLOOKUP(tbl_te_wkly[[#This Row],[Player]],tbl_te_wk16[[Player]:[FPTS]],14,0),"          --")</f>
        <v>1</v>
      </c>
      <c r="V35">
        <f>IFERROR(VLOOKUP(tbl_te_wkly[[#This Row],[Player]],tbl_te_wk17[[Player]:[FPTS]],14,0),"          --")</f>
        <v>5.3</v>
      </c>
      <c r="W35">
        <f>IFERROR(VLOOKUP(tbl_te_wkly[[#This Row],[Player]],tbl_te_wk18[[Player]:[FPTS]],14,0),"          --")</f>
        <v>2.1</v>
      </c>
    </row>
    <row r="36" spans="1:23" x14ac:dyDescent="0.35">
      <c r="A36" t="s">
        <v>65</v>
      </c>
      <c r="B36" s="3" t="str">
        <f>MID(tbl_te_wkly[[#This Row],[Player]], FIND("(", tbl_te_wkly[[#This Row],[Player]]) + 1, FIND(")", tbl_te_wkly[[#This Row],[Player]] tbl_te_wkly[[#This Row],[Player]])- FIND("(", tbl_te_wkly[[#This Row],[Player]]) - 1)</f>
        <v>LV</v>
      </c>
      <c r="C36" s="3"/>
      <c r="D36">
        <f>SUM(tbl_te_wkly[[#This Row],[Week 1]:[Week 18]])</f>
        <v>57.900000000000006</v>
      </c>
      <c r="E36">
        <f>IFERROR(ROUND(AVERAGE(tbl_te_wkly[[#This Row],[Week 1]:[Week 18]]),2),0)</f>
        <v>4.83</v>
      </c>
      <c r="F36" t="s">
        <v>254</v>
      </c>
      <c r="G36">
        <f>IFERROR(VLOOKUP(tbl_te_wkly[[#This Row],[Player]],tbl_te_wk2[[Player]:[FPTS]],14,0),"          --")</f>
        <v>0.7</v>
      </c>
      <c r="H36">
        <f>IFERROR(VLOOKUP(tbl_te_wkly[[#This Row],[Player]],tbl_te_wk3[[Player]:[FPTS]],14,0),"          --")</f>
        <v>2</v>
      </c>
      <c r="I36" t="s">
        <v>254</v>
      </c>
      <c r="J36">
        <f>IFERROR(VLOOKUP(tbl_te_wkly[[#This Row],[Player]],tbl_te_wk5[[Player]:[FPTS]],14,0),"          --")</f>
        <v>4.9000000000000004</v>
      </c>
      <c r="K36">
        <f>IFERROR(VLOOKUP(tbl_te_wkly[[#This Row],[Player]],tbl_te_wk6[[Player]:[FPTS]],14,0),"          --")</f>
        <v>10</v>
      </c>
      <c r="L36">
        <f>IFERROR(VLOOKUP(tbl_te_wkly[[#This Row],[Player]],tbl_te_wk7[[Player]:[FPTS]],14,0),"          -- ")</f>
        <v>2.2999999999999998</v>
      </c>
      <c r="M36">
        <f>IFERROR(VLOOKUP(tbl_te_wkly[[#This Row],[Player]],tbl_te_wk8[[Player]:[FPTS]],14,0),"          --")</f>
        <v>2.4</v>
      </c>
      <c r="N36">
        <f>IFERROR(VLOOKUP(tbl_te_wkly[[#This Row],[Player]],tbl_te_wk9[[Player]:[FPTS]],14,0),"          --")</f>
        <v>2.1</v>
      </c>
      <c r="O36">
        <f>IFERROR(VLOOKUP(tbl_te_wkly[[#This Row],[Player]],tbl_te_wk10[[Player]:[FPTS]],14,0),"          --")</f>
        <v>9.4</v>
      </c>
      <c r="P36">
        <f>IFERROR(VLOOKUP(tbl_te_wkly[[#This Row],[Player]],tbl_te_wk11[[Player]:[FPTS]],14,0),"          --")</f>
        <v>6.6</v>
      </c>
      <c r="Q36">
        <f>IFERROR(VLOOKUP(tbl_te_wkly[[#This Row],[Player]],tbl_te_wk12[[Player]:[FPTS]],14,0),"          --")</f>
        <v>3.7</v>
      </c>
      <c r="R36" t="s">
        <v>241</v>
      </c>
      <c r="S36">
        <f>IFERROR(VLOOKUP(tbl_te_wkly[[#This Row],[Player]],tbl_te_wk14[[Player]:[FPTS]],14,0),"          --")</f>
        <v>1.9</v>
      </c>
      <c r="T36">
        <f>IFERROR(VLOOKUP(tbl_te_wkly[[#This Row],[Player]],tbl_te_wk15[[Player]:[FPTS]],14,0),"          --")</f>
        <v>11.9</v>
      </c>
      <c r="U36" t="s">
        <v>254</v>
      </c>
      <c r="V36" t="s">
        <v>254</v>
      </c>
      <c r="W36" t="s">
        <v>254</v>
      </c>
    </row>
    <row r="37" spans="1:23" x14ac:dyDescent="0.35">
      <c r="A37" t="s">
        <v>48</v>
      </c>
      <c r="B37" s="2" t="str">
        <f>MID(tbl_te_wkly[[#This Row],[Player]], FIND("(", tbl_te_wkly[[#This Row],[Player]]) + 1, FIND(")", tbl_te_wkly[[#This Row],[Player]] tbl_te_wkly[[#This Row],[Player]])- FIND("(", tbl_te_wkly[[#This Row],[Player]]) - 1)</f>
        <v>MIA</v>
      </c>
      <c r="C37" s="2"/>
      <c r="D37">
        <f>SUM(tbl_te_wkly[[#This Row],[Week 1]:[Week 18]])</f>
        <v>54.1</v>
      </c>
      <c r="E37">
        <f>IFERROR(ROUND(AVERAGE(tbl_te_wkly[[#This Row],[Week 1]:[Week 18]]),2),0)</f>
        <v>4.51</v>
      </c>
      <c r="F37">
        <f>IFERROR(VLOOKUP(tbl_te_wkly[[#This Row],[Player]],tbl_te_wk1[[Player]:[FPTS]],14,0),"          --")</f>
        <v>5.9</v>
      </c>
      <c r="G37">
        <f>IFERROR(VLOOKUP(tbl_te_wkly[[#This Row],[Player]],tbl_te_wk2[[Player]:[FPTS]],14,0),"          --")</f>
        <v>3.8</v>
      </c>
      <c r="H37">
        <f>IFERROR(VLOOKUP(tbl_te_wkly[[#This Row],[Player]],tbl_te_wk3[[Player]:[FPTS]],14,0),"          --")</f>
        <v>2</v>
      </c>
      <c r="I37">
        <f>IFERROR(VLOOKUP(tbl_te_wkly[[#This Row],[Player]],tbl_te_wk4[[Player]:[FPTS]],14,0),"          --")</f>
        <v>6.1</v>
      </c>
      <c r="J37" t="s">
        <v>254</v>
      </c>
      <c r="K37" t="s">
        <v>254</v>
      </c>
      <c r="L37" t="s">
        <v>254</v>
      </c>
      <c r="M37">
        <f>IFERROR(VLOOKUP(tbl_te_wkly[[#This Row],[Player]],tbl_te_wk8[[Player]:[FPTS]],14,0),"          --")</f>
        <v>4.3</v>
      </c>
      <c r="N37">
        <f>IFERROR(VLOOKUP(tbl_te_wkly[[#This Row],[Player]],tbl_te_wk9[[Player]:[FPTS]],14,0),"          --")</f>
        <v>3.2</v>
      </c>
      <c r="O37" t="s">
        <v>241</v>
      </c>
      <c r="P37" t="s">
        <v>254</v>
      </c>
      <c r="Q37">
        <f>IFERROR(VLOOKUP(tbl_te_wkly[[#This Row],[Player]],tbl_te_wk12[[Player]:[FPTS]],14,0),"          --")</f>
        <v>1.5</v>
      </c>
      <c r="R37" t="s">
        <v>254</v>
      </c>
      <c r="S37">
        <f>IFERROR(VLOOKUP(tbl_te_wkly[[#This Row],[Player]],tbl_te_wk14[[Player]:[FPTS]],14,0),"          --")</f>
        <v>2.6</v>
      </c>
      <c r="T37">
        <f>IFERROR(VLOOKUP(tbl_te_wkly[[#This Row],[Player]],tbl_te_wk15[[Player]:[FPTS]],14,0),"          --")</f>
        <v>5.2</v>
      </c>
      <c r="U37">
        <f>IFERROR(VLOOKUP(tbl_te_wkly[[#This Row],[Player]],tbl_te_wk16[[Player]:[FPTS]],14,0),"          --")</f>
        <v>8.1</v>
      </c>
      <c r="V37">
        <f>IFERROR(VLOOKUP(tbl_te_wkly[[#This Row],[Player]],tbl_te_wk17[[Player]:[FPTS]],14,0),"          --")</f>
        <v>6.9</v>
      </c>
      <c r="W37">
        <f>IFERROR(VLOOKUP(tbl_te_wkly[[#This Row],[Player]],tbl_te_wk18[[Player]:[FPTS]],14,0),"          --")</f>
        <v>4.5</v>
      </c>
    </row>
    <row r="38" spans="1:23" x14ac:dyDescent="0.35">
      <c r="A38" t="s">
        <v>21</v>
      </c>
      <c r="B38" s="3" t="str">
        <f>MID(tbl_te_wkly[[#This Row],[Player]], FIND("(", tbl_te_wkly[[#This Row],[Player]]) + 1, FIND(")", tbl_te_wkly[[#This Row],[Player]] tbl_te_wkly[[#This Row],[Player]])- FIND("(", tbl_te_wkly[[#This Row],[Player]]) - 1)</f>
        <v>IND</v>
      </c>
      <c r="C38" s="3"/>
      <c r="D38">
        <f>SUM(tbl_te_wkly[[#This Row],[Week 1]:[Week 18]])</f>
        <v>58</v>
      </c>
      <c r="E38">
        <f>IFERROR(ROUND(AVERAGE(tbl_te_wkly[[#This Row],[Week 1]:[Week 18]]),2),0)</f>
        <v>4.46</v>
      </c>
      <c r="F38">
        <f>IFERROR(VLOOKUP(tbl_te_wkly[[#This Row],[Player]],tbl_te_wk1[[Player]:[FPTS]],14,0),"          --")</f>
        <v>5.9</v>
      </c>
      <c r="G38">
        <f>IFERROR(VLOOKUP(tbl_te_wkly[[#This Row],[Player]],tbl_te_wk2[[Player]:[FPTS]],14,0),"          --")</f>
        <v>9.1</v>
      </c>
      <c r="H38">
        <f>IFERROR(VLOOKUP(tbl_te_wkly[[#This Row],[Player]],tbl_te_wk3[[Player]:[FPTS]],14,0),"          --")</f>
        <v>1.9</v>
      </c>
      <c r="I38">
        <f>IFERROR(VLOOKUP(tbl_te_wkly[[#This Row],[Player]],tbl_te_wk4[[Player]:[FPTS]],14,0),"          --")</f>
        <v>3.4</v>
      </c>
      <c r="J38">
        <f>IFERROR(VLOOKUP(tbl_te_wkly[[#This Row],[Player]],tbl_te_wk5[[Player]:[FPTS]],14,0),"          --")</f>
        <v>2.5</v>
      </c>
      <c r="K38">
        <f>IFERROR(VLOOKUP(tbl_te_wkly[[#This Row],[Player]],tbl_te_wk6[[Player]:[FPTS]],14,0),"          --")</f>
        <v>8.1999999999999993</v>
      </c>
      <c r="L38" t="s">
        <v>254</v>
      </c>
      <c r="M38" t="s">
        <v>254</v>
      </c>
      <c r="N38" t="s">
        <v>254</v>
      </c>
      <c r="O38">
        <f>IFERROR(VLOOKUP(tbl_te_wkly[[#This Row],[Player]],tbl_te_wk10[[Player]:[FPTS]],14,0),"          --")</f>
        <v>1</v>
      </c>
      <c r="P38" t="s">
        <v>241</v>
      </c>
      <c r="Q38" t="s">
        <v>254</v>
      </c>
      <c r="R38">
        <f>IFERROR(VLOOKUP(tbl_te_wkly[[#This Row],[Player]],tbl_te_wk13[[Player]:[FPTS]],14,0),"          --")</f>
        <v>8.9</v>
      </c>
      <c r="S38">
        <f>IFERROR(VLOOKUP(tbl_te_wkly[[#This Row],[Player]],tbl_te_wk14[[Player]:[FPTS]],14,0),"          --")</f>
        <v>2.7</v>
      </c>
      <c r="T38">
        <f>IFERROR(VLOOKUP(tbl_te_wkly[[#This Row],[Player]],tbl_te_wk15[[Player]:[FPTS]],14,0),"          --")</f>
        <v>1.1000000000000001</v>
      </c>
      <c r="U38">
        <f>IFERROR(VLOOKUP(tbl_te_wkly[[#This Row],[Player]],tbl_te_wk16[[Player]:[FPTS]],14,0),"          --")</f>
        <v>8.6999999999999993</v>
      </c>
      <c r="V38">
        <f>IFERROR(VLOOKUP(tbl_te_wkly[[#This Row],[Player]],tbl_te_wk17[[Player]:[FPTS]],14,0),"          --")</f>
        <v>1.8</v>
      </c>
      <c r="W38">
        <f>IFERROR(VLOOKUP(tbl_te_wkly[[#This Row],[Player]],tbl_te_wk18[[Player]:[FPTS]],14,0),"          --")</f>
        <v>2.8</v>
      </c>
    </row>
    <row r="39" spans="1:23" x14ac:dyDescent="0.35">
      <c r="A39" t="s">
        <v>26</v>
      </c>
      <c r="B39" s="3" t="str">
        <f>MID(tbl_te_wkly[[#This Row],[Player]], FIND("(", tbl_te_wkly[[#This Row],[Player]]) + 1, FIND(")", tbl_te_wkly[[#This Row],[Player]] tbl_te_wkly[[#This Row],[Player]])- FIND("(", tbl_te_wkly[[#This Row],[Player]]) - 1)</f>
        <v>BUF</v>
      </c>
      <c r="C39" s="3"/>
      <c r="D39">
        <f>SUM(tbl_te_wkly[[#This Row],[Week 1]:[Week 18]])</f>
        <v>40.099999999999994</v>
      </c>
      <c r="E39">
        <f>IFERROR(ROUND(AVERAGE(tbl_te_wkly[[#This Row],[Week 1]:[Week 18]]),2),0)</f>
        <v>4.46</v>
      </c>
      <c r="F39">
        <f>IFERROR(VLOOKUP(tbl_te_wkly[[#This Row],[Player]],tbl_te_wk1[[Player]:[FPTS]],14,0),"          --")</f>
        <v>4</v>
      </c>
      <c r="G39">
        <f>IFERROR(VLOOKUP(tbl_te_wkly[[#This Row],[Player]],tbl_te_wk2[[Player]:[FPTS]],14,0),"          --")</f>
        <v>8.5</v>
      </c>
      <c r="H39">
        <f>IFERROR(VLOOKUP(tbl_te_wkly[[#This Row],[Player]],tbl_te_wk3[[Player]:[FPTS]],14,0),"          --")</f>
        <v>1.6</v>
      </c>
      <c r="I39">
        <f>IFERROR(VLOOKUP(tbl_te_wkly[[#This Row],[Player]],tbl_te_wk4[[Player]:[FPTS]],14,0),"          --")</f>
        <v>1.7</v>
      </c>
      <c r="J39">
        <f>IFERROR(VLOOKUP(tbl_te_wkly[[#This Row],[Player]],tbl_te_wk5[[Player]:[FPTS]],14,0),"          --")</f>
        <v>3.2</v>
      </c>
      <c r="K39">
        <f>IFERROR(VLOOKUP(tbl_te_wkly[[#This Row],[Player]],tbl_te_wk6[[Player]:[FPTS]],14,0),"          --")</f>
        <v>3.2</v>
      </c>
      <c r="L39" t="s">
        <v>255</v>
      </c>
      <c r="M39" t="s">
        <v>254</v>
      </c>
      <c r="N39" t="s">
        <v>254</v>
      </c>
      <c r="O39" t="s">
        <v>254</v>
      </c>
      <c r="P39" t="s">
        <v>254</v>
      </c>
      <c r="Q39" t="s">
        <v>254</v>
      </c>
      <c r="R39" t="s">
        <v>241</v>
      </c>
      <c r="S39">
        <f>IFERROR(VLOOKUP(tbl_te_wkly[[#This Row],[Player]],tbl_te_wk14[[Player]:[FPTS]],14,0),"          --")</f>
        <v>5.0999999999999996</v>
      </c>
      <c r="T39" t="s">
        <v>254</v>
      </c>
      <c r="U39">
        <f>IFERROR(VLOOKUP(tbl_te_wkly[[#This Row],[Player]],tbl_te_wk16[[Player]:[FPTS]],14,0),"          --")</f>
        <v>3.6</v>
      </c>
      <c r="V39" t="s">
        <v>254</v>
      </c>
      <c r="W39">
        <f>IFERROR(VLOOKUP(tbl_te_wkly[[#This Row],[Player]],tbl_te_wk18[[Player]:[FPTS]],14,0),"          --")</f>
        <v>9.1999999999999993</v>
      </c>
    </row>
    <row r="40" spans="1:23" x14ac:dyDescent="0.35">
      <c r="A40" t="s">
        <v>28</v>
      </c>
      <c r="B40" s="3" t="str">
        <f>MID(tbl_te_wkly[[#This Row],[Player]], FIND("(", tbl_te_wkly[[#This Row],[Player]]) + 1, FIND(")", tbl_te_wkly[[#This Row],[Player]] tbl_te_wkly[[#This Row],[Player]])- FIND("(", tbl_te_wkly[[#This Row],[Player]]) - 1)</f>
        <v>SEA</v>
      </c>
      <c r="C40" s="3"/>
      <c r="D40">
        <f>SUM(tbl_te_wkly[[#This Row],[Week 1]:[Week 18]])</f>
        <v>57.4</v>
      </c>
      <c r="E40">
        <f>IFERROR(ROUND(AVERAGE(tbl_te_wkly[[#This Row],[Week 1]:[Week 18]]),2),0)</f>
        <v>4.42</v>
      </c>
      <c r="F40" t="s">
        <v>254</v>
      </c>
      <c r="G40">
        <f>IFERROR(VLOOKUP(tbl_te_wkly[[#This Row],[Player]],tbl_te_wk2[[Player]:[FPTS]],14,0),"          --")</f>
        <v>7.6</v>
      </c>
      <c r="H40">
        <f>IFERROR(VLOOKUP(tbl_te_wkly[[#This Row],[Player]],tbl_te_wk3[[Player]:[FPTS]],14,0),"          --")</f>
        <v>6.1</v>
      </c>
      <c r="I40">
        <f>IFERROR(VLOOKUP(tbl_te_wkly[[#This Row],[Player]],tbl_te_wk4[[Player]:[FPTS]],14,0),"          --")</f>
        <v>7.3</v>
      </c>
      <c r="J40" t="s">
        <v>255</v>
      </c>
      <c r="K40">
        <f>IFERROR(VLOOKUP(tbl_te_wkly[[#This Row],[Player]],tbl_te_wk6[[Player]:[FPTS]],14,0),"          --")</f>
        <v>1.4</v>
      </c>
      <c r="L40">
        <f>IFERROR(VLOOKUP(tbl_te_wkly[[#This Row],[Player]],tbl_te_wk7[[Player]:[FPTS]],14,0),"          -- ")</f>
        <v>3</v>
      </c>
      <c r="M40">
        <f>IFERROR(VLOOKUP(tbl_te_wkly[[#This Row],[Player]],tbl_te_wk8[[Player]:[FPTS]],14,0),"          --")</f>
        <v>4.2</v>
      </c>
      <c r="N40" t="s">
        <v>254</v>
      </c>
      <c r="O40">
        <f>IFERROR(VLOOKUP(tbl_te_wkly[[#This Row],[Player]],tbl_te_wk10[[Player]:[FPTS]],14,0),"          --")</f>
        <v>1.6</v>
      </c>
      <c r="P40">
        <f>IFERROR(VLOOKUP(tbl_te_wkly[[#This Row],[Player]],tbl_te_wk11[[Player]:[FPTS]],14,0),"          --")</f>
        <v>0.9</v>
      </c>
      <c r="Q40">
        <f>IFERROR(VLOOKUP(tbl_te_wkly[[#This Row],[Player]],tbl_te_wk12[[Player]:[FPTS]],14,0),"          --")</f>
        <v>3.5</v>
      </c>
      <c r="R40">
        <f>IFERROR(VLOOKUP(tbl_te_wkly[[#This Row],[Player]],tbl_te_wk13[[Player]:[FPTS]],14,0),"          --")</f>
        <v>5.8</v>
      </c>
      <c r="S40">
        <f>IFERROR(VLOOKUP(tbl_te_wkly[[#This Row],[Player]],tbl_te_wk14[[Player]:[FPTS]],14,0),"          --")</f>
        <v>4.5</v>
      </c>
      <c r="T40">
        <f>IFERROR(VLOOKUP(tbl_te_wkly[[#This Row],[Player]],tbl_te_wk15[[Player]:[FPTS]],14,0),"          --")</f>
        <v>3.1</v>
      </c>
      <c r="U40" t="s">
        <v>254</v>
      </c>
      <c r="V40">
        <f>IFERROR(VLOOKUP(tbl_te_wkly[[#This Row],[Player]],tbl_te_wk17[[Player]:[FPTS]],14,0),"          --")</f>
        <v>8.4</v>
      </c>
      <c r="W40" t="s">
        <v>254</v>
      </c>
    </row>
    <row r="41" spans="1:23" x14ac:dyDescent="0.35">
      <c r="A41" t="s">
        <v>61</v>
      </c>
      <c r="B41" s="3" t="str">
        <f>MID(tbl_te_wkly[[#This Row],[Player]], FIND("(", tbl_te_wkly[[#This Row],[Player]]) + 1, FIND(")", tbl_te_wkly[[#This Row],[Player]] tbl_te_wkly[[#This Row],[Player]])- FIND("(", tbl_te_wkly[[#This Row],[Player]]) - 1)</f>
        <v>IND</v>
      </c>
      <c r="C41" s="3"/>
      <c r="D41">
        <f>SUM(tbl_te_wkly[[#This Row],[Week 1]:[Week 18]])</f>
        <v>42.599999999999994</v>
      </c>
      <c r="E41">
        <f>IFERROR(ROUND(AVERAGE(tbl_te_wkly[[#This Row],[Week 1]:[Week 18]]),2),0)</f>
        <v>4.26</v>
      </c>
      <c r="F41" t="s">
        <v>254</v>
      </c>
      <c r="G41">
        <f>IFERROR(VLOOKUP(tbl_te_wkly[[#This Row],[Player]],tbl_te_wk2[[Player]:[FPTS]],14,0),"          --")</f>
        <v>2</v>
      </c>
      <c r="H41" t="s">
        <v>254</v>
      </c>
      <c r="I41">
        <f>IFERROR(VLOOKUP(tbl_te_wkly[[#This Row],[Player]],tbl_te_wk4[[Player]:[FPTS]],14,0),"          --")</f>
        <v>10</v>
      </c>
      <c r="J41">
        <f>IFERROR(VLOOKUP(tbl_te_wkly[[#This Row],[Player]],tbl_te_wk5[[Player]:[FPTS]],14,0),"          --")</f>
        <v>2.2000000000000002</v>
      </c>
      <c r="K41" t="s">
        <v>254</v>
      </c>
      <c r="L41">
        <f>IFERROR(VLOOKUP(tbl_te_wkly[[#This Row],[Player]],tbl_te_wk7[[Player]:[FPTS]],14,0),"          -- ")</f>
        <v>-0.1</v>
      </c>
      <c r="M41">
        <f>IFERROR(VLOOKUP(tbl_te_wkly[[#This Row],[Player]],tbl_te_wk8[[Player]:[FPTS]],14,0),"          --")</f>
        <v>1.6</v>
      </c>
      <c r="N41" t="s">
        <v>254</v>
      </c>
      <c r="O41" t="s">
        <v>254</v>
      </c>
      <c r="P41" t="s">
        <v>241</v>
      </c>
      <c r="Q41">
        <f>IFERROR(VLOOKUP(tbl_te_wkly[[#This Row],[Player]],tbl_te_wk12[[Player]:[FPTS]],14,0),"          --")</f>
        <v>3.5</v>
      </c>
      <c r="R41" t="s">
        <v>254</v>
      </c>
      <c r="S41">
        <f>IFERROR(VLOOKUP(tbl_te_wkly[[#This Row],[Player]],tbl_te_wk14[[Player]:[FPTS]],14,0),"          --")</f>
        <v>6.7</v>
      </c>
      <c r="T41">
        <f>IFERROR(VLOOKUP(tbl_te_wkly[[#This Row],[Player]],tbl_te_wk15[[Player]:[FPTS]],14,0),"          --")</f>
        <v>9.1</v>
      </c>
      <c r="U41" t="s">
        <v>254</v>
      </c>
      <c r="V41">
        <f>IFERROR(VLOOKUP(tbl_te_wkly[[#This Row],[Player]],tbl_te_wk17[[Player]:[FPTS]],14,0),"          --")</f>
        <v>2.8</v>
      </c>
      <c r="W41">
        <f>IFERROR(VLOOKUP(tbl_te_wkly[[#This Row],[Player]],tbl_te_wk18[[Player]:[FPTS]],14,0),"          --")</f>
        <v>4.8</v>
      </c>
    </row>
    <row r="42" spans="1:23" x14ac:dyDescent="0.35">
      <c r="A42" t="s">
        <v>50</v>
      </c>
      <c r="B42" s="3" t="str">
        <f>MID(tbl_te_wkly[[#This Row],[Player]], FIND("(", tbl_te_wkly[[#This Row],[Player]]) + 1, FIND(")", tbl_te_wkly[[#This Row],[Player]] tbl_te_wkly[[#This Row],[Player]])- FIND("(", tbl_te_wkly[[#This Row],[Player]]) - 1)</f>
        <v>CAR</v>
      </c>
      <c r="C42" s="3"/>
      <c r="D42">
        <f>SUM(tbl_te_wkly[[#This Row],[Week 1]:[Week 18]])</f>
        <v>33.400000000000006</v>
      </c>
      <c r="E42">
        <f>IFERROR(ROUND(AVERAGE(tbl_te_wkly[[#This Row],[Week 1]:[Week 18]]),2),0)</f>
        <v>4.18</v>
      </c>
      <c r="F42">
        <f>IFERROR(VLOOKUP(tbl_te_wkly[[#This Row],[Player]],tbl_te_wk1[[Player]:[FPTS]],14,0),"          --")</f>
        <v>12.6</v>
      </c>
      <c r="G42">
        <f>IFERROR(VLOOKUP(tbl_te_wkly[[#This Row],[Player]],tbl_te_wk2[[Player]:[FPTS]],14,0),"          --")</f>
        <v>3.5</v>
      </c>
      <c r="H42">
        <f>IFERROR(VLOOKUP(tbl_te_wkly[[#This Row],[Player]],tbl_te_wk3[[Player]:[FPTS]],14,0),"          --")</f>
        <v>1.6</v>
      </c>
      <c r="I42">
        <f>IFERROR(VLOOKUP(tbl_te_wkly[[#This Row],[Player]],tbl_te_wk4[[Player]:[FPTS]],14,0),"          --")</f>
        <v>1.2</v>
      </c>
      <c r="J42">
        <f>IFERROR(VLOOKUP(tbl_te_wkly[[#This Row],[Player]],tbl_te_wk5[[Player]:[FPTS]],14,0),"          --")</f>
        <v>3.6</v>
      </c>
      <c r="K42">
        <f>IFERROR(VLOOKUP(tbl_te_wkly[[#This Row],[Player]],tbl_te_wk6[[Player]:[FPTS]],14,0),"          --")</f>
        <v>2.1</v>
      </c>
      <c r="L42" t="s">
        <v>255</v>
      </c>
      <c r="M42" t="s">
        <v>254</v>
      </c>
      <c r="N42">
        <f>IFERROR(VLOOKUP(tbl_te_wkly[[#This Row],[Player]],tbl_te_wk9[[Player]:[FPTS]],14,0),"          --")</f>
        <v>6.4</v>
      </c>
      <c r="O42">
        <f>IFERROR(VLOOKUP(tbl_te_wkly[[#This Row],[Player]],tbl_te_wk10[[Player]:[FPTS]],14,0),"          --")</f>
        <v>2.4</v>
      </c>
      <c r="P42" t="s">
        <v>254</v>
      </c>
      <c r="Q42" t="s">
        <v>254</v>
      </c>
      <c r="R42" t="s">
        <v>254</v>
      </c>
      <c r="S42" t="s">
        <v>254</v>
      </c>
      <c r="T42" t="s">
        <v>254</v>
      </c>
      <c r="U42" t="s">
        <v>254</v>
      </c>
      <c r="V42" t="s">
        <v>254</v>
      </c>
      <c r="W42" t="s">
        <v>254</v>
      </c>
    </row>
    <row r="43" spans="1:23" x14ac:dyDescent="0.35">
      <c r="A43" t="s">
        <v>102</v>
      </c>
      <c r="B43" s="3" t="str">
        <f>MID(tbl_te_wkly[[#This Row],[Player]], FIND("(", tbl_te_wkly[[#This Row],[Player]]) + 1, FIND(")", tbl_te_wkly[[#This Row],[Player]] tbl_te_wkly[[#This Row],[Player]])- FIND("(", tbl_te_wkly[[#This Row],[Player]]) - 1)</f>
        <v>DEN</v>
      </c>
      <c r="C43" s="3"/>
      <c r="D43">
        <f>SUM(tbl_te_wkly[[#This Row],[Week 1]:[Week 18]])</f>
        <v>49.4</v>
      </c>
      <c r="E43">
        <f>IFERROR(ROUND(AVERAGE(tbl_te_wkly[[#This Row],[Week 1]:[Week 18]]),2),0)</f>
        <v>4.12</v>
      </c>
      <c r="F43">
        <f>IFERROR(VLOOKUP(tbl_te_wkly[[#This Row],[Player]],tbl_te_wk1[[Player]:[FPTS]],14,0),"          --")</f>
        <v>5.9</v>
      </c>
      <c r="G43" t="s">
        <v>254</v>
      </c>
      <c r="H43" t="s">
        <v>254</v>
      </c>
      <c r="I43" t="s">
        <v>254</v>
      </c>
      <c r="J43">
        <f>IFERROR(VLOOKUP(tbl_te_wkly[[#This Row],[Player]],tbl_te_wk5[[Player]:[FPTS]],14,0),"          --")</f>
        <v>10.6</v>
      </c>
      <c r="K43">
        <f>IFERROR(VLOOKUP(tbl_te_wkly[[#This Row],[Player]],tbl_te_wk6[[Player]:[FPTS]],14,0),"          --")</f>
        <v>0.9</v>
      </c>
      <c r="L43">
        <f>IFERROR(VLOOKUP(tbl_te_wkly[[#This Row],[Player]],tbl_te_wk7[[Player]:[FPTS]],14,0),"          -- ")</f>
        <v>1</v>
      </c>
      <c r="M43" t="s">
        <v>254</v>
      </c>
      <c r="N43" t="s">
        <v>255</v>
      </c>
      <c r="O43">
        <f>IFERROR(VLOOKUP(tbl_te_wkly[[#This Row],[Player]],tbl_te_wk10[[Player]:[FPTS]],14,0),"          --")</f>
        <v>2.5</v>
      </c>
      <c r="P43">
        <f>IFERROR(VLOOKUP(tbl_te_wkly[[#This Row],[Player]],tbl_te_wk11[[Player]:[FPTS]],14,0),"          --")</f>
        <v>4.3</v>
      </c>
      <c r="Q43">
        <f>IFERROR(VLOOKUP(tbl_te_wkly[[#This Row],[Player]],tbl_te_wk12[[Player]:[FPTS]],14,0),"          --")</f>
        <v>7.3</v>
      </c>
      <c r="R43">
        <f>IFERROR(VLOOKUP(tbl_te_wkly[[#This Row],[Player]],tbl_te_wk13[[Player]:[FPTS]],14,0),"          --")</f>
        <v>1.1000000000000001</v>
      </c>
      <c r="S43">
        <f>IFERROR(VLOOKUP(tbl_te_wkly[[#This Row],[Player]],tbl_te_wk14[[Player]:[FPTS]],14,0),"          --")</f>
        <v>8.9</v>
      </c>
      <c r="T43">
        <f>IFERROR(VLOOKUP(tbl_te_wkly[[#This Row],[Player]],tbl_te_wk15[[Player]:[FPTS]],14,0),"          --")</f>
        <v>2.9</v>
      </c>
      <c r="U43" t="s">
        <v>254</v>
      </c>
      <c r="V43">
        <f>IFERROR(VLOOKUP(tbl_te_wkly[[#This Row],[Player]],tbl_te_wk17[[Player]:[FPTS]],14,0),"          --")</f>
        <v>1.4</v>
      </c>
      <c r="W43">
        <f>IFERROR(VLOOKUP(tbl_te_wkly[[#This Row],[Player]],tbl_te_wk18[[Player]:[FPTS]],14,0),"          --")</f>
        <v>2.6</v>
      </c>
    </row>
    <row r="44" spans="1:23" x14ac:dyDescent="0.35">
      <c r="A44" t="s">
        <v>38</v>
      </c>
      <c r="B44" t="str">
        <f>MID(tbl_te_wkly[[#This Row],[Player]], FIND("(", tbl_te_wkly[[#This Row],[Player]]) + 1, FIND(")", tbl_te_wkly[[#This Row],[Player]] tbl_te_wkly[[#This Row],[Player]])- FIND("(", tbl_te_wkly[[#This Row],[Player]]) - 1)</f>
        <v>NE</v>
      </c>
      <c r="D44">
        <f>SUM(tbl_te_wkly[[#This Row],[Week 1]:[Week 18]])</f>
        <v>50.900000000000006</v>
      </c>
      <c r="E44">
        <f>IFERROR(ROUND(AVERAGE(tbl_te_wkly[[#This Row],[Week 1]:[Week 18]]),2),0)</f>
        <v>3.92</v>
      </c>
      <c r="F44">
        <f>IFERROR(VLOOKUP(tbl_te_wkly[[#This Row],[Player]],tbl_te_wk1[[Player]:[FPTS]],14,0),"          --")</f>
        <v>5.0999999999999996</v>
      </c>
      <c r="G44">
        <f>IFERROR(VLOOKUP(tbl_te_wkly[[#This Row],[Player]],tbl_te_wk2[[Player]:[FPTS]],14,0),"          --")</f>
        <v>5.8</v>
      </c>
      <c r="H44">
        <f>IFERROR(VLOOKUP(tbl_te_wkly[[#This Row],[Player]],tbl_te_wk3[[Player]:[FPTS]],14,0),"          --")</f>
        <v>2.2999999999999998</v>
      </c>
      <c r="I44">
        <f>IFERROR(VLOOKUP(tbl_te_wkly[[#This Row],[Player]],tbl_te_wk4[[Player]:[FPTS]],14,0),"          --")</f>
        <v>1.7</v>
      </c>
      <c r="J44">
        <f>IFERROR(VLOOKUP(tbl_te_wkly[[#This Row],[Player]],tbl_te_wk5[[Player]:[FPTS]],14,0),"          --")</f>
        <v>2.7</v>
      </c>
      <c r="K44">
        <f>IFERROR(VLOOKUP(tbl_te_wkly[[#This Row],[Player]],tbl_te_wk6[[Player]:[FPTS]],14,0),"          --")</f>
        <v>4.3</v>
      </c>
      <c r="L44">
        <f>IFERROR(VLOOKUP(tbl_te_wkly[[#This Row],[Player]],tbl_te_wk7[[Player]:[FPTS]],14,0),"          -- ")</f>
        <v>7.5</v>
      </c>
      <c r="M44">
        <f>IFERROR(VLOOKUP(tbl_te_wkly[[#This Row],[Player]],tbl_te_wk8[[Player]:[FPTS]],14,0),"          --")</f>
        <v>2.1</v>
      </c>
      <c r="N44" t="s">
        <v>254</v>
      </c>
      <c r="O44">
        <f>IFERROR(VLOOKUP(tbl_te_wkly[[#This Row],[Player]],tbl_te_wk10[[Player]:[FPTS]],14,0),"          --")</f>
        <v>3.2</v>
      </c>
      <c r="P44" t="s">
        <v>241</v>
      </c>
      <c r="Q44" t="s">
        <v>254</v>
      </c>
      <c r="R44" t="s">
        <v>254</v>
      </c>
      <c r="S44" t="s">
        <v>254</v>
      </c>
      <c r="T44">
        <f>IFERROR(VLOOKUP(tbl_te_wkly[[#This Row],[Player]],tbl_te_wk15[[Player]:[FPTS]],14,0),"          --")</f>
        <v>1.2</v>
      </c>
      <c r="U44">
        <f>IFERROR(VLOOKUP(tbl_te_wkly[[#This Row],[Player]],tbl_te_wk16[[Player]:[FPTS]],14,0),"          --")</f>
        <v>8.5</v>
      </c>
      <c r="V44">
        <f>IFERROR(VLOOKUP(tbl_te_wkly[[#This Row],[Player]],tbl_te_wk17[[Player]:[FPTS]],14,0),"          --")</f>
        <v>5.5</v>
      </c>
      <c r="W44">
        <f>IFERROR(VLOOKUP(tbl_te_wkly[[#This Row],[Player]],tbl_te_wk18[[Player]:[FPTS]],14,0),"          --")</f>
        <v>1</v>
      </c>
    </row>
    <row r="45" spans="1:23" x14ac:dyDescent="0.35">
      <c r="A45" t="s">
        <v>148</v>
      </c>
      <c r="B45" t="str">
        <f>MID(tbl_te_wkly[[#This Row],[Player]], FIND("(", tbl_te_wkly[[#This Row],[Player]]) + 1, FIND(")", tbl_te_wkly[[#This Row],[Player]] tbl_te_wkly[[#This Row],[Player]])- FIND("(", tbl_te_wkly[[#This Row],[Player]]) - 1)</f>
        <v>CAR</v>
      </c>
      <c r="D45">
        <f>SUM(tbl_te_wkly[[#This Row],[Week 1]:[Week 18]])</f>
        <v>48.900000000000013</v>
      </c>
      <c r="E45">
        <f>IFERROR(ROUND(AVERAGE(tbl_te_wkly[[#This Row],[Week 1]:[Week 18]]),2),0)</f>
        <v>3.76</v>
      </c>
      <c r="F45" t="s">
        <v>254</v>
      </c>
      <c r="G45" t="s">
        <v>254</v>
      </c>
      <c r="H45">
        <f>IFERROR(VLOOKUP(tbl_te_wkly[[#This Row],[Player]],tbl_te_wk3[[Player]:[FPTS]],14,0),"          --")</f>
        <v>2</v>
      </c>
      <c r="I45" t="s">
        <v>254</v>
      </c>
      <c r="J45">
        <f>IFERROR(VLOOKUP(tbl_te_wkly[[#This Row],[Player]],tbl_te_wk5[[Player]:[FPTS]],14,0),"          --")</f>
        <v>6.6</v>
      </c>
      <c r="K45">
        <f>IFERROR(VLOOKUP(tbl_te_wkly[[#This Row],[Player]],tbl_te_wk6[[Player]:[FPTS]],14,0),"          --")</f>
        <v>3.5</v>
      </c>
      <c r="L45" t="s">
        <v>255</v>
      </c>
      <c r="M45">
        <f>IFERROR(VLOOKUP(tbl_te_wkly[[#This Row],[Player]],tbl_te_wk8[[Player]:[FPTS]],14,0),"          --")</f>
        <v>7.4</v>
      </c>
      <c r="N45">
        <f>IFERROR(VLOOKUP(tbl_te_wkly[[#This Row],[Player]],tbl_te_wk9[[Player]:[FPTS]],14,0),"          --")</f>
        <v>2.2000000000000002</v>
      </c>
      <c r="O45">
        <f>IFERROR(VLOOKUP(tbl_te_wkly[[#This Row],[Player]],tbl_te_wk10[[Player]:[FPTS]],14,0),"          --")</f>
        <v>3.1</v>
      </c>
      <c r="P45">
        <f>IFERROR(VLOOKUP(tbl_te_wkly[[#This Row],[Player]],tbl_te_wk11[[Player]:[FPTS]],14,0),"          --")</f>
        <v>6.9</v>
      </c>
      <c r="Q45">
        <f>IFERROR(VLOOKUP(tbl_te_wkly[[#This Row],[Player]],tbl_te_wk12[[Player]:[FPTS]],14,0),"          --")</f>
        <v>1.2</v>
      </c>
      <c r="R45" t="str">
        <f>IFERROR(VLOOKUP(tbl_te_wkly[[#This Row],[Team]],tbl_te_wk13[[Player]:[FPTS]],14,0),"          --")</f>
        <v xml:space="preserve">          --</v>
      </c>
      <c r="S45">
        <f>IFERROR(VLOOKUP(tbl_te_wkly[[#This Row],[Player]],tbl_te_wk14[[Player]:[FPTS]],14,0),"          --")</f>
        <v>0.7</v>
      </c>
      <c r="T45">
        <f>IFERROR(VLOOKUP(tbl_te_wkly[[#This Row],[Player]],tbl_te_wk15[[Player]:[FPTS]],14,0),"          --")</f>
        <v>4.2</v>
      </c>
      <c r="U45">
        <f>IFERROR(VLOOKUP(tbl_te_wkly[[#This Row],[Player]],tbl_te_wk16[[Player]:[FPTS]],14,0),"          --")</f>
        <v>7.9</v>
      </c>
      <c r="V45">
        <f>IFERROR(VLOOKUP(tbl_te_wkly[[#This Row],[Player]],tbl_te_wk17[[Player]:[FPTS]],14,0),"          --")</f>
        <v>1.1000000000000001</v>
      </c>
      <c r="W45">
        <f>IFERROR(VLOOKUP(tbl_te_wkly[[#This Row],[Player]],tbl_te_wk18[[Player]:[FPTS]],14,0),"          --")</f>
        <v>2.1</v>
      </c>
    </row>
    <row r="46" spans="1:23" x14ac:dyDescent="0.35">
      <c r="A46" s="6" t="s">
        <v>191</v>
      </c>
      <c r="B46" s="3" t="str">
        <f>MID(tbl_te_wkly[[#This Row],[Player]], FIND("(", tbl_te_wkly[[#This Row],[Player]]) + 1, FIND(")", tbl_te_wkly[[#This Row],[Player]] tbl_te_wkly[[#This Row],[Player]])- FIND("(", tbl_te_wkly[[#This Row],[Player]]) - 1)</f>
        <v>NE</v>
      </c>
      <c r="C46" s="3"/>
      <c r="D46">
        <f>SUM(tbl_te_wkly[[#This Row],[Week 1]:[Week 18]])</f>
        <v>31.3</v>
      </c>
      <c r="E46">
        <f>IFERROR(ROUND(AVERAGE(tbl_te_wkly[[#This Row],[Week 1]:[Week 18]]),2),0)</f>
        <v>3.48</v>
      </c>
      <c r="F46" t="s">
        <v>254</v>
      </c>
      <c r="G46" t="s">
        <v>254</v>
      </c>
      <c r="H46">
        <f>IFERROR(VLOOKUP(tbl_te_wkly[[#This Row],[Player]],tbl_te_wk3[[Player]:[FPTS]],14,0),"          --")</f>
        <v>14.1</v>
      </c>
      <c r="I46" t="s">
        <v>254</v>
      </c>
      <c r="J46" t="s">
        <v>254</v>
      </c>
      <c r="K46">
        <f>IFERROR(VLOOKUP(tbl_te_wkly[[#This Row],[Player]],tbl_te_wk6[[Player]:[FPTS]],14,0),"          --")</f>
        <v>2</v>
      </c>
      <c r="L46">
        <f>IFERROR(VLOOKUP(tbl_te_wkly[[#This Row],[Player]],tbl_te_wk7[[Player]:[FPTS]],14,0),"          -- ")</f>
        <v>6.1</v>
      </c>
      <c r="M46">
        <f>IFERROR(VLOOKUP(tbl_te_wkly[[#This Row],[Player]],tbl_te_wk8[[Player]:[FPTS]],14,0),"          --")</f>
        <v>4.3</v>
      </c>
      <c r="N46" t="s">
        <v>254</v>
      </c>
      <c r="O46" t="s">
        <v>254</v>
      </c>
      <c r="P46" t="s">
        <v>241</v>
      </c>
      <c r="Q46" t="s">
        <v>254</v>
      </c>
      <c r="R46" t="s">
        <v>254</v>
      </c>
      <c r="S46">
        <f>IFERROR(VLOOKUP(tbl_te_wkly[[#This Row],[Player]],tbl_te_wk14[[Player]:[FPTS]],14,0),"          --")</f>
        <v>0.9</v>
      </c>
      <c r="T46">
        <f>IFERROR(VLOOKUP(tbl_te_wkly[[#This Row],[Player]],tbl_te_wk15[[Player]:[FPTS]],14,0),"          --")</f>
        <v>0.9</v>
      </c>
      <c r="U46">
        <f>IFERROR(VLOOKUP(tbl_te_wkly[[#This Row],[Player]],tbl_te_wk16[[Player]:[FPTS]],14,0),"          --")</f>
        <v>3.5</v>
      </c>
      <c r="V46">
        <f>IFERROR(VLOOKUP(tbl_te_wkly[[#This Row],[Player]],tbl_te_wk17[[Player]:[FPTS]],14,0),"          --")</f>
        <v>-1</v>
      </c>
      <c r="W46">
        <f>IFERROR(VLOOKUP(tbl_te_wkly[[#This Row],[Player]],tbl_te_wk18[[Player]:[FPTS]],14,0),"          --")</f>
        <v>0.5</v>
      </c>
    </row>
    <row r="47" spans="1:23" x14ac:dyDescent="0.35">
      <c r="A47" t="s">
        <v>73</v>
      </c>
      <c r="B47" s="3" t="str">
        <f>MID(tbl_te_wkly[[#This Row],[Player]], FIND("(", tbl_te_wkly[[#This Row],[Player]]) + 1, FIND(")", tbl_te_wkly[[#This Row],[Player]] tbl_te_wkly[[#This Row],[Player]])- FIND("(", tbl_te_wkly[[#This Row],[Player]]) - 1)</f>
        <v>CIN</v>
      </c>
      <c r="C47" s="3"/>
      <c r="D47">
        <f>SUM(tbl_te_wkly[[#This Row],[Week 1]:[Week 18]])</f>
        <v>39.299999999999997</v>
      </c>
      <c r="E47">
        <f>IFERROR(ROUND(AVERAGE(tbl_te_wkly[[#This Row],[Week 1]:[Week 18]]),2),0)</f>
        <v>3.28</v>
      </c>
      <c r="F47" t="s">
        <v>254</v>
      </c>
      <c r="G47" t="s">
        <v>254</v>
      </c>
      <c r="H47">
        <f>IFERROR(VLOOKUP(tbl_te_wkly[[#This Row],[Player]],tbl_te_wk3[[Player]:[FPTS]],14,0),"          --")</f>
        <v>1.2</v>
      </c>
      <c r="I47">
        <f>IFERROR(VLOOKUP(tbl_te_wkly[[#This Row],[Player]],tbl_te_wk4[[Player]:[FPTS]],14,0),"          --")</f>
        <v>0.4</v>
      </c>
      <c r="J47" t="s">
        <v>254</v>
      </c>
      <c r="K47">
        <f>IFERROR(VLOOKUP(tbl_te_wkly[[#This Row],[Player]],tbl_te_wk6[[Player]:[FPTS]],14,0),"          --")</f>
        <v>0.9</v>
      </c>
      <c r="L47" t="s">
        <v>255</v>
      </c>
      <c r="M47" t="s">
        <v>254</v>
      </c>
      <c r="N47">
        <f>IFERROR(VLOOKUP(tbl_te_wkly[[#This Row],[Player]],tbl_te_wk9[[Player]:[FPTS]],14,0),"          --")</f>
        <v>10.5</v>
      </c>
      <c r="O47">
        <f>IFERROR(VLOOKUP(tbl_te_wkly[[#This Row],[Player]],tbl_te_wk10[[Player]:[FPTS]],14,0),"          --")</f>
        <v>2.2000000000000002</v>
      </c>
      <c r="P47">
        <f>IFERROR(VLOOKUP(tbl_te_wkly[[#This Row],[Player]],tbl_te_wk11[[Player]:[FPTS]],14,0),"          --")</f>
        <v>2.9</v>
      </c>
      <c r="Q47">
        <f>IFERROR(VLOOKUP(tbl_te_wkly[[#This Row],[Player]],tbl_te_wk12[[Player]:[FPTS]],14,0),"          --")</f>
        <v>7.6</v>
      </c>
      <c r="R47">
        <f>IFERROR(VLOOKUP(tbl_te_wkly[[#This Row],[Player]],tbl_te_wk13[[Player]:[FPTS]],14,0),"          --")</f>
        <v>1.6</v>
      </c>
      <c r="S47">
        <f>IFERROR(VLOOKUP(tbl_te_wkly[[#This Row],[Player]],tbl_te_wk14[[Player]:[FPTS]],14,0),"          --")</f>
        <v>1.4</v>
      </c>
      <c r="T47" t="s">
        <v>254</v>
      </c>
      <c r="U47">
        <f>IFERROR(VLOOKUP(tbl_te_wkly[[#This Row],[Player]],tbl_te_wk16[[Player]:[FPTS]],14,0),"          --")</f>
        <v>5.3</v>
      </c>
      <c r="V47">
        <f>IFERROR(VLOOKUP(tbl_te_wkly[[#This Row],[Player]],tbl_te_wk17[[Player]:[FPTS]],14,0),"          --")</f>
        <v>3.6</v>
      </c>
      <c r="W47">
        <f>IFERROR(VLOOKUP(tbl_te_wkly[[#This Row],[Player]],tbl_te_wk18[[Player]:[FPTS]],14,0),"          --")</f>
        <v>1.7</v>
      </c>
    </row>
    <row r="48" spans="1:23" x14ac:dyDescent="0.35">
      <c r="A48" t="s">
        <v>33</v>
      </c>
      <c r="B48" s="3" t="str">
        <f>MID(tbl_te_wkly[[#This Row],[Player]], FIND("(", tbl_te_wkly[[#This Row],[Player]]) + 1, FIND(")", tbl_te_wkly[[#This Row],[Player]] tbl_te_wkly[[#This Row],[Player]])- FIND("(", tbl_te_wkly[[#This Row],[Player]]) - 1)</f>
        <v>DAL</v>
      </c>
      <c r="C48" s="3"/>
      <c r="D48">
        <f>SUM(tbl_te_wkly[[#This Row],[Week 1]:[Week 18]])</f>
        <v>22.5</v>
      </c>
      <c r="E48">
        <f>IFERROR(ROUND(AVERAGE(tbl_te_wkly[[#This Row],[Week 1]:[Week 18]]),2),0)</f>
        <v>3.21</v>
      </c>
      <c r="F48" t="s">
        <v>254</v>
      </c>
      <c r="G48">
        <f>IFERROR(VLOOKUP(tbl_te_wkly[[#This Row],[Player]],tbl_te_wk2[[Player]:[FPTS]],14,0),"          --")</f>
        <v>6.6</v>
      </c>
      <c r="H48" t="s">
        <v>254</v>
      </c>
      <c r="I48" t="s">
        <v>254</v>
      </c>
      <c r="J48" t="s">
        <v>254</v>
      </c>
      <c r="K48" t="s">
        <v>254</v>
      </c>
      <c r="L48" t="s">
        <v>255</v>
      </c>
      <c r="M48">
        <f>IFERROR(VLOOKUP(tbl_te_wkly[[#This Row],[Player]],tbl_te_wk8[[Player]:[FPTS]],14,0),"          --")</f>
        <v>1.8</v>
      </c>
      <c r="N48">
        <f>IFERROR(VLOOKUP(tbl_te_wkly[[#This Row],[Player]],tbl_te_wk9[[Player]:[FPTS]],14,0),"          --")</f>
        <v>0.5</v>
      </c>
      <c r="O48" t="s">
        <v>254</v>
      </c>
      <c r="P48">
        <f>IFERROR(VLOOKUP(tbl_te_wkly[[#This Row],[Player]],tbl_te_wk11[[Player]:[FPTS]],14,0),"          --")</f>
        <v>9.3000000000000007</v>
      </c>
      <c r="Q48">
        <f>IFERROR(VLOOKUP(tbl_te_wkly[[#This Row],[Player]],tbl_te_wk12[[Player]:[FPTS]],14,0),"          --")</f>
        <v>1.7</v>
      </c>
      <c r="R48">
        <f>IFERROR(VLOOKUP(tbl_te_wkly[[#This Row],[Player]],tbl_te_wk13[[Player]:[FPTS]],14,0),"          --")</f>
        <v>1.7</v>
      </c>
      <c r="S48" t="s">
        <v>254</v>
      </c>
      <c r="T48" t="s">
        <v>254</v>
      </c>
      <c r="U48">
        <f>IFERROR(VLOOKUP(tbl_te_wkly[[#This Row],[Player]],tbl_te_wk16[[Player]:[FPTS]],14,0),"          --")</f>
        <v>0.9</v>
      </c>
      <c r="V48" t="s">
        <v>254</v>
      </c>
      <c r="W48" t="s">
        <v>254</v>
      </c>
    </row>
    <row r="49" spans="1:23" x14ac:dyDescent="0.35">
      <c r="A49" t="s">
        <v>60</v>
      </c>
      <c r="B49" s="3" t="str">
        <f>MID(tbl_te_wkly[[#This Row],[Player]], FIND("(", tbl_te_wkly[[#This Row],[Player]]) + 1, FIND(")", tbl_te_wkly[[#This Row],[Player]] tbl_te_wkly[[#This Row],[Player]])- FIND("(", tbl_te_wkly[[#This Row],[Player]]) - 1)</f>
        <v>CIN</v>
      </c>
      <c r="C49" s="3"/>
      <c r="D49">
        <f>SUM(tbl_te_wkly[[#This Row],[Week 1]:[Week 18]])</f>
        <v>24.5</v>
      </c>
      <c r="E49">
        <f>IFERROR(ROUND(AVERAGE(tbl_te_wkly[[#This Row],[Week 1]:[Week 18]]),2),0)</f>
        <v>3.06</v>
      </c>
      <c r="F49">
        <f>IFERROR(VLOOKUP(tbl_te_wkly[[#This Row],[Player]],tbl_te_wk1[[Player]:[FPTS]],14,0),"          --")</f>
        <v>3.2</v>
      </c>
      <c r="G49">
        <f>IFERROR(VLOOKUP(tbl_te_wkly[[#This Row],[Player]],tbl_te_wk2[[Player]:[FPTS]],14,0),"          --")</f>
        <v>2</v>
      </c>
      <c r="H49" t="s">
        <v>254</v>
      </c>
      <c r="I49" t="s">
        <v>254</v>
      </c>
      <c r="J49" t="s">
        <v>254</v>
      </c>
      <c r="K49">
        <f>IFERROR(VLOOKUP(tbl_te_wkly[[#This Row],[Player]],tbl_te_wk6[[Player]:[FPTS]],14,0),"          --")</f>
        <v>1</v>
      </c>
      <c r="L49" t="s">
        <v>255</v>
      </c>
      <c r="M49">
        <f>IFERROR(VLOOKUP(tbl_te_wkly[[#This Row],[Player]],tbl_te_wk8[[Player]:[FPTS]],14,0),"          --")</f>
        <v>2.5</v>
      </c>
      <c r="N49">
        <f>IFERROR(VLOOKUP(tbl_te_wkly[[#This Row],[Player]],tbl_te_wk9[[Player]:[FPTS]],14,0),"          --")</f>
        <v>10.1</v>
      </c>
      <c r="O49">
        <f>IFERROR(VLOOKUP(tbl_te_wkly[[#This Row],[Player]],tbl_te_wk10[[Player]:[FPTS]],14,0),"          --")</f>
        <v>1.1000000000000001</v>
      </c>
      <c r="P49" t="s">
        <v>254</v>
      </c>
      <c r="Q49">
        <f>IFERROR(VLOOKUP(tbl_te_wkly[[#This Row],[Player]],tbl_te_wk12[[Player]:[FPTS]],14,0),"          --")</f>
        <v>1.8</v>
      </c>
      <c r="R49" t="s">
        <v>254</v>
      </c>
      <c r="S49" t="s">
        <v>254</v>
      </c>
      <c r="T49">
        <f>IFERROR(VLOOKUP(tbl_te_wkly[[#This Row],[Player]],tbl_te_wk15[[Player]:[FPTS]],14,0),"          --")</f>
        <v>2.8</v>
      </c>
      <c r="U49" t="s">
        <v>254</v>
      </c>
      <c r="V49" t="s">
        <v>254</v>
      </c>
      <c r="W49" t="s">
        <v>254</v>
      </c>
    </row>
    <row r="50" spans="1:23" x14ac:dyDescent="0.35">
      <c r="A50" s="4" t="s">
        <v>54</v>
      </c>
      <c r="B50" s="3" t="str">
        <f>MID(tbl_te_wkly[[#This Row],[Player]], FIND("(", tbl_te_wkly[[#This Row],[Player]]) + 1, FIND(")", tbl_te_wkly[[#This Row],[Player]] tbl_te_wkly[[#This Row],[Player]])- FIND("(", tbl_te_wkly[[#This Row],[Player]]) - 1)</f>
        <v>LV</v>
      </c>
      <c r="C50" s="3"/>
      <c r="D50">
        <f>SUM(tbl_te_wkly[[#This Row],[Week 1]:[Week 18]])</f>
        <v>35.9</v>
      </c>
      <c r="E50">
        <f>IFERROR(ROUND(AVERAGE(tbl_te_wkly[[#This Row],[Week 1]:[Week 18]]),2),0)</f>
        <v>2.56</v>
      </c>
      <c r="F50">
        <f>IFERROR(VLOOKUP(tbl_te_wkly[[#This Row],[Player]],tbl_te_wk1[[Player]:[FPTS]],14,0),"          --")</f>
        <v>2.5</v>
      </c>
      <c r="G50">
        <f>IFERROR(VLOOKUP(tbl_te_wkly[[#This Row],[Player]],tbl_te_wk2[[Player]:[FPTS]],14,0),"          --")</f>
        <v>3</v>
      </c>
      <c r="H50" t="s">
        <v>254</v>
      </c>
      <c r="I50">
        <f>IFERROR(VLOOKUP(tbl_te_wkly[[#This Row],[Player]],tbl_te_wk4[[Player]:[FPTS]],14,0),"          --")</f>
        <v>1.6</v>
      </c>
      <c r="J50">
        <f>IFERROR(VLOOKUP(tbl_te_wkly[[#This Row],[Player]],tbl_te_wk5[[Player]:[FPTS]],14,0),"          --")</f>
        <v>2.1</v>
      </c>
      <c r="K50">
        <f>IFERROR(VLOOKUP(tbl_te_wkly[[#This Row],[Player]],tbl_te_wk6[[Player]:[FPTS]],14,0),"          --")</f>
        <v>2.9</v>
      </c>
      <c r="L50">
        <f>IFERROR(VLOOKUP(tbl_te_wkly[[#This Row],[Player]],tbl_te_wk7[[Player]:[FPTS]],14,0),"          -- ")</f>
        <v>2.8</v>
      </c>
      <c r="M50">
        <f>IFERROR(VLOOKUP(tbl_te_wkly[[#This Row],[Player]],tbl_te_wk8[[Player]:[FPTS]],14,0),"          --")</f>
        <v>2.9</v>
      </c>
      <c r="N50">
        <f>IFERROR(VLOOKUP(tbl_te_wkly[[#This Row],[Player]],tbl_te_wk9[[Player]:[FPTS]],14,0),"          --")</f>
        <v>1.5</v>
      </c>
      <c r="O50">
        <f>IFERROR(VLOOKUP(tbl_te_wkly[[#This Row],[Player]],tbl_te_wk10[[Player]:[FPTS]],14,0),"          --")</f>
        <v>1.2</v>
      </c>
      <c r="P50" t="s">
        <v>254</v>
      </c>
      <c r="Q50">
        <f>IFERROR(VLOOKUP(tbl_te_wkly[[#This Row],[Player]],tbl_te_wk12[[Player]:[FPTS]],14,0),"          --")</f>
        <v>1.9</v>
      </c>
      <c r="R50" t="s">
        <v>241</v>
      </c>
      <c r="S50">
        <f>IFERROR(VLOOKUP(tbl_te_wkly[[#This Row],[Player]],tbl_te_wk14[[Player]:[FPTS]],14,0),"          --")</f>
        <v>1</v>
      </c>
      <c r="T50" t="s">
        <v>254</v>
      </c>
      <c r="U50">
        <f>IFERROR(VLOOKUP(tbl_te_wkly[[#This Row],[Player]],tbl_te_wk16[[Player]:[FPTS]],14,0),"          --")</f>
        <v>2.2999999999999998</v>
      </c>
      <c r="V50">
        <f>IFERROR(VLOOKUP(tbl_te_wkly[[#This Row],[Player]],tbl_te_wk17[[Player]:[FPTS]],14,0),"          --")</f>
        <v>4.3</v>
      </c>
      <c r="W50">
        <f>IFERROR(VLOOKUP(tbl_te_wkly[[#This Row],[Player]],tbl_te_wk18[[Player]:[FPTS]],14,0),"          --")</f>
        <v>5.9</v>
      </c>
    </row>
    <row r="51" spans="1:23" x14ac:dyDescent="0.35">
      <c r="A51" s="4" t="s">
        <v>185</v>
      </c>
      <c r="B51" s="3" t="str">
        <f>MID(tbl_te_wkly[[#This Row],[Player]], FIND("(", tbl_te_wkly[[#This Row],[Player]]) + 1, FIND(")", tbl_te_wkly[[#This Row],[Player]] tbl_te_wkly[[#This Row],[Player]])- FIND("(", tbl_te_wkly[[#This Row],[Player]]) - 1)</f>
        <v>CHI</v>
      </c>
      <c r="C51" s="3"/>
      <c r="D51">
        <f>SUM(tbl_te_wkly[[#This Row],[Week 1]:[Week 18]])</f>
        <v>16.700000000000003</v>
      </c>
      <c r="E51">
        <f>IFERROR(ROUND(AVERAGE(tbl_te_wkly[[#This Row],[Week 1]:[Week 18]]),2),0)</f>
        <v>2.39</v>
      </c>
      <c r="F51" t="s">
        <v>254</v>
      </c>
      <c r="G51" t="s">
        <v>254</v>
      </c>
      <c r="H51" t="s">
        <v>254</v>
      </c>
      <c r="I51">
        <f>IFERROR(VLOOKUP(tbl_te_wkly[[#This Row],[Player]],tbl_te_wk4[[Player]:[FPTS]],14,0),"          --")</f>
        <v>2.8</v>
      </c>
      <c r="J51">
        <f>IFERROR(VLOOKUP(tbl_te_wkly[[#This Row],[Player]],tbl_te_wk5[[Player]:[FPTS]],14,0),"          --")</f>
        <v>2</v>
      </c>
      <c r="K51">
        <f>IFERROR(VLOOKUP(tbl_te_wkly[[#This Row],[Player]],tbl_te_wk6[[Player]:[FPTS]],14,0),"          --")</f>
        <v>1.6</v>
      </c>
      <c r="L51" t="s">
        <v>254</v>
      </c>
      <c r="M51">
        <f>IFERROR(VLOOKUP(tbl_te_wkly[[#This Row],[Player]],tbl_te_wk8[[Player]:[FPTS]],14,0),"          --")</f>
        <v>1.3</v>
      </c>
      <c r="N51">
        <f>IFERROR(VLOOKUP(tbl_te_wkly[[#This Row],[Player]],tbl_te_wk9[[Player]:[FPTS]],14,0),"          --")</f>
        <v>1.6</v>
      </c>
      <c r="O51" t="s">
        <v>254</v>
      </c>
      <c r="P51" t="s">
        <v>254</v>
      </c>
      <c r="Q51" t="s">
        <v>254</v>
      </c>
      <c r="R51" t="s">
        <v>241</v>
      </c>
      <c r="S51" t="s">
        <v>254</v>
      </c>
      <c r="T51" t="s">
        <v>254</v>
      </c>
      <c r="U51">
        <f>IFERROR(VLOOKUP(tbl_te_wkly[[#This Row],[Player]],tbl_te_wk16[[Player]:[FPTS]],14,0),"          --")</f>
        <v>1.9</v>
      </c>
      <c r="V51">
        <f>IFERROR(VLOOKUP(tbl_te_wkly[[#This Row],[Player]],tbl_te_wk17[[Player]:[FPTS]],14,0),"          --")</f>
        <v>5.5</v>
      </c>
      <c r="W51" t="s">
        <v>254</v>
      </c>
    </row>
  </sheetData>
  <conditionalFormatting sqref="E5:E51">
    <cfRule type="top10" dxfId="99" priority="21983" rank="1"/>
    <cfRule type="top10" dxfId="98" priority="21984" percent="1" rank="10"/>
    <cfRule type="top10" dxfId="97" priority="21985" percent="1" rank="25"/>
    <cfRule type="aboveAverage" dxfId="96" priority="21986"/>
  </conditionalFormatting>
  <conditionalFormatting sqref="F19:F49 G40">
    <cfRule type="top10" dxfId="95" priority="89" rank="1"/>
    <cfRule type="top10" dxfId="94" priority="90" percent="1" rank="10"/>
    <cfRule type="top10" dxfId="93" priority="91" percent="1" rank="25"/>
    <cfRule type="aboveAverage" dxfId="92" priority="92"/>
  </conditionalFormatting>
  <conditionalFormatting sqref="G5:G39 F5:F18 G41:G50">
    <cfRule type="top10" dxfId="91" priority="85" rank="1"/>
    <cfRule type="top10" dxfId="90" priority="86" percent="1" rank="10"/>
    <cfRule type="top10" dxfId="89" priority="87" percent="1" rank="25"/>
    <cfRule type="aboveAverage" dxfId="88" priority="88"/>
  </conditionalFormatting>
  <conditionalFormatting sqref="H5:H51">
    <cfRule type="top10" dxfId="87" priority="81" rank="1"/>
    <cfRule type="top10" dxfId="86" priority="82" percent="1" rank="10"/>
    <cfRule type="top10" dxfId="85" priority="83" percent="1" rank="25"/>
    <cfRule type="aboveAverage" dxfId="84" priority="84"/>
  </conditionalFormatting>
  <conditionalFormatting sqref="I5:I39 I41 I43:I50">
    <cfRule type="top10" dxfId="83" priority="77" rank="1"/>
    <cfRule type="top10" dxfId="82" priority="78" percent="1" rank="10"/>
    <cfRule type="top10" dxfId="81" priority="79" percent="1" rank="25"/>
    <cfRule type="aboveAverage" dxfId="80" priority="80"/>
  </conditionalFormatting>
  <conditionalFormatting sqref="I40:J40">
    <cfRule type="top10" dxfId="79" priority="17" rank="1"/>
    <cfRule type="top10" dxfId="78" priority="18" percent="1" rank="10"/>
    <cfRule type="top10" dxfId="77" priority="19" percent="1" rank="25"/>
    <cfRule type="aboveAverage" dxfId="76" priority="20"/>
  </conditionalFormatting>
  <conditionalFormatting sqref="I42:L42">
    <cfRule type="top10" dxfId="75" priority="9" rank="1"/>
    <cfRule type="top10" dxfId="74" priority="10" percent="1" rank="10"/>
    <cfRule type="top10" dxfId="73" priority="11" percent="1" rank="25"/>
    <cfRule type="aboveAverage" dxfId="72" priority="12"/>
  </conditionalFormatting>
  <conditionalFormatting sqref="J5:J39 J41 J43:J50">
    <cfRule type="top10" dxfId="71" priority="73" rank="1"/>
    <cfRule type="top10" dxfId="70" priority="74" percent="1" rank="10"/>
    <cfRule type="top10" dxfId="69" priority="75" percent="1" rank="25"/>
    <cfRule type="aboveAverage" dxfId="68" priority="76"/>
  </conditionalFormatting>
  <conditionalFormatting sqref="K5:K41 K43:K51">
    <cfRule type="top10" dxfId="67" priority="69" rank="1"/>
    <cfRule type="top10" dxfId="66" priority="70" percent="1" rank="10"/>
    <cfRule type="top10" dxfId="65" priority="71" percent="1" rank="25"/>
    <cfRule type="aboveAverage" dxfId="64" priority="72"/>
  </conditionalFormatting>
  <conditionalFormatting sqref="L5:L41 L43:L51">
    <cfRule type="top10" dxfId="63" priority="65" rank="1"/>
    <cfRule type="top10" dxfId="62" priority="66" percent="1" rank="10"/>
    <cfRule type="top10" dxfId="61" priority="67" percent="1" rank="25"/>
    <cfRule type="aboveAverage" dxfId="60" priority="68"/>
  </conditionalFormatting>
  <conditionalFormatting sqref="M5:M51">
    <cfRule type="top10" dxfId="59" priority="61" rank="1"/>
    <cfRule type="top10" dxfId="58" priority="62" percent="1" rank="10"/>
    <cfRule type="top10" dxfId="57" priority="63" percent="1" rank="25"/>
    <cfRule type="aboveAverage" dxfId="56" priority="64"/>
  </conditionalFormatting>
  <conditionalFormatting sqref="N5:N51 O40 Q40:R40">
    <cfRule type="top10" dxfId="55" priority="57" rank="1"/>
    <cfRule type="top10" dxfId="54" priority="58" percent="1" rank="10"/>
    <cfRule type="top10" dxfId="53" priority="59" percent="1" rank="25"/>
    <cfRule type="aboveAverage" dxfId="52" priority="60"/>
  </conditionalFormatting>
  <conditionalFormatting sqref="O5:O39 O41:O50">
    <cfRule type="top10" dxfId="51" priority="53" rank="1"/>
    <cfRule type="top10" dxfId="50" priority="54" percent="1" rank="10"/>
    <cfRule type="top10" dxfId="49" priority="55" percent="1" rank="25"/>
    <cfRule type="aboveAverage" dxfId="48" priority="56"/>
  </conditionalFormatting>
  <conditionalFormatting sqref="P5:P41 P43:P51">
    <cfRule type="top10" dxfId="47" priority="49" rank="1"/>
    <cfRule type="top10" dxfId="46" priority="50" percent="1" rank="10"/>
    <cfRule type="top10" dxfId="45" priority="51" percent="1" rank="25"/>
    <cfRule type="aboveAverage" dxfId="44" priority="52"/>
  </conditionalFormatting>
  <conditionalFormatting sqref="P42">
    <cfRule type="top10" dxfId="43" priority="5" rank="1"/>
    <cfRule type="top10" dxfId="42" priority="6" percent="1" rank="10"/>
    <cfRule type="top10" dxfId="41" priority="7" percent="1" rank="25"/>
    <cfRule type="aboveAverage" dxfId="40" priority="8"/>
  </conditionalFormatting>
  <conditionalFormatting sqref="Q4">
    <cfRule type="top10" dxfId="39" priority="157" rank="1"/>
    <cfRule type="top10" dxfId="38" priority="158" percent="1" rank="10"/>
    <cfRule type="top10" dxfId="37" priority="159" percent="1" rank="25"/>
    <cfRule type="aboveAverage" dxfId="36" priority="160"/>
  </conditionalFormatting>
  <conditionalFormatting sqref="Q5:Q39 Q41:Q50">
    <cfRule type="top10" dxfId="35" priority="45" rank="1"/>
    <cfRule type="top10" dxfId="34" priority="46" percent="1" rank="10"/>
    <cfRule type="top10" dxfId="33" priority="47" percent="1" rank="25"/>
    <cfRule type="aboveAverage" dxfId="32" priority="48"/>
  </conditionalFormatting>
  <conditionalFormatting sqref="R5:R39 R41 R43:R50">
    <cfRule type="top10" dxfId="31" priority="41" rank="1"/>
    <cfRule type="top10" dxfId="30" priority="42" percent="1" rank="10"/>
    <cfRule type="top10" dxfId="29" priority="43" percent="1" rank="25"/>
    <cfRule type="aboveAverage" dxfId="28" priority="44"/>
  </conditionalFormatting>
  <conditionalFormatting sqref="R42">
    <cfRule type="top10" dxfId="27" priority="1" rank="1"/>
    <cfRule type="top10" dxfId="26" priority="2" percent="1" rank="10"/>
    <cfRule type="top10" dxfId="25" priority="3" percent="1" rank="25"/>
    <cfRule type="aboveAverage" dxfId="24" priority="4"/>
  </conditionalFormatting>
  <conditionalFormatting sqref="S5:S51">
    <cfRule type="top10" dxfId="23" priority="37" rank="1"/>
    <cfRule type="top10" dxfId="22" priority="38" percent="1" rank="10"/>
    <cfRule type="top10" dxfId="21" priority="39" percent="1" rank="25"/>
    <cfRule type="aboveAverage" dxfId="20" priority="40"/>
  </conditionalFormatting>
  <conditionalFormatting sqref="T5:T51">
    <cfRule type="top10" dxfId="19" priority="33" rank="1"/>
    <cfRule type="top10" dxfId="18" priority="34" percent="1" rank="10"/>
    <cfRule type="top10" dxfId="17" priority="35" percent="1" rank="25"/>
    <cfRule type="aboveAverage" dxfId="16" priority="36"/>
  </conditionalFormatting>
  <conditionalFormatting sqref="U5:U51 V6:V14 W5:W17">
    <cfRule type="top10" dxfId="15" priority="29" rank="1"/>
    <cfRule type="top10" dxfId="14" priority="30" percent="1" rank="10"/>
    <cfRule type="top10" dxfId="13" priority="31" percent="1" rank="25"/>
    <cfRule type="aboveAverage" dxfId="12" priority="32"/>
  </conditionalFormatting>
  <conditionalFormatting sqref="V5 V15">
    <cfRule type="top10" dxfId="11" priority="25" rank="1"/>
    <cfRule type="top10" dxfId="10" priority="26" percent="1" rank="10"/>
    <cfRule type="top10" dxfId="9" priority="27" percent="1" rank="25"/>
    <cfRule type="aboveAverage" dxfId="8" priority="28"/>
  </conditionalFormatting>
  <conditionalFormatting sqref="V16:V51">
    <cfRule type="top10" dxfId="7" priority="13" rank="1"/>
    <cfRule type="top10" dxfId="6" priority="14" percent="1" rank="10"/>
    <cfRule type="top10" dxfId="5" priority="15" percent="1" rank="25"/>
    <cfRule type="aboveAverage" dxfId="4" priority="16"/>
  </conditionalFormatting>
  <conditionalFormatting sqref="W18:W50">
    <cfRule type="top10" dxfId="3" priority="21" rank="1"/>
    <cfRule type="top10" dxfId="2" priority="22" percent="1" rank="10"/>
    <cfRule type="top10" dxfId="1" priority="23" percent="1" rank="25"/>
    <cfRule type="aboveAverage" dxfId="0" priority="24"/>
  </conditionalFormatting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Weekly!F5:W5</xm:f>
              <xm:sqref>C5</xm:sqref>
            </x14:sparkline>
            <x14:sparkline>
              <xm:f>Weekly!F6:W6</xm:f>
              <xm:sqref>C6</xm:sqref>
            </x14:sparkline>
            <x14:sparkline>
              <xm:f>Weekly!F7:W7</xm:f>
              <xm:sqref>C7</xm:sqref>
            </x14:sparkline>
            <x14:sparkline>
              <xm:f>Weekly!F8:W8</xm:f>
              <xm:sqref>C8</xm:sqref>
            </x14:sparkline>
            <x14:sparkline>
              <xm:f>Weekly!F9:W9</xm:f>
              <xm:sqref>C9</xm:sqref>
            </x14:sparkline>
            <x14:sparkline>
              <xm:f>Weekly!F10:W10</xm:f>
              <xm:sqref>C10</xm:sqref>
            </x14:sparkline>
            <x14:sparkline>
              <xm:f>Weekly!F11:W11</xm:f>
              <xm:sqref>C11</xm:sqref>
            </x14:sparkline>
            <x14:sparkline>
              <xm:f>Weekly!F12:W12</xm:f>
              <xm:sqref>C12</xm:sqref>
            </x14:sparkline>
            <x14:sparkline>
              <xm:f>Weekly!F13:W13</xm:f>
              <xm:sqref>C13</xm:sqref>
            </x14:sparkline>
            <x14:sparkline>
              <xm:f>Weekly!F14:W14</xm:f>
              <xm:sqref>C14</xm:sqref>
            </x14:sparkline>
            <x14:sparkline>
              <xm:f>Weekly!F15:W15</xm:f>
              <xm:sqref>C15</xm:sqref>
            </x14:sparkline>
            <x14:sparkline>
              <xm:f>Weekly!F16:W16</xm:f>
              <xm:sqref>C16</xm:sqref>
            </x14:sparkline>
            <x14:sparkline>
              <xm:f>Weekly!F17:W17</xm:f>
              <xm:sqref>C17</xm:sqref>
            </x14:sparkline>
            <x14:sparkline>
              <xm:f>Weekly!F18:W18</xm:f>
              <xm:sqref>C18</xm:sqref>
            </x14:sparkline>
            <x14:sparkline>
              <xm:f>Weekly!F19:W19</xm:f>
              <xm:sqref>C19</xm:sqref>
            </x14:sparkline>
            <x14:sparkline>
              <xm:f>Weekly!F20:W20</xm:f>
              <xm:sqref>C20</xm:sqref>
            </x14:sparkline>
            <x14:sparkline>
              <xm:f>Weekly!F21:W21</xm:f>
              <xm:sqref>C21</xm:sqref>
            </x14:sparkline>
            <x14:sparkline>
              <xm:f>Weekly!F22:W22</xm:f>
              <xm:sqref>C22</xm:sqref>
            </x14:sparkline>
            <x14:sparkline>
              <xm:f>Weekly!F23:W23</xm:f>
              <xm:sqref>C23</xm:sqref>
            </x14:sparkline>
            <x14:sparkline>
              <xm:f>Weekly!F24:W24</xm:f>
              <xm:sqref>C24</xm:sqref>
            </x14:sparkline>
            <x14:sparkline>
              <xm:f>Weekly!F25:W25</xm:f>
              <xm:sqref>C25</xm:sqref>
            </x14:sparkline>
            <x14:sparkline>
              <xm:f>Weekly!F26:W26</xm:f>
              <xm:sqref>C26</xm:sqref>
            </x14:sparkline>
            <x14:sparkline>
              <xm:f>Weekly!F27:W27</xm:f>
              <xm:sqref>C27</xm:sqref>
            </x14:sparkline>
            <x14:sparkline>
              <xm:f>Weekly!F28:W28</xm:f>
              <xm:sqref>C28</xm:sqref>
            </x14:sparkline>
            <x14:sparkline>
              <xm:f>Weekly!F29:W29</xm:f>
              <xm:sqref>C29</xm:sqref>
            </x14:sparkline>
            <x14:sparkline>
              <xm:f>Weekly!F30:W30</xm:f>
              <xm:sqref>C30</xm:sqref>
            </x14:sparkline>
            <x14:sparkline>
              <xm:f>Weekly!F31:W31</xm:f>
              <xm:sqref>C31</xm:sqref>
            </x14:sparkline>
            <x14:sparkline>
              <xm:f>Weekly!F32:W32</xm:f>
              <xm:sqref>C32</xm:sqref>
            </x14:sparkline>
            <x14:sparkline>
              <xm:f>Weekly!F33:W33</xm:f>
              <xm:sqref>C33</xm:sqref>
            </x14:sparkline>
            <x14:sparkline>
              <xm:f>Weekly!F34:W34</xm:f>
              <xm:sqref>C34</xm:sqref>
            </x14:sparkline>
            <x14:sparkline>
              <xm:f>Weekly!F35:W35</xm:f>
              <xm:sqref>C35</xm:sqref>
            </x14:sparkline>
            <x14:sparkline>
              <xm:f>Weekly!F36:W36</xm:f>
              <xm:sqref>C36</xm:sqref>
            </x14:sparkline>
            <x14:sparkline>
              <xm:f>Weekly!F37:W37</xm:f>
              <xm:sqref>C37</xm:sqref>
            </x14:sparkline>
            <x14:sparkline>
              <xm:f>Weekly!F38:W38</xm:f>
              <xm:sqref>C38</xm:sqref>
            </x14:sparkline>
            <x14:sparkline>
              <xm:f>Weekly!F39:W39</xm:f>
              <xm:sqref>C39</xm:sqref>
            </x14:sparkline>
            <x14:sparkline>
              <xm:f>Weekly!F40:W40</xm:f>
              <xm:sqref>C40</xm:sqref>
            </x14:sparkline>
            <x14:sparkline>
              <xm:f>Weekly!F41:W41</xm:f>
              <xm:sqref>C41</xm:sqref>
            </x14:sparkline>
            <x14:sparkline>
              <xm:f>Weekly!F42:W42</xm:f>
              <xm:sqref>C42</xm:sqref>
            </x14:sparkline>
            <x14:sparkline>
              <xm:f>Weekly!F43:W43</xm:f>
              <xm:sqref>C43</xm:sqref>
            </x14:sparkline>
            <x14:sparkline>
              <xm:f>Weekly!F44:W44</xm:f>
              <xm:sqref>C44</xm:sqref>
            </x14:sparkline>
            <x14:sparkline>
              <xm:f>Weekly!F45:W45</xm:f>
              <xm:sqref>C45</xm:sqref>
            </x14:sparkline>
            <x14:sparkline>
              <xm:f>Weekly!F46:W46</xm:f>
              <xm:sqref>C46</xm:sqref>
            </x14:sparkline>
            <x14:sparkline>
              <xm:f>Weekly!F47:W47</xm:f>
              <xm:sqref>C47</xm:sqref>
            </x14:sparkline>
            <x14:sparkline>
              <xm:f>Weekly!F48:W48</xm:f>
              <xm:sqref>C48</xm:sqref>
            </x14:sparkline>
            <x14:sparkline>
              <xm:f>Weekly!F49:W49</xm:f>
              <xm:sqref>C49</xm:sqref>
            </x14:sparkline>
            <x14:sparkline>
              <xm:f>Weekly!F50:W50</xm:f>
              <xm:sqref>C50</xm:sqref>
            </x14:sparkline>
            <x14:sparkline>
              <xm:f>Weekly!F51:W51</xm:f>
              <xm:sqref>C51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9</v>
      </c>
      <c r="B5" t="s">
        <v>40</v>
      </c>
      <c r="C5">
        <v>10</v>
      </c>
      <c r="D5">
        <v>11</v>
      </c>
      <c r="E5">
        <v>130</v>
      </c>
      <c r="F5">
        <v>13</v>
      </c>
      <c r="G5">
        <v>26</v>
      </c>
      <c r="H5">
        <v>2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22</v>
      </c>
      <c r="P5">
        <v>22</v>
      </c>
      <c r="Q5" s="1">
        <v>0.83299999999999996</v>
      </c>
    </row>
    <row r="6" spans="1:17" x14ac:dyDescent="0.35">
      <c r="A6">
        <v>9</v>
      </c>
      <c r="B6" t="s">
        <v>37</v>
      </c>
      <c r="C6">
        <v>6</v>
      </c>
      <c r="D6">
        <v>8</v>
      </c>
      <c r="E6">
        <v>55</v>
      </c>
      <c r="F6">
        <v>9.1999999999999993</v>
      </c>
      <c r="G6">
        <v>18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20.5</v>
      </c>
      <c r="P6">
        <v>20.5</v>
      </c>
      <c r="Q6" s="1">
        <v>0.79900000000000004</v>
      </c>
    </row>
    <row r="7" spans="1:17" x14ac:dyDescent="0.35">
      <c r="A7">
        <v>9</v>
      </c>
      <c r="B7" t="s">
        <v>30</v>
      </c>
      <c r="C7">
        <v>6</v>
      </c>
      <c r="D7">
        <v>9</v>
      </c>
      <c r="E7">
        <v>70</v>
      </c>
      <c r="F7">
        <v>11.7</v>
      </c>
      <c r="G7">
        <v>24</v>
      </c>
      <c r="H7">
        <v>1</v>
      </c>
      <c r="I7">
        <v>2</v>
      </c>
      <c r="J7">
        <v>0</v>
      </c>
      <c r="K7">
        <v>0</v>
      </c>
      <c r="L7">
        <v>0</v>
      </c>
      <c r="M7">
        <v>1</v>
      </c>
      <c r="N7">
        <v>1</v>
      </c>
      <c r="O7">
        <v>20</v>
      </c>
      <c r="P7">
        <v>20</v>
      </c>
      <c r="Q7" s="1">
        <v>0.39500000000000002</v>
      </c>
    </row>
    <row r="8" spans="1:17" x14ac:dyDescent="0.35">
      <c r="A8">
        <v>9</v>
      </c>
      <c r="B8" t="s">
        <v>25</v>
      </c>
      <c r="C8">
        <v>7</v>
      </c>
      <c r="D8">
        <v>10</v>
      </c>
      <c r="E8">
        <v>91</v>
      </c>
      <c r="F8">
        <v>13</v>
      </c>
      <c r="G8">
        <v>40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18.600000000000001</v>
      </c>
      <c r="P8">
        <v>18.600000000000001</v>
      </c>
      <c r="Q8" s="1">
        <v>0.84299999999999997</v>
      </c>
    </row>
    <row r="9" spans="1:17" x14ac:dyDescent="0.35">
      <c r="A9">
        <v>9</v>
      </c>
      <c r="B9" t="s">
        <v>27</v>
      </c>
      <c r="C9">
        <v>4</v>
      </c>
      <c r="D9">
        <v>5</v>
      </c>
      <c r="E9">
        <v>13</v>
      </c>
      <c r="F9">
        <v>3.3</v>
      </c>
      <c r="G9">
        <v>6</v>
      </c>
      <c r="H9">
        <v>0</v>
      </c>
      <c r="I9">
        <v>1</v>
      </c>
      <c r="J9">
        <v>11</v>
      </c>
      <c r="K9">
        <v>52</v>
      </c>
      <c r="L9">
        <v>0</v>
      </c>
      <c r="M9">
        <v>0</v>
      </c>
      <c r="N9">
        <v>1</v>
      </c>
      <c r="O9">
        <v>18.600000000000001</v>
      </c>
      <c r="P9">
        <v>18.600000000000001</v>
      </c>
      <c r="Q9" s="1">
        <v>0.72599999999999998</v>
      </c>
    </row>
    <row r="10" spans="1:17" x14ac:dyDescent="0.35">
      <c r="A10">
        <v>9</v>
      </c>
      <c r="B10" t="s">
        <v>32</v>
      </c>
      <c r="C10">
        <v>5</v>
      </c>
      <c r="D10">
        <v>6</v>
      </c>
      <c r="E10">
        <v>100</v>
      </c>
      <c r="F10">
        <v>20</v>
      </c>
      <c r="G10">
        <v>60</v>
      </c>
      <c r="H10">
        <v>4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18.5</v>
      </c>
      <c r="P10">
        <v>18.5</v>
      </c>
      <c r="Q10" s="1">
        <v>0.2</v>
      </c>
    </row>
    <row r="11" spans="1:17" x14ac:dyDescent="0.35">
      <c r="A11">
        <v>9</v>
      </c>
      <c r="B11" t="s">
        <v>51</v>
      </c>
      <c r="C11">
        <v>3</v>
      </c>
      <c r="D11">
        <v>4</v>
      </c>
      <c r="E11">
        <v>51</v>
      </c>
      <c r="F11">
        <v>17</v>
      </c>
      <c r="G11">
        <v>25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12.6</v>
      </c>
      <c r="P11">
        <v>12.6</v>
      </c>
      <c r="Q11" s="1">
        <v>0.14399999999999999</v>
      </c>
    </row>
    <row r="12" spans="1:17" x14ac:dyDescent="0.35">
      <c r="A12">
        <v>9</v>
      </c>
      <c r="B12" t="s">
        <v>17</v>
      </c>
      <c r="C12">
        <v>9</v>
      </c>
      <c r="D12">
        <v>10</v>
      </c>
      <c r="E12">
        <v>80</v>
      </c>
      <c r="F12">
        <v>8.9</v>
      </c>
      <c r="G12">
        <v>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12.5</v>
      </c>
      <c r="P12">
        <v>12.5</v>
      </c>
      <c r="Q12" s="1">
        <v>0.60299999999999998</v>
      </c>
    </row>
    <row r="13" spans="1:17" x14ac:dyDescent="0.35">
      <c r="A13">
        <v>9</v>
      </c>
      <c r="B13" t="s">
        <v>16</v>
      </c>
      <c r="C13">
        <v>4</v>
      </c>
      <c r="D13">
        <v>6</v>
      </c>
      <c r="E13">
        <v>39</v>
      </c>
      <c r="F13">
        <v>9.8000000000000007</v>
      </c>
      <c r="G13">
        <v>14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11.9</v>
      </c>
      <c r="P13">
        <v>11.9</v>
      </c>
      <c r="Q13" s="1">
        <v>0.21199999999999999</v>
      </c>
    </row>
    <row r="14" spans="1:17" x14ac:dyDescent="0.35">
      <c r="A14">
        <v>9</v>
      </c>
      <c r="B14" t="s">
        <v>58</v>
      </c>
      <c r="C14">
        <v>5</v>
      </c>
      <c r="D14">
        <v>5</v>
      </c>
      <c r="E14">
        <v>29</v>
      </c>
      <c r="F14">
        <v>5.8</v>
      </c>
      <c r="G14">
        <v>14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11.4</v>
      </c>
      <c r="P14">
        <v>11.4</v>
      </c>
      <c r="Q14" s="1">
        <v>0.26400000000000001</v>
      </c>
    </row>
    <row r="15" spans="1:17" x14ac:dyDescent="0.35">
      <c r="A15">
        <v>9</v>
      </c>
      <c r="B15" t="s">
        <v>31</v>
      </c>
      <c r="C15">
        <v>10</v>
      </c>
      <c r="D15">
        <v>11</v>
      </c>
      <c r="E15">
        <v>81</v>
      </c>
      <c r="F15">
        <v>8.1</v>
      </c>
      <c r="G15">
        <v>13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11.1</v>
      </c>
      <c r="P15">
        <v>11.1</v>
      </c>
      <c r="Q15" s="1">
        <v>0.89600000000000002</v>
      </c>
    </row>
    <row r="16" spans="1:17" x14ac:dyDescent="0.35">
      <c r="A16">
        <v>9</v>
      </c>
      <c r="B16" t="s">
        <v>45</v>
      </c>
      <c r="C16">
        <v>4</v>
      </c>
      <c r="D16">
        <v>6</v>
      </c>
      <c r="E16">
        <v>26</v>
      </c>
      <c r="F16">
        <v>6.5</v>
      </c>
      <c r="G16">
        <v>15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10.6</v>
      </c>
      <c r="P16">
        <v>10.6</v>
      </c>
      <c r="Q16" s="1">
        <v>0.92100000000000004</v>
      </c>
    </row>
    <row r="17" spans="1:17" x14ac:dyDescent="0.35">
      <c r="A17">
        <v>9</v>
      </c>
      <c r="B17" t="s">
        <v>73</v>
      </c>
      <c r="C17">
        <v>3</v>
      </c>
      <c r="D17">
        <v>4</v>
      </c>
      <c r="E17">
        <v>30</v>
      </c>
      <c r="F17">
        <v>10</v>
      </c>
      <c r="G17">
        <v>22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10.5</v>
      </c>
      <c r="P17">
        <v>10.5</v>
      </c>
      <c r="Q17" s="1">
        <v>1E-3</v>
      </c>
    </row>
    <row r="18" spans="1:17" x14ac:dyDescent="0.35">
      <c r="A18">
        <v>9</v>
      </c>
      <c r="B18" t="s">
        <v>15</v>
      </c>
      <c r="C18">
        <v>7</v>
      </c>
      <c r="D18">
        <v>12</v>
      </c>
      <c r="E18">
        <v>69</v>
      </c>
      <c r="F18">
        <v>9.9</v>
      </c>
      <c r="G18">
        <v>29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10.4</v>
      </c>
      <c r="P18">
        <v>10.4</v>
      </c>
      <c r="Q18" s="1">
        <v>0.99199999999999999</v>
      </c>
    </row>
    <row r="19" spans="1:17" x14ac:dyDescent="0.35">
      <c r="A19">
        <v>9</v>
      </c>
      <c r="B19" t="s">
        <v>60</v>
      </c>
      <c r="C19">
        <v>3</v>
      </c>
      <c r="D19">
        <v>4</v>
      </c>
      <c r="E19">
        <v>26</v>
      </c>
      <c r="F19">
        <v>8.6999999999999993</v>
      </c>
      <c r="G19">
        <v>11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10.1</v>
      </c>
      <c r="P19">
        <v>10.1</v>
      </c>
      <c r="Q19" s="1">
        <v>3.5000000000000003E-2</v>
      </c>
    </row>
    <row r="20" spans="1:17" x14ac:dyDescent="0.35">
      <c r="A20">
        <v>9</v>
      </c>
      <c r="B20" t="s">
        <v>29</v>
      </c>
      <c r="C20">
        <v>6</v>
      </c>
      <c r="D20">
        <v>6</v>
      </c>
      <c r="E20">
        <v>66</v>
      </c>
      <c r="F20">
        <v>11</v>
      </c>
      <c r="G20">
        <v>33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9.6</v>
      </c>
      <c r="P20">
        <v>9.6</v>
      </c>
      <c r="Q20" s="1">
        <v>0.20200000000000001</v>
      </c>
    </row>
    <row r="21" spans="1:17" x14ac:dyDescent="0.35">
      <c r="A21">
        <v>9</v>
      </c>
      <c r="B21" t="s">
        <v>57</v>
      </c>
      <c r="C21">
        <v>4</v>
      </c>
      <c r="D21">
        <v>5</v>
      </c>
      <c r="E21">
        <v>56</v>
      </c>
      <c r="F21">
        <v>14</v>
      </c>
      <c r="G21">
        <v>27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7.6</v>
      </c>
      <c r="P21">
        <v>7.6</v>
      </c>
      <c r="Q21" s="1">
        <v>0.81</v>
      </c>
    </row>
    <row r="22" spans="1:17" x14ac:dyDescent="0.35">
      <c r="A22">
        <v>9</v>
      </c>
      <c r="B22" t="s">
        <v>42</v>
      </c>
      <c r="C22">
        <v>3</v>
      </c>
      <c r="D22">
        <v>4</v>
      </c>
      <c r="E22">
        <v>50</v>
      </c>
      <c r="F22">
        <v>16.7</v>
      </c>
      <c r="G22">
        <v>28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6.5</v>
      </c>
      <c r="P22">
        <v>6.5</v>
      </c>
      <c r="Q22" s="1">
        <v>0.79600000000000004</v>
      </c>
    </row>
    <row r="23" spans="1:17" x14ac:dyDescent="0.35">
      <c r="A23">
        <v>9</v>
      </c>
      <c r="B23" t="s">
        <v>80</v>
      </c>
      <c r="C23">
        <v>4</v>
      </c>
      <c r="D23">
        <v>5</v>
      </c>
      <c r="E23">
        <v>45</v>
      </c>
      <c r="F23">
        <v>11.3</v>
      </c>
      <c r="G23">
        <v>17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6.5</v>
      </c>
      <c r="P23">
        <v>6.5</v>
      </c>
      <c r="Q23" s="1">
        <v>0.03</v>
      </c>
    </row>
    <row r="24" spans="1:17" x14ac:dyDescent="0.35">
      <c r="A24">
        <v>9</v>
      </c>
      <c r="B24" t="s">
        <v>50</v>
      </c>
      <c r="C24">
        <v>2</v>
      </c>
      <c r="D24">
        <v>4</v>
      </c>
      <c r="E24">
        <v>54</v>
      </c>
      <c r="F24">
        <v>27</v>
      </c>
      <c r="G24">
        <v>48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6.4</v>
      </c>
      <c r="P24">
        <v>6.4</v>
      </c>
      <c r="Q24" s="1">
        <v>3.4000000000000002E-2</v>
      </c>
    </row>
    <row r="25" spans="1:17" x14ac:dyDescent="0.35">
      <c r="A25">
        <v>9</v>
      </c>
      <c r="B25" t="s">
        <v>63</v>
      </c>
      <c r="C25">
        <v>4</v>
      </c>
      <c r="D25">
        <v>4</v>
      </c>
      <c r="E25">
        <v>42</v>
      </c>
      <c r="F25">
        <v>10.5</v>
      </c>
      <c r="G25">
        <v>17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6.2</v>
      </c>
      <c r="P25">
        <v>6.2</v>
      </c>
      <c r="Q25" s="1">
        <v>0.30199999999999999</v>
      </c>
    </row>
    <row r="26" spans="1:17" x14ac:dyDescent="0.35">
      <c r="A26">
        <v>9</v>
      </c>
      <c r="B26" t="s">
        <v>118</v>
      </c>
      <c r="C26">
        <v>3</v>
      </c>
      <c r="D26">
        <v>3</v>
      </c>
      <c r="E26">
        <v>43</v>
      </c>
      <c r="F26">
        <v>14.3</v>
      </c>
      <c r="G26">
        <v>23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5.8</v>
      </c>
      <c r="P26">
        <v>5.8</v>
      </c>
      <c r="Q26" s="1">
        <v>8.9999999999999993E-3</v>
      </c>
    </row>
    <row r="27" spans="1:17" x14ac:dyDescent="0.35">
      <c r="A27">
        <v>9</v>
      </c>
      <c r="B27" t="s">
        <v>20</v>
      </c>
      <c r="C27">
        <v>4</v>
      </c>
      <c r="D27">
        <v>5</v>
      </c>
      <c r="E27">
        <v>31</v>
      </c>
      <c r="F27">
        <v>7.8</v>
      </c>
      <c r="G27">
        <v>11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5.0999999999999996</v>
      </c>
      <c r="P27">
        <v>5.0999999999999996</v>
      </c>
      <c r="Q27" s="1">
        <v>0.64600000000000002</v>
      </c>
    </row>
    <row r="28" spans="1:17" x14ac:dyDescent="0.35">
      <c r="A28">
        <v>9</v>
      </c>
      <c r="B28" t="s">
        <v>41</v>
      </c>
      <c r="C28">
        <v>3</v>
      </c>
      <c r="D28">
        <v>3</v>
      </c>
      <c r="E28">
        <v>34</v>
      </c>
      <c r="F28">
        <v>11.3</v>
      </c>
      <c r="G28">
        <v>25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4.9000000000000004</v>
      </c>
      <c r="P28">
        <v>4.9000000000000004</v>
      </c>
      <c r="Q28" s="1">
        <v>0.01</v>
      </c>
    </row>
    <row r="29" spans="1:17" x14ac:dyDescent="0.35">
      <c r="A29">
        <v>9</v>
      </c>
      <c r="B29" t="s">
        <v>84</v>
      </c>
      <c r="C29">
        <v>4</v>
      </c>
      <c r="D29">
        <v>5</v>
      </c>
      <c r="E29">
        <v>28</v>
      </c>
      <c r="F29">
        <v>7</v>
      </c>
      <c r="G29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4.8</v>
      </c>
      <c r="P29">
        <v>4.8</v>
      </c>
      <c r="Q29" s="1">
        <v>0</v>
      </c>
    </row>
    <row r="30" spans="1:17" x14ac:dyDescent="0.35">
      <c r="A30">
        <v>9</v>
      </c>
      <c r="B30" t="s">
        <v>39</v>
      </c>
      <c r="C30">
        <v>3</v>
      </c>
      <c r="D30">
        <v>4</v>
      </c>
      <c r="E30">
        <v>28</v>
      </c>
      <c r="F30">
        <v>9.3000000000000007</v>
      </c>
      <c r="G30">
        <v>12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4.3</v>
      </c>
      <c r="P30">
        <v>4.3</v>
      </c>
      <c r="Q30" s="1">
        <v>0.28100000000000003</v>
      </c>
    </row>
    <row r="31" spans="1:17" x14ac:dyDescent="0.35">
      <c r="A31">
        <v>9</v>
      </c>
      <c r="B31" t="s">
        <v>47</v>
      </c>
      <c r="C31">
        <v>3</v>
      </c>
      <c r="D31">
        <v>5</v>
      </c>
      <c r="E31">
        <v>22</v>
      </c>
      <c r="F31">
        <v>7.3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3.7</v>
      </c>
      <c r="P31">
        <v>3.7</v>
      </c>
      <c r="Q31" s="1">
        <v>0.80400000000000005</v>
      </c>
    </row>
    <row r="32" spans="1:17" x14ac:dyDescent="0.35">
      <c r="A32">
        <v>9</v>
      </c>
      <c r="B32" t="s">
        <v>48</v>
      </c>
      <c r="C32">
        <v>3</v>
      </c>
      <c r="D32">
        <v>3</v>
      </c>
      <c r="E32">
        <v>17</v>
      </c>
      <c r="F32">
        <v>5.7</v>
      </c>
      <c r="G32">
        <v>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3.2</v>
      </c>
      <c r="P32">
        <v>3.2</v>
      </c>
      <c r="Q32" s="1">
        <v>5.0000000000000001E-3</v>
      </c>
    </row>
    <row r="33" spans="1:17" x14ac:dyDescent="0.35">
      <c r="A33">
        <v>9</v>
      </c>
      <c r="B33" t="s">
        <v>19</v>
      </c>
      <c r="C33">
        <v>3</v>
      </c>
      <c r="D33">
        <v>4</v>
      </c>
      <c r="E33">
        <v>14</v>
      </c>
      <c r="F33">
        <v>4.7</v>
      </c>
      <c r="G33">
        <v>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2.9</v>
      </c>
      <c r="P33">
        <v>2.9</v>
      </c>
      <c r="Q33" s="1">
        <v>1</v>
      </c>
    </row>
    <row r="34" spans="1:17" x14ac:dyDescent="0.35">
      <c r="A34">
        <v>9</v>
      </c>
      <c r="B34" t="s">
        <v>34</v>
      </c>
      <c r="C34">
        <v>2</v>
      </c>
      <c r="D34">
        <v>2</v>
      </c>
      <c r="E34">
        <v>18</v>
      </c>
      <c r="F34">
        <v>9</v>
      </c>
      <c r="G34">
        <v>17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2.8</v>
      </c>
      <c r="P34">
        <v>2.8</v>
      </c>
      <c r="Q34" s="1">
        <v>0.32100000000000001</v>
      </c>
    </row>
    <row r="35" spans="1:17" x14ac:dyDescent="0.35">
      <c r="A35">
        <v>9</v>
      </c>
      <c r="B35" t="s">
        <v>53</v>
      </c>
      <c r="C35">
        <v>1</v>
      </c>
      <c r="D35">
        <v>1</v>
      </c>
      <c r="E35">
        <v>23</v>
      </c>
      <c r="F35">
        <v>23</v>
      </c>
      <c r="G35">
        <v>23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2.8</v>
      </c>
      <c r="P35">
        <v>2.8</v>
      </c>
      <c r="Q35" s="1">
        <v>1E-3</v>
      </c>
    </row>
    <row r="36" spans="1:17" x14ac:dyDescent="0.35">
      <c r="A36">
        <v>9</v>
      </c>
      <c r="B36" t="s">
        <v>124</v>
      </c>
      <c r="C36">
        <v>2</v>
      </c>
      <c r="D36">
        <v>3</v>
      </c>
      <c r="E36">
        <v>16</v>
      </c>
      <c r="F36">
        <v>8</v>
      </c>
      <c r="G36">
        <v>11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2.6</v>
      </c>
      <c r="P36">
        <v>2.6</v>
      </c>
      <c r="Q36" s="1">
        <v>5.0000000000000001E-3</v>
      </c>
    </row>
    <row r="37" spans="1:17" x14ac:dyDescent="0.35">
      <c r="A37">
        <v>9</v>
      </c>
      <c r="B37" t="s">
        <v>125</v>
      </c>
      <c r="C37">
        <v>1</v>
      </c>
      <c r="D37">
        <v>3</v>
      </c>
      <c r="E37">
        <v>19</v>
      </c>
      <c r="F37">
        <v>19</v>
      </c>
      <c r="G37">
        <v>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2.4</v>
      </c>
      <c r="P37">
        <v>2.4</v>
      </c>
      <c r="Q37" s="1">
        <v>1E-3</v>
      </c>
    </row>
    <row r="38" spans="1:17" x14ac:dyDescent="0.35">
      <c r="A38">
        <v>9</v>
      </c>
      <c r="B38" t="s">
        <v>190</v>
      </c>
      <c r="C38">
        <v>1</v>
      </c>
      <c r="D38">
        <v>1</v>
      </c>
      <c r="E38">
        <v>18</v>
      </c>
      <c r="F38">
        <v>18</v>
      </c>
      <c r="G38">
        <v>18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2.2999999999999998</v>
      </c>
      <c r="P38">
        <v>2.2999999999999998</v>
      </c>
      <c r="Q38" s="1">
        <v>0</v>
      </c>
    </row>
    <row r="39" spans="1:17" x14ac:dyDescent="0.35">
      <c r="A39">
        <v>9</v>
      </c>
      <c r="B39" t="s">
        <v>148</v>
      </c>
      <c r="C39">
        <v>2</v>
      </c>
      <c r="D39">
        <v>2</v>
      </c>
      <c r="E39">
        <v>12</v>
      </c>
      <c r="F39">
        <v>6</v>
      </c>
      <c r="G39">
        <v>11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2.2000000000000002</v>
      </c>
      <c r="P39">
        <v>2.2000000000000002</v>
      </c>
      <c r="Q39" s="1">
        <v>2E-3</v>
      </c>
    </row>
    <row r="40" spans="1:17" x14ac:dyDescent="0.35">
      <c r="A40">
        <v>9</v>
      </c>
      <c r="B40" t="s">
        <v>65</v>
      </c>
      <c r="C40">
        <v>2</v>
      </c>
      <c r="D40">
        <v>2</v>
      </c>
      <c r="E40">
        <v>11</v>
      </c>
      <c r="F40">
        <v>5.5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2.1</v>
      </c>
      <c r="P40">
        <v>2.1</v>
      </c>
      <c r="Q40" s="1">
        <v>6.4000000000000001E-2</v>
      </c>
    </row>
    <row r="41" spans="1:17" x14ac:dyDescent="0.35">
      <c r="A41">
        <v>9</v>
      </c>
      <c r="B41" t="s">
        <v>202</v>
      </c>
      <c r="C41">
        <v>2</v>
      </c>
      <c r="D41">
        <v>5</v>
      </c>
      <c r="E41">
        <v>11</v>
      </c>
      <c r="F41">
        <v>5.5</v>
      </c>
      <c r="G41">
        <v>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2.1</v>
      </c>
      <c r="P41">
        <v>2.1</v>
      </c>
      <c r="Q41" s="1">
        <v>1E-3</v>
      </c>
    </row>
    <row r="42" spans="1:17" x14ac:dyDescent="0.35">
      <c r="A42">
        <v>9</v>
      </c>
      <c r="B42" t="s">
        <v>185</v>
      </c>
      <c r="C42">
        <v>1</v>
      </c>
      <c r="D42">
        <v>1</v>
      </c>
      <c r="E42">
        <v>11</v>
      </c>
      <c r="F42">
        <v>11</v>
      </c>
      <c r="G42">
        <v>11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1.6</v>
      </c>
      <c r="P42">
        <v>1.6</v>
      </c>
      <c r="Q42" s="1">
        <v>1E-3</v>
      </c>
    </row>
    <row r="43" spans="1:17" x14ac:dyDescent="0.35">
      <c r="A43">
        <v>9</v>
      </c>
      <c r="B43" t="s">
        <v>66</v>
      </c>
      <c r="C43">
        <v>1</v>
      </c>
      <c r="D43">
        <v>3</v>
      </c>
      <c r="E43">
        <v>11</v>
      </c>
      <c r="F43">
        <v>11</v>
      </c>
      <c r="G43">
        <v>11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1.6</v>
      </c>
      <c r="P43">
        <v>1.6</v>
      </c>
      <c r="Q43" s="1">
        <v>0</v>
      </c>
    </row>
    <row r="44" spans="1:17" x14ac:dyDescent="0.35">
      <c r="A44">
        <v>9</v>
      </c>
      <c r="B44" t="s">
        <v>68</v>
      </c>
      <c r="C44">
        <v>2</v>
      </c>
      <c r="D44">
        <v>2</v>
      </c>
      <c r="E44">
        <v>5</v>
      </c>
      <c r="F44">
        <v>2.5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1.5</v>
      </c>
      <c r="P44">
        <v>1.5</v>
      </c>
      <c r="Q44" s="1">
        <v>0</v>
      </c>
    </row>
    <row r="45" spans="1:17" x14ac:dyDescent="0.35">
      <c r="A45">
        <v>9</v>
      </c>
      <c r="B45" t="s">
        <v>54</v>
      </c>
      <c r="C45">
        <v>1</v>
      </c>
      <c r="D45">
        <v>1</v>
      </c>
      <c r="E45">
        <v>10</v>
      </c>
      <c r="F45">
        <v>10</v>
      </c>
      <c r="G45">
        <v>10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1.5</v>
      </c>
      <c r="P45">
        <v>1.5</v>
      </c>
      <c r="Q45" s="1">
        <v>3.0000000000000001E-3</v>
      </c>
    </row>
    <row r="46" spans="1:17" x14ac:dyDescent="0.35">
      <c r="A46">
        <v>9</v>
      </c>
      <c r="B46" t="s">
        <v>62</v>
      </c>
      <c r="C46">
        <v>1</v>
      </c>
      <c r="D46">
        <v>1</v>
      </c>
      <c r="E46">
        <v>7</v>
      </c>
      <c r="F46">
        <v>7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1.2</v>
      </c>
      <c r="P46">
        <v>1.2</v>
      </c>
      <c r="Q46" s="1">
        <v>1E-3</v>
      </c>
    </row>
    <row r="47" spans="1:17" x14ac:dyDescent="0.35">
      <c r="A47">
        <v>9</v>
      </c>
      <c r="B47" t="s">
        <v>161</v>
      </c>
      <c r="C47">
        <v>1</v>
      </c>
      <c r="D47">
        <v>1</v>
      </c>
      <c r="E47">
        <v>7</v>
      </c>
      <c r="F47">
        <v>7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1.2</v>
      </c>
      <c r="P47">
        <v>1.2</v>
      </c>
      <c r="Q47" s="1">
        <v>2E-3</v>
      </c>
    </row>
    <row r="48" spans="1:17" x14ac:dyDescent="0.35">
      <c r="A48">
        <v>9</v>
      </c>
      <c r="B48" t="s">
        <v>155</v>
      </c>
      <c r="C48">
        <v>1</v>
      </c>
      <c r="D48">
        <v>1</v>
      </c>
      <c r="E48">
        <v>7</v>
      </c>
      <c r="F48">
        <v>7</v>
      </c>
      <c r="G48">
        <v>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1.2</v>
      </c>
      <c r="P48">
        <v>1.2</v>
      </c>
      <c r="Q48" s="1">
        <v>3.0000000000000001E-3</v>
      </c>
    </row>
    <row r="49" spans="1:17" x14ac:dyDescent="0.35">
      <c r="A49">
        <v>9</v>
      </c>
      <c r="B49" t="s">
        <v>43</v>
      </c>
      <c r="C49">
        <v>1</v>
      </c>
      <c r="D49">
        <v>1</v>
      </c>
      <c r="E49">
        <v>6</v>
      </c>
      <c r="F49">
        <v>6</v>
      </c>
      <c r="G49">
        <v>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1.1000000000000001</v>
      </c>
      <c r="P49">
        <v>1.1000000000000001</v>
      </c>
      <c r="Q49" s="1">
        <v>1E-3</v>
      </c>
    </row>
    <row r="50" spans="1:17" x14ac:dyDescent="0.35">
      <c r="A50">
        <v>9</v>
      </c>
      <c r="B50" t="s">
        <v>59</v>
      </c>
      <c r="C50">
        <v>2</v>
      </c>
      <c r="D50">
        <v>2</v>
      </c>
      <c r="E50">
        <v>1</v>
      </c>
      <c r="F50">
        <v>0.5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1.1000000000000001</v>
      </c>
      <c r="P50">
        <v>1.1000000000000001</v>
      </c>
      <c r="Q50" s="1">
        <v>2E-3</v>
      </c>
    </row>
    <row r="51" spans="1:17" x14ac:dyDescent="0.35">
      <c r="A51">
        <v>9</v>
      </c>
      <c r="B51" t="s">
        <v>33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0.5</v>
      </c>
      <c r="P51">
        <v>0.5</v>
      </c>
      <c r="Q51" s="1">
        <v>3.0000000000000001E-3</v>
      </c>
    </row>
    <row r="52" spans="1:17" x14ac:dyDescent="0.35">
      <c r="A52">
        <v>9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>
        <v>0</v>
      </c>
    </row>
    <row r="53" spans="1:17" x14ac:dyDescent="0.35">
      <c r="A53">
        <v>9</v>
      </c>
      <c r="B53" t="s">
        <v>242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v>0</v>
      </c>
    </row>
    <row r="54" spans="1:17" x14ac:dyDescent="0.35">
      <c r="A54">
        <v>9</v>
      </c>
      <c r="B54" t="s">
        <v>94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v>0</v>
      </c>
    </row>
    <row r="55" spans="1:17" x14ac:dyDescent="0.35">
      <c r="A55">
        <v>9</v>
      </c>
      <c r="B55" t="s">
        <v>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0</v>
      </c>
    </row>
    <row r="56" spans="1:17" x14ac:dyDescent="0.35">
      <c r="A56">
        <v>9</v>
      </c>
      <c r="B56" t="s">
        <v>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0.79400000000000004</v>
      </c>
    </row>
    <row r="57" spans="1:17" x14ac:dyDescent="0.35">
      <c r="A57">
        <v>9</v>
      </c>
      <c r="B57" t="s">
        <v>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v>3.9E-2</v>
      </c>
    </row>
    <row r="58" spans="1:17" x14ac:dyDescent="0.35">
      <c r="A58">
        <v>9</v>
      </c>
      <c r="B58" t="s">
        <v>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</v>
      </c>
    </row>
    <row r="59" spans="1:17" x14ac:dyDescent="0.35">
      <c r="A59">
        <v>9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v>0</v>
      </c>
    </row>
    <row r="60" spans="1:17" x14ac:dyDescent="0.35">
      <c r="A60">
        <v>9</v>
      </c>
      <c r="B60" t="s">
        <v>238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0</v>
      </c>
    </row>
    <row r="61" spans="1:17" x14ac:dyDescent="0.35">
      <c r="A61">
        <v>9</v>
      </c>
      <c r="B61" t="s">
        <v>82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 s="1">
        <v>1E-3</v>
      </c>
    </row>
    <row r="62" spans="1:17" x14ac:dyDescent="0.35">
      <c r="A62">
        <v>9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 s="1">
        <v>0</v>
      </c>
    </row>
    <row r="63" spans="1:17" x14ac:dyDescent="0.35">
      <c r="A63">
        <v>9</v>
      </c>
      <c r="B63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 s="1">
        <v>0</v>
      </c>
    </row>
    <row r="64" spans="1:17" x14ac:dyDescent="0.35">
      <c r="A64">
        <v>9</v>
      </c>
      <c r="B64" t="s">
        <v>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v>0</v>
      </c>
    </row>
    <row r="65" spans="1:17" x14ac:dyDescent="0.35">
      <c r="A65">
        <v>9</v>
      </c>
      <c r="B65" t="s">
        <v>26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5.3999999999999999E-2</v>
      </c>
    </row>
    <row r="66" spans="1:17" x14ac:dyDescent="0.35">
      <c r="A66">
        <v>9</v>
      </c>
      <c r="B66" t="s">
        <v>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9</v>
      </c>
      <c r="B67" t="s">
        <v>76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9</v>
      </c>
      <c r="B68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0</v>
      </c>
    </row>
    <row r="69" spans="1:17" x14ac:dyDescent="0.35">
      <c r="A69">
        <v>9</v>
      </c>
      <c r="B69" t="s">
        <v>81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1E-3</v>
      </c>
    </row>
    <row r="70" spans="1:17" x14ac:dyDescent="0.35">
      <c r="A70">
        <v>9</v>
      </c>
      <c r="B70" t="s">
        <v>44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 s="1">
        <v>1E-3</v>
      </c>
    </row>
    <row r="71" spans="1:17" x14ac:dyDescent="0.35">
      <c r="A71">
        <v>9</v>
      </c>
      <c r="B71" t="s">
        <v>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</row>
    <row r="72" spans="1:17" x14ac:dyDescent="0.35">
      <c r="A72">
        <v>9</v>
      </c>
      <c r="B72" t="s">
        <v>101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 s="1">
        <v>1E-3</v>
      </c>
    </row>
    <row r="73" spans="1:17" x14ac:dyDescent="0.35">
      <c r="A73">
        <v>9</v>
      </c>
      <c r="B73" t="s">
        <v>102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4.0000000000000001E-3</v>
      </c>
    </row>
    <row r="74" spans="1:17" x14ac:dyDescent="0.35">
      <c r="A74">
        <v>9</v>
      </c>
      <c r="B74" t="s">
        <v>104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9</v>
      </c>
      <c r="B75" t="s">
        <v>95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 s="1">
        <v>0</v>
      </c>
    </row>
    <row r="76" spans="1:17" x14ac:dyDescent="0.35">
      <c r="A76">
        <v>9</v>
      </c>
      <c r="B76" t="s">
        <v>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9</v>
      </c>
      <c r="B77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9</v>
      </c>
      <c r="B78" t="s">
        <v>86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 s="1">
        <v>0</v>
      </c>
    </row>
    <row r="79" spans="1:17" x14ac:dyDescent="0.35">
      <c r="A79">
        <v>9</v>
      </c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9</v>
      </c>
      <c r="B80" t="s">
        <v>88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 s="1">
        <v>0</v>
      </c>
    </row>
    <row r="81" spans="1:17" x14ac:dyDescent="0.35">
      <c r="A81">
        <v>9</v>
      </c>
      <c r="B81" t="s">
        <v>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 s="1">
        <v>0</v>
      </c>
    </row>
    <row r="82" spans="1:17" x14ac:dyDescent="0.35">
      <c r="A82">
        <v>9</v>
      </c>
      <c r="B82" t="s">
        <v>100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 s="1">
        <v>0</v>
      </c>
    </row>
    <row r="83" spans="1:17" x14ac:dyDescent="0.35">
      <c r="A83">
        <v>9</v>
      </c>
      <c r="B83" t="s">
        <v>77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9</v>
      </c>
      <c r="B84" t="s">
        <v>64</v>
      </c>
      <c r="C84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 s="1">
        <v>2.9000000000000001E-2</v>
      </c>
    </row>
    <row r="85" spans="1:17" x14ac:dyDescent="0.35">
      <c r="A85">
        <v>9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9</v>
      </c>
      <c r="B86" t="s">
        <v>96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9</v>
      </c>
      <c r="B87" t="s">
        <v>97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9</v>
      </c>
      <c r="B88" t="s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9</v>
      </c>
      <c r="B89" t="s">
        <v>121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9</v>
      </c>
      <c r="B90" t="s">
        <v>122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9</v>
      </c>
      <c r="B91" t="s">
        <v>119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9</v>
      </c>
      <c r="B92" t="s">
        <v>123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 s="1">
        <v>0</v>
      </c>
    </row>
    <row r="93" spans="1:17" x14ac:dyDescent="0.35">
      <c r="A93">
        <v>9</v>
      </c>
      <c r="B93" t="s">
        <v>55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1E-3</v>
      </c>
    </row>
    <row r="94" spans="1:17" x14ac:dyDescent="0.35">
      <c r="A94">
        <v>9</v>
      </c>
      <c r="B94" t="s">
        <v>105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9</v>
      </c>
      <c r="B95" t="s">
        <v>237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9</v>
      </c>
      <c r="B96" t="s">
        <v>120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9</v>
      </c>
      <c r="B97" t="s">
        <v>130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9</v>
      </c>
      <c r="B98" t="s">
        <v>163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0.01</v>
      </c>
    </row>
    <row r="99" spans="1:17" x14ac:dyDescent="0.35">
      <c r="A99">
        <v>9</v>
      </c>
      <c r="B99" t="s">
        <v>160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9</v>
      </c>
      <c r="B100" t="s">
        <v>52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 s="1">
        <v>0</v>
      </c>
    </row>
    <row r="101" spans="1:17" x14ac:dyDescent="0.35">
      <c r="A101">
        <v>9</v>
      </c>
      <c r="B101" t="s">
        <v>162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 s="1">
        <v>0</v>
      </c>
    </row>
    <row r="102" spans="1:17" x14ac:dyDescent="0.35">
      <c r="A102">
        <v>9</v>
      </c>
      <c r="B102" t="s">
        <v>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9</v>
      </c>
      <c r="B103" t="s">
        <v>117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9</v>
      </c>
      <c r="B104" t="s">
        <v>112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9</v>
      </c>
      <c r="B105" t="s">
        <v>113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1E-3</v>
      </c>
    </row>
    <row r="106" spans="1:17" x14ac:dyDescent="0.35">
      <c r="A106">
        <v>9</v>
      </c>
      <c r="B106" t="s">
        <v>114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9</v>
      </c>
      <c r="B107" t="s">
        <v>115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9</v>
      </c>
      <c r="B108" t="s">
        <v>116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9</v>
      </c>
      <c r="B109" t="s">
        <v>139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9</v>
      </c>
      <c r="B110" t="s">
        <v>140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 s="1">
        <v>0</v>
      </c>
    </row>
    <row r="111" spans="1:17" x14ac:dyDescent="0.35">
      <c r="A111">
        <v>9</v>
      </c>
      <c r="B111" t="s">
        <v>141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9</v>
      </c>
      <c r="B112" t="s">
        <v>145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9</v>
      </c>
      <c r="B113" t="s">
        <v>243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9</v>
      </c>
      <c r="B114" t="s">
        <v>137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1E-3</v>
      </c>
    </row>
    <row r="115" spans="1:17" x14ac:dyDescent="0.35">
      <c r="A115">
        <v>9</v>
      </c>
      <c r="B115" t="s">
        <v>143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9</v>
      </c>
      <c r="B116" t="s">
        <v>142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9</v>
      </c>
      <c r="B117" t="s">
        <v>134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9</v>
      </c>
      <c r="B118" t="s">
        <v>126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9</v>
      </c>
      <c r="B119" t="s">
        <v>127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 s="1">
        <v>0</v>
      </c>
    </row>
    <row r="120" spans="1:17" x14ac:dyDescent="0.35">
      <c r="A120">
        <v>9</v>
      </c>
      <c r="B120" t="s">
        <v>138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0</v>
      </c>
    </row>
    <row r="121" spans="1:17" x14ac:dyDescent="0.35">
      <c r="A121">
        <v>9</v>
      </c>
      <c r="B121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3.3000000000000002E-2</v>
      </c>
    </row>
    <row r="122" spans="1:17" x14ac:dyDescent="0.35">
      <c r="A122">
        <v>9</v>
      </c>
      <c r="B122" t="s">
        <v>107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9</v>
      </c>
      <c r="B123" t="s">
        <v>108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 s="1">
        <v>0</v>
      </c>
    </row>
    <row r="124" spans="1:17" x14ac:dyDescent="0.35">
      <c r="A124">
        <v>9</v>
      </c>
      <c r="B124" t="s">
        <v>109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9</v>
      </c>
      <c r="B125" t="s">
        <v>110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9</v>
      </c>
      <c r="B126" t="s">
        <v>111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0</v>
      </c>
    </row>
    <row r="127" spans="1:17" x14ac:dyDescent="0.35">
      <c r="A127">
        <v>9</v>
      </c>
      <c r="B127" t="s">
        <v>128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9</v>
      </c>
      <c r="B128" t="s">
        <v>135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9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9</v>
      </c>
      <c r="B130" t="s">
        <v>146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1E-3</v>
      </c>
    </row>
    <row r="131" spans="1:17" x14ac:dyDescent="0.35">
      <c r="A131">
        <v>9</v>
      </c>
      <c r="B131" t="s">
        <v>147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9</v>
      </c>
      <c r="B132" t="s">
        <v>239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9</v>
      </c>
      <c r="B133" t="s">
        <v>150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9</v>
      </c>
      <c r="B134" t="s">
        <v>151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0</v>
      </c>
    </row>
    <row r="135" spans="1:17" x14ac:dyDescent="0.35">
      <c r="A135">
        <v>9</v>
      </c>
      <c r="B135" t="s">
        <v>152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9</v>
      </c>
      <c r="B136" t="s">
        <v>35</v>
      </c>
      <c r="C136">
        <v>1</v>
      </c>
      <c r="D136">
        <v>2</v>
      </c>
      <c r="E136">
        <v>-5</v>
      </c>
      <c r="F136">
        <v>-5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1E-3</v>
      </c>
    </row>
    <row r="137" spans="1:17" x14ac:dyDescent="0.35">
      <c r="A137">
        <v>9</v>
      </c>
      <c r="B137" t="s">
        <v>21</v>
      </c>
      <c r="C137">
        <v>0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7.0000000000000001E-3</v>
      </c>
    </row>
    <row r="138" spans="1:17" x14ac:dyDescent="0.35">
      <c r="A138">
        <v>9</v>
      </c>
      <c r="B138" t="s">
        <v>167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1E-3</v>
      </c>
    </row>
    <row r="139" spans="1:17" x14ac:dyDescent="0.35">
      <c r="A139">
        <v>9</v>
      </c>
      <c r="B139" t="s">
        <v>171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9</v>
      </c>
      <c r="B140" t="s">
        <v>132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9</v>
      </c>
      <c r="B141" t="s">
        <v>170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2E-3</v>
      </c>
    </row>
    <row r="142" spans="1:17" x14ac:dyDescent="0.35">
      <c r="A142">
        <v>9</v>
      </c>
      <c r="B142" t="s">
        <v>166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9</v>
      </c>
      <c r="B143" t="s">
        <v>168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9</v>
      </c>
      <c r="B144" t="s">
        <v>169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5.8000000000000003E-2</v>
      </c>
    </row>
    <row r="145" spans="1:17" x14ac:dyDescent="0.35">
      <c r="A145">
        <v>9</v>
      </c>
      <c r="B145" t="s">
        <v>164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9</v>
      </c>
      <c r="B146" t="s">
        <v>157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9</v>
      </c>
      <c r="B147" t="s">
        <v>158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9</v>
      </c>
      <c r="B148" t="s">
        <v>159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9</v>
      </c>
      <c r="B149" t="s">
        <v>153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9</v>
      </c>
      <c r="B150" t="s">
        <v>22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0.97</v>
      </c>
    </row>
    <row r="151" spans="1:17" x14ac:dyDescent="0.35">
      <c r="A151">
        <v>9</v>
      </c>
      <c r="B151" t="s">
        <v>154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0</v>
      </c>
    </row>
    <row r="152" spans="1:17" x14ac:dyDescent="0.35">
      <c r="A152">
        <v>9</v>
      </c>
      <c r="B152" t="s">
        <v>133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9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1E-3</v>
      </c>
    </row>
    <row r="154" spans="1:17" x14ac:dyDescent="0.35">
      <c r="A154">
        <v>9</v>
      </c>
      <c r="B154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0</v>
      </c>
    </row>
    <row r="155" spans="1:17" x14ac:dyDescent="0.35">
      <c r="A155">
        <v>9</v>
      </c>
      <c r="B155" t="s">
        <v>172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9</v>
      </c>
      <c r="B156" t="s">
        <v>173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9</v>
      </c>
      <c r="B157" t="s">
        <v>174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9</v>
      </c>
      <c r="B158" t="s">
        <v>235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9</v>
      </c>
      <c r="B159" t="s">
        <v>176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9</v>
      </c>
      <c r="B160" t="s">
        <v>177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9</v>
      </c>
      <c r="B161" t="s">
        <v>175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9</v>
      </c>
      <c r="B162" t="s">
        <v>178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9</v>
      </c>
      <c r="B163" t="s">
        <v>179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1E-3</v>
      </c>
    </row>
    <row r="164" spans="1:17" x14ac:dyDescent="0.35">
      <c r="A164">
        <v>9</v>
      </c>
      <c r="B164" t="s">
        <v>180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9</v>
      </c>
      <c r="B165" t="s">
        <v>181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9</v>
      </c>
      <c r="B166" t="s">
        <v>182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9</v>
      </c>
      <c r="B167" t="s">
        <v>183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9</v>
      </c>
      <c r="B168" t="s">
        <v>184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0</v>
      </c>
    </row>
    <row r="169" spans="1:17" x14ac:dyDescent="0.35">
      <c r="A169">
        <v>9</v>
      </c>
      <c r="B169" t="s">
        <v>23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0.94799999999999995</v>
      </c>
    </row>
    <row r="170" spans="1:17" x14ac:dyDescent="0.35">
      <c r="A170">
        <v>9</v>
      </c>
      <c r="B170" t="s">
        <v>46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0.997</v>
      </c>
    </row>
    <row r="171" spans="1:17" x14ac:dyDescent="0.35">
      <c r="A171">
        <v>9</v>
      </c>
      <c r="B171" t="s">
        <v>186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9</v>
      </c>
      <c r="B172" t="s">
        <v>192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0</v>
      </c>
    </row>
    <row r="173" spans="1:17" x14ac:dyDescent="0.35">
      <c r="A173">
        <v>9</v>
      </c>
      <c r="B173" t="s">
        <v>240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9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9</v>
      </c>
      <c r="B175" t="s">
        <v>38</v>
      </c>
      <c r="C175">
        <v>0</v>
      </c>
      <c r="D175">
        <v>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 s="1">
        <v>3.3000000000000002E-2</v>
      </c>
    </row>
    <row r="176" spans="1:17" x14ac:dyDescent="0.35">
      <c r="A176">
        <v>9</v>
      </c>
      <c r="B176" t="s">
        <v>188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9</v>
      </c>
      <c r="B177" t="s">
        <v>187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9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9</v>
      </c>
      <c r="B179" t="s">
        <v>28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1.7999999999999999E-2</v>
      </c>
    </row>
    <row r="180" spans="1:17" x14ac:dyDescent="0.35">
      <c r="A180">
        <v>9</v>
      </c>
      <c r="B180" t="s">
        <v>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 s="1">
        <v>1E-3</v>
      </c>
    </row>
    <row r="181" spans="1:17" x14ac:dyDescent="0.35">
      <c r="A181">
        <v>9</v>
      </c>
      <c r="B181" t="s">
        <v>236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0</v>
      </c>
    </row>
    <row r="182" spans="1:17" x14ac:dyDescent="0.35">
      <c r="A182">
        <v>9</v>
      </c>
      <c r="B182" t="s">
        <v>228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9</v>
      </c>
      <c r="B183" t="s">
        <v>191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9</v>
      </c>
      <c r="B184" t="s">
        <v>56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0.45500000000000002</v>
      </c>
    </row>
    <row r="185" spans="1:17" x14ac:dyDescent="0.35">
      <c r="A185">
        <v>9</v>
      </c>
      <c r="B185" t="s">
        <v>193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9</v>
      </c>
      <c r="B186" t="s">
        <v>194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9</v>
      </c>
      <c r="B187" t="s">
        <v>195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9</v>
      </c>
      <c r="B188" t="s">
        <v>196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9</v>
      </c>
      <c r="B189" t="s">
        <v>197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9</v>
      </c>
      <c r="B190" t="s">
        <v>198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0</v>
      </c>
    </row>
    <row r="191" spans="1:17" x14ac:dyDescent="0.35">
      <c r="A191">
        <v>9</v>
      </c>
      <c r="B191" t="s">
        <v>199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1E-3</v>
      </c>
    </row>
    <row r="192" spans="1:17" x14ac:dyDescent="0.35">
      <c r="A192">
        <v>9</v>
      </c>
      <c r="B192" t="s">
        <v>200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9</v>
      </c>
      <c r="B193" t="s">
        <v>201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0</v>
      </c>
    </row>
    <row r="194" spans="1:17" x14ac:dyDescent="0.35">
      <c r="A194">
        <v>9</v>
      </c>
      <c r="B194" t="s">
        <v>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0.6</v>
      </c>
    </row>
    <row r="195" spans="1:17" x14ac:dyDescent="0.35">
      <c r="A195">
        <v>9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9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9</v>
      </c>
      <c r="B197" t="s">
        <v>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0.81699999999999995</v>
      </c>
    </row>
    <row r="198" spans="1:17" x14ac:dyDescent="0.35">
      <c r="A198">
        <v>9</v>
      </c>
      <c r="B198" t="s">
        <v>61</v>
      </c>
      <c r="C198">
        <v>1</v>
      </c>
      <c r="D198">
        <v>1</v>
      </c>
      <c r="E198">
        <v>-6</v>
      </c>
      <c r="F198">
        <v>-6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-0.1</v>
      </c>
      <c r="P198">
        <v>-0.1</v>
      </c>
      <c r="Q198" s="1">
        <v>1E-3</v>
      </c>
    </row>
    <row r="199" spans="1:17" x14ac:dyDescent="0.35">
      <c r="A199">
        <v>9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10</v>
      </c>
      <c r="B5" t="s">
        <v>15</v>
      </c>
      <c r="C5">
        <v>11</v>
      </c>
      <c r="D5">
        <v>15</v>
      </c>
      <c r="E5">
        <v>134</v>
      </c>
      <c r="F5">
        <v>12.2</v>
      </c>
      <c r="G5">
        <v>28</v>
      </c>
      <c r="H5">
        <v>3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24.9</v>
      </c>
      <c r="P5">
        <v>24.9</v>
      </c>
      <c r="Q5" s="1">
        <v>0.99199999999999999</v>
      </c>
    </row>
    <row r="6" spans="1:17" x14ac:dyDescent="0.35">
      <c r="A6">
        <v>10</v>
      </c>
      <c r="B6" t="s">
        <v>46</v>
      </c>
      <c r="C6">
        <v>3</v>
      </c>
      <c r="D6">
        <v>4</v>
      </c>
      <c r="E6">
        <v>116</v>
      </c>
      <c r="F6">
        <v>38.700000000000003</v>
      </c>
      <c r="G6">
        <v>66</v>
      </c>
      <c r="H6">
        <v>6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19.100000000000001</v>
      </c>
      <c r="P6">
        <v>19.100000000000001</v>
      </c>
      <c r="Q6" s="1">
        <v>0.997</v>
      </c>
    </row>
    <row r="7" spans="1:17" x14ac:dyDescent="0.35">
      <c r="A7">
        <v>10</v>
      </c>
      <c r="B7" t="s">
        <v>47</v>
      </c>
      <c r="C7">
        <v>8</v>
      </c>
      <c r="D7">
        <v>9</v>
      </c>
      <c r="E7">
        <v>131</v>
      </c>
      <c r="F7">
        <v>16.399999999999999</v>
      </c>
      <c r="G7">
        <v>33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17.100000000000001</v>
      </c>
      <c r="P7">
        <v>17.100000000000001</v>
      </c>
      <c r="Q7" s="1">
        <v>0.80400000000000005</v>
      </c>
    </row>
    <row r="8" spans="1:17" x14ac:dyDescent="0.35">
      <c r="A8">
        <v>10</v>
      </c>
      <c r="B8" t="s">
        <v>31</v>
      </c>
      <c r="C8">
        <v>5</v>
      </c>
      <c r="D8">
        <v>6</v>
      </c>
      <c r="E8">
        <v>51</v>
      </c>
      <c r="F8">
        <v>10.199999999999999</v>
      </c>
      <c r="G8">
        <v>22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13.6</v>
      </c>
      <c r="P8">
        <v>13.6</v>
      </c>
      <c r="Q8" s="1">
        <v>0.89600000000000002</v>
      </c>
    </row>
    <row r="9" spans="1:17" x14ac:dyDescent="0.35">
      <c r="A9">
        <v>10</v>
      </c>
      <c r="B9" t="s">
        <v>25</v>
      </c>
      <c r="C9">
        <v>4</v>
      </c>
      <c r="D9">
        <v>7</v>
      </c>
      <c r="E9">
        <v>26</v>
      </c>
      <c r="F9">
        <v>6.5</v>
      </c>
      <c r="G9">
        <v>16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10.6</v>
      </c>
      <c r="P9">
        <v>10.6</v>
      </c>
      <c r="Q9" s="1">
        <v>0.84299999999999997</v>
      </c>
    </row>
    <row r="10" spans="1:17" x14ac:dyDescent="0.35">
      <c r="A10">
        <v>10</v>
      </c>
      <c r="B10" t="s">
        <v>29</v>
      </c>
      <c r="C10">
        <v>7</v>
      </c>
      <c r="D10">
        <v>7</v>
      </c>
      <c r="E10">
        <v>70</v>
      </c>
      <c r="F10">
        <v>10</v>
      </c>
      <c r="G10">
        <v>27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10.5</v>
      </c>
      <c r="P10">
        <v>10.5</v>
      </c>
      <c r="Q10" s="1">
        <v>0.20200000000000001</v>
      </c>
    </row>
    <row r="11" spans="1:17" x14ac:dyDescent="0.35">
      <c r="A11">
        <v>10</v>
      </c>
      <c r="B11" t="s">
        <v>65</v>
      </c>
      <c r="C11">
        <v>3</v>
      </c>
      <c r="D11">
        <v>5</v>
      </c>
      <c r="E11">
        <v>19</v>
      </c>
      <c r="F11">
        <v>6.3</v>
      </c>
      <c r="G11">
        <v>7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9.4</v>
      </c>
      <c r="P11">
        <v>9.4</v>
      </c>
      <c r="Q11" s="1">
        <v>6.4000000000000001E-2</v>
      </c>
    </row>
    <row r="12" spans="1:17" x14ac:dyDescent="0.35">
      <c r="A12">
        <v>10</v>
      </c>
      <c r="B12" t="s">
        <v>167</v>
      </c>
      <c r="C12">
        <v>2</v>
      </c>
      <c r="D12">
        <v>3</v>
      </c>
      <c r="E12">
        <v>23</v>
      </c>
      <c r="F12">
        <v>11.5</v>
      </c>
      <c r="G12">
        <v>25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9.3000000000000007</v>
      </c>
      <c r="P12">
        <v>9.3000000000000007</v>
      </c>
      <c r="Q12" s="1">
        <v>1E-3</v>
      </c>
    </row>
    <row r="13" spans="1:17" x14ac:dyDescent="0.35">
      <c r="A13">
        <v>10</v>
      </c>
      <c r="B13" t="s">
        <v>40</v>
      </c>
      <c r="C13">
        <v>4</v>
      </c>
      <c r="D13">
        <v>6</v>
      </c>
      <c r="E13">
        <v>71</v>
      </c>
      <c r="F13">
        <v>17.8</v>
      </c>
      <c r="G13">
        <v>25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9.1</v>
      </c>
      <c r="P13">
        <v>9.1</v>
      </c>
      <c r="Q13" s="1">
        <v>0.83299999999999996</v>
      </c>
    </row>
    <row r="14" spans="1:17" x14ac:dyDescent="0.35">
      <c r="A14">
        <v>10</v>
      </c>
      <c r="B14" t="s">
        <v>45</v>
      </c>
      <c r="C14">
        <v>6</v>
      </c>
      <c r="D14">
        <v>9</v>
      </c>
      <c r="E14">
        <v>58</v>
      </c>
      <c r="F14">
        <v>9.6999999999999993</v>
      </c>
      <c r="G14">
        <v>23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8.8000000000000007</v>
      </c>
      <c r="P14">
        <v>8.8000000000000007</v>
      </c>
      <c r="Q14" s="1">
        <v>0.92100000000000004</v>
      </c>
    </row>
    <row r="15" spans="1:17" x14ac:dyDescent="0.35">
      <c r="A15">
        <v>10</v>
      </c>
      <c r="B15" t="s">
        <v>51</v>
      </c>
      <c r="C15">
        <v>2</v>
      </c>
      <c r="D15">
        <v>4</v>
      </c>
      <c r="E15">
        <v>64</v>
      </c>
      <c r="F15">
        <v>32</v>
      </c>
      <c r="G15">
        <v>36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7.4</v>
      </c>
      <c r="P15">
        <v>7.4</v>
      </c>
      <c r="Q15" s="1">
        <v>0.14399999999999999</v>
      </c>
    </row>
    <row r="16" spans="1:17" x14ac:dyDescent="0.35">
      <c r="A16">
        <v>10</v>
      </c>
      <c r="B16" t="s">
        <v>37</v>
      </c>
      <c r="C16">
        <v>5</v>
      </c>
      <c r="D16">
        <v>7</v>
      </c>
      <c r="E16">
        <v>45</v>
      </c>
      <c r="F16">
        <v>9</v>
      </c>
      <c r="G16">
        <v>14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7.1</v>
      </c>
      <c r="P16">
        <v>7.1</v>
      </c>
      <c r="Q16" s="1">
        <v>0.79900000000000004</v>
      </c>
    </row>
    <row r="17" spans="1:17" x14ac:dyDescent="0.35">
      <c r="A17">
        <v>10</v>
      </c>
      <c r="B17" t="s">
        <v>20</v>
      </c>
      <c r="C17">
        <v>5</v>
      </c>
      <c r="D17">
        <v>5</v>
      </c>
      <c r="E17">
        <v>40</v>
      </c>
      <c r="F17">
        <v>8</v>
      </c>
      <c r="G17">
        <v>17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6.5</v>
      </c>
      <c r="P17">
        <v>6.5</v>
      </c>
      <c r="Q17" s="1">
        <v>0.64600000000000002</v>
      </c>
    </row>
    <row r="18" spans="1:17" x14ac:dyDescent="0.35">
      <c r="A18">
        <v>10</v>
      </c>
      <c r="B18" t="s">
        <v>80</v>
      </c>
      <c r="C18">
        <v>6</v>
      </c>
      <c r="D18">
        <v>7</v>
      </c>
      <c r="E18">
        <v>33</v>
      </c>
      <c r="F18">
        <v>5.5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6.3</v>
      </c>
      <c r="P18">
        <v>6.3</v>
      </c>
      <c r="Q18" s="1">
        <v>0.03</v>
      </c>
    </row>
    <row r="19" spans="1:17" x14ac:dyDescent="0.35">
      <c r="A19">
        <v>10</v>
      </c>
      <c r="B19" t="s">
        <v>22</v>
      </c>
      <c r="C19">
        <v>4</v>
      </c>
      <c r="D19">
        <v>5</v>
      </c>
      <c r="E19">
        <v>40</v>
      </c>
      <c r="F19">
        <v>10</v>
      </c>
      <c r="G19">
        <v>19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6</v>
      </c>
      <c r="P19">
        <v>6</v>
      </c>
      <c r="Q19" s="1">
        <v>0.97</v>
      </c>
    </row>
    <row r="20" spans="1:17" x14ac:dyDescent="0.35">
      <c r="A20">
        <v>10</v>
      </c>
      <c r="B20" t="s">
        <v>17</v>
      </c>
      <c r="C20">
        <v>2</v>
      </c>
      <c r="D20">
        <v>4</v>
      </c>
      <c r="E20">
        <v>44</v>
      </c>
      <c r="F20">
        <v>22</v>
      </c>
      <c r="G20">
        <v>36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5.4</v>
      </c>
      <c r="P20">
        <v>5.4</v>
      </c>
      <c r="Q20" s="1">
        <v>0.60299999999999998</v>
      </c>
    </row>
    <row r="21" spans="1:17" x14ac:dyDescent="0.35">
      <c r="A21">
        <v>10</v>
      </c>
      <c r="B21" t="s">
        <v>124</v>
      </c>
      <c r="C21">
        <v>3</v>
      </c>
      <c r="D21">
        <v>4</v>
      </c>
      <c r="E21">
        <v>32</v>
      </c>
      <c r="F21">
        <v>10.7</v>
      </c>
      <c r="G21">
        <v>13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4.7</v>
      </c>
      <c r="P21">
        <v>4.7</v>
      </c>
      <c r="Q21" s="1">
        <v>5.0000000000000001E-3</v>
      </c>
    </row>
    <row r="22" spans="1:17" x14ac:dyDescent="0.35">
      <c r="A22">
        <v>10</v>
      </c>
      <c r="B22" t="s">
        <v>57</v>
      </c>
      <c r="C22">
        <v>3</v>
      </c>
      <c r="D22">
        <v>5</v>
      </c>
      <c r="E22">
        <v>30</v>
      </c>
      <c r="F22">
        <v>10</v>
      </c>
      <c r="G22">
        <v>17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4.5</v>
      </c>
      <c r="P22">
        <v>4.5</v>
      </c>
      <c r="Q22" s="1">
        <v>0.81</v>
      </c>
    </row>
    <row r="23" spans="1:17" x14ac:dyDescent="0.35">
      <c r="A23">
        <v>10</v>
      </c>
      <c r="B23" t="s">
        <v>118</v>
      </c>
      <c r="C23">
        <v>2</v>
      </c>
      <c r="D23">
        <v>3</v>
      </c>
      <c r="E23">
        <v>34</v>
      </c>
      <c r="F23">
        <v>17</v>
      </c>
      <c r="G23">
        <v>26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4.4000000000000004</v>
      </c>
      <c r="P23">
        <v>4.4000000000000004</v>
      </c>
      <c r="Q23" s="1">
        <v>8.9999999999999993E-3</v>
      </c>
    </row>
    <row r="24" spans="1:17" x14ac:dyDescent="0.35">
      <c r="A24">
        <v>10</v>
      </c>
      <c r="B24" t="s">
        <v>39</v>
      </c>
      <c r="C24">
        <v>3</v>
      </c>
      <c r="D24">
        <v>6</v>
      </c>
      <c r="E24">
        <v>27</v>
      </c>
      <c r="F24">
        <v>9</v>
      </c>
      <c r="G24">
        <v>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4.2</v>
      </c>
      <c r="P24">
        <v>4.2</v>
      </c>
      <c r="Q24" s="1">
        <v>0.28100000000000003</v>
      </c>
    </row>
    <row r="25" spans="1:17" x14ac:dyDescent="0.35">
      <c r="A25">
        <v>10</v>
      </c>
      <c r="B25" t="s">
        <v>35</v>
      </c>
      <c r="C25">
        <v>3</v>
      </c>
      <c r="D25">
        <v>3</v>
      </c>
      <c r="E25">
        <v>21</v>
      </c>
      <c r="F25">
        <v>7</v>
      </c>
      <c r="G25">
        <v>12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3.6</v>
      </c>
      <c r="P25">
        <v>3.6</v>
      </c>
      <c r="Q25" s="1">
        <v>1E-3</v>
      </c>
    </row>
    <row r="26" spans="1:17" x14ac:dyDescent="0.35">
      <c r="A26">
        <v>10</v>
      </c>
      <c r="B26" t="s">
        <v>16</v>
      </c>
      <c r="C26">
        <v>3</v>
      </c>
      <c r="D26">
        <v>5</v>
      </c>
      <c r="E26">
        <v>21</v>
      </c>
      <c r="F26">
        <v>7</v>
      </c>
      <c r="G26">
        <v>11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3.6</v>
      </c>
      <c r="P26">
        <v>3.6</v>
      </c>
      <c r="Q26" s="1">
        <v>0.21199999999999999</v>
      </c>
    </row>
    <row r="27" spans="1:17" x14ac:dyDescent="0.35">
      <c r="A27">
        <v>10</v>
      </c>
      <c r="B27" t="s">
        <v>27</v>
      </c>
      <c r="C27">
        <v>2</v>
      </c>
      <c r="D27">
        <v>4</v>
      </c>
      <c r="E27">
        <v>17</v>
      </c>
      <c r="F27">
        <v>8.5</v>
      </c>
      <c r="G27">
        <v>11</v>
      </c>
      <c r="H27">
        <v>0</v>
      </c>
      <c r="I27">
        <v>0</v>
      </c>
      <c r="J27">
        <v>1</v>
      </c>
      <c r="K27">
        <v>6</v>
      </c>
      <c r="L27">
        <v>0</v>
      </c>
      <c r="M27">
        <v>0</v>
      </c>
      <c r="N27">
        <v>1</v>
      </c>
      <c r="O27">
        <v>3.3</v>
      </c>
      <c r="P27">
        <v>3.3</v>
      </c>
      <c r="Q27" s="1">
        <v>0.72599999999999998</v>
      </c>
    </row>
    <row r="28" spans="1:17" x14ac:dyDescent="0.35">
      <c r="A28">
        <v>10</v>
      </c>
      <c r="B28" t="s">
        <v>44</v>
      </c>
      <c r="C28">
        <v>2</v>
      </c>
      <c r="D28">
        <v>2</v>
      </c>
      <c r="E28">
        <v>22</v>
      </c>
      <c r="F28">
        <v>11</v>
      </c>
      <c r="G28">
        <v>16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3.2</v>
      </c>
      <c r="P28">
        <v>3.2</v>
      </c>
      <c r="Q28" s="1">
        <v>1E-3</v>
      </c>
    </row>
    <row r="29" spans="1:17" x14ac:dyDescent="0.35">
      <c r="A29">
        <v>10</v>
      </c>
      <c r="B29" t="s">
        <v>23</v>
      </c>
      <c r="C29">
        <v>4</v>
      </c>
      <c r="D29">
        <v>7</v>
      </c>
      <c r="E29">
        <v>12</v>
      </c>
      <c r="F29">
        <v>3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3.2</v>
      </c>
      <c r="P29">
        <v>3.2</v>
      </c>
      <c r="Q29" s="1">
        <v>0.94799999999999995</v>
      </c>
    </row>
    <row r="30" spans="1:17" x14ac:dyDescent="0.35">
      <c r="A30">
        <v>10</v>
      </c>
      <c r="B30" t="s">
        <v>38</v>
      </c>
      <c r="C30">
        <v>2</v>
      </c>
      <c r="D30">
        <v>3</v>
      </c>
      <c r="E30">
        <v>22</v>
      </c>
      <c r="F30">
        <v>11</v>
      </c>
      <c r="G30">
        <v>11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3.2</v>
      </c>
      <c r="P30">
        <v>3.2</v>
      </c>
      <c r="Q30" s="1">
        <v>3.3000000000000002E-2</v>
      </c>
    </row>
    <row r="31" spans="1:17" x14ac:dyDescent="0.35">
      <c r="A31">
        <v>10</v>
      </c>
      <c r="B31" t="s">
        <v>148</v>
      </c>
      <c r="C31">
        <v>3</v>
      </c>
      <c r="D31">
        <v>3</v>
      </c>
      <c r="E31">
        <v>16</v>
      </c>
      <c r="F31">
        <v>5.3</v>
      </c>
      <c r="G31">
        <v>11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3.1</v>
      </c>
      <c r="P31">
        <v>3.1</v>
      </c>
      <c r="Q31" s="1">
        <v>2E-3</v>
      </c>
    </row>
    <row r="32" spans="1:17" x14ac:dyDescent="0.35">
      <c r="A32">
        <v>10</v>
      </c>
      <c r="B32" t="s">
        <v>64</v>
      </c>
      <c r="C32">
        <v>2</v>
      </c>
      <c r="D32">
        <v>2</v>
      </c>
      <c r="E32">
        <v>18</v>
      </c>
      <c r="F32">
        <v>9</v>
      </c>
      <c r="G32">
        <v>16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2.8</v>
      </c>
      <c r="P32">
        <v>2.8</v>
      </c>
      <c r="Q32" s="1">
        <v>2.9000000000000001E-2</v>
      </c>
    </row>
    <row r="33" spans="1:17" x14ac:dyDescent="0.35">
      <c r="A33">
        <v>10</v>
      </c>
      <c r="B33" t="s">
        <v>154</v>
      </c>
      <c r="C33">
        <v>2</v>
      </c>
      <c r="D33">
        <v>5</v>
      </c>
      <c r="E33">
        <v>16</v>
      </c>
      <c r="F33">
        <v>8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2.6</v>
      </c>
      <c r="P33">
        <v>2.6</v>
      </c>
      <c r="Q33" s="1">
        <v>0</v>
      </c>
    </row>
    <row r="34" spans="1:17" x14ac:dyDescent="0.35">
      <c r="A34">
        <v>10</v>
      </c>
      <c r="B34" t="s">
        <v>102</v>
      </c>
      <c r="C34">
        <v>2</v>
      </c>
      <c r="D34">
        <v>2</v>
      </c>
      <c r="E34">
        <v>15</v>
      </c>
      <c r="F34">
        <v>7.5</v>
      </c>
      <c r="G34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2.5</v>
      </c>
      <c r="P34">
        <v>2.5</v>
      </c>
      <c r="Q34" s="1">
        <v>4.0000000000000001E-3</v>
      </c>
    </row>
    <row r="35" spans="1:17" x14ac:dyDescent="0.35">
      <c r="A35">
        <v>10</v>
      </c>
      <c r="B35" t="s">
        <v>50</v>
      </c>
      <c r="C35">
        <v>2</v>
      </c>
      <c r="D35">
        <v>4</v>
      </c>
      <c r="E35">
        <v>14</v>
      </c>
      <c r="F35">
        <v>7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2.4</v>
      </c>
      <c r="P35">
        <v>2.4</v>
      </c>
      <c r="Q35" s="1">
        <v>3.4000000000000002E-2</v>
      </c>
    </row>
    <row r="36" spans="1:17" x14ac:dyDescent="0.35">
      <c r="A36">
        <v>10</v>
      </c>
      <c r="B36" t="s">
        <v>201</v>
      </c>
      <c r="C36">
        <v>2</v>
      </c>
      <c r="D36">
        <v>2</v>
      </c>
      <c r="E36">
        <v>13</v>
      </c>
      <c r="F36">
        <v>6.5</v>
      </c>
      <c r="G36">
        <v>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2.2999999999999998</v>
      </c>
      <c r="P36">
        <v>2.2999999999999998</v>
      </c>
      <c r="Q36" s="1">
        <v>0</v>
      </c>
    </row>
    <row r="37" spans="1:17" x14ac:dyDescent="0.35">
      <c r="A37">
        <v>10</v>
      </c>
      <c r="B37" t="s">
        <v>73</v>
      </c>
      <c r="C37">
        <v>2</v>
      </c>
      <c r="D37">
        <v>3</v>
      </c>
      <c r="E37">
        <v>12</v>
      </c>
      <c r="F37">
        <v>6</v>
      </c>
      <c r="G37">
        <v>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2.2000000000000002</v>
      </c>
      <c r="P37">
        <v>2.2000000000000002</v>
      </c>
      <c r="Q37" s="1">
        <v>1E-3</v>
      </c>
    </row>
    <row r="38" spans="1:17" x14ac:dyDescent="0.35">
      <c r="A38">
        <v>10</v>
      </c>
      <c r="B38" t="s">
        <v>30</v>
      </c>
      <c r="C38">
        <v>2</v>
      </c>
      <c r="D38">
        <v>3</v>
      </c>
      <c r="E38">
        <v>10</v>
      </c>
      <c r="F38">
        <v>5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</v>
      </c>
      <c r="P38">
        <v>2</v>
      </c>
      <c r="Q38" s="1">
        <v>0.39500000000000002</v>
      </c>
    </row>
    <row r="39" spans="1:17" x14ac:dyDescent="0.35">
      <c r="A39">
        <v>10</v>
      </c>
      <c r="B39" t="s">
        <v>190</v>
      </c>
      <c r="C39">
        <v>2</v>
      </c>
      <c r="D39">
        <v>2</v>
      </c>
      <c r="E39">
        <v>8</v>
      </c>
      <c r="F39">
        <v>4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1.8</v>
      </c>
      <c r="P39">
        <v>1.8</v>
      </c>
      <c r="Q39" s="1">
        <v>0</v>
      </c>
    </row>
    <row r="40" spans="1:17" x14ac:dyDescent="0.35">
      <c r="A40">
        <v>10</v>
      </c>
      <c r="B40" t="s">
        <v>28</v>
      </c>
      <c r="C40">
        <v>2</v>
      </c>
      <c r="D40">
        <v>3</v>
      </c>
      <c r="E40">
        <v>6</v>
      </c>
      <c r="F40">
        <v>3</v>
      </c>
      <c r="G40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1.6</v>
      </c>
      <c r="P40">
        <v>1.6</v>
      </c>
      <c r="Q40" s="1">
        <v>1.7999999999999999E-2</v>
      </c>
    </row>
    <row r="41" spans="1:17" x14ac:dyDescent="0.35">
      <c r="A41">
        <v>10</v>
      </c>
      <c r="B41" t="s">
        <v>66</v>
      </c>
      <c r="C41">
        <v>1</v>
      </c>
      <c r="D41">
        <v>1</v>
      </c>
      <c r="E41">
        <v>8</v>
      </c>
      <c r="F41">
        <v>8</v>
      </c>
      <c r="G41">
        <v>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1.3</v>
      </c>
      <c r="P41">
        <v>1.3</v>
      </c>
      <c r="Q41" s="1">
        <v>0</v>
      </c>
    </row>
    <row r="42" spans="1:17" x14ac:dyDescent="0.35">
      <c r="A42">
        <v>10</v>
      </c>
      <c r="B42" t="s">
        <v>54</v>
      </c>
      <c r="C42">
        <v>1</v>
      </c>
      <c r="D42">
        <v>1</v>
      </c>
      <c r="E42">
        <v>7</v>
      </c>
      <c r="F42">
        <v>7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1.2</v>
      </c>
      <c r="P42">
        <v>1.2</v>
      </c>
      <c r="Q42" s="1">
        <v>3.0000000000000001E-3</v>
      </c>
    </row>
    <row r="43" spans="1:17" x14ac:dyDescent="0.35">
      <c r="A43">
        <v>10</v>
      </c>
      <c r="B43" t="s">
        <v>36</v>
      </c>
      <c r="C43">
        <v>1</v>
      </c>
      <c r="D43">
        <v>2</v>
      </c>
      <c r="E43">
        <v>7</v>
      </c>
      <c r="F43">
        <v>7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1.2</v>
      </c>
      <c r="P43">
        <v>1.2</v>
      </c>
      <c r="Q43" s="1">
        <v>0</v>
      </c>
    </row>
    <row r="44" spans="1:17" x14ac:dyDescent="0.35">
      <c r="A44">
        <v>10</v>
      </c>
      <c r="B44" t="s">
        <v>155</v>
      </c>
      <c r="C44">
        <v>1</v>
      </c>
      <c r="D44">
        <v>1</v>
      </c>
      <c r="E44">
        <v>6</v>
      </c>
      <c r="F44">
        <v>6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1.1000000000000001</v>
      </c>
      <c r="P44">
        <v>1.1000000000000001</v>
      </c>
      <c r="Q44" s="1">
        <v>3.0000000000000001E-3</v>
      </c>
    </row>
    <row r="45" spans="1:17" x14ac:dyDescent="0.35">
      <c r="A45">
        <v>10</v>
      </c>
      <c r="B45" t="s">
        <v>200</v>
      </c>
      <c r="C45">
        <v>1</v>
      </c>
      <c r="D45">
        <v>1</v>
      </c>
      <c r="E45">
        <v>6</v>
      </c>
      <c r="F45">
        <v>6</v>
      </c>
      <c r="G45">
        <v>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1.1000000000000001</v>
      </c>
      <c r="P45">
        <v>1.1000000000000001</v>
      </c>
      <c r="Q45" s="1">
        <v>0</v>
      </c>
    </row>
    <row r="46" spans="1:17" x14ac:dyDescent="0.35">
      <c r="A46">
        <v>10</v>
      </c>
      <c r="B46" t="s">
        <v>136</v>
      </c>
      <c r="C46">
        <v>1</v>
      </c>
      <c r="D46">
        <v>3</v>
      </c>
      <c r="E46">
        <v>6</v>
      </c>
      <c r="F46">
        <v>6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1.1000000000000001</v>
      </c>
      <c r="P46">
        <v>1.1000000000000001</v>
      </c>
      <c r="Q46" s="1">
        <v>3.3000000000000002E-2</v>
      </c>
    </row>
    <row r="47" spans="1:17" x14ac:dyDescent="0.35">
      <c r="A47">
        <v>10</v>
      </c>
      <c r="B47" t="s">
        <v>60</v>
      </c>
      <c r="C47">
        <v>1</v>
      </c>
      <c r="D47">
        <v>1</v>
      </c>
      <c r="E47">
        <v>6</v>
      </c>
      <c r="F47">
        <v>6</v>
      </c>
      <c r="G47">
        <v>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1.1000000000000001</v>
      </c>
      <c r="P47">
        <v>1.1000000000000001</v>
      </c>
      <c r="Q47" s="1">
        <v>3.5000000000000003E-2</v>
      </c>
    </row>
    <row r="48" spans="1:17" x14ac:dyDescent="0.35">
      <c r="A48">
        <v>10</v>
      </c>
      <c r="B48" t="s">
        <v>202</v>
      </c>
      <c r="C48">
        <v>1</v>
      </c>
      <c r="D48">
        <v>1</v>
      </c>
      <c r="E48">
        <v>6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1.1000000000000001</v>
      </c>
      <c r="P48">
        <v>1.1000000000000001</v>
      </c>
      <c r="Q48" s="1">
        <v>1E-3</v>
      </c>
    </row>
    <row r="49" spans="1:17" x14ac:dyDescent="0.35">
      <c r="A49">
        <v>10</v>
      </c>
      <c r="B49" t="s">
        <v>21</v>
      </c>
      <c r="C49">
        <v>1</v>
      </c>
      <c r="D49">
        <v>2</v>
      </c>
      <c r="E49">
        <v>5</v>
      </c>
      <c r="F49">
        <v>5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 s="1">
        <v>7.0000000000000001E-3</v>
      </c>
    </row>
    <row r="50" spans="1:17" x14ac:dyDescent="0.35">
      <c r="A50">
        <v>10</v>
      </c>
      <c r="B50" t="s">
        <v>101</v>
      </c>
      <c r="C50">
        <v>1</v>
      </c>
      <c r="D50">
        <v>1</v>
      </c>
      <c r="E50">
        <v>3</v>
      </c>
      <c r="F50">
        <v>3</v>
      </c>
      <c r="G50">
        <v>3</v>
      </c>
      <c r="H50">
        <v>0</v>
      </c>
      <c r="I50">
        <v>0</v>
      </c>
      <c r="J50">
        <v>1</v>
      </c>
      <c r="K50">
        <v>2</v>
      </c>
      <c r="L50">
        <v>0</v>
      </c>
      <c r="M50">
        <v>0</v>
      </c>
      <c r="N50">
        <v>1</v>
      </c>
      <c r="O50">
        <v>1</v>
      </c>
      <c r="P50">
        <v>1</v>
      </c>
      <c r="Q50" s="1">
        <v>1E-3</v>
      </c>
    </row>
    <row r="51" spans="1:17" x14ac:dyDescent="0.35">
      <c r="A51">
        <v>10</v>
      </c>
      <c r="B51" t="s">
        <v>63</v>
      </c>
      <c r="C51">
        <v>1</v>
      </c>
      <c r="D51">
        <v>1</v>
      </c>
      <c r="E51">
        <v>5</v>
      </c>
      <c r="F51">
        <v>5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 s="1">
        <v>0.30199999999999999</v>
      </c>
    </row>
    <row r="52" spans="1:17" x14ac:dyDescent="0.35">
      <c r="A52">
        <v>10</v>
      </c>
      <c r="B52" t="s">
        <v>43</v>
      </c>
      <c r="C52">
        <v>1</v>
      </c>
      <c r="D52">
        <v>1</v>
      </c>
      <c r="E52">
        <v>3</v>
      </c>
      <c r="F52">
        <v>3</v>
      </c>
      <c r="G52">
        <v>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0.8</v>
      </c>
      <c r="P52">
        <v>0.8</v>
      </c>
      <c r="Q52" s="1">
        <v>1E-3</v>
      </c>
    </row>
    <row r="53" spans="1:17" x14ac:dyDescent="0.35">
      <c r="A53">
        <v>10</v>
      </c>
      <c r="B53" t="s">
        <v>58</v>
      </c>
      <c r="C53">
        <v>1</v>
      </c>
      <c r="D53">
        <v>3</v>
      </c>
      <c r="E53">
        <v>2</v>
      </c>
      <c r="F53">
        <v>2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0.7</v>
      </c>
      <c r="P53">
        <v>0.7</v>
      </c>
      <c r="Q53" s="1">
        <v>0.26400000000000001</v>
      </c>
    </row>
    <row r="54" spans="1:17" x14ac:dyDescent="0.35">
      <c r="A54">
        <v>10</v>
      </c>
      <c r="B54" t="s">
        <v>32</v>
      </c>
      <c r="C54">
        <v>1</v>
      </c>
      <c r="D54">
        <v>3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0.6</v>
      </c>
      <c r="P54">
        <v>0.6</v>
      </c>
      <c r="Q54" s="1">
        <v>0.2</v>
      </c>
    </row>
    <row r="55" spans="1:17" x14ac:dyDescent="0.35">
      <c r="A55">
        <v>10</v>
      </c>
      <c r="B55" t="s">
        <v>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0</v>
      </c>
    </row>
    <row r="56" spans="1:17" x14ac:dyDescent="0.35">
      <c r="A56">
        <v>10</v>
      </c>
      <c r="B56" t="s">
        <v>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0</v>
      </c>
    </row>
    <row r="57" spans="1:17" x14ac:dyDescent="0.35">
      <c r="A57">
        <v>10</v>
      </c>
      <c r="B57" t="s">
        <v>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v>3.9E-2</v>
      </c>
    </row>
    <row r="58" spans="1:17" x14ac:dyDescent="0.35">
      <c r="A58">
        <v>10</v>
      </c>
      <c r="B58" t="s">
        <v>67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0.79400000000000004</v>
      </c>
    </row>
    <row r="59" spans="1:17" x14ac:dyDescent="0.35">
      <c r="A59">
        <v>10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 s="1">
        <v>0</v>
      </c>
    </row>
    <row r="60" spans="1:17" x14ac:dyDescent="0.35">
      <c r="A60">
        <v>10</v>
      </c>
      <c r="B60" t="s">
        <v>53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 s="1">
        <v>1E-3</v>
      </c>
    </row>
    <row r="61" spans="1:17" x14ac:dyDescent="0.35">
      <c r="A61">
        <v>10</v>
      </c>
      <c r="B61" t="s">
        <v>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x14ac:dyDescent="0.35">
      <c r="A62">
        <v>10</v>
      </c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 s="1">
        <v>2E-3</v>
      </c>
    </row>
    <row r="63" spans="1:17" x14ac:dyDescent="0.35">
      <c r="A63">
        <v>10</v>
      </c>
      <c r="B63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 s="1">
        <v>0</v>
      </c>
    </row>
    <row r="64" spans="1:17" x14ac:dyDescent="0.35">
      <c r="A64">
        <v>10</v>
      </c>
      <c r="B64" t="s">
        <v>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 s="1">
        <v>0</v>
      </c>
    </row>
    <row r="65" spans="1:17" x14ac:dyDescent="0.35">
      <c r="A65">
        <v>10</v>
      </c>
      <c r="B65" t="s">
        <v>26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5.3999999999999999E-2</v>
      </c>
    </row>
    <row r="66" spans="1:17" x14ac:dyDescent="0.35">
      <c r="A66">
        <v>10</v>
      </c>
      <c r="B66" t="s">
        <v>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10</v>
      </c>
      <c r="B67" t="s">
        <v>68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10</v>
      </c>
      <c r="B68" t="s">
        <v>76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x14ac:dyDescent="0.35">
      <c r="A69">
        <v>10</v>
      </c>
      <c r="B69" t="s">
        <v>77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x14ac:dyDescent="0.35">
      <c r="A70">
        <v>10</v>
      </c>
      <c r="B70" t="s">
        <v>79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 s="1">
        <v>0</v>
      </c>
    </row>
    <row r="71" spans="1:17" x14ac:dyDescent="0.35">
      <c r="A71">
        <v>10</v>
      </c>
      <c r="B71" t="s">
        <v>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 s="1">
        <v>1E-3</v>
      </c>
    </row>
    <row r="72" spans="1:17" x14ac:dyDescent="0.35">
      <c r="A72">
        <v>10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1E-3</v>
      </c>
    </row>
    <row r="73" spans="1:17" x14ac:dyDescent="0.35">
      <c r="A73">
        <v>10</v>
      </c>
      <c r="B73" t="s">
        <v>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x14ac:dyDescent="0.35">
      <c r="A74">
        <v>10</v>
      </c>
      <c r="B74" t="s">
        <v>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1">
        <v>0</v>
      </c>
    </row>
    <row r="75" spans="1:17" x14ac:dyDescent="0.35">
      <c r="A75">
        <v>10</v>
      </c>
      <c r="B75" t="s">
        <v>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10</v>
      </c>
      <c r="B76" t="s">
        <v>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 s="1">
        <v>0</v>
      </c>
    </row>
    <row r="77" spans="1:17" x14ac:dyDescent="0.35">
      <c r="A77">
        <v>10</v>
      </c>
      <c r="B77" t="s">
        <v>238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10</v>
      </c>
      <c r="B78" t="s">
        <v>86</v>
      </c>
      <c r="C78">
        <v>1</v>
      </c>
      <c r="D78">
        <v>2</v>
      </c>
      <c r="E78">
        <v>10</v>
      </c>
      <c r="F78">
        <v>10</v>
      </c>
      <c r="G78">
        <v>10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 s="1">
        <v>0</v>
      </c>
    </row>
    <row r="79" spans="1:17" x14ac:dyDescent="0.35">
      <c r="A79">
        <v>10</v>
      </c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10</v>
      </c>
      <c r="B80" t="s">
        <v>88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 s="1">
        <v>0</v>
      </c>
    </row>
    <row r="81" spans="1:17" x14ac:dyDescent="0.35">
      <c r="A81">
        <v>10</v>
      </c>
      <c r="B81" t="s">
        <v>90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10</v>
      </c>
      <c r="B82" t="s">
        <v>95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 s="1">
        <v>0</v>
      </c>
    </row>
    <row r="83" spans="1:17" x14ac:dyDescent="0.35">
      <c r="A83">
        <v>10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10</v>
      </c>
      <c r="B84" t="s">
        <v>242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10</v>
      </c>
      <c r="B85" t="s">
        <v>94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10</v>
      </c>
      <c r="B86" t="s">
        <v>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0.01</v>
      </c>
    </row>
    <row r="87" spans="1:17" x14ac:dyDescent="0.35">
      <c r="A87">
        <v>10</v>
      </c>
      <c r="B87" t="s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10</v>
      </c>
      <c r="B88" t="s">
        <v>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10</v>
      </c>
      <c r="B89" t="s">
        <v>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10</v>
      </c>
      <c r="B90" t="s">
        <v>98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10</v>
      </c>
      <c r="B91" t="s">
        <v>104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 s="1">
        <v>0</v>
      </c>
    </row>
    <row r="92" spans="1:17" x14ac:dyDescent="0.35">
      <c r="A92">
        <v>10</v>
      </c>
      <c r="B92" t="s">
        <v>100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10</v>
      </c>
      <c r="B93" t="s">
        <v>62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1E-3</v>
      </c>
    </row>
    <row r="94" spans="1:17" x14ac:dyDescent="0.35">
      <c r="A94">
        <v>10</v>
      </c>
      <c r="B94" t="s">
        <v>105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10</v>
      </c>
      <c r="B95" t="s">
        <v>237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 s="1">
        <v>0</v>
      </c>
    </row>
    <row r="96" spans="1:17" x14ac:dyDescent="0.35">
      <c r="A96">
        <v>10</v>
      </c>
      <c r="B96" t="s">
        <v>107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10</v>
      </c>
      <c r="B97" t="s">
        <v>108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 s="1">
        <v>0</v>
      </c>
    </row>
    <row r="98" spans="1:17" x14ac:dyDescent="0.35">
      <c r="A98">
        <v>10</v>
      </c>
      <c r="B98" t="s">
        <v>55</v>
      </c>
      <c r="C98">
        <v>0</v>
      </c>
      <c r="D98">
        <v>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1">
        <v>1E-3</v>
      </c>
    </row>
    <row r="99" spans="1:17" x14ac:dyDescent="0.35">
      <c r="A99">
        <v>10</v>
      </c>
      <c r="B99" t="s">
        <v>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10</v>
      </c>
      <c r="B100" t="s">
        <v>110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10</v>
      </c>
      <c r="B101" t="s">
        <v>111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10</v>
      </c>
      <c r="B102" t="s">
        <v>112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10</v>
      </c>
      <c r="B103" t="s">
        <v>113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1E-3</v>
      </c>
    </row>
    <row r="104" spans="1:17" x14ac:dyDescent="0.35">
      <c r="A104">
        <v>10</v>
      </c>
      <c r="B104" t="s">
        <v>114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 s="1">
        <v>0</v>
      </c>
    </row>
    <row r="105" spans="1:17" x14ac:dyDescent="0.35">
      <c r="A105">
        <v>10</v>
      </c>
      <c r="B105" t="s">
        <v>115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10</v>
      </c>
      <c r="B106" t="s">
        <v>116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10</v>
      </c>
      <c r="B107" t="s">
        <v>117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10</v>
      </c>
      <c r="B108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10</v>
      </c>
      <c r="B109" t="s">
        <v>120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">
        <v>0</v>
      </c>
    </row>
    <row r="110" spans="1:17" x14ac:dyDescent="0.35">
      <c r="A110">
        <v>10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10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10</v>
      </c>
      <c r="B112" t="s">
        <v>125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1E-3</v>
      </c>
    </row>
    <row r="113" spans="1:17" x14ac:dyDescent="0.35">
      <c r="A113">
        <v>10</v>
      </c>
      <c r="B113" t="s">
        <v>123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0</v>
      </c>
    </row>
    <row r="114" spans="1:17" x14ac:dyDescent="0.35">
      <c r="A114">
        <v>10</v>
      </c>
      <c r="B114" t="s">
        <v>126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10</v>
      </c>
      <c r="B115" t="s">
        <v>127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10</v>
      </c>
      <c r="B116" t="s">
        <v>128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10</v>
      </c>
      <c r="B117" t="s">
        <v>129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10</v>
      </c>
      <c r="B118" t="s">
        <v>130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10</v>
      </c>
      <c r="B119" t="s">
        <v>132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10</v>
      </c>
      <c r="B120" t="s">
        <v>133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10</v>
      </c>
      <c r="B121" t="s">
        <v>134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0</v>
      </c>
    </row>
    <row r="122" spans="1:17" x14ac:dyDescent="0.35">
      <c r="A122">
        <v>10</v>
      </c>
      <c r="B122" t="s">
        <v>135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10</v>
      </c>
      <c r="B123" t="s">
        <v>33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 s="1">
        <v>3.0000000000000001E-3</v>
      </c>
    </row>
    <row r="124" spans="1:17" x14ac:dyDescent="0.35">
      <c r="A124">
        <v>10</v>
      </c>
      <c r="B124" t="s">
        <v>137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v>1E-3</v>
      </c>
    </row>
    <row r="125" spans="1:17" x14ac:dyDescent="0.35">
      <c r="A125">
        <v>10</v>
      </c>
      <c r="B125" t="s">
        <v>138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0</v>
      </c>
    </row>
    <row r="126" spans="1:17" x14ac:dyDescent="0.35">
      <c r="A126">
        <v>10</v>
      </c>
      <c r="B126" t="s">
        <v>139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10</v>
      </c>
      <c r="B127" t="s">
        <v>140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10</v>
      </c>
      <c r="B128" t="s">
        <v>141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10</v>
      </c>
      <c r="B129" t="s">
        <v>142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10</v>
      </c>
      <c r="B130" t="s">
        <v>143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10</v>
      </c>
      <c r="B131" t="s">
        <v>243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10</v>
      </c>
      <c r="B132" t="s">
        <v>145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10</v>
      </c>
      <c r="B133" t="s">
        <v>151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0</v>
      </c>
    </row>
    <row r="134" spans="1:17" x14ac:dyDescent="0.35">
      <c r="A134">
        <v>10</v>
      </c>
      <c r="B134" t="s">
        <v>146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1E-3</v>
      </c>
    </row>
    <row r="135" spans="1:17" x14ac:dyDescent="0.35">
      <c r="A135">
        <v>10</v>
      </c>
      <c r="B135" t="s">
        <v>147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10</v>
      </c>
      <c r="B136" t="s">
        <v>239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10</v>
      </c>
      <c r="B137" t="s">
        <v>150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10</v>
      </c>
      <c r="B138" t="s">
        <v>152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10</v>
      </c>
      <c r="B139" t="s">
        <v>153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10</v>
      </c>
      <c r="B140" t="s">
        <v>156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1E-3</v>
      </c>
    </row>
    <row r="141" spans="1:17" x14ac:dyDescent="0.35">
      <c r="A141">
        <v>10</v>
      </c>
      <c r="B141" t="s">
        <v>160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10</v>
      </c>
      <c r="B142" t="s">
        <v>157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10</v>
      </c>
      <c r="B143" t="s">
        <v>158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10</v>
      </c>
      <c r="B144" t="s">
        <v>159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10</v>
      </c>
      <c r="B145" t="s">
        <v>164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10</v>
      </c>
      <c r="B146" t="s">
        <v>52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10</v>
      </c>
      <c r="B147" t="s">
        <v>161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 s="1">
        <v>2E-3</v>
      </c>
    </row>
    <row r="148" spans="1:17" x14ac:dyDescent="0.35">
      <c r="A148">
        <v>10</v>
      </c>
      <c r="B148" t="s">
        <v>162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10</v>
      </c>
      <c r="B149" t="s">
        <v>163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0.01</v>
      </c>
    </row>
    <row r="150" spans="1:17" x14ac:dyDescent="0.35">
      <c r="A150">
        <v>10</v>
      </c>
      <c r="B150" t="s">
        <v>165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 s="1">
        <v>0</v>
      </c>
    </row>
    <row r="151" spans="1:17" x14ac:dyDescent="0.35">
      <c r="A151">
        <v>10</v>
      </c>
      <c r="B151" t="s">
        <v>166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10</v>
      </c>
      <c r="B152" t="s">
        <v>168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10</v>
      </c>
      <c r="B153" t="s">
        <v>169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5.8000000000000003E-2</v>
      </c>
    </row>
    <row r="154" spans="1:17" x14ac:dyDescent="0.35">
      <c r="A154">
        <v>10</v>
      </c>
      <c r="B154" t="s">
        <v>170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2E-3</v>
      </c>
    </row>
    <row r="155" spans="1:17" x14ac:dyDescent="0.35">
      <c r="A155">
        <v>10</v>
      </c>
      <c r="B155" t="s">
        <v>171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0</v>
      </c>
    </row>
    <row r="156" spans="1:17" x14ac:dyDescent="0.35">
      <c r="A156">
        <v>10</v>
      </c>
      <c r="B156" t="s">
        <v>48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5.0000000000000001E-3</v>
      </c>
    </row>
    <row r="157" spans="1:17" x14ac:dyDescent="0.35">
      <c r="A157">
        <v>10</v>
      </c>
      <c r="B157" t="s">
        <v>172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10</v>
      </c>
      <c r="B158" t="s">
        <v>173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10</v>
      </c>
      <c r="B159" t="s">
        <v>174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10</v>
      </c>
      <c r="B160" t="s">
        <v>235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10</v>
      </c>
      <c r="B161" t="s">
        <v>19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1</v>
      </c>
    </row>
    <row r="162" spans="1:17" x14ac:dyDescent="0.35">
      <c r="A162">
        <v>10</v>
      </c>
      <c r="B162" t="s">
        <v>176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10</v>
      </c>
      <c r="B163" t="s">
        <v>177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10</v>
      </c>
      <c r="B164" t="s">
        <v>175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10</v>
      </c>
      <c r="B165" t="s">
        <v>178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10</v>
      </c>
      <c r="B166" t="s">
        <v>179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1E-3</v>
      </c>
    </row>
    <row r="167" spans="1:17" x14ac:dyDescent="0.35">
      <c r="A167">
        <v>10</v>
      </c>
      <c r="B167" t="s">
        <v>180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10</v>
      </c>
      <c r="B168" t="s">
        <v>181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10</v>
      </c>
      <c r="B169" t="s">
        <v>182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10</v>
      </c>
      <c r="B170" t="s">
        <v>183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10</v>
      </c>
      <c r="B171" t="s">
        <v>184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 s="1">
        <v>0</v>
      </c>
    </row>
    <row r="172" spans="1:17" x14ac:dyDescent="0.35">
      <c r="A172">
        <v>10</v>
      </c>
      <c r="B172" t="s">
        <v>34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0.32100000000000001</v>
      </c>
    </row>
    <row r="173" spans="1:17" x14ac:dyDescent="0.35">
      <c r="A173">
        <v>10</v>
      </c>
      <c r="B173" t="s">
        <v>185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1E-3</v>
      </c>
    </row>
    <row r="174" spans="1:17" x14ac:dyDescent="0.35">
      <c r="A174">
        <v>10</v>
      </c>
      <c r="B174" t="s">
        <v>186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</v>
      </c>
    </row>
    <row r="175" spans="1:17" x14ac:dyDescent="0.35">
      <c r="A175">
        <v>10</v>
      </c>
      <c r="B175" t="s">
        <v>240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10</v>
      </c>
      <c r="B176" t="s">
        <v>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0.45500000000000002</v>
      </c>
    </row>
    <row r="177" spans="1:17" x14ac:dyDescent="0.35">
      <c r="A177">
        <v>10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10</v>
      </c>
      <c r="B178" t="s">
        <v>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0.79600000000000004</v>
      </c>
    </row>
    <row r="179" spans="1:17" x14ac:dyDescent="0.35">
      <c r="A179">
        <v>10</v>
      </c>
      <c r="B179" t="s">
        <v>188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10</v>
      </c>
      <c r="B180" t="s">
        <v>187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 s="1">
        <v>0</v>
      </c>
    </row>
    <row r="181" spans="1:17" x14ac:dyDescent="0.35">
      <c r="A181">
        <v>10</v>
      </c>
      <c r="B181" t="s">
        <v>189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10</v>
      </c>
      <c r="B182" t="s">
        <v>61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1E-3</v>
      </c>
    </row>
    <row r="183" spans="1:17" x14ac:dyDescent="0.35">
      <c r="A183">
        <v>10</v>
      </c>
      <c r="B183" t="s">
        <v>236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10</v>
      </c>
      <c r="B184" t="s">
        <v>228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10</v>
      </c>
      <c r="B185" t="s">
        <v>191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0</v>
      </c>
    </row>
    <row r="186" spans="1:17" x14ac:dyDescent="0.35">
      <c r="A186">
        <v>10</v>
      </c>
      <c r="B186" t="s">
        <v>192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0</v>
      </c>
    </row>
    <row r="187" spans="1:17" x14ac:dyDescent="0.35">
      <c r="A187">
        <v>10</v>
      </c>
      <c r="B187" t="s">
        <v>193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10</v>
      </c>
      <c r="B188" t="s">
        <v>194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10</v>
      </c>
      <c r="B189" t="s">
        <v>195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10</v>
      </c>
      <c r="B190" t="s">
        <v>196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10</v>
      </c>
      <c r="B191" t="s">
        <v>197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10</v>
      </c>
      <c r="B192" t="s">
        <v>198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0</v>
      </c>
    </row>
    <row r="193" spans="1:17" x14ac:dyDescent="0.35">
      <c r="A193">
        <v>10</v>
      </c>
      <c r="B193" t="s">
        <v>199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1E-3</v>
      </c>
    </row>
    <row r="194" spans="1:17" x14ac:dyDescent="0.35">
      <c r="A194">
        <v>10</v>
      </c>
      <c r="B194" t="s">
        <v>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0.6</v>
      </c>
    </row>
    <row r="195" spans="1:17" x14ac:dyDescent="0.35">
      <c r="A195">
        <v>10</v>
      </c>
      <c r="B195" t="s">
        <v>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0.67200000000000004</v>
      </c>
    </row>
    <row r="196" spans="1:17" x14ac:dyDescent="0.35">
      <c r="A196">
        <v>10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10</v>
      </c>
      <c r="B197" t="s">
        <v>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0.81699999999999995</v>
      </c>
    </row>
    <row r="198" spans="1:17" x14ac:dyDescent="0.35">
      <c r="A198">
        <v>10</v>
      </c>
      <c r="B198" t="s">
        <v>61</v>
      </c>
      <c r="C198">
        <v>1</v>
      </c>
      <c r="D198">
        <v>1</v>
      </c>
      <c r="E198">
        <v>-6</v>
      </c>
      <c r="F198">
        <v>-6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-0.1</v>
      </c>
      <c r="P198">
        <v>-0.1</v>
      </c>
      <c r="Q198" s="1">
        <v>1E-3</v>
      </c>
    </row>
    <row r="199" spans="1:17" x14ac:dyDescent="0.35">
      <c r="A199">
        <v>10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11</v>
      </c>
      <c r="B5" t="s">
        <v>46</v>
      </c>
      <c r="C5">
        <v>8</v>
      </c>
      <c r="D5">
        <v>9</v>
      </c>
      <c r="E5">
        <v>89</v>
      </c>
      <c r="F5">
        <v>11.1</v>
      </c>
      <c r="G5">
        <v>24</v>
      </c>
      <c r="H5">
        <v>2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18.899999999999999</v>
      </c>
      <c r="P5">
        <v>18.899999999999999</v>
      </c>
      <c r="Q5" s="1">
        <v>0.997</v>
      </c>
    </row>
    <row r="6" spans="1:17" x14ac:dyDescent="0.35">
      <c r="A6">
        <v>11</v>
      </c>
      <c r="B6" t="s">
        <v>59</v>
      </c>
      <c r="C6">
        <v>4</v>
      </c>
      <c r="D6">
        <v>4</v>
      </c>
      <c r="E6">
        <v>47</v>
      </c>
      <c r="F6">
        <v>11.8</v>
      </c>
      <c r="G6">
        <v>29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12.7</v>
      </c>
      <c r="P6">
        <v>12.7</v>
      </c>
      <c r="Q6" s="1">
        <v>2E-3</v>
      </c>
    </row>
    <row r="7" spans="1:17" x14ac:dyDescent="0.35">
      <c r="A7">
        <v>11</v>
      </c>
      <c r="B7" t="s">
        <v>19</v>
      </c>
      <c r="C7">
        <v>7</v>
      </c>
      <c r="D7">
        <v>9</v>
      </c>
      <c r="E7">
        <v>44</v>
      </c>
      <c r="F7">
        <v>6.3</v>
      </c>
      <c r="G7">
        <v>13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11.9</v>
      </c>
      <c r="P7">
        <v>11.9</v>
      </c>
      <c r="Q7" s="1">
        <v>1</v>
      </c>
    </row>
    <row r="8" spans="1:17" x14ac:dyDescent="0.35">
      <c r="A8">
        <v>11</v>
      </c>
      <c r="B8" t="s">
        <v>55</v>
      </c>
      <c r="C8">
        <v>1</v>
      </c>
      <c r="D8">
        <v>3</v>
      </c>
      <c r="E8">
        <v>51</v>
      </c>
      <c r="F8">
        <v>51</v>
      </c>
      <c r="G8">
        <v>51</v>
      </c>
      <c r="H8">
        <v>4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11.6</v>
      </c>
      <c r="P8">
        <v>11.6</v>
      </c>
      <c r="Q8" s="1">
        <v>1E-3</v>
      </c>
    </row>
    <row r="9" spans="1:17" x14ac:dyDescent="0.35">
      <c r="A9">
        <v>11</v>
      </c>
      <c r="B9" t="s">
        <v>40</v>
      </c>
      <c r="C9">
        <v>2</v>
      </c>
      <c r="D9">
        <v>3</v>
      </c>
      <c r="E9">
        <v>32</v>
      </c>
      <c r="F9">
        <v>16</v>
      </c>
      <c r="G9">
        <v>20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10.199999999999999</v>
      </c>
      <c r="P9">
        <v>10.199999999999999</v>
      </c>
      <c r="Q9" s="1">
        <v>0.83299999999999996</v>
      </c>
    </row>
    <row r="10" spans="1:17" x14ac:dyDescent="0.35">
      <c r="A10">
        <v>11</v>
      </c>
      <c r="B10" t="s">
        <v>33</v>
      </c>
      <c r="C10">
        <v>2</v>
      </c>
      <c r="D10">
        <v>2</v>
      </c>
      <c r="E10">
        <v>23</v>
      </c>
      <c r="F10">
        <v>11.5</v>
      </c>
      <c r="G10">
        <v>18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9.3000000000000007</v>
      </c>
      <c r="P10">
        <v>9.3000000000000007</v>
      </c>
      <c r="Q10" s="1">
        <v>3.0000000000000001E-3</v>
      </c>
    </row>
    <row r="11" spans="1:17" x14ac:dyDescent="0.35">
      <c r="A11">
        <v>11</v>
      </c>
      <c r="B11" t="s">
        <v>45</v>
      </c>
      <c r="C11">
        <v>7</v>
      </c>
      <c r="D11">
        <v>15</v>
      </c>
      <c r="E11">
        <v>56</v>
      </c>
      <c r="F11">
        <v>8</v>
      </c>
      <c r="G11">
        <v>18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9.1</v>
      </c>
      <c r="P11">
        <v>9.1</v>
      </c>
      <c r="Q11" s="1">
        <v>0.92100000000000004</v>
      </c>
    </row>
    <row r="12" spans="1:17" x14ac:dyDescent="0.35">
      <c r="A12">
        <v>11</v>
      </c>
      <c r="B12" t="s">
        <v>64</v>
      </c>
      <c r="C12">
        <v>4</v>
      </c>
      <c r="D12">
        <v>6</v>
      </c>
      <c r="E12">
        <v>57</v>
      </c>
      <c r="F12">
        <v>14.3</v>
      </c>
      <c r="G12">
        <v>21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7.7</v>
      </c>
      <c r="P12">
        <v>7.7</v>
      </c>
      <c r="Q12" s="1">
        <v>2.9000000000000001E-2</v>
      </c>
    </row>
    <row r="13" spans="1:17" x14ac:dyDescent="0.35">
      <c r="A13">
        <v>11</v>
      </c>
      <c r="B13" t="s">
        <v>31</v>
      </c>
      <c r="C13">
        <v>6</v>
      </c>
      <c r="D13">
        <v>7</v>
      </c>
      <c r="E13">
        <v>46</v>
      </c>
      <c r="F13">
        <v>7.7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7.6</v>
      </c>
      <c r="P13">
        <v>7.6</v>
      </c>
      <c r="Q13" s="1">
        <v>0.89600000000000002</v>
      </c>
    </row>
    <row r="14" spans="1:17" x14ac:dyDescent="0.35">
      <c r="A14">
        <v>11</v>
      </c>
      <c r="B14" t="s">
        <v>15</v>
      </c>
      <c r="C14">
        <v>4</v>
      </c>
      <c r="D14">
        <v>7</v>
      </c>
      <c r="E14">
        <v>55</v>
      </c>
      <c r="F14">
        <v>13.8</v>
      </c>
      <c r="G14">
        <v>29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7.5</v>
      </c>
      <c r="P14">
        <v>7.5</v>
      </c>
      <c r="Q14" s="1">
        <v>0.99199999999999999</v>
      </c>
    </row>
    <row r="15" spans="1:17" x14ac:dyDescent="0.35">
      <c r="A15">
        <v>11</v>
      </c>
      <c r="B15" t="s">
        <v>30</v>
      </c>
      <c r="C15">
        <v>4</v>
      </c>
      <c r="D15">
        <v>5</v>
      </c>
      <c r="E15">
        <v>49</v>
      </c>
      <c r="F15">
        <v>12.3</v>
      </c>
      <c r="G15">
        <v>27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6.9</v>
      </c>
      <c r="P15">
        <v>6.9</v>
      </c>
      <c r="Q15" s="1">
        <v>0.39500000000000002</v>
      </c>
    </row>
    <row r="16" spans="1:17" x14ac:dyDescent="0.35">
      <c r="A16">
        <v>11</v>
      </c>
      <c r="B16" t="s">
        <v>148</v>
      </c>
      <c r="C16">
        <v>1</v>
      </c>
      <c r="D16">
        <v>3</v>
      </c>
      <c r="E16">
        <v>4</v>
      </c>
      <c r="F16">
        <v>4</v>
      </c>
      <c r="G16">
        <v>4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6.9</v>
      </c>
      <c r="P16">
        <v>6.9</v>
      </c>
      <c r="Q16" s="1">
        <v>2E-3</v>
      </c>
    </row>
    <row r="17" spans="1:17" x14ac:dyDescent="0.35">
      <c r="A17">
        <v>11</v>
      </c>
      <c r="B17" t="s">
        <v>80</v>
      </c>
      <c r="C17">
        <v>4</v>
      </c>
      <c r="D17">
        <v>4</v>
      </c>
      <c r="E17">
        <v>49</v>
      </c>
      <c r="F17">
        <v>12.3</v>
      </c>
      <c r="G17">
        <v>21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6.9</v>
      </c>
      <c r="P17">
        <v>6.9</v>
      </c>
      <c r="Q17" s="1">
        <v>0.03</v>
      </c>
    </row>
    <row r="18" spans="1:17" x14ac:dyDescent="0.35">
      <c r="A18">
        <v>11</v>
      </c>
      <c r="B18" t="s">
        <v>47</v>
      </c>
      <c r="C18">
        <v>5</v>
      </c>
      <c r="D18">
        <v>7</v>
      </c>
      <c r="E18">
        <v>43</v>
      </c>
      <c r="F18">
        <v>8.6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6.8</v>
      </c>
      <c r="P18">
        <v>6.8</v>
      </c>
      <c r="Q18" s="1">
        <v>0.80400000000000005</v>
      </c>
    </row>
    <row r="19" spans="1:17" x14ac:dyDescent="0.35">
      <c r="A19">
        <v>11</v>
      </c>
      <c r="B19" t="s">
        <v>65</v>
      </c>
      <c r="C19">
        <v>4</v>
      </c>
      <c r="D19">
        <v>5</v>
      </c>
      <c r="E19">
        <v>46</v>
      </c>
      <c r="F19">
        <v>11.5</v>
      </c>
      <c r="G19">
        <v>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6.6</v>
      </c>
      <c r="P19">
        <v>6.6</v>
      </c>
      <c r="Q19" s="1">
        <v>6.4000000000000001E-2</v>
      </c>
    </row>
    <row r="20" spans="1:17" x14ac:dyDescent="0.35">
      <c r="A20">
        <v>11</v>
      </c>
      <c r="B20" t="s">
        <v>20</v>
      </c>
      <c r="C20">
        <v>5</v>
      </c>
      <c r="D20">
        <v>8</v>
      </c>
      <c r="E20">
        <v>58</v>
      </c>
      <c r="F20">
        <v>11.6</v>
      </c>
      <c r="G20">
        <v>29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6.3</v>
      </c>
      <c r="P20">
        <v>6.3</v>
      </c>
      <c r="Q20" s="1">
        <v>0.64600000000000002</v>
      </c>
    </row>
    <row r="21" spans="1:17" x14ac:dyDescent="0.35">
      <c r="A21">
        <v>11</v>
      </c>
      <c r="B21" t="s">
        <v>22</v>
      </c>
      <c r="C21">
        <v>3</v>
      </c>
      <c r="D21">
        <v>5</v>
      </c>
      <c r="E21">
        <v>18</v>
      </c>
      <c r="F21">
        <v>6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5.3</v>
      </c>
      <c r="P21">
        <v>5.3</v>
      </c>
      <c r="Q21" s="1">
        <v>0.97</v>
      </c>
    </row>
    <row r="22" spans="1:17" x14ac:dyDescent="0.35">
      <c r="A22">
        <v>11</v>
      </c>
      <c r="B22" t="s">
        <v>118</v>
      </c>
      <c r="C22">
        <v>3</v>
      </c>
      <c r="D22">
        <v>3</v>
      </c>
      <c r="E22">
        <v>38</v>
      </c>
      <c r="F22">
        <v>12.7</v>
      </c>
      <c r="G22">
        <v>26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5.3</v>
      </c>
      <c r="P22">
        <v>5.3</v>
      </c>
      <c r="Q22" s="1">
        <v>8.9999999999999993E-3</v>
      </c>
    </row>
    <row r="23" spans="1:17" x14ac:dyDescent="0.35">
      <c r="A23">
        <v>11</v>
      </c>
      <c r="B23" t="s">
        <v>23</v>
      </c>
      <c r="C23">
        <v>4</v>
      </c>
      <c r="D23">
        <v>6</v>
      </c>
      <c r="E23">
        <v>29</v>
      </c>
      <c r="F23">
        <v>7.3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4.9000000000000004</v>
      </c>
      <c r="P23">
        <v>4.9000000000000004</v>
      </c>
      <c r="Q23" s="1">
        <v>0.94799999999999995</v>
      </c>
    </row>
    <row r="24" spans="1:17" x14ac:dyDescent="0.35">
      <c r="A24">
        <v>11</v>
      </c>
      <c r="B24" t="s">
        <v>51</v>
      </c>
      <c r="C24">
        <v>4</v>
      </c>
      <c r="D24">
        <v>6</v>
      </c>
      <c r="E24">
        <v>28</v>
      </c>
      <c r="F24">
        <v>7</v>
      </c>
      <c r="G24">
        <v>11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4.8</v>
      </c>
      <c r="P24">
        <v>4.8</v>
      </c>
      <c r="Q24" s="1">
        <v>0.14399999999999999</v>
      </c>
    </row>
    <row r="25" spans="1:17" x14ac:dyDescent="0.35">
      <c r="A25">
        <v>11</v>
      </c>
      <c r="B25" t="s">
        <v>25</v>
      </c>
      <c r="C25">
        <v>3</v>
      </c>
      <c r="D25">
        <v>5</v>
      </c>
      <c r="E25">
        <v>32</v>
      </c>
      <c r="F25">
        <v>10.7</v>
      </c>
      <c r="G25">
        <v>24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4.7</v>
      </c>
      <c r="P25">
        <v>4.7</v>
      </c>
      <c r="Q25" s="1">
        <v>0.84299999999999997</v>
      </c>
    </row>
    <row r="26" spans="1:17" x14ac:dyDescent="0.35">
      <c r="A26">
        <v>11</v>
      </c>
      <c r="B26" t="s">
        <v>102</v>
      </c>
      <c r="C26">
        <v>2</v>
      </c>
      <c r="D26">
        <v>2</v>
      </c>
      <c r="E26">
        <v>33</v>
      </c>
      <c r="F26">
        <v>16.5</v>
      </c>
      <c r="G26">
        <v>19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4.3</v>
      </c>
      <c r="P26">
        <v>4.3</v>
      </c>
      <c r="Q26" s="1">
        <v>4.0000000000000001E-3</v>
      </c>
    </row>
    <row r="27" spans="1:17" x14ac:dyDescent="0.35">
      <c r="A27">
        <v>11</v>
      </c>
      <c r="B27" t="s">
        <v>136</v>
      </c>
      <c r="C27">
        <v>2</v>
      </c>
      <c r="D27">
        <v>2</v>
      </c>
      <c r="E27">
        <v>32</v>
      </c>
      <c r="F27">
        <v>16</v>
      </c>
      <c r="G27">
        <v>27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4.2</v>
      </c>
      <c r="P27">
        <v>4.2</v>
      </c>
      <c r="Q27" s="1">
        <v>3.3000000000000002E-2</v>
      </c>
    </row>
    <row r="28" spans="1:17" x14ac:dyDescent="0.35">
      <c r="A28">
        <v>11</v>
      </c>
      <c r="B28" t="s">
        <v>161</v>
      </c>
      <c r="C28">
        <v>3</v>
      </c>
      <c r="D28">
        <v>4</v>
      </c>
      <c r="E28">
        <v>25</v>
      </c>
      <c r="F28">
        <v>8.3000000000000007</v>
      </c>
      <c r="G28">
        <v>18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</v>
      </c>
      <c r="P28">
        <v>4</v>
      </c>
      <c r="Q28" s="1">
        <v>2E-3</v>
      </c>
    </row>
    <row r="29" spans="1:17" x14ac:dyDescent="0.35">
      <c r="A29">
        <v>11</v>
      </c>
      <c r="B29" t="s">
        <v>37</v>
      </c>
      <c r="C29">
        <v>3</v>
      </c>
      <c r="D29">
        <v>4</v>
      </c>
      <c r="E29">
        <v>20</v>
      </c>
      <c r="F29">
        <v>6.7</v>
      </c>
      <c r="G29">
        <v>11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3.5</v>
      </c>
      <c r="P29">
        <v>3.5</v>
      </c>
      <c r="Q29" s="1">
        <v>0.79900000000000004</v>
      </c>
    </row>
    <row r="30" spans="1:17" x14ac:dyDescent="0.35">
      <c r="A30">
        <v>11</v>
      </c>
      <c r="B30" t="s">
        <v>17</v>
      </c>
      <c r="C30">
        <v>2</v>
      </c>
      <c r="D30">
        <v>2</v>
      </c>
      <c r="E30">
        <v>23</v>
      </c>
      <c r="F30">
        <v>11.5</v>
      </c>
      <c r="G30">
        <v>14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3.3</v>
      </c>
      <c r="P30">
        <v>3.3</v>
      </c>
      <c r="Q30" s="1">
        <v>0.60299999999999998</v>
      </c>
    </row>
    <row r="31" spans="1:17" x14ac:dyDescent="0.35">
      <c r="A31">
        <v>11</v>
      </c>
      <c r="B31" t="s">
        <v>104</v>
      </c>
      <c r="C31">
        <v>2</v>
      </c>
      <c r="D31">
        <v>2</v>
      </c>
      <c r="E31">
        <v>21</v>
      </c>
      <c r="F31">
        <v>10.5</v>
      </c>
      <c r="G31">
        <v>14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3.1</v>
      </c>
      <c r="P31">
        <v>3.1</v>
      </c>
      <c r="Q31" s="1">
        <v>0</v>
      </c>
    </row>
    <row r="32" spans="1:17" x14ac:dyDescent="0.35">
      <c r="A32">
        <v>11</v>
      </c>
      <c r="B32" t="s">
        <v>73</v>
      </c>
      <c r="C32">
        <v>2</v>
      </c>
      <c r="D32">
        <v>2</v>
      </c>
      <c r="E32">
        <v>19</v>
      </c>
      <c r="F32">
        <v>9.5</v>
      </c>
      <c r="G32">
        <v>13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2.9</v>
      </c>
      <c r="P32">
        <v>2.9</v>
      </c>
      <c r="Q32" s="1">
        <v>1E-3</v>
      </c>
    </row>
    <row r="33" spans="1:17" x14ac:dyDescent="0.35">
      <c r="A33">
        <v>11</v>
      </c>
      <c r="B33" t="s">
        <v>29</v>
      </c>
      <c r="C33">
        <v>2</v>
      </c>
      <c r="D33">
        <v>3</v>
      </c>
      <c r="E33">
        <v>18</v>
      </c>
      <c r="F33">
        <v>9</v>
      </c>
      <c r="G33">
        <v>13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2.8</v>
      </c>
      <c r="P33">
        <v>2.8</v>
      </c>
      <c r="Q33" s="1">
        <v>0.20200000000000001</v>
      </c>
    </row>
    <row r="34" spans="1:17" x14ac:dyDescent="0.35">
      <c r="A34">
        <v>11</v>
      </c>
      <c r="B34" t="s">
        <v>35</v>
      </c>
      <c r="C34">
        <v>2</v>
      </c>
      <c r="D34">
        <v>2</v>
      </c>
      <c r="E34">
        <v>15</v>
      </c>
      <c r="F34">
        <v>7.5</v>
      </c>
      <c r="G34">
        <v>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2.5</v>
      </c>
      <c r="P34">
        <v>2.5</v>
      </c>
      <c r="Q34" s="1">
        <v>1E-3</v>
      </c>
    </row>
    <row r="35" spans="1:17" x14ac:dyDescent="0.35">
      <c r="A35">
        <v>11</v>
      </c>
      <c r="B35" t="s">
        <v>201</v>
      </c>
      <c r="C35">
        <v>2</v>
      </c>
      <c r="D35">
        <v>2</v>
      </c>
      <c r="E35">
        <v>15</v>
      </c>
      <c r="F35">
        <v>7.5</v>
      </c>
      <c r="G35">
        <v>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2.5</v>
      </c>
      <c r="P35">
        <v>2.5</v>
      </c>
      <c r="Q35" s="1">
        <v>0</v>
      </c>
    </row>
    <row r="36" spans="1:17" x14ac:dyDescent="0.35">
      <c r="A36">
        <v>11</v>
      </c>
      <c r="B36" t="s">
        <v>84</v>
      </c>
      <c r="C36">
        <v>1</v>
      </c>
      <c r="D36">
        <v>1</v>
      </c>
      <c r="E36">
        <v>20</v>
      </c>
      <c r="F36">
        <v>20</v>
      </c>
      <c r="G36">
        <v>20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2.5</v>
      </c>
      <c r="P36">
        <v>2.5</v>
      </c>
      <c r="Q36" s="1">
        <v>0</v>
      </c>
    </row>
    <row r="37" spans="1:17" x14ac:dyDescent="0.35">
      <c r="A37">
        <v>11</v>
      </c>
      <c r="B37" t="s">
        <v>138</v>
      </c>
      <c r="C37">
        <v>2</v>
      </c>
      <c r="D37">
        <v>2</v>
      </c>
      <c r="E37">
        <v>13</v>
      </c>
      <c r="F37">
        <v>6.5</v>
      </c>
      <c r="G37">
        <v>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2.2999999999999998</v>
      </c>
      <c r="P37">
        <v>2.2999999999999998</v>
      </c>
      <c r="Q37" s="1">
        <v>0</v>
      </c>
    </row>
    <row r="38" spans="1:17" x14ac:dyDescent="0.35">
      <c r="A38">
        <v>11</v>
      </c>
      <c r="B38" t="s">
        <v>56</v>
      </c>
      <c r="C38">
        <v>1</v>
      </c>
      <c r="D38">
        <v>3</v>
      </c>
      <c r="E38">
        <v>17</v>
      </c>
      <c r="F38">
        <v>17</v>
      </c>
      <c r="G38">
        <v>17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2.2000000000000002</v>
      </c>
      <c r="P38">
        <v>2.2000000000000002</v>
      </c>
      <c r="Q38" s="1">
        <v>0.45500000000000002</v>
      </c>
    </row>
    <row r="39" spans="1:17" x14ac:dyDescent="0.35">
      <c r="A39">
        <v>11</v>
      </c>
      <c r="B39" t="s">
        <v>146</v>
      </c>
      <c r="C39">
        <v>1</v>
      </c>
      <c r="D39">
        <v>1</v>
      </c>
      <c r="E39">
        <v>13</v>
      </c>
      <c r="F39">
        <v>13</v>
      </c>
      <c r="G39">
        <v>13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1.8</v>
      </c>
      <c r="P39">
        <v>1.8</v>
      </c>
      <c r="Q39" s="1">
        <v>1E-3</v>
      </c>
    </row>
    <row r="40" spans="1:17" x14ac:dyDescent="0.35">
      <c r="A40">
        <v>11</v>
      </c>
      <c r="B40" t="s">
        <v>151</v>
      </c>
      <c r="C40">
        <v>1</v>
      </c>
      <c r="D40">
        <v>2</v>
      </c>
      <c r="E40">
        <v>11</v>
      </c>
      <c r="F40">
        <v>11</v>
      </c>
      <c r="G40">
        <v>11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1.6</v>
      </c>
      <c r="P40">
        <v>1.6</v>
      </c>
      <c r="Q40" s="1">
        <v>0</v>
      </c>
    </row>
    <row r="41" spans="1:17" x14ac:dyDescent="0.35">
      <c r="A41">
        <v>11</v>
      </c>
      <c r="B41" t="s">
        <v>44</v>
      </c>
      <c r="C41">
        <v>1</v>
      </c>
      <c r="D41">
        <v>3</v>
      </c>
      <c r="E41">
        <v>9</v>
      </c>
      <c r="F41">
        <v>9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1.4</v>
      </c>
      <c r="P41">
        <v>1.4</v>
      </c>
      <c r="Q41" s="1">
        <v>1E-3</v>
      </c>
    </row>
    <row r="42" spans="1:17" x14ac:dyDescent="0.35">
      <c r="A42">
        <v>11</v>
      </c>
      <c r="B42" t="s">
        <v>155</v>
      </c>
      <c r="C42">
        <v>1</v>
      </c>
      <c r="D42">
        <v>1</v>
      </c>
      <c r="E42">
        <v>8</v>
      </c>
      <c r="F42">
        <v>8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1.3</v>
      </c>
      <c r="P42">
        <v>1.3</v>
      </c>
      <c r="Q42" s="1">
        <v>3.0000000000000001E-3</v>
      </c>
    </row>
    <row r="43" spans="1:17" x14ac:dyDescent="0.35">
      <c r="A43">
        <v>11</v>
      </c>
      <c r="B43" t="s">
        <v>67</v>
      </c>
      <c r="C43">
        <v>1</v>
      </c>
      <c r="D43">
        <v>1</v>
      </c>
      <c r="E43">
        <v>7</v>
      </c>
      <c r="F43">
        <v>7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1.2</v>
      </c>
      <c r="P43">
        <v>1.2</v>
      </c>
      <c r="Q43" s="1">
        <v>0.79400000000000004</v>
      </c>
    </row>
    <row r="44" spans="1:17" x14ac:dyDescent="0.35">
      <c r="A44">
        <v>11</v>
      </c>
      <c r="B44" t="s">
        <v>52</v>
      </c>
      <c r="C44">
        <v>1</v>
      </c>
      <c r="D44">
        <v>1</v>
      </c>
      <c r="E44">
        <v>7</v>
      </c>
      <c r="F44">
        <v>7</v>
      </c>
      <c r="G44">
        <v>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1.2</v>
      </c>
      <c r="P44">
        <v>1.2</v>
      </c>
      <c r="Q44" s="1">
        <v>0</v>
      </c>
    </row>
    <row r="45" spans="1:17" x14ac:dyDescent="0.35">
      <c r="A45">
        <v>11</v>
      </c>
      <c r="B45" t="s">
        <v>154</v>
      </c>
      <c r="C45">
        <v>1</v>
      </c>
      <c r="D45">
        <v>2</v>
      </c>
      <c r="E45">
        <v>7</v>
      </c>
      <c r="F45">
        <v>7</v>
      </c>
      <c r="G45">
        <v>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1.2</v>
      </c>
      <c r="P45">
        <v>1.2</v>
      </c>
      <c r="Q45" s="1">
        <v>0</v>
      </c>
    </row>
    <row r="46" spans="1:17" x14ac:dyDescent="0.35">
      <c r="A46">
        <v>11</v>
      </c>
      <c r="B46" t="s">
        <v>39</v>
      </c>
      <c r="C46">
        <v>1</v>
      </c>
      <c r="D46">
        <v>2</v>
      </c>
      <c r="E46">
        <v>6</v>
      </c>
      <c r="F46">
        <v>6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1.1000000000000001</v>
      </c>
      <c r="P46">
        <v>1.1000000000000001</v>
      </c>
      <c r="Q46" s="1">
        <v>0.28100000000000003</v>
      </c>
    </row>
    <row r="47" spans="1:17" x14ac:dyDescent="0.35">
      <c r="A47">
        <v>11</v>
      </c>
      <c r="B47" t="s">
        <v>28</v>
      </c>
      <c r="C47">
        <v>1</v>
      </c>
      <c r="D47">
        <v>2</v>
      </c>
      <c r="E47">
        <v>4</v>
      </c>
      <c r="F47">
        <v>4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0.9</v>
      </c>
      <c r="P47">
        <v>0.9</v>
      </c>
      <c r="Q47" s="1">
        <v>1.7999999999999999E-2</v>
      </c>
    </row>
    <row r="48" spans="1:17" x14ac:dyDescent="0.35">
      <c r="A48">
        <v>11</v>
      </c>
      <c r="B48" t="s">
        <v>170</v>
      </c>
      <c r="C48">
        <v>1</v>
      </c>
      <c r="D48">
        <v>2</v>
      </c>
      <c r="E48">
        <v>3</v>
      </c>
      <c r="F48">
        <v>3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0.8</v>
      </c>
      <c r="P48">
        <v>0.8</v>
      </c>
      <c r="Q48" s="1">
        <v>2E-3</v>
      </c>
    </row>
    <row r="49" spans="1:17" x14ac:dyDescent="0.35">
      <c r="A49">
        <v>11</v>
      </c>
      <c r="B49" t="s">
        <v>165</v>
      </c>
      <c r="C49">
        <v>1</v>
      </c>
      <c r="D49">
        <v>2</v>
      </c>
      <c r="E49">
        <v>2</v>
      </c>
      <c r="F49">
        <v>2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0.7</v>
      </c>
      <c r="P49">
        <v>0.7</v>
      </c>
      <c r="Q49" s="1">
        <v>0</v>
      </c>
    </row>
    <row r="50" spans="1:17" x14ac:dyDescent="0.35">
      <c r="A50">
        <v>11</v>
      </c>
      <c r="B50" t="s">
        <v>70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>
        <v>0</v>
      </c>
    </row>
    <row r="51" spans="1:17" x14ac:dyDescent="0.35">
      <c r="A51">
        <v>11</v>
      </c>
      <c r="B51" t="s">
        <v>69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v>0</v>
      </c>
    </row>
    <row r="52" spans="1:17" x14ac:dyDescent="0.35">
      <c r="A52">
        <v>11</v>
      </c>
      <c r="B52" t="s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 s="1">
        <v>3.9E-2</v>
      </c>
    </row>
    <row r="53" spans="1:17" x14ac:dyDescent="0.35">
      <c r="A53">
        <v>11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v>0.81</v>
      </c>
    </row>
    <row r="54" spans="1:17" x14ac:dyDescent="0.35">
      <c r="A54">
        <v>11</v>
      </c>
      <c r="B54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 s="1">
        <v>0</v>
      </c>
    </row>
    <row r="55" spans="1:17" x14ac:dyDescent="0.35">
      <c r="A55">
        <v>11</v>
      </c>
      <c r="B55" t="s">
        <v>60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 s="1">
        <v>3.5000000000000003E-2</v>
      </c>
    </row>
    <row r="56" spans="1:17" x14ac:dyDescent="0.35">
      <c r="A56">
        <v>11</v>
      </c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1E-3</v>
      </c>
    </row>
    <row r="57" spans="1:17" x14ac:dyDescent="0.35">
      <c r="A57">
        <v>11</v>
      </c>
      <c r="B57" t="s">
        <v>72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 s="1">
        <v>0</v>
      </c>
    </row>
    <row r="58" spans="1:17" x14ac:dyDescent="0.35">
      <c r="A58">
        <v>11</v>
      </c>
      <c r="B58" t="s">
        <v>74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 s="1">
        <v>0</v>
      </c>
    </row>
    <row r="59" spans="1:17" x14ac:dyDescent="0.35">
      <c r="A59">
        <v>11</v>
      </c>
      <c r="B59" t="s">
        <v>75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 s="1">
        <v>0</v>
      </c>
    </row>
    <row r="60" spans="1:17" x14ac:dyDescent="0.35">
      <c r="A60">
        <v>11</v>
      </c>
      <c r="B60" t="s">
        <v>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5.3999999999999999E-2</v>
      </c>
    </row>
    <row r="61" spans="1:17" x14ac:dyDescent="0.35">
      <c r="A61">
        <v>11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x14ac:dyDescent="0.35">
      <c r="A62">
        <v>11</v>
      </c>
      <c r="B62" t="s">
        <v>68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 s="1">
        <v>0</v>
      </c>
    </row>
    <row r="63" spans="1:17" x14ac:dyDescent="0.35">
      <c r="A63">
        <v>11</v>
      </c>
      <c r="B63" t="s">
        <v>76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x14ac:dyDescent="0.35">
      <c r="A64">
        <v>11</v>
      </c>
      <c r="B64" t="s">
        <v>77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v>0</v>
      </c>
    </row>
    <row r="65" spans="1:17" x14ac:dyDescent="0.35">
      <c r="A65">
        <v>11</v>
      </c>
      <c r="B65" t="s">
        <v>82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 s="1">
        <v>1E-3</v>
      </c>
    </row>
    <row r="66" spans="1:17" x14ac:dyDescent="0.35">
      <c r="A66">
        <v>11</v>
      </c>
      <c r="B66" t="s">
        <v>79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 s="1">
        <v>0</v>
      </c>
    </row>
    <row r="67" spans="1:17" x14ac:dyDescent="0.35">
      <c r="A67">
        <v>11</v>
      </c>
      <c r="B67" t="s">
        <v>81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 s="1">
        <v>1E-3</v>
      </c>
    </row>
    <row r="68" spans="1:17" x14ac:dyDescent="0.35">
      <c r="A68">
        <v>11</v>
      </c>
      <c r="B68" t="s">
        <v>86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0</v>
      </c>
    </row>
    <row r="69" spans="1:17" x14ac:dyDescent="0.35">
      <c r="A69">
        <v>11</v>
      </c>
      <c r="B69" t="s">
        <v>95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 s="1">
        <v>0</v>
      </c>
    </row>
    <row r="70" spans="1:17" x14ac:dyDescent="0.35">
      <c r="A70">
        <v>11</v>
      </c>
      <c r="B70" t="s">
        <v>41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 s="1">
        <v>0.01</v>
      </c>
    </row>
    <row r="71" spans="1:17" x14ac:dyDescent="0.35">
      <c r="A71">
        <v>11</v>
      </c>
      <c r="B71" t="s">
        <v>58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0.26400000000000001</v>
      </c>
    </row>
    <row r="72" spans="1:17" x14ac:dyDescent="0.35">
      <c r="A72">
        <v>11</v>
      </c>
      <c r="B72" t="s">
        <v>92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11</v>
      </c>
      <c r="B73" t="s">
        <v>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 s="1">
        <v>0</v>
      </c>
    </row>
    <row r="74" spans="1:17" x14ac:dyDescent="0.35">
      <c r="A74">
        <v>11</v>
      </c>
      <c r="B74" t="s">
        <v>238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11</v>
      </c>
      <c r="B75" t="s">
        <v>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11</v>
      </c>
      <c r="B76" t="s">
        <v>88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 s="1">
        <v>0</v>
      </c>
    </row>
    <row r="77" spans="1:17" x14ac:dyDescent="0.35">
      <c r="A77">
        <v>11</v>
      </c>
      <c r="B77" t="s">
        <v>89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11</v>
      </c>
      <c r="B78" t="s">
        <v>90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11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11</v>
      </c>
      <c r="B80" t="s">
        <v>242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</v>
      </c>
    </row>
    <row r="81" spans="1:17" x14ac:dyDescent="0.35">
      <c r="A81">
        <v>11</v>
      </c>
      <c r="B81" t="s">
        <v>94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11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11</v>
      </c>
      <c r="B83" t="s">
        <v>96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11</v>
      </c>
      <c r="B84" t="s">
        <v>97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11</v>
      </c>
      <c r="B85" t="s">
        <v>62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 s="1">
        <v>1E-3</v>
      </c>
    </row>
    <row r="86" spans="1:17" x14ac:dyDescent="0.35">
      <c r="A86">
        <v>11</v>
      </c>
      <c r="B86" t="s">
        <v>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11</v>
      </c>
      <c r="B87" t="s">
        <v>100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 s="1">
        <v>0</v>
      </c>
    </row>
    <row r="88" spans="1:17" x14ac:dyDescent="0.35">
      <c r="A88">
        <v>11</v>
      </c>
      <c r="B88" t="s">
        <v>43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 s="1">
        <v>1E-3</v>
      </c>
    </row>
    <row r="89" spans="1:17" x14ac:dyDescent="0.35">
      <c r="A89">
        <v>11</v>
      </c>
      <c r="B89" t="s">
        <v>101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 s="1">
        <v>1E-3</v>
      </c>
    </row>
    <row r="90" spans="1:17" x14ac:dyDescent="0.35">
      <c r="A90">
        <v>11</v>
      </c>
      <c r="B90" t="s">
        <v>105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11</v>
      </c>
      <c r="B91" t="s">
        <v>237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11</v>
      </c>
      <c r="B92" t="s">
        <v>107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11</v>
      </c>
      <c r="B93" t="s">
        <v>108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0</v>
      </c>
    </row>
    <row r="94" spans="1:17" x14ac:dyDescent="0.35">
      <c r="A94">
        <v>11</v>
      </c>
      <c r="B94" t="s">
        <v>109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11</v>
      </c>
      <c r="B95" t="s">
        <v>110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11</v>
      </c>
      <c r="B96" t="s">
        <v>111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11</v>
      </c>
      <c r="B97" t="s">
        <v>112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11</v>
      </c>
      <c r="B98" t="s">
        <v>113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1">
        <v>1E-3</v>
      </c>
    </row>
    <row r="99" spans="1:17" x14ac:dyDescent="0.35">
      <c r="A99">
        <v>11</v>
      </c>
      <c r="B99" t="s">
        <v>114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11</v>
      </c>
      <c r="B100" t="s">
        <v>115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11</v>
      </c>
      <c r="B101" t="s">
        <v>116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11</v>
      </c>
      <c r="B102" t="s">
        <v>117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11</v>
      </c>
      <c r="B103" t="s">
        <v>119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11</v>
      </c>
      <c r="B104" t="s">
        <v>120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11</v>
      </c>
      <c r="B105" t="s">
        <v>121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11</v>
      </c>
      <c r="B106" t="s">
        <v>122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11</v>
      </c>
      <c r="B107" t="s">
        <v>123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 s="1">
        <v>0</v>
      </c>
    </row>
    <row r="108" spans="1:17" x14ac:dyDescent="0.35">
      <c r="A108">
        <v>11</v>
      </c>
      <c r="B108" t="s">
        <v>125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1E-3</v>
      </c>
    </row>
    <row r="109" spans="1:17" x14ac:dyDescent="0.35">
      <c r="A109">
        <v>11</v>
      </c>
      <c r="B109" t="s">
        <v>124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">
        <v>5.0000000000000001E-3</v>
      </c>
    </row>
    <row r="110" spans="1:17" x14ac:dyDescent="0.35">
      <c r="A110">
        <v>11</v>
      </c>
      <c r="B110" t="s">
        <v>126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11</v>
      </c>
      <c r="B111" t="s">
        <v>128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11</v>
      </c>
      <c r="B112" t="s">
        <v>129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11</v>
      </c>
      <c r="B113" t="s">
        <v>130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0</v>
      </c>
    </row>
    <row r="114" spans="1:17" x14ac:dyDescent="0.35">
      <c r="A114">
        <v>11</v>
      </c>
      <c r="B114" t="s">
        <v>132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11</v>
      </c>
      <c r="B115" t="s">
        <v>133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11</v>
      </c>
      <c r="B116" t="s">
        <v>134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11</v>
      </c>
      <c r="B117" t="s">
        <v>135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11</v>
      </c>
      <c r="B118" t="s">
        <v>137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1E-3</v>
      </c>
    </row>
    <row r="119" spans="1:17" x14ac:dyDescent="0.35">
      <c r="A119">
        <v>11</v>
      </c>
      <c r="B119" t="s">
        <v>139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11</v>
      </c>
      <c r="B120" t="s">
        <v>140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0</v>
      </c>
    </row>
    <row r="121" spans="1:17" x14ac:dyDescent="0.35">
      <c r="A121">
        <v>11</v>
      </c>
      <c r="B121" t="s">
        <v>141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11</v>
      </c>
      <c r="B122" t="s">
        <v>145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11</v>
      </c>
      <c r="B123" t="s">
        <v>243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11</v>
      </c>
      <c r="B124" t="s">
        <v>143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11</v>
      </c>
      <c r="B125" t="s">
        <v>142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11</v>
      </c>
      <c r="B126" t="s">
        <v>150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11</v>
      </c>
      <c r="B127" t="s">
        <v>147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11</v>
      </c>
      <c r="B128" t="s">
        <v>239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11</v>
      </c>
      <c r="B129" t="s">
        <v>152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11</v>
      </c>
      <c r="B130" t="s">
        <v>21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7.0000000000000001E-3</v>
      </c>
    </row>
    <row r="131" spans="1:17" x14ac:dyDescent="0.35">
      <c r="A131">
        <v>11</v>
      </c>
      <c r="B131" t="s">
        <v>153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11</v>
      </c>
      <c r="B132" t="s">
        <v>156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1E-3</v>
      </c>
    </row>
    <row r="133" spans="1:17" x14ac:dyDescent="0.35">
      <c r="A133">
        <v>11</v>
      </c>
      <c r="B133" t="s">
        <v>157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11</v>
      </c>
      <c r="B134" t="s">
        <v>158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11</v>
      </c>
      <c r="B135" t="s">
        <v>159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11</v>
      </c>
      <c r="B136" t="s">
        <v>160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11</v>
      </c>
      <c r="B137" t="s">
        <v>162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11</v>
      </c>
      <c r="B138" t="s">
        <v>63</v>
      </c>
      <c r="C138">
        <v>0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0.30199999999999999</v>
      </c>
    </row>
    <row r="139" spans="1:17" x14ac:dyDescent="0.35">
      <c r="A139">
        <v>11</v>
      </c>
      <c r="B139" t="s">
        <v>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11</v>
      </c>
      <c r="B140" t="s">
        <v>163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0.01</v>
      </c>
    </row>
    <row r="141" spans="1:17" x14ac:dyDescent="0.35">
      <c r="A141">
        <v>11</v>
      </c>
      <c r="B141" t="s">
        <v>164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11</v>
      </c>
      <c r="B142" t="s">
        <v>169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5.8000000000000003E-2</v>
      </c>
    </row>
    <row r="143" spans="1:17" x14ac:dyDescent="0.35">
      <c r="A143">
        <v>11</v>
      </c>
      <c r="B143" t="s">
        <v>171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0</v>
      </c>
    </row>
    <row r="144" spans="1:17" x14ac:dyDescent="0.35">
      <c r="A144">
        <v>11</v>
      </c>
      <c r="B144" t="s">
        <v>166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11</v>
      </c>
      <c r="B145" t="s">
        <v>168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11</v>
      </c>
      <c r="B146" t="s">
        <v>167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1">
        <v>1E-3</v>
      </c>
    </row>
    <row r="147" spans="1:17" x14ac:dyDescent="0.35">
      <c r="A147">
        <v>11</v>
      </c>
      <c r="B147" t="s">
        <v>48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5.0000000000000001E-3</v>
      </c>
    </row>
    <row r="148" spans="1:17" x14ac:dyDescent="0.35">
      <c r="A148">
        <v>11</v>
      </c>
      <c r="B148" t="s">
        <v>172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11</v>
      </c>
      <c r="B149" t="s">
        <v>173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11</v>
      </c>
      <c r="B150" t="s">
        <v>235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11</v>
      </c>
      <c r="B151" t="s">
        <v>174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11</v>
      </c>
      <c r="B152" t="s">
        <v>176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11</v>
      </c>
      <c r="B153" t="s">
        <v>177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11</v>
      </c>
      <c r="B154" t="s">
        <v>175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11</v>
      </c>
      <c r="B155" t="s">
        <v>178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11</v>
      </c>
      <c r="B156" t="s">
        <v>180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11</v>
      </c>
      <c r="B157" t="s">
        <v>179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1E-3</v>
      </c>
    </row>
    <row r="158" spans="1:17" x14ac:dyDescent="0.35">
      <c r="A158">
        <v>11</v>
      </c>
      <c r="B158" t="s">
        <v>181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11</v>
      </c>
      <c r="B159" t="s">
        <v>182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11</v>
      </c>
      <c r="B160" t="s">
        <v>183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11</v>
      </c>
      <c r="B161" t="s">
        <v>184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 s="1">
        <v>0</v>
      </c>
    </row>
    <row r="162" spans="1:17" x14ac:dyDescent="0.35">
      <c r="A162">
        <v>11</v>
      </c>
      <c r="B162" t="s">
        <v>34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0.32100000000000001</v>
      </c>
    </row>
    <row r="163" spans="1:17" x14ac:dyDescent="0.35">
      <c r="A163">
        <v>11</v>
      </c>
      <c r="B163" t="s">
        <v>32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0.2</v>
      </c>
    </row>
    <row r="164" spans="1:17" x14ac:dyDescent="0.35">
      <c r="A164">
        <v>11</v>
      </c>
      <c r="B164" t="s">
        <v>185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 s="1">
        <v>1E-3</v>
      </c>
    </row>
    <row r="165" spans="1:17" x14ac:dyDescent="0.35">
      <c r="A165">
        <v>11</v>
      </c>
      <c r="B165" t="s">
        <v>186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11</v>
      </c>
      <c r="B166" t="s">
        <v>240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11</v>
      </c>
      <c r="B167" t="s">
        <v>192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 s="1">
        <v>0</v>
      </c>
    </row>
    <row r="168" spans="1:17" x14ac:dyDescent="0.35">
      <c r="A168">
        <v>11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0.79600000000000004</v>
      </c>
    </row>
    <row r="169" spans="1:17" x14ac:dyDescent="0.35">
      <c r="A169">
        <v>11</v>
      </c>
      <c r="B169" t="s">
        <v>38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3.3000000000000002E-2</v>
      </c>
    </row>
    <row r="170" spans="1:17" x14ac:dyDescent="0.35">
      <c r="A170">
        <v>11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11</v>
      </c>
      <c r="B171" t="s">
        <v>50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3.4000000000000002E-2</v>
      </c>
    </row>
    <row r="172" spans="1:17" x14ac:dyDescent="0.35">
      <c r="A172">
        <v>11</v>
      </c>
      <c r="B172" t="s">
        <v>188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0</v>
      </c>
    </row>
    <row r="173" spans="1:17" x14ac:dyDescent="0.35">
      <c r="A173">
        <v>11</v>
      </c>
      <c r="B173" t="s">
        <v>187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11</v>
      </c>
      <c r="B174" t="s">
        <v>66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</v>
      </c>
    </row>
    <row r="175" spans="1:17" x14ac:dyDescent="0.35">
      <c r="A175">
        <v>11</v>
      </c>
      <c r="B175" t="s">
        <v>189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11</v>
      </c>
      <c r="B176" t="s">
        <v>27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0.72599999999999998</v>
      </c>
    </row>
    <row r="177" spans="1:17" x14ac:dyDescent="0.35">
      <c r="A177">
        <v>11</v>
      </c>
      <c r="B177" t="s">
        <v>61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1E-3</v>
      </c>
    </row>
    <row r="178" spans="1:17" x14ac:dyDescent="0.35">
      <c r="A178">
        <v>11</v>
      </c>
      <c r="B178" t="s">
        <v>236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11</v>
      </c>
      <c r="B179" t="s">
        <v>190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0</v>
      </c>
    </row>
    <row r="180" spans="1:17" x14ac:dyDescent="0.35">
      <c r="A180">
        <v>11</v>
      </c>
      <c r="B180" t="s">
        <v>228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11</v>
      </c>
      <c r="B181" t="s">
        <v>191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11</v>
      </c>
      <c r="B182" t="s">
        <v>54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3.0000000000000001E-3</v>
      </c>
    </row>
    <row r="183" spans="1:17" x14ac:dyDescent="0.35">
      <c r="A183">
        <v>11</v>
      </c>
      <c r="B183" t="s">
        <v>197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11</v>
      </c>
      <c r="B184" t="s">
        <v>16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0.21199999999999999</v>
      </c>
    </row>
    <row r="185" spans="1:17" x14ac:dyDescent="0.35">
      <c r="A185">
        <v>11</v>
      </c>
      <c r="B185" t="s">
        <v>193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11</v>
      </c>
      <c r="B186" t="s">
        <v>196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11</v>
      </c>
      <c r="B187" t="s">
        <v>195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11</v>
      </c>
      <c r="B188" t="s">
        <v>194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11</v>
      </c>
      <c r="B189" t="s">
        <v>200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 s="1">
        <v>0</v>
      </c>
    </row>
    <row r="190" spans="1:17" x14ac:dyDescent="0.35">
      <c r="A190">
        <v>11</v>
      </c>
      <c r="B190" t="s">
        <v>199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1E-3</v>
      </c>
    </row>
    <row r="191" spans="1:17" x14ac:dyDescent="0.35">
      <c r="A191">
        <v>11</v>
      </c>
      <c r="B191" t="s">
        <v>198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11</v>
      </c>
      <c r="B192" t="s">
        <v>202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1E-3</v>
      </c>
    </row>
    <row r="193" spans="1:17" x14ac:dyDescent="0.35">
      <c r="A193">
        <v>11</v>
      </c>
      <c r="B193" t="s">
        <v>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0.6</v>
      </c>
    </row>
    <row r="194" spans="1:17" x14ac:dyDescent="0.35">
      <c r="A194">
        <v>11</v>
      </c>
      <c r="B194" t="s">
        <v>127</v>
      </c>
      <c r="C194">
        <v>1</v>
      </c>
      <c r="D194">
        <v>1</v>
      </c>
      <c r="E194">
        <v>10</v>
      </c>
      <c r="F194">
        <v>10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-0.5</v>
      </c>
      <c r="P194">
        <v>-0.5</v>
      </c>
      <c r="Q194" s="1">
        <v>0</v>
      </c>
    </row>
    <row r="195" spans="1:17" x14ac:dyDescent="0.35">
      <c r="A195">
        <v>11</v>
      </c>
      <c r="B195" t="s">
        <v>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0.65600000000000003</v>
      </c>
    </row>
    <row r="196" spans="1:17" x14ac:dyDescent="0.35">
      <c r="A196">
        <v>11</v>
      </c>
      <c r="B196" t="s">
        <v>127</v>
      </c>
      <c r="C196">
        <v>1</v>
      </c>
      <c r="D196">
        <v>1</v>
      </c>
      <c r="E196">
        <v>10</v>
      </c>
      <c r="F196">
        <v>10</v>
      </c>
      <c r="G196">
        <v>10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-0.5</v>
      </c>
      <c r="P196">
        <v>-0.5</v>
      </c>
      <c r="Q196" s="1">
        <v>0</v>
      </c>
    </row>
    <row r="197" spans="1:17" x14ac:dyDescent="0.35">
      <c r="A197">
        <v>11</v>
      </c>
      <c r="B197" t="s">
        <v>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0.81699999999999995</v>
      </c>
    </row>
    <row r="198" spans="1:17" x14ac:dyDescent="0.35">
      <c r="A198">
        <v>11</v>
      </c>
      <c r="B198" t="s">
        <v>61</v>
      </c>
      <c r="C198">
        <v>1</v>
      </c>
      <c r="D198">
        <v>1</v>
      </c>
      <c r="E198">
        <v>-6</v>
      </c>
      <c r="F198">
        <v>-6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-0.1</v>
      </c>
      <c r="P198">
        <v>-0.1</v>
      </c>
      <c r="Q198" s="1">
        <v>1E-3</v>
      </c>
    </row>
    <row r="199" spans="1:17" x14ac:dyDescent="0.35">
      <c r="A199">
        <v>11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12</v>
      </c>
      <c r="B5" t="s">
        <v>56</v>
      </c>
      <c r="C5">
        <v>5</v>
      </c>
      <c r="D5">
        <v>5</v>
      </c>
      <c r="E5">
        <v>29</v>
      </c>
      <c r="F5">
        <v>5.8</v>
      </c>
      <c r="G5">
        <v>7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17.399999999999999</v>
      </c>
      <c r="P5">
        <v>17.399999999999999</v>
      </c>
      <c r="Q5" s="1">
        <v>0.45500000000000002</v>
      </c>
    </row>
    <row r="6" spans="1:17" x14ac:dyDescent="0.35">
      <c r="A6">
        <v>12</v>
      </c>
      <c r="B6" t="s">
        <v>67</v>
      </c>
      <c r="C6">
        <v>9</v>
      </c>
      <c r="D6">
        <v>11</v>
      </c>
      <c r="E6">
        <v>120</v>
      </c>
      <c r="F6">
        <v>13.3</v>
      </c>
      <c r="G6">
        <v>29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16.5</v>
      </c>
      <c r="P6">
        <v>16.5</v>
      </c>
      <c r="Q6" s="1">
        <v>0.79400000000000004</v>
      </c>
    </row>
    <row r="7" spans="1:17" x14ac:dyDescent="0.35">
      <c r="A7">
        <v>12</v>
      </c>
      <c r="B7" t="s">
        <v>22</v>
      </c>
      <c r="C7">
        <v>5</v>
      </c>
      <c r="D7">
        <v>8</v>
      </c>
      <c r="E7">
        <v>47</v>
      </c>
      <c r="F7">
        <v>9.4</v>
      </c>
      <c r="G7">
        <v>31</v>
      </c>
      <c r="H7">
        <v>2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15.2</v>
      </c>
      <c r="P7">
        <v>15.2</v>
      </c>
      <c r="Q7" s="1">
        <v>0.97</v>
      </c>
    </row>
    <row r="8" spans="1:17" x14ac:dyDescent="0.35">
      <c r="A8">
        <v>12</v>
      </c>
      <c r="B8" t="s">
        <v>15</v>
      </c>
      <c r="C8">
        <v>5</v>
      </c>
      <c r="D8">
        <v>6</v>
      </c>
      <c r="E8">
        <v>50</v>
      </c>
      <c r="F8">
        <v>10</v>
      </c>
      <c r="G8">
        <v>17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13.5</v>
      </c>
      <c r="P8">
        <v>13.5</v>
      </c>
      <c r="Q8" s="1">
        <v>0.99199999999999999</v>
      </c>
    </row>
    <row r="9" spans="1:17" x14ac:dyDescent="0.35">
      <c r="A9">
        <v>12</v>
      </c>
      <c r="B9" t="s">
        <v>34</v>
      </c>
      <c r="C9">
        <v>4</v>
      </c>
      <c r="D9">
        <v>4</v>
      </c>
      <c r="E9">
        <v>43</v>
      </c>
      <c r="F9">
        <v>10.8</v>
      </c>
      <c r="G9">
        <v>31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12.3</v>
      </c>
      <c r="P9">
        <v>12.3</v>
      </c>
      <c r="Q9" s="1">
        <v>0.32100000000000001</v>
      </c>
    </row>
    <row r="10" spans="1:17" x14ac:dyDescent="0.35">
      <c r="A10">
        <v>12</v>
      </c>
      <c r="B10" t="s">
        <v>19</v>
      </c>
      <c r="C10">
        <v>6</v>
      </c>
      <c r="D10">
        <v>7</v>
      </c>
      <c r="E10">
        <v>91</v>
      </c>
      <c r="F10">
        <v>15.2</v>
      </c>
      <c r="G10">
        <v>27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12.1</v>
      </c>
      <c r="P10">
        <v>12.1</v>
      </c>
      <c r="Q10" s="1">
        <v>1</v>
      </c>
    </row>
    <row r="11" spans="1:17" x14ac:dyDescent="0.35">
      <c r="A11">
        <v>12</v>
      </c>
      <c r="B11" t="s">
        <v>47</v>
      </c>
      <c r="C11">
        <v>7</v>
      </c>
      <c r="D11">
        <v>9</v>
      </c>
      <c r="E11">
        <v>60</v>
      </c>
      <c r="F11">
        <v>8.6</v>
      </c>
      <c r="G11">
        <v>16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9.5</v>
      </c>
      <c r="P11">
        <v>9.5</v>
      </c>
      <c r="Q11" s="1">
        <v>0.80400000000000005</v>
      </c>
    </row>
    <row r="12" spans="1:17" x14ac:dyDescent="0.35">
      <c r="A12">
        <v>12</v>
      </c>
      <c r="B12" t="s">
        <v>45</v>
      </c>
      <c r="C12">
        <v>6</v>
      </c>
      <c r="D12">
        <v>9</v>
      </c>
      <c r="E12">
        <v>59</v>
      </c>
      <c r="F12">
        <v>9.8000000000000007</v>
      </c>
      <c r="G12">
        <v>17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8.9</v>
      </c>
      <c r="P12">
        <v>8.9</v>
      </c>
      <c r="Q12" s="1">
        <v>0.92100000000000004</v>
      </c>
    </row>
    <row r="13" spans="1:17" x14ac:dyDescent="0.35">
      <c r="A13">
        <v>12</v>
      </c>
      <c r="B13" t="s">
        <v>136</v>
      </c>
      <c r="C13">
        <v>2</v>
      </c>
      <c r="D13">
        <v>2</v>
      </c>
      <c r="E13">
        <v>15</v>
      </c>
      <c r="F13">
        <v>7.5</v>
      </c>
      <c r="G13">
        <v>9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8.5</v>
      </c>
      <c r="P13">
        <v>8.5</v>
      </c>
      <c r="Q13" s="1">
        <v>3.3000000000000002E-2</v>
      </c>
    </row>
    <row r="14" spans="1:17" x14ac:dyDescent="0.35">
      <c r="A14">
        <v>12</v>
      </c>
      <c r="B14" t="s">
        <v>37</v>
      </c>
      <c r="C14">
        <v>7</v>
      </c>
      <c r="D14">
        <v>7</v>
      </c>
      <c r="E14">
        <v>43</v>
      </c>
      <c r="F14">
        <v>6.1</v>
      </c>
      <c r="G14">
        <v>24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7.8</v>
      </c>
      <c r="P14">
        <v>7.8</v>
      </c>
      <c r="Q14" s="1">
        <v>0.79900000000000004</v>
      </c>
    </row>
    <row r="15" spans="1:17" x14ac:dyDescent="0.35">
      <c r="A15">
        <v>12</v>
      </c>
      <c r="B15" t="s">
        <v>73</v>
      </c>
      <c r="C15">
        <v>1</v>
      </c>
      <c r="D15">
        <v>1</v>
      </c>
      <c r="E15">
        <v>11</v>
      </c>
      <c r="F15">
        <v>11</v>
      </c>
      <c r="G15">
        <v>11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7.6</v>
      </c>
      <c r="P15">
        <v>7.6</v>
      </c>
      <c r="Q15" s="1">
        <v>1E-3</v>
      </c>
    </row>
    <row r="16" spans="1:17" x14ac:dyDescent="0.35">
      <c r="A16">
        <v>12</v>
      </c>
      <c r="B16" t="s">
        <v>23</v>
      </c>
      <c r="C16">
        <v>5</v>
      </c>
      <c r="D16">
        <v>8</v>
      </c>
      <c r="E16">
        <v>49</v>
      </c>
      <c r="F16">
        <v>9.8000000000000007</v>
      </c>
      <c r="G16">
        <v>21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7.4</v>
      </c>
      <c r="P16">
        <v>7.4</v>
      </c>
      <c r="Q16" s="1">
        <v>0.94799999999999995</v>
      </c>
    </row>
    <row r="17" spans="1:17" x14ac:dyDescent="0.35">
      <c r="A17">
        <v>12</v>
      </c>
      <c r="B17" t="s">
        <v>102</v>
      </c>
      <c r="C17">
        <v>1</v>
      </c>
      <c r="D17">
        <v>1</v>
      </c>
      <c r="E17">
        <v>8</v>
      </c>
      <c r="F17">
        <v>8</v>
      </c>
      <c r="G17">
        <v>8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7.3</v>
      </c>
      <c r="P17">
        <v>7.3</v>
      </c>
      <c r="Q17" s="1">
        <v>4.0000000000000001E-3</v>
      </c>
    </row>
    <row r="18" spans="1:17" x14ac:dyDescent="0.35">
      <c r="A18">
        <v>12</v>
      </c>
      <c r="B18" t="s">
        <v>27</v>
      </c>
      <c r="C18">
        <v>2</v>
      </c>
      <c r="D18">
        <v>2</v>
      </c>
      <c r="E18">
        <v>55</v>
      </c>
      <c r="F18">
        <v>27.5</v>
      </c>
      <c r="G18">
        <v>36</v>
      </c>
      <c r="H18">
        <v>2</v>
      </c>
      <c r="I18">
        <v>0</v>
      </c>
      <c r="J18">
        <v>7</v>
      </c>
      <c r="K18">
        <v>26</v>
      </c>
      <c r="L18">
        <v>0</v>
      </c>
      <c r="M18">
        <v>1</v>
      </c>
      <c r="N18">
        <v>1</v>
      </c>
      <c r="O18">
        <v>7.1</v>
      </c>
      <c r="P18">
        <v>7.1</v>
      </c>
      <c r="Q18" s="1">
        <v>0.72599999999999998</v>
      </c>
    </row>
    <row r="19" spans="1:17" x14ac:dyDescent="0.35">
      <c r="A19">
        <v>12</v>
      </c>
      <c r="B19" t="s">
        <v>104</v>
      </c>
      <c r="C19">
        <v>3</v>
      </c>
      <c r="D19">
        <v>5</v>
      </c>
      <c r="E19">
        <v>55</v>
      </c>
      <c r="F19">
        <v>18.3</v>
      </c>
      <c r="G19">
        <v>42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7</v>
      </c>
      <c r="P19">
        <v>7</v>
      </c>
      <c r="Q19" s="1">
        <v>0</v>
      </c>
    </row>
    <row r="20" spans="1:17" x14ac:dyDescent="0.35">
      <c r="A20">
        <v>12</v>
      </c>
      <c r="B20" t="s">
        <v>39</v>
      </c>
      <c r="C20">
        <v>4</v>
      </c>
      <c r="D20">
        <v>5</v>
      </c>
      <c r="E20">
        <v>45</v>
      </c>
      <c r="F20">
        <v>11.3</v>
      </c>
      <c r="G20">
        <v>25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6.5</v>
      </c>
      <c r="P20">
        <v>6.5</v>
      </c>
      <c r="Q20" s="1">
        <v>0.28100000000000003</v>
      </c>
    </row>
    <row r="21" spans="1:17" x14ac:dyDescent="0.35">
      <c r="A21">
        <v>12</v>
      </c>
      <c r="B21" t="s">
        <v>30</v>
      </c>
      <c r="C21">
        <v>4</v>
      </c>
      <c r="D21">
        <v>4</v>
      </c>
      <c r="E21">
        <v>45</v>
      </c>
      <c r="F21">
        <v>11.3</v>
      </c>
      <c r="G21">
        <v>24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6.5</v>
      </c>
      <c r="P21">
        <v>6.5</v>
      </c>
      <c r="Q21" s="1">
        <v>0.39500000000000002</v>
      </c>
    </row>
    <row r="22" spans="1:17" x14ac:dyDescent="0.35">
      <c r="A22">
        <v>12</v>
      </c>
      <c r="B22" t="s">
        <v>58</v>
      </c>
      <c r="C22">
        <v>4</v>
      </c>
      <c r="D22">
        <v>7</v>
      </c>
      <c r="E22">
        <v>45</v>
      </c>
      <c r="F22">
        <v>11.3</v>
      </c>
      <c r="G22">
        <v>23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6.5</v>
      </c>
      <c r="P22">
        <v>6.5</v>
      </c>
      <c r="Q22" s="1">
        <v>0.26400000000000001</v>
      </c>
    </row>
    <row r="23" spans="1:17" x14ac:dyDescent="0.35">
      <c r="A23">
        <v>12</v>
      </c>
      <c r="B23" t="s">
        <v>31</v>
      </c>
      <c r="C23">
        <v>5</v>
      </c>
      <c r="D23">
        <v>6</v>
      </c>
      <c r="E23">
        <v>38</v>
      </c>
      <c r="F23">
        <v>7.6</v>
      </c>
      <c r="G23">
        <v>14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6.3</v>
      </c>
      <c r="P23">
        <v>6.3</v>
      </c>
      <c r="Q23" s="1">
        <v>0.89600000000000002</v>
      </c>
    </row>
    <row r="24" spans="1:17" x14ac:dyDescent="0.35">
      <c r="A24">
        <v>12</v>
      </c>
      <c r="B24" t="s">
        <v>63</v>
      </c>
      <c r="C24">
        <v>4</v>
      </c>
      <c r="D24">
        <v>6</v>
      </c>
      <c r="E24">
        <v>40</v>
      </c>
      <c r="F24">
        <v>10</v>
      </c>
      <c r="G24">
        <v>18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6</v>
      </c>
      <c r="P24">
        <v>6</v>
      </c>
      <c r="Q24" s="1">
        <v>0.30199999999999999</v>
      </c>
    </row>
    <row r="25" spans="1:17" x14ac:dyDescent="0.35">
      <c r="A25">
        <v>12</v>
      </c>
      <c r="B25" t="s">
        <v>29</v>
      </c>
      <c r="C25">
        <v>4</v>
      </c>
      <c r="D25">
        <v>5</v>
      </c>
      <c r="E25">
        <v>33</v>
      </c>
      <c r="F25">
        <v>8.3000000000000007</v>
      </c>
      <c r="G25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5.3</v>
      </c>
      <c r="P25">
        <v>5.3</v>
      </c>
      <c r="Q25" s="1">
        <v>0.20200000000000001</v>
      </c>
    </row>
    <row r="26" spans="1:17" x14ac:dyDescent="0.35">
      <c r="A26">
        <v>12</v>
      </c>
      <c r="B26" t="s">
        <v>101</v>
      </c>
      <c r="C26">
        <v>1</v>
      </c>
      <c r="D26">
        <v>1</v>
      </c>
      <c r="E26">
        <v>2</v>
      </c>
      <c r="F26">
        <v>2</v>
      </c>
      <c r="G26">
        <v>2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4.7</v>
      </c>
      <c r="P26">
        <v>4.7</v>
      </c>
      <c r="Q26" s="1">
        <v>1E-3</v>
      </c>
    </row>
    <row r="27" spans="1:17" x14ac:dyDescent="0.35">
      <c r="A27">
        <v>12</v>
      </c>
      <c r="B27" t="s">
        <v>41</v>
      </c>
      <c r="C27">
        <v>3</v>
      </c>
      <c r="D27">
        <v>3</v>
      </c>
      <c r="E27">
        <v>30</v>
      </c>
      <c r="F27">
        <v>10</v>
      </c>
      <c r="G27">
        <v>13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4.5</v>
      </c>
      <c r="P27">
        <v>4.5</v>
      </c>
      <c r="Q27" s="1">
        <v>0.01</v>
      </c>
    </row>
    <row r="28" spans="1:17" x14ac:dyDescent="0.35">
      <c r="A28">
        <v>12</v>
      </c>
      <c r="B28" t="s">
        <v>25</v>
      </c>
      <c r="C28">
        <v>1</v>
      </c>
      <c r="D28">
        <v>3</v>
      </c>
      <c r="E28">
        <v>35</v>
      </c>
      <c r="F28">
        <v>35</v>
      </c>
      <c r="G28">
        <v>35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</v>
      </c>
      <c r="P28">
        <v>4</v>
      </c>
      <c r="Q28" s="1">
        <v>0.84299999999999997</v>
      </c>
    </row>
    <row r="29" spans="1:17" x14ac:dyDescent="0.35">
      <c r="A29">
        <v>12</v>
      </c>
      <c r="B29" t="s">
        <v>36</v>
      </c>
      <c r="C29">
        <v>2</v>
      </c>
      <c r="D29">
        <v>3</v>
      </c>
      <c r="E29">
        <v>29</v>
      </c>
      <c r="F29">
        <v>14.5</v>
      </c>
      <c r="G29">
        <v>17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3.9</v>
      </c>
      <c r="P29">
        <v>3.9</v>
      </c>
      <c r="Q29" s="1">
        <v>0</v>
      </c>
    </row>
    <row r="30" spans="1:17" x14ac:dyDescent="0.35">
      <c r="A30">
        <v>12</v>
      </c>
      <c r="B30" t="s">
        <v>80</v>
      </c>
      <c r="C30">
        <v>4</v>
      </c>
      <c r="D30">
        <v>5</v>
      </c>
      <c r="E30">
        <v>18</v>
      </c>
      <c r="F30">
        <v>4.5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3.8</v>
      </c>
      <c r="P30">
        <v>3.8</v>
      </c>
      <c r="Q30" s="1">
        <v>0.03</v>
      </c>
    </row>
    <row r="31" spans="1:17" x14ac:dyDescent="0.35">
      <c r="A31">
        <v>12</v>
      </c>
      <c r="B31" t="s">
        <v>65</v>
      </c>
      <c r="C31">
        <v>2</v>
      </c>
      <c r="D31">
        <v>4</v>
      </c>
      <c r="E31">
        <v>27</v>
      </c>
      <c r="F31">
        <v>13.5</v>
      </c>
      <c r="G31">
        <v>17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3.7</v>
      </c>
      <c r="P31">
        <v>3.7</v>
      </c>
      <c r="Q31" s="1">
        <v>6.4000000000000001E-2</v>
      </c>
    </row>
    <row r="32" spans="1:17" x14ac:dyDescent="0.35">
      <c r="A32">
        <v>12</v>
      </c>
      <c r="B32" t="s">
        <v>61</v>
      </c>
      <c r="C32">
        <v>1</v>
      </c>
      <c r="D32">
        <v>1</v>
      </c>
      <c r="E32">
        <v>30</v>
      </c>
      <c r="F32">
        <v>30</v>
      </c>
      <c r="G32">
        <v>30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3.5</v>
      </c>
      <c r="P32">
        <v>3.5</v>
      </c>
      <c r="Q32" s="1">
        <v>1E-3</v>
      </c>
    </row>
    <row r="33" spans="1:17" x14ac:dyDescent="0.35">
      <c r="A33">
        <v>12</v>
      </c>
      <c r="B33" t="s">
        <v>28</v>
      </c>
      <c r="C33">
        <v>2</v>
      </c>
      <c r="D33">
        <v>2</v>
      </c>
      <c r="E33">
        <v>25</v>
      </c>
      <c r="F33">
        <v>12.5</v>
      </c>
      <c r="G33">
        <v>16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3.5</v>
      </c>
      <c r="P33">
        <v>3.5</v>
      </c>
      <c r="Q33" s="1">
        <v>1.7999999999999999E-2</v>
      </c>
    </row>
    <row r="34" spans="1:17" x14ac:dyDescent="0.35">
      <c r="A34">
        <v>12</v>
      </c>
      <c r="B34" t="s">
        <v>52</v>
      </c>
      <c r="C34">
        <v>1</v>
      </c>
      <c r="D34">
        <v>1</v>
      </c>
      <c r="E34">
        <v>29</v>
      </c>
      <c r="F34">
        <v>29</v>
      </c>
      <c r="G34">
        <v>29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3.4</v>
      </c>
      <c r="P34">
        <v>3.4</v>
      </c>
      <c r="Q34" s="1">
        <v>0</v>
      </c>
    </row>
    <row r="35" spans="1:17" x14ac:dyDescent="0.35">
      <c r="A35">
        <v>12</v>
      </c>
      <c r="B35" t="s">
        <v>46</v>
      </c>
      <c r="C35">
        <v>3</v>
      </c>
      <c r="D35">
        <v>5</v>
      </c>
      <c r="E35">
        <v>19</v>
      </c>
      <c r="F35">
        <v>6.3</v>
      </c>
      <c r="G35">
        <v>11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3.4</v>
      </c>
      <c r="P35">
        <v>3.4</v>
      </c>
      <c r="Q35" s="1">
        <v>0.997</v>
      </c>
    </row>
    <row r="36" spans="1:17" x14ac:dyDescent="0.35">
      <c r="A36">
        <v>12</v>
      </c>
      <c r="B36" t="s">
        <v>57</v>
      </c>
      <c r="C36">
        <v>2</v>
      </c>
      <c r="D36">
        <v>2</v>
      </c>
      <c r="E36">
        <v>22</v>
      </c>
      <c r="F36">
        <v>11</v>
      </c>
      <c r="G36">
        <v>11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3.2</v>
      </c>
      <c r="P36">
        <v>3.2</v>
      </c>
      <c r="Q36" s="1">
        <v>0.81</v>
      </c>
    </row>
    <row r="37" spans="1:17" x14ac:dyDescent="0.35">
      <c r="A37">
        <v>12</v>
      </c>
      <c r="B37" t="s">
        <v>165</v>
      </c>
      <c r="C37">
        <v>1</v>
      </c>
      <c r="D37">
        <v>2</v>
      </c>
      <c r="E37">
        <v>26</v>
      </c>
      <c r="F37">
        <v>26</v>
      </c>
      <c r="G37">
        <v>26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3.1</v>
      </c>
      <c r="P37">
        <v>3.1</v>
      </c>
      <c r="Q37" s="1">
        <v>0</v>
      </c>
    </row>
    <row r="38" spans="1:17" x14ac:dyDescent="0.35">
      <c r="A38">
        <v>12</v>
      </c>
      <c r="B38" t="s">
        <v>161</v>
      </c>
      <c r="C38">
        <v>2</v>
      </c>
      <c r="D38">
        <v>4</v>
      </c>
      <c r="E38">
        <v>18</v>
      </c>
      <c r="F38">
        <v>9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2.8</v>
      </c>
      <c r="P38">
        <v>2.8</v>
      </c>
      <c r="Q38" s="1">
        <v>2E-3</v>
      </c>
    </row>
    <row r="39" spans="1:17" x14ac:dyDescent="0.35">
      <c r="A39">
        <v>12</v>
      </c>
      <c r="B39" t="s">
        <v>44</v>
      </c>
      <c r="C39">
        <v>1</v>
      </c>
      <c r="D39">
        <v>1</v>
      </c>
      <c r="E39">
        <v>21</v>
      </c>
      <c r="F39">
        <v>21</v>
      </c>
      <c r="G39">
        <v>21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2.6</v>
      </c>
      <c r="P39">
        <v>2.6</v>
      </c>
      <c r="Q39" s="1">
        <v>1E-3</v>
      </c>
    </row>
    <row r="40" spans="1:17" x14ac:dyDescent="0.35">
      <c r="A40">
        <v>12</v>
      </c>
      <c r="B40" t="s">
        <v>20</v>
      </c>
      <c r="C40">
        <v>2</v>
      </c>
      <c r="D40">
        <v>4</v>
      </c>
      <c r="E40">
        <v>15</v>
      </c>
      <c r="F40">
        <v>7.5</v>
      </c>
      <c r="G40">
        <v>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2.5</v>
      </c>
      <c r="P40">
        <v>2.5</v>
      </c>
      <c r="Q40" s="1">
        <v>0.64600000000000002</v>
      </c>
    </row>
    <row r="41" spans="1:17" x14ac:dyDescent="0.35">
      <c r="A41">
        <v>12</v>
      </c>
      <c r="B41" t="s">
        <v>124</v>
      </c>
      <c r="C41">
        <v>2</v>
      </c>
      <c r="D41">
        <v>2</v>
      </c>
      <c r="E41">
        <v>11</v>
      </c>
      <c r="F41">
        <v>5.5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2.1</v>
      </c>
      <c r="P41">
        <v>2.1</v>
      </c>
      <c r="Q41" s="1">
        <v>5.0000000000000001E-3</v>
      </c>
    </row>
    <row r="42" spans="1:17" x14ac:dyDescent="0.35">
      <c r="A42">
        <v>12</v>
      </c>
      <c r="B42" t="s">
        <v>170</v>
      </c>
      <c r="C42">
        <v>1</v>
      </c>
      <c r="D42">
        <v>2</v>
      </c>
      <c r="E42">
        <v>14</v>
      </c>
      <c r="F42">
        <v>14</v>
      </c>
      <c r="G42">
        <v>14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1.9</v>
      </c>
      <c r="P42">
        <v>1.9</v>
      </c>
      <c r="Q42" s="1">
        <v>2E-3</v>
      </c>
    </row>
    <row r="43" spans="1:17" x14ac:dyDescent="0.35">
      <c r="A43">
        <v>12</v>
      </c>
      <c r="B43" t="s">
        <v>54</v>
      </c>
      <c r="C43">
        <v>1</v>
      </c>
      <c r="D43">
        <v>2</v>
      </c>
      <c r="E43">
        <v>14</v>
      </c>
      <c r="F43">
        <v>14</v>
      </c>
      <c r="G43">
        <v>14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1.9</v>
      </c>
      <c r="P43">
        <v>1.9</v>
      </c>
      <c r="Q43" s="1">
        <v>3.0000000000000001E-3</v>
      </c>
    </row>
    <row r="44" spans="1:17" x14ac:dyDescent="0.35">
      <c r="A44">
        <v>12</v>
      </c>
      <c r="B44" t="s">
        <v>84</v>
      </c>
      <c r="C44">
        <v>1</v>
      </c>
      <c r="D44">
        <v>1</v>
      </c>
      <c r="E44">
        <v>13</v>
      </c>
      <c r="F44">
        <v>13</v>
      </c>
      <c r="G44">
        <v>13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1.8</v>
      </c>
      <c r="P44">
        <v>1.8</v>
      </c>
      <c r="Q44" s="1">
        <v>0</v>
      </c>
    </row>
    <row r="45" spans="1:17" x14ac:dyDescent="0.35">
      <c r="A45">
        <v>12</v>
      </c>
      <c r="B45" t="s">
        <v>60</v>
      </c>
      <c r="C45">
        <v>2</v>
      </c>
      <c r="D45">
        <v>2</v>
      </c>
      <c r="E45">
        <v>8</v>
      </c>
      <c r="F45">
        <v>4</v>
      </c>
      <c r="G45">
        <v>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1.8</v>
      </c>
      <c r="P45">
        <v>1.8</v>
      </c>
      <c r="Q45" s="1">
        <v>3.5000000000000003E-2</v>
      </c>
    </row>
    <row r="46" spans="1:17" x14ac:dyDescent="0.35">
      <c r="A46">
        <v>12</v>
      </c>
      <c r="B46" t="s">
        <v>33</v>
      </c>
      <c r="C46">
        <v>1</v>
      </c>
      <c r="D46">
        <v>2</v>
      </c>
      <c r="E46">
        <v>12</v>
      </c>
      <c r="F46">
        <v>12</v>
      </c>
      <c r="G46">
        <v>12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1.7</v>
      </c>
      <c r="P46">
        <v>1.7</v>
      </c>
      <c r="Q46" s="1">
        <v>3.0000000000000001E-3</v>
      </c>
    </row>
    <row r="47" spans="1:17" x14ac:dyDescent="0.35">
      <c r="A47">
        <v>12</v>
      </c>
      <c r="B47" t="s">
        <v>138</v>
      </c>
      <c r="C47">
        <v>1</v>
      </c>
      <c r="D47">
        <v>1</v>
      </c>
      <c r="E47">
        <v>12</v>
      </c>
      <c r="F47">
        <v>12</v>
      </c>
      <c r="G47">
        <v>12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1.7</v>
      </c>
      <c r="P47">
        <v>1.7</v>
      </c>
      <c r="Q47" s="1">
        <v>0</v>
      </c>
    </row>
    <row r="48" spans="1:17" x14ac:dyDescent="0.35">
      <c r="A48">
        <v>12</v>
      </c>
      <c r="B48" t="s">
        <v>154</v>
      </c>
      <c r="C48">
        <v>1</v>
      </c>
      <c r="D48">
        <v>1</v>
      </c>
      <c r="E48">
        <v>11</v>
      </c>
      <c r="F48">
        <v>11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1.6</v>
      </c>
      <c r="P48">
        <v>1.6</v>
      </c>
      <c r="Q48" s="1">
        <v>0</v>
      </c>
    </row>
    <row r="49" spans="1:17" x14ac:dyDescent="0.35">
      <c r="A49">
        <v>12</v>
      </c>
      <c r="B49" t="s">
        <v>155</v>
      </c>
      <c r="C49">
        <v>1</v>
      </c>
      <c r="D49">
        <v>1</v>
      </c>
      <c r="E49">
        <v>10</v>
      </c>
      <c r="F49">
        <v>10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1.5</v>
      </c>
      <c r="P49">
        <v>1.5</v>
      </c>
      <c r="Q49" s="1">
        <v>3.0000000000000001E-3</v>
      </c>
    </row>
    <row r="50" spans="1:17" x14ac:dyDescent="0.35">
      <c r="A50">
        <v>12</v>
      </c>
      <c r="B50" t="s">
        <v>48</v>
      </c>
      <c r="C50">
        <v>1</v>
      </c>
      <c r="D50">
        <v>3</v>
      </c>
      <c r="E50">
        <v>10</v>
      </c>
      <c r="F50">
        <v>10</v>
      </c>
      <c r="G50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1.5</v>
      </c>
      <c r="P50">
        <v>1.5</v>
      </c>
      <c r="Q50" s="1">
        <v>5.0000000000000001E-3</v>
      </c>
    </row>
    <row r="51" spans="1:17" x14ac:dyDescent="0.35">
      <c r="A51">
        <v>12</v>
      </c>
      <c r="B51" t="s">
        <v>85</v>
      </c>
      <c r="C51">
        <v>1</v>
      </c>
      <c r="D51">
        <v>1</v>
      </c>
      <c r="E51">
        <v>9</v>
      </c>
      <c r="F51">
        <v>9</v>
      </c>
      <c r="G51">
        <v>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1.4</v>
      </c>
      <c r="P51">
        <v>1.4</v>
      </c>
      <c r="Q51" s="1">
        <v>0</v>
      </c>
    </row>
    <row r="52" spans="1:17" x14ac:dyDescent="0.35">
      <c r="A52">
        <v>12</v>
      </c>
      <c r="B52" t="s">
        <v>43</v>
      </c>
      <c r="C52">
        <v>1</v>
      </c>
      <c r="D52">
        <v>1</v>
      </c>
      <c r="E52">
        <v>9</v>
      </c>
      <c r="F52">
        <v>9</v>
      </c>
      <c r="G52">
        <v>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1.4</v>
      </c>
      <c r="P52">
        <v>1.4</v>
      </c>
      <c r="Q52" s="1">
        <v>1E-3</v>
      </c>
    </row>
    <row r="53" spans="1:17" x14ac:dyDescent="0.35">
      <c r="A53">
        <v>12</v>
      </c>
      <c r="B53" t="s">
        <v>167</v>
      </c>
      <c r="C53">
        <v>1</v>
      </c>
      <c r="D53">
        <v>1</v>
      </c>
      <c r="E53">
        <v>9</v>
      </c>
      <c r="F53">
        <v>9</v>
      </c>
      <c r="G53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1.4</v>
      </c>
      <c r="P53">
        <v>1.4</v>
      </c>
      <c r="Q53" s="1">
        <v>1E-3</v>
      </c>
    </row>
    <row r="54" spans="1:17" x14ac:dyDescent="0.35">
      <c r="A54">
        <v>12</v>
      </c>
      <c r="B54" t="s">
        <v>49</v>
      </c>
      <c r="C54">
        <v>1</v>
      </c>
      <c r="D54">
        <v>2</v>
      </c>
      <c r="E54">
        <v>9</v>
      </c>
      <c r="F54">
        <v>9</v>
      </c>
      <c r="G54">
        <v>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1.4</v>
      </c>
      <c r="P54">
        <v>1.4</v>
      </c>
      <c r="Q54" s="1">
        <v>3.9E-2</v>
      </c>
    </row>
    <row r="55" spans="1:17" x14ac:dyDescent="0.35">
      <c r="A55">
        <v>12</v>
      </c>
      <c r="B55" t="s">
        <v>188</v>
      </c>
      <c r="C55">
        <v>1</v>
      </c>
      <c r="D55">
        <v>1</v>
      </c>
      <c r="E55">
        <v>9</v>
      </c>
      <c r="F55">
        <v>9</v>
      </c>
      <c r="G55">
        <v>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1.4</v>
      </c>
      <c r="P55">
        <v>1.4</v>
      </c>
      <c r="Q55" s="1">
        <v>0</v>
      </c>
    </row>
    <row r="56" spans="1:17" x14ac:dyDescent="0.35">
      <c r="A56">
        <v>12</v>
      </c>
      <c r="B56" t="s">
        <v>118</v>
      </c>
      <c r="C56">
        <v>1</v>
      </c>
      <c r="D56">
        <v>1</v>
      </c>
      <c r="E56">
        <v>8</v>
      </c>
      <c r="F56">
        <v>8</v>
      </c>
      <c r="G56">
        <v>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1.3</v>
      </c>
      <c r="P56">
        <v>1.3</v>
      </c>
      <c r="Q56" s="1">
        <v>8.9999999999999993E-3</v>
      </c>
    </row>
    <row r="57" spans="1:17" x14ac:dyDescent="0.35">
      <c r="A57">
        <v>12</v>
      </c>
      <c r="B57" t="s">
        <v>148</v>
      </c>
      <c r="C57">
        <v>1</v>
      </c>
      <c r="D57">
        <v>1</v>
      </c>
      <c r="E57">
        <v>7</v>
      </c>
      <c r="F57">
        <v>7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1.2</v>
      </c>
      <c r="P57">
        <v>1.2</v>
      </c>
      <c r="Q57" s="1">
        <v>2E-3</v>
      </c>
    </row>
    <row r="58" spans="1:17" x14ac:dyDescent="0.35">
      <c r="A58">
        <v>12</v>
      </c>
      <c r="B58" t="s">
        <v>162</v>
      </c>
      <c r="C58">
        <v>1</v>
      </c>
      <c r="D58">
        <v>1</v>
      </c>
      <c r="E58">
        <v>6</v>
      </c>
      <c r="F58">
        <v>6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1.1000000000000001</v>
      </c>
      <c r="P58">
        <v>1.1000000000000001</v>
      </c>
      <c r="Q58" s="1">
        <v>0</v>
      </c>
    </row>
    <row r="59" spans="1:17" x14ac:dyDescent="0.35">
      <c r="A59">
        <v>12</v>
      </c>
      <c r="B59" t="s">
        <v>40</v>
      </c>
      <c r="C59">
        <v>1</v>
      </c>
      <c r="D59">
        <v>2</v>
      </c>
      <c r="E59">
        <v>2</v>
      </c>
      <c r="F59">
        <v>2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0.7</v>
      </c>
      <c r="P59">
        <v>0.7</v>
      </c>
      <c r="Q59" s="1">
        <v>0.83299999999999996</v>
      </c>
    </row>
    <row r="60" spans="1:17" x14ac:dyDescent="0.35">
      <c r="A60">
        <v>12</v>
      </c>
      <c r="B60" t="s">
        <v>68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0.6</v>
      </c>
      <c r="P60">
        <v>0.6</v>
      </c>
      <c r="Q60" s="1">
        <v>0</v>
      </c>
    </row>
    <row r="61" spans="1:17" x14ac:dyDescent="0.35">
      <c r="A61">
        <v>12</v>
      </c>
      <c r="B61" t="s">
        <v>95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0.6</v>
      </c>
      <c r="P61">
        <v>0.6</v>
      </c>
      <c r="Q61" s="1">
        <v>0</v>
      </c>
    </row>
    <row r="62" spans="1:17" x14ac:dyDescent="0.35">
      <c r="A62">
        <v>12</v>
      </c>
      <c r="B62" t="s">
        <v>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12</v>
      </c>
      <c r="B63" t="s">
        <v>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x14ac:dyDescent="0.35">
      <c r="A64">
        <v>12</v>
      </c>
      <c r="B64" t="s">
        <v>53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 s="1">
        <v>1E-3</v>
      </c>
    </row>
    <row r="65" spans="1:17" x14ac:dyDescent="0.35">
      <c r="A65">
        <v>12</v>
      </c>
      <c r="B65" t="s">
        <v>72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12</v>
      </c>
      <c r="B66" t="s">
        <v>59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 s="1">
        <v>2E-3</v>
      </c>
    </row>
    <row r="67" spans="1:17" x14ac:dyDescent="0.35">
      <c r="A67">
        <v>12</v>
      </c>
      <c r="B67" t="s">
        <v>74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 s="1">
        <v>0</v>
      </c>
    </row>
    <row r="68" spans="1:17" x14ac:dyDescent="0.35">
      <c r="A68">
        <v>12</v>
      </c>
      <c r="B68" t="s">
        <v>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x14ac:dyDescent="0.35">
      <c r="A69">
        <v>12</v>
      </c>
      <c r="B69" t="s">
        <v>26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5.3999999999999999E-2</v>
      </c>
    </row>
    <row r="70" spans="1:17" x14ac:dyDescent="0.35">
      <c r="A70">
        <v>12</v>
      </c>
      <c r="B70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12</v>
      </c>
      <c r="B71" t="s">
        <v>76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</row>
    <row r="72" spans="1:17" x14ac:dyDescent="0.35">
      <c r="A72">
        <v>12</v>
      </c>
      <c r="B72" t="s">
        <v>77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12</v>
      </c>
      <c r="B73" t="s">
        <v>82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 s="1">
        <v>1E-3</v>
      </c>
    </row>
    <row r="74" spans="1:17" x14ac:dyDescent="0.35">
      <c r="A74">
        <v>12</v>
      </c>
      <c r="B74" t="s">
        <v>79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1">
        <v>0</v>
      </c>
    </row>
    <row r="75" spans="1:17" x14ac:dyDescent="0.35">
      <c r="A75">
        <v>12</v>
      </c>
      <c r="B75" t="s">
        <v>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 s="1">
        <v>1E-3</v>
      </c>
    </row>
    <row r="76" spans="1:17" x14ac:dyDescent="0.35">
      <c r="A76">
        <v>12</v>
      </c>
      <c r="B76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 s="1">
        <v>2.9000000000000001E-2</v>
      </c>
    </row>
    <row r="77" spans="1:17" x14ac:dyDescent="0.35">
      <c r="A77">
        <v>12</v>
      </c>
      <c r="B77" t="s">
        <v>90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12</v>
      </c>
      <c r="B78" t="s">
        <v>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12</v>
      </c>
      <c r="B79" t="s">
        <v>238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 s="1">
        <v>0</v>
      </c>
    </row>
    <row r="80" spans="1:17" x14ac:dyDescent="0.35">
      <c r="A80">
        <v>12</v>
      </c>
      <c r="B80" t="s">
        <v>86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 s="1">
        <v>0</v>
      </c>
    </row>
    <row r="81" spans="1:17" x14ac:dyDescent="0.35">
      <c r="A81">
        <v>12</v>
      </c>
      <c r="B81" t="s">
        <v>87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12</v>
      </c>
      <c r="B82" t="s">
        <v>88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 s="1">
        <v>0</v>
      </c>
    </row>
    <row r="83" spans="1:17" x14ac:dyDescent="0.35">
      <c r="A83">
        <v>12</v>
      </c>
      <c r="B83" t="s">
        <v>89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12</v>
      </c>
      <c r="B84" t="s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 s="1">
        <v>0</v>
      </c>
    </row>
    <row r="85" spans="1:17" x14ac:dyDescent="0.35">
      <c r="A85">
        <v>12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12</v>
      </c>
      <c r="B86" t="s">
        <v>242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12</v>
      </c>
      <c r="B87" t="s">
        <v>94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12</v>
      </c>
      <c r="B88" t="s">
        <v>83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 s="1">
        <v>0</v>
      </c>
    </row>
    <row r="89" spans="1:17" x14ac:dyDescent="0.35">
      <c r="A89">
        <v>12</v>
      </c>
      <c r="B89" t="s">
        <v>96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12</v>
      </c>
      <c r="B90" t="s">
        <v>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12</v>
      </c>
      <c r="B91" t="s">
        <v>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1E-3</v>
      </c>
    </row>
    <row r="92" spans="1:17" x14ac:dyDescent="0.35">
      <c r="A92">
        <v>12</v>
      </c>
      <c r="B92" t="s">
        <v>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 s="1">
        <v>0</v>
      </c>
    </row>
    <row r="93" spans="1:17" x14ac:dyDescent="0.35">
      <c r="A93">
        <v>12</v>
      </c>
      <c r="B93" t="s">
        <v>100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12</v>
      </c>
      <c r="B94" t="s">
        <v>237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12</v>
      </c>
      <c r="B95" t="s">
        <v>107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12</v>
      </c>
      <c r="B96" t="s">
        <v>108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 s="1">
        <v>0</v>
      </c>
    </row>
    <row r="97" spans="1:17" x14ac:dyDescent="0.35">
      <c r="A97">
        <v>12</v>
      </c>
      <c r="B97" t="s">
        <v>109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12</v>
      </c>
      <c r="B98" t="s">
        <v>110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0</v>
      </c>
    </row>
    <row r="99" spans="1:17" x14ac:dyDescent="0.35">
      <c r="A99">
        <v>12</v>
      </c>
      <c r="B99" t="s">
        <v>111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12</v>
      </c>
      <c r="B100" t="s">
        <v>105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12</v>
      </c>
      <c r="B101" t="s">
        <v>55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 s="1">
        <v>1E-3</v>
      </c>
    </row>
    <row r="102" spans="1:17" x14ac:dyDescent="0.35">
      <c r="A102">
        <v>12</v>
      </c>
      <c r="B102" t="s">
        <v>112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12</v>
      </c>
      <c r="B103" t="s">
        <v>113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1E-3</v>
      </c>
    </row>
    <row r="104" spans="1:17" x14ac:dyDescent="0.35">
      <c r="A104">
        <v>12</v>
      </c>
      <c r="B104" t="s">
        <v>114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12</v>
      </c>
      <c r="B105" t="s">
        <v>115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12</v>
      </c>
      <c r="B106" t="s">
        <v>116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12</v>
      </c>
      <c r="B107" t="s">
        <v>117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12</v>
      </c>
      <c r="B108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12</v>
      </c>
      <c r="B109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12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12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12</v>
      </c>
      <c r="B112" t="s">
        <v>125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1E-3</v>
      </c>
    </row>
    <row r="113" spans="1:17" x14ac:dyDescent="0.35">
      <c r="A113">
        <v>12</v>
      </c>
      <c r="B113" t="s">
        <v>123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0</v>
      </c>
    </row>
    <row r="114" spans="1:17" x14ac:dyDescent="0.35">
      <c r="A114">
        <v>12</v>
      </c>
      <c r="B114" t="s">
        <v>126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12</v>
      </c>
      <c r="B115" t="s">
        <v>127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0</v>
      </c>
    </row>
    <row r="116" spans="1:17" x14ac:dyDescent="0.35">
      <c r="A116">
        <v>12</v>
      </c>
      <c r="B116" t="s">
        <v>128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12</v>
      </c>
      <c r="B117" t="s">
        <v>129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12</v>
      </c>
      <c r="B118" t="s">
        <v>130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0</v>
      </c>
    </row>
    <row r="119" spans="1:17" x14ac:dyDescent="0.35">
      <c r="A119">
        <v>12</v>
      </c>
      <c r="B119" t="s">
        <v>132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12</v>
      </c>
      <c r="B120" t="s">
        <v>133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12</v>
      </c>
      <c r="B121" t="s">
        <v>134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12</v>
      </c>
      <c r="B122" t="s">
        <v>135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12</v>
      </c>
      <c r="B123" t="s">
        <v>51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0.14399999999999999</v>
      </c>
    </row>
    <row r="124" spans="1:17" x14ac:dyDescent="0.35">
      <c r="A124">
        <v>12</v>
      </c>
      <c r="B124" t="s">
        <v>137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v>1E-3</v>
      </c>
    </row>
    <row r="125" spans="1:17" x14ac:dyDescent="0.35">
      <c r="A125">
        <v>12</v>
      </c>
      <c r="B125" t="s">
        <v>139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12</v>
      </c>
      <c r="B126" t="s">
        <v>140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0</v>
      </c>
    </row>
    <row r="127" spans="1:17" x14ac:dyDescent="0.35">
      <c r="A127">
        <v>12</v>
      </c>
      <c r="B127" t="s">
        <v>141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12</v>
      </c>
      <c r="B128" t="s">
        <v>145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12</v>
      </c>
      <c r="B129" t="s">
        <v>243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12</v>
      </c>
      <c r="B130" t="s">
        <v>143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12</v>
      </c>
      <c r="B131" t="s">
        <v>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 s="1">
        <v>0</v>
      </c>
    </row>
    <row r="132" spans="1:17" x14ac:dyDescent="0.35">
      <c r="A132">
        <v>12</v>
      </c>
      <c r="B132" t="s">
        <v>150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12</v>
      </c>
      <c r="B133" t="s">
        <v>146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1E-3</v>
      </c>
    </row>
    <row r="134" spans="1:17" x14ac:dyDescent="0.35">
      <c r="A134">
        <v>12</v>
      </c>
      <c r="B134" t="s">
        <v>147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0</v>
      </c>
    </row>
    <row r="135" spans="1:17" x14ac:dyDescent="0.35">
      <c r="A135">
        <v>12</v>
      </c>
      <c r="B135" t="s">
        <v>239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12</v>
      </c>
      <c r="B136" t="s">
        <v>151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0</v>
      </c>
    </row>
    <row r="137" spans="1:17" x14ac:dyDescent="0.35">
      <c r="A137">
        <v>12</v>
      </c>
      <c r="B137" t="s">
        <v>152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12</v>
      </c>
      <c r="B138" t="s">
        <v>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1E-3</v>
      </c>
    </row>
    <row r="139" spans="1:17" x14ac:dyDescent="0.35">
      <c r="A139">
        <v>12</v>
      </c>
      <c r="B139" t="s">
        <v>21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 s="1">
        <v>7.0000000000000001E-3</v>
      </c>
    </row>
    <row r="140" spans="1:17" x14ac:dyDescent="0.35">
      <c r="A140">
        <v>12</v>
      </c>
      <c r="B140" t="s">
        <v>153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12</v>
      </c>
      <c r="B141" t="s">
        <v>164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0</v>
      </c>
    </row>
    <row r="142" spans="1:17" x14ac:dyDescent="0.35">
      <c r="A142">
        <v>12</v>
      </c>
      <c r="B142" t="s">
        <v>157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12</v>
      </c>
      <c r="B143" t="s">
        <v>158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12</v>
      </c>
      <c r="B144" t="s">
        <v>159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12</v>
      </c>
      <c r="B145" t="s">
        <v>160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12</v>
      </c>
      <c r="B146" t="s">
        <v>163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0.01</v>
      </c>
    </row>
    <row r="147" spans="1:17" x14ac:dyDescent="0.35">
      <c r="A147">
        <v>12</v>
      </c>
      <c r="B147" t="s">
        <v>156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1E-3</v>
      </c>
    </row>
    <row r="148" spans="1:17" x14ac:dyDescent="0.35">
      <c r="A148">
        <v>12</v>
      </c>
      <c r="B148" t="s">
        <v>169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5.8000000000000003E-2</v>
      </c>
    </row>
    <row r="149" spans="1:17" x14ac:dyDescent="0.35">
      <c r="A149">
        <v>12</v>
      </c>
      <c r="B149" t="s">
        <v>171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 s="1">
        <v>0</v>
      </c>
    </row>
    <row r="150" spans="1:17" x14ac:dyDescent="0.35">
      <c r="A150">
        <v>12</v>
      </c>
      <c r="B150" t="s">
        <v>166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12</v>
      </c>
      <c r="B151" t="s">
        <v>168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12</v>
      </c>
      <c r="B152" t="s">
        <v>172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12</v>
      </c>
      <c r="B153" t="s">
        <v>173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12</v>
      </c>
      <c r="B154" t="s">
        <v>174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12</v>
      </c>
      <c r="B155" t="s">
        <v>235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12</v>
      </c>
      <c r="B156" t="s">
        <v>176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12</v>
      </c>
      <c r="B157" t="s">
        <v>177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12</v>
      </c>
      <c r="B158" t="s">
        <v>175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12</v>
      </c>
      <c r="B159" t="s">
        <v>178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12</v>
      </c>
      <c r="B160" t="s">
        <v>179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1E-3</v>
      </c>
    </row>
    <row r="161" spans="1:17" x14ac:dyDescent="0.35">
      <c r="A161">
        <v>12</v>
      </c>
      <c r="B161" t="s">
        <v>180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12</v>
      </c>
      <c r="B162" t="s">
        <v>181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12</v>
      </c>
      <c r="B163" t="s">
        <v>182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12</v>
      </c>
      <c r="B164" t="s">
        <v>183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12</v>
      </c>
      <c r="B165" t="s">
        <v>184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 s="1">
        <v>0</v>
      </c>
    </row>
    <row r="166" spans="1:17" x14ac:dyDescent="0.35">
      <c r="A166">
        <v>12</v>
      </c>
      <c r="B166" t="s">
        <v>186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12</v>
      </c>
      <c r="B167" t="s">
        <v>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 s="1">
        <v>0.2</v>
      </c>
    </row>
    <row r="168" spans="1:17" x14ac:dyDescent="0.35">
      <c r="A168">
        <v>12</v>
      </c>
      <c r="B168" t="s">
        <v>185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1E-3</v>
      </c>
    </row>
    <row r="169" spans="1:17" x14ac:dyDescent="0.35">
      <c r="A169">
        <v>12</v>
      </c>
      <c r="B169" t="s">
        <v>240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12</v>
      </c>
      <c r="B170" t="s">
        <v>38</v>
      </c>
      <c r="C170">
        <v>0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 s="1">
        <v>3.3000000000000002E-2</v>
      </c>
    </row>
    <row r="171" spans="1:17" x14ac:dyDescent="0.35">
      <c r="A171">
        <v>12</v>
      </c>
      <c r="B171" t="s">
        <v>17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0.60299999999999998</v>
      </c>
    </row>
    <row r="172" spans="1:17" x14ac:dyDescent="0.35">
      <c r="A172">
        <v>12</v>
      </c>
      <c r="B172" t="s">
        <v>42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0.79600000000000004</v>
      </c>
    </row>
    <row r="173" spans="1:17" x14ac:dyDescent="0.35">
      <c r="A173">
        <v>12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12</v>
      </c>
      <c r="B174" t="s">
        <v>50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3.4000000000000002E-2</v>
      </c>
    </row>
    <row r="175" spans="1:17" x14ac:dyDescent="0.35">
      <c r="A175">
        <v>12</v>
      </c>
      <c r="B175" t="s">
        <v>187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12</v>
      </c>
      <c r="B176" t="s">
        <v>66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 s="1">
        <v>0</v>
      </c>
    </row>
    <row r="177" spans="1:17" x14ac:dyDescent="0.35">
      <c r="A177">
        <v>12</v>
      </c>
      <c r="B177" t="s">
        <v>189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12</v>
      </c>
      <c r="B178" t="s">
        <v>236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 s="1">
        <v>0</v>
      </c>
    </row>
    <row r="179" spans="1:17" x14ac:dyDescent="0.35">
      <c r="A179">
        <v>12</v>
      </c>
      <c r="B179" t="s">
        <v>190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0</v>
      </c>
    </row>
    <row r="180" spans="1:17" x14ac:dyDescent="0.35">
      <c r="A180">
        <v>12</v>
      </c>
      <c r="B180" t="s">
        <v>228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12</v>
      </c>
      <c r="B181" t="s">
        <v>191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0</v>
      </c>
    </row>
    <row r="182" spans="1:17" x14ac:dyDescent="0.35">
      <c r="A182">
        <v>12</v>
      </c>
      <c r="B182" t="s">
        <v>192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12</v>
      </c>
      <c r="B183" t="s">
        <v>16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0.21199999999999999</v>
      </c>
    </row>
    <row r="184" spans="1:17" x14ac:dyDescent="0.35">
      <c r="A184">
        <v>12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12</v>
      </c>
      <c r="B185" t="s">
        <v>196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12</v>
      </c>
      <c r="B186" t="s">
        <v>195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12</v>
      </c>
      <c r="B187" t="s">
        <v>194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12</v>
      </c>
      <c r="B188" t="s">
        <v>197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0</v>
      </c>
    </row>
    <row r="189" spans="1:17" x14ac:dyDescent="0.35">
      <c r="A189">
        <v>12</v>
      </c>
      <c r="B189" t="s">
        <v>198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 s="1">
        <v>0</v>
      </c>
    </row>
    <row r="190" spans="1:17" x14ac:dyDescent="0.35">
      <c r="A190">
        <v>12</v>
      </c>
      <c r="B190" t="s">
        <v>199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1E-3</v>
      </c>
    </row>
    <row r="191" spans="1:17" x14ac:dyDescent="0.35">
      <c r="A191">
        <v>12</v>
      </c>
      <c r="B191" t="s">
        <v>200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0</v>
      </c>
    </row>
    <row r="192" spans="1:17" x14ac:dyDescent="0.35">
      <c r="A192">
        <v>12</v>
      </c>
      <c r="B192" t="s">
        <v>202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1E-3</v>
      </c>
    </row>
    <row r="193" spans="1:17" x14ac:dyDescent="0.35">
      <c r="A193">
        <v>12</v>
      </c>
      <c r="B193" t="s">
        <v>201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0</v>
      </c>
    </row>
    <row r="194" spans="1:17" x14ac:dyDescent="0.35">
      <c r="A194">
        <v>12</v>
      </c>
      <c r="B194" t="s">
        <v>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0.6</v>
      </c>
    </row>
    <row r="195" spans="1:17" x14ac:dyDescent="0.35">
      <c r="A195">
        <v>12</v>
      </c>
      <c r="B195" t="s">
        <v>201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0</v>
      </c>
    </row>
    <row r="196" spans="1:17" x14ac:dyDescent="0.35">
      <c r="A196">
        <v>12</v>
      </c>
      <c r="B196" t="s">
        <v>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0.63900000000000001</v>
      </c>
    </row>
    <row r="197" spans="1:17" x14ac:dyDescent="0.35">
      <c r="A197">
        <v>12</v>
      </c>
      <c r="B197" t="s">
        <v>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0.81699999999999995</v>
      </c>
    </row>
    <row r="198" spans="1:17" x14ac:dyDescent="0.35">
      <c r="A198">
        <v>12</v>
      </c>
      <c r="B198" t="s">
        <v>61</v>
      </c>
      <c r="C198">
        <v>1</v>
      </c>
      <c r="D198">
        <v>1</v>
      </c>
      <c r="E198">
        <v>-6</v>
      </c>
      <c r="F198">
        <v>-6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-0.1</v>
      </c>
      <c r="P198">
        <v>-0.1</v>
      </c>
      <c r="Q198" s="1">
        <v>1E-3</v>
      </c>
    </row>
    <row r="199" spans="1:17" x14ac:dyDescent="0.35">
      <c r="A199">
        <v>12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13</v>
      </c>
      <c r="B5" t="s">
        <v>109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">
        <v>0</v>
      </c>
    </row>
    <row r="6" spans="1:17" x14ac:dyDescent="0.35">
      <c r="A6">
        <v>13</v>
      </c>
      <c r="B6" t="s">
        <v>139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">
        <v>0</v>
      </c>
    </row>
    <row r="7" spans="1:17" x14ac:dyDescent="0.35">
      <c r="A7">
        <v>13</v>
      </c>
      <c r="B7" t="s">
        <v>186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v>0</v>
      </c>
    </row>
    <row r="8" spans="1:17" x14ac:dyDescent="0.35">
      <c r="A8">
        <v>13</v>
      </c>
      <c r="B8" t="s">
        <v>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v>0</v>
      </c>
    </row>
    <row r="9" spans="1:17" x14ac:dyDescent="0.35">
      <c r="A9">
        <v>13</v>
      </c>
      <c r="B9" t="s">
        <v>157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">
        <v>0</v>
      </c>
    </row>
    <row r="10" spans="1:17" x14ac:dyDescent="0.35">
      <c r="A10">
        <v>13</v>
      </c>
      <c r="B10" t="s">
        <v>36</v>
      </c>
      <c r="C10">
        <v>2</v>
      </c>
      <c r="D10">
        <v>4</v>
      </c>
      <c r="E10">
        <v>4</v>
      </c>
      <c r="F10">
        <v>2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1.4</v>
      </c>
      <c r="P10">
        <v>1.4</v>
      </c>
      <c r="Q10" s="1">
        <v>0</v>
      </c>
    </row>
    <row r="11" spans="1:17" x14ac:dyDescent="0.35">
      <c r="A11">
        <v>13</v>
      </c>
      <c r="B11" t="s">
        <v>44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 s="1">
        <v>1E-3</v>
      </c>
    </row>
    <row r="12" spans="1:17" x14ac:dyDescent="0.35">
      <c r="A12">
        <v>13</v>
      </c>
      <c r="B12" t="s">
        <v>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v>0</v>
      </c>
    </row>
    <row r="13" spans="1:17" x14ac:dyDescent="0.35">
      <c r="A13">
        <v>13</v>
      </c>
      <c r="B13" t="s">
        <v>195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0</v>
      </c>
    </row>
    <row r="14" spans="1:17" x14ac:dyDescent="0.35">
      <c r="A14">
        <v>13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0</v>
      </c>
    </row>
    <row r="15" spans="1:17" x14ac:dyDescent="0.35">
      <c r="A15">
        <v>13</v>
      </c>
      <c r="B15" t="s">
        <v>197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</row>
    <row r="16" spans="1:17" x14ac:dyDescent="0.35">
      <c r="A16">
        <v>13</v>
      </c>
      <c r="B16" t="s">
        <v>56</v>
      </c>
      <c r="C16">
        <v>2</v>
      </c>
      <c r="D16">
        <v>4</v>
      </c>
      <c r="E16">
        <v>35</v>
      </c>
      <c r="F16">
        <v>17.5</v>
      </c>
      <c r="G16">
        <v>21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4.5</v>
      </c>
      <c r="P16">
        <v>4.5</v>
      </c>
      <c r="Q16" s="1">
        <v>0.46800000000000003</v>
      </c>
    </row>
    <row r="17" spans="1:17" x14ac:dyDescent="0.35">
      <c r="A17">
        <v>13</v>
      </c>
      <c r="B17" t="s">
        <v>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0</v>
      </c>
    </row>
    <row r="18" spans="1:17" x14ac:dyDescent="0.35">
      <c r="A18">
        <v>13</v>
      </c>
      <c r="B18" t="s">
        <v>29</v>
      </c>
      <c r="C18">
        <v>3</v>
      </c>
      <c r="D18">
        <v>9</v>
      </c>
      <c r="E18">
        <v>35</v>
      </c>
      <c r="F18">
        <v>11.7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5</v>
      </c>
      <c r="P18">
        <v>5</v>
      </c>
      <c r="Q18" s="1">
        <v>0.20599999999999999</v>
      </c>
    </row>
    <row r="19" spans="1:17" x14ac:dyDescent="0.35">
      <c r="A19">
        <v>13</v>
      </c>
      <c r="B19" t="s">
        <v>136</v>
      </c>
      <c r="C19">
        <v>3</v>
      </c>
      <c r="D19">
        <v>6</v>
      </c>
      <c r="E19">
        <v>37</v>
      </c>
      <c r="F19">
        <v>12.3</v>
      </c>
      <c r="G19">
        <v>19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5.2</v>
      </c>
      <c r="P19">
        <v>5.2</v>
      </c>
      <c r="Q19" s="1">
        <v>3.9E-2</v>
      </c>
    </row>
    <row r="20" spans="1:17" x14ac:dyDescent="0.35">
      <c r="A20">
        <v>13</v>
      </c>
      <c r="B20" t="s">
        <v>111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0</v>
      </c>
    </row>
    <row r="21" spans="1:17" x14ac:dyDescent="0.35">
      <c r="A21">
        <v>13</v>
      </c>
      <c r="B21" t="s">
        <v>231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0</v>
      </c>
    </row>
    <row r="22" spans="1:17" x14ac:dyDescent="0.35">
      <c r="A22">
        <v>13</v>
      </c>
      <c r="B22" t="s">
        <v>47</v>
      </c>
      <c r="C22">
        <v>8</v>
      </c>
      <c r="D22">
        <v>9</v>
      </c>
      <c r="E22">
        <v>89</v>
      </c>
      <c r="F22">
        <v>11.1</v>
      </c>
      <c r="G22">
        <v>17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18.899999999999999</v>
      </c>
      <c r="P22">
        <v>18.899999999999999</v>
      </c>
      <c r="Q22" s="1">
        <v>0.81100000000000005</v>
      </c>
    </row>
    <row r="23" spans="1:17" x14ac:dyDescent="0.35">
      <c r="A23">
        <v>13</v>
      </c>
      <c r="B23" t="s">
        <v>74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 s="1">
        <v>0</v>
      </c>
    </row>
    <row r="24" spans="1:17" x14ac:dyDescent="0.35">
      <c r="A24">
        <v>13</v>
      </c>
      <c r="B24" t="s">
        <v>239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">
        <v>0</v>
      </c>
    </row>
    <row r="25" spans="1:17" x14ac:dyDescent="0.35">
      <c r="A25">
        <v>13</v>
      </c>
      <c r="B25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v>0</v>
      </c>
    </row>
    <row r="26" spans="1:17" x14ac:dyDescent="0.35">
      <c r="A26">
        <v>13</v>
      </c>
      <c r="B26" t="s">
        <v>19</v>
      </c>
      <c r="C26">
        <v>4</v>
      </c>
      <c r="D26">
        <v>5</v>
      </c>
      <c r="E26">
        <v>81</v>
      </c>
      <c r="F26">
        <v>20.3</v>
      </c>
      <c r="G26">
        <v>27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10.1</v>
      </c>
      <c r="P26">
        <v>10.1</v>
      </c>
      <c r="Q26" s="1">
        <v>1</v>
      </c>
    </row>
    <row r="27" spans="1:17" x14ac:dyDescent="0.35">
      <c r="A27">
        <v>13</v>
      </c>
      <c r="B27" t="s">
        <v>148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1E-3</v>
      </c>
    </row>
    <row r="28" spans="1:17" x14ac:dyDescent="0.35">
      <c r="A28">
        <v>13</v>
      </c>
      <c r="B28" t="s">
        <v>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v>0</v>
      </c>
    </row>
    <row r="29" spans="1:17" x14ac:dyDescent="0.35">
      <c r="A29">
        <v>13</v>
      </c>
      <c r="B29" t="s">
        <v>135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0</v>
      </c>
    </row>
    <row r="30" spans="1:17" x14ac:dyDescent="0.35">
      <c r="A30">
        <v>13</v>
      </c>
      <c r="B30" t="s">
        <v>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">
        <v>0</v>
      </c>
    </row>
    <row r="31" spans="1:17" x14ac:dyDescent="0.35">
      <c r="A31">
        <v>13</v>
      </c>
      <c r="B31" t="s">
        <v>27</v>
      </c>
      <c r="C31">
        <v>2</v>
      </c>
      <c r="D31">
        <v>2</v>
      </c>
      <c r="E31">
        <v>15</v>
      </c>
      <c r="F31">
        <v>7.5</v>
      </c>
      <c r="G31">
        <v>18</v>
      </c>
      <c r="H31">
        <v>0</v>
      </c>
      <c r="I31">
        <v>0</v>
      </c>
      <c r="J31">
        <v>13</v>
      </c>
      <c r="K31">
        <v>59</v>
      </c>
      <c r="L31">
        <v>1</v>
      </c>
      <c r="M31">
        <v>0</v>
      </c>
      <c r="N31">
        <v>1</v>
      </c>
      <c r="O31">
        <v>14.4</v>
      </c>
      <c r="P31">
        <v>14.4</v>
      </c>
      <c r="Q31" s="1">
        <v>0.74399999999999999</v>
      </c>
    </row>
    <row r="32" spans="1:17" x14ac:dyDescent="0.35">
      <c r="A32">
        <v>13</v>
      </c>
      <c r="B32" t="s">
        <v>129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>
        <v>0</v>
      </c>
    </row>
    <row r="33" spans="1:17" x14ac:dyDescent="0.35">
      <c r="A33">
        <v>13</v>
      </c>
      <c r="B33" t="s">
        <v>80</v>
      </c>
      <c r="C33">
        <v>4</v>
      </c>
      <c r="D33">
        <v>4</v>
      </c>
      <c r="E33">
        <v>35</v>
      </c>
      <c r="F33">
        <v>8.8000000000000007</v>
      </c>
      <c r="G33">
        <v>24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5.5</v>
      </c>
      <c r="P33">
        <v>5.5</v>
      </c>
      <c r="Q33" s="1">
        <v>4.2999999999999997E-2</v>
      </c>
    </row>
    <row r="34" spans="1:17" x14ac:dyDescent="0.35">
      <c r="A34">
        <v>13</v>
      </c>
      <c r="B34" t="s">
        <v>116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 s="1">
        <v>0</v>
      </c>
    </row>
    <row r="35" spans="1:17" x14ac:dyDescent="0.35">
      <c r="A35">
        <v>13</v>
      </c>
      <c r="B35" t="s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v>0.99099999999999999</v>
      </c>
    </row>
    <row r="36" spans="1:17" x14ac:dyDescent="0.35">
      <c r="A36">
        <v>13</v>
      </c>
      <c r="B36" t="s">
        <v>55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 s="1">
        <v>1E-3</v>
      </c>
    </row>
    <row r="37" spans="1:17" x14ac:dyDescent="0.35">
      <c r="A37">
        <v>13</v>
      </c>
      <c r="B37" t="s">
        <v>84</v>
      </c>
      <c r="C37">
        <v>1</v>
      </c>
      <c r="D37">
        <v>2</v>
      </c>
      <c r="E37">
        <v>16</v>
      </c>
      <c r="F37">
        <v>16</v>
      </c>
      <c r="G37">
        <v>16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2.1</v>
      </c>
      <c r="P37">
        <v>2.1</v>
      </c>
      <c r="Q37" s="1">
        <v>1E-3</v>
      </c>
    </row>
    <row r="38" spans="1:17" x14ac:dyDescent="0.35">
      <c r="A38">
        <v>13</v>
      </c>
      <c r="B38" t="s">
        <v>76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v>0</v>
      </c>
    </row>
    <row r="39" spans="1:17" x14ac:dyDescent="0.35">
      <c r="A39">
        <v>13</v>
      </c>
      <c r="B39" t="s">
        <v>240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 s="1">
        <v>0</v>
      </c>
    </row>
    <row r="40" spans="1:17" x14ac:dyDescent="0.35">
      <c r="A40">
        <v>13</v>
      </c>
      <c r="B40" t="s">
        <v>159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</row>
    <row r="41" spans="1:17" x14ac:dyDescent="0.35">
      <c r="A41">
        <v>13</v>
      </c>
      <c r="B41" t="s">
        <v>88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 s="1">
        <v>0</v>
      </c>
    </row>
    <row r="42" spans="1:17" x14ac:dyDescent="0.35">
      <c r="A42">
        <v>13</v>
      </c>
      <c r="B42" t="s">
        <v>242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0</v>
      </c>
    </row>
    <row r="43" spans="1:17" x14ac:dyDescent="0.35">
      <c r="A43">
        <v>13</v>
      </c>
      <c r="B43" t="s">
        <v>22</v>
      </c>
      <c r="C43">
        <v>9</v>
      </c>
      <c r="D43">
        <v>9</v>
      </c>
      <c r="E43">
        <v>140</v>
      </c>
      <c r="F43">
        <v>15.6</v>
      </c>
      <c r="G43">
        <v>48</v>
      </c>
      <c r="H43">
        <v>4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24.5</v>
      </c>
      <c r="P43">
        <v>24.5</v>
      </c>
      <c r="Q43" s="1">
        <v>0.97499999999999998</v>
      </c>
    </row>
    <row r="44" spans="1:17" x14ac:dyDescent="0.35">
      <c r="A44">
        <v>13</v>
      </c>
      <c r="B44" t="s">
        <v>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 s="1">
        <v>0</v>
      </c>
    </row>
    <row r="45" spans="1:17" x14ac:dyDescent="0.35">
      <c r="A45">
        <v>13</v>
      </c>
      <c r="B45" t="s">
        <v>141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0</v>
      </c>
    </row>
    <row r="46" spans="1:17" x14ac:dyDescent="0.35">
      <c r="A46">
        <v>13</v>
      </c>
      <c r="B46" t="s">
        <v>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 s="1">
        <v>1E-3</v>
      </c>
    </row>
    <row r="47" spans="1:17" x14ac:dyDescent="0.35">
      <c r="A47">
        <v>13</v>
      </c>
      <c r="B47" t="s">
        <v>108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 s="1">
        <v>0</v>
      </c>
    </row>
    <row r="48" spans="1:17" x14ac:dyDescent="0.35">
      <c r="A48">
        <v>13</v>
      </c>
      <c r="B48" t="s">
        <v>185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v>1E-3</v>
      </c>
    </row>
    <row r="49" spans="1:17" x14ac:dyDescent="0.35">
      <c r="A49">
        <v>13</v>
      </c>
      <c r="B49" t="s">
        <v>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">
        <v>0</v>
      </c>
    </row>
    <row r="50" spans="1:17" x14ac:dyDescent="0.35">
      <c r="A50">
        <v>13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>
        <v>0</v>
      </c>
    </row>
    <row r="51" spans="1:17" x14ac:dyDescent="0.35">
      <c r="A51">
        <v>13</v>
      </c>
      <c r="B51" t="s">
        <v>151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v>0</v>
      </c>
    </row>
    <row r="52" spans="1:17" x14ac:dyDescent="0.35">
      <c r="A52">
        <v>13</v>
      </c>
      <c r="B52" t="s">
        <v>133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>
        <v>0</v>
      </c>
    </row>
    <row r="53" spans="1:17" x14ac:dyDescent="0.35">
      <c r="A53">
        <v>13</v>
      </c>
      <c r="B53" t="s">
        <v>191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 s="1">
        <v>0</v>
      </c>
    </row>
    <row r="54" spans="1:17" x14ac:dyDescent="0.35">
      <c r="A54">
        <v>13</v>
      </c>
      <c r="B54" t="s">
        <v>156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v>1E-3</v>
      </c>
    </row>
    <row r="55" spans="1:17" x14ac:dyDescent="0.35">
      <c r="A55">
        <v>13</v>
      </c>
      <c r="B55" t="s">
        <v>138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 s="1">
        <v>0</v>
      </c>
    </row>
    <row r="56" spans="1:17" x14ac:dyDescent="0.35">
      <c r="A56">
        <v>13</v>
      </c>
      <c r="B56" t="s">
        <v>196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0</v>
      </c>
    </row>
    <row r="57" spans="1:17" x14ac:dyDescent="0.35">
      <c r="A57">
        <v>13</v>
      </c>
      <c r="B57" t="s">
        <v>67</v>
      </c>
      <c r="C57">
        <v>3</v>
      </c>
      <c r="D57">
        <v>5</v>
      </c>
      <c r="E57">
        <v>29</v>
      </c>
      <c r="F57">
        <v>9.6999999999999993</v>
      </c>
      <c r="G57">
        <v>12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4.4000000000000004</v>
      </c>
      <c r="P57">
        <v>4.4000000000000004</v>
      </c>
      <c r="Q57" s="1">
        <v>0.80900000000000005</v>
      </c>
    </row>
    <row r="58" spans="1:17" x14ac:dyDescent="0.35">
      <c r="A58">
        <v>13</v>
      </c>
      <c r="B58" t="s">
        <v>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 s="1">
        <v>0</v>
      </c>
    </row>
    <row r="59" spans="1:17" x14ac:dyDescent="0.35">
      <c r="A59">
        <v>13</v>
      </c>
      <c r="B59" t="s">
        <v>238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v>0</v>
      </c>
    </row>
    <row r="60" spans="1:17" x14ac:dyDescent="0.35">
      <c r="A60">
        <v>13</v>
      </c>
      <c r="B60" t="s">
        <v>41</v>
      </c>
      <c r="C60">
        <v>1</v>
      </c>
      <c r="D60">
        <v>1</v>
      </c>
      <c r="E60">
        <v>2</v>
      </c>
      <c r="F60">
        <v>2</v>
      </c>
      <c r="G60">
        <v>2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6.7</v>
      </c>
      <c r="P60">
        <v>6.7</v>
      </c>
      <c r="Q60" s="1">
        <v>1.0999999999999999E-2</v>
      </c>
    </row>
    <row r="61" spans="1:17" x14ac:dyDescent="0.35">
      <c r="A61">
        <v>13</v>
      </c>
      <c r="B61" t="s">
        <v>28</v>
      </c>
      <c r="C61">
        <v>3</v>
      </c>
      <c r="D61">
        <v>4</v>
      </c>
      <c r="E61">
        <v>43</v>
      </c>
      <c r="F61">
        <v>14.3</v>
      </c>
      <c r="G61">
        <v>25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5.8</v>
      </c>
      <c r="P61">
        <v>5.8</v>
      </c>
      <c r="Q61" s="1">
        <v>1.7999999999999999E-2</v>
      </c>
    </row>
    <row r="62" spans="1:17" x14ac:dyDescent="0.35">
      <c r="A62">
        <v>13</v>
      </c>
      <c r="B62" t="s">
        <v>112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13</v>
      </c>
      <c r="B63" t="s">
        <v>192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x14ac:dyDescent="0.35">
      <c r="A64">
        <v>13</v>
      </c>
      <c r="B64" t="s">
        <v>119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v>0</v>
      </c>
    </row>
    <row r="65" spans="1:17" x14ac:dyDescent="0.35">
      <c r="A65">
        <v>13</v>
      </c>
      <c r="B65" t="s">
        <v>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13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13</v>
      </c>
      <c r="B67" t="s">
        <v>198</v>
      </c>
      <c r="C67">
        <v>1</v>
      </c>
      <c r="D67">
        <v>1</v>
      </c>
      <c r="E67">
        <v>20</v>
      </c>
      <c r="F67">
        <v>20</v>
      </c>
      <c r="G67">
        <v>20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8.5</v>
      </c>
      <c r="P67">
        <v>8.5</v>
      </c>
      <c r="Q67" s="1">
        <v>0</v>
      </c>
    </row>
    <row r="68" spans="1:17" x14ac:dyDescent="0.35">
      <c r="A68">
        <v>13</v>
      </c>
      <c r="B68" t="s">
        <v>61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1E-3</v>
      </c>
    </row>
    <row r="69" spans="1:17" x14ac:dyDescent="0.35">
      <c r="A69">
        <v>13</v>
      </c>
      <c r="B69" t="s">
        <v>61</v>
      </c>
      <c r="C69">
        <v>1</v>
      </c>
      <c r="D69">
        <v>1</v>
      </c>
      <c r="E69">
        <v>-6</v>
      </c>
      <c r="F69">
        <v>-6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-0.1</v>
      </c>
      <c r="P69">
        <v>-0.1</v>
      </c>
      <c r="Q69" s="1">
        <v>1E-3</v>
      </c>
    </row>
    <row r="70" spans="1:17" x14ac:dyDescent="0.35">
      <c r="A70">
        <v>13</v>
      </c>
      <c r="B70" t="s">
        <v>95</v>
      </c>
      <c r="C70">
        <v>1</v>
      </c>
      <c r="D70">
        <v>1</v>
      </c>
      <c r="E70">
        <v>12</v>
      </c>
      <c r="F70">
        <v>12</v>
      </c>
      <c r="G70">
        <v>12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1.7</v>
      </c>
      <c r="P70">
        <v>1.7</v>
      </c>
      <c r="Q70" s="1">
        <v>0</v>
      </c>
    </row>
    <row r="71" spans="1:17" x14ac:dyDescent="0.35">
      <c r="A71">
        <v>13</v>
      </c>
      <c r="B71" t="s">
        <v>83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</row>
    <row r="72" spans="1:17" x14ac:dyDescent="0.35">
      <c r="A72">
        <v>13</v>
      </c>
      <c r="B72" t="s">
        <v>152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13</v>
      </c>
      <c r="B73" t="s">
        <v>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 s="1">
        <v>3.3000000000000002E-2</v>
      </c>
    </row>
    <row r="74" spans="1:17" x14ac:dyDescent="0.35">
      <c r="A74">
        <v>13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5.8000000000000003E-2</v>
      </c>
    </row>
    <row r="75" spans="1:17" x14ac:dyDescent="0.35">
      <c r="A75">
        <v>13</v>
      </c>
      <c r="B75" t="s">
        <v>160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13</v>
      </c>
      <c r="B76" t="s">
        <v>97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13</v>
      </c>
      <c r="B77" t="s">
        <v>96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13</v>
      </c>
      <c r="B78" t="s">
        <v>153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13</v>
      </c>
      <c r="B79" t="s">
        <v>180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13</v>
      </c>
      <c r="B80" t="s">
        <v>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0.59099999999999997</v>
      </c>
    </row>
    <row r="81" spans="1:17" x14ac:dyDescent="0.35">
      <c r="A81">
        <v>13</v>
      </c>
      <c r="B81" t="s">
        <v>184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13</v>
      </c>
      <c r="B82" t="s">
        <v>33</v>
      </c>
      <c r="C82">
        <v>1</v>
      </c>
      <c r="D82">
        <v>1</v>
      </c>
      <c r="E82">
        <v>12</v>
      </c>
      <c r="F82">
        <v>12</v>
      </c>
      <c r="G82">
        <v>12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1.7</v>
      </c>
      <c r="P82">
        <v>1.7</v>
      </c>
      <c r="Q82" s="1">
        <v>3.0000000000000001E-3</v>
      </c>
    </row>
    <row r="83" spans="1:17" x14ac:dyDescent="0.35">
      <c r="A83">
        <v>13</v>
      </c>
      <c r="B83" t="s">
        <v>51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0.13500000000000001</v>
      </c>
    </row>
    <row r="84" spans="1:17" x14ac:dyDescent="0.35">
      <c r="A84">
        <v>13</v>
      </c>
      <c r="B84" t="s">
        <v>104</v>
      </c>
      <c r="C84">
        <v>1</v>
      </c>
      <c r="D84">
        <v>1</v>
      </c>
      <c r="E84">
        <v>9</v>
      </c>
      <c r="F84">
        <v>9</v>
      </c>
      <c r="G84">
        <v>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1.4</v>
      </c>
      <c r="P84">
        <v>1.4</v>
      </c>
      <c r="Q84" s="1">
        <v>0</v>
      </c>
    </row>
    <row r="85" spans="1:17" x14ac:dyDescent="0.35">
      <c r="A85">
        <v>13</v>
      </c>
      <c r="B85" t="s">
        <v>120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 s="1">
        <v>0</v>
      </c>
    </row>
    <row r="86" spans="1:17" x14ac:dyDescent="0.35">
      <c r="A86">
        <v>13</v>
      </c>
      <c r="B86" t="s">
        <v>20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2</v>
      </c>
      <c r="P86">
        <v>2</v>
      </c>
      <c r="Q86" s="1">
        <v>0.65700000000000003</v>
      </c>
    </row>
    <row r="87" spans="1:17" x14ac:dyDescent="0.35">
      <c r="A87">
        <v>13</v>
      </c>
      <c r="B87" t="s">
        <v>237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13</v>
      </c>
      <c r="B88" t="s">
        <v>247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13</v>
      </c>
      <c r="B89" t="s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13</v>
      </c>
      <c r="B90" t="s">
        <v>21</v>
      </c>
      <c r="C90">
        <v>3</v>
      </c>
      <c r="D90">
        <v>3</v>
      </c>
      <c r="E90">
        <v>72</v>
      </c>
      <c r="F90">
        <v>24</v>
      </c>
      <c r="G90">
        <v>46</v>
      </c>
      <c r="H90">
        <v>4</v>
      </c>
      <c r="I90">
        <v>0</v>
      </c>
      <c r="J90">
        <v>1</v>
      </c>
      <c r="K90">
        <v>2</v>
      </c>
      <c r="L90">
        <v>0</v>
      </c>
      <c r="M90">
        <v>0</v>
      </c>
      <c r="N90">
        <v>1</v>
      </c>
      <c r="O90">
        <v>8.9</v>
      </c>
      <c r="P90">
        <v>8.9</v>
      </c>
      <c r="Q90" s="1">
        <v>7.0000000000000001E-3</v>
      </c>
    </row>
    <row r="91" spans="1:17" x14ac:dyDescent="0.35">
      <c r="A91">
        <v>13</v>
      </c>
      <c r="B91" t="s">
        <v>57</v>
      </c>
      <c r="C91">
        <v>4</v>
      </c>
      <c r="D91">
        <v>8</v>
      </c>
      <c r="E91">
        <v>51</v>
      </c>
      <c r="F91">
        <v>12.8</v>
      </c>
      <c r="G91">
        <v>16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7.1</v>
      </c>
      <c r="P91">
        <v>7.1</v>
      </c>
      <c r="Q91" s="1">
        <v>0.81100000000000005</v>
      </c>
    </row>
    <row r="92" spans="1:17" x14ac:dyDescent="0.35">
      <c r="A92">
        <v>13</v>
      </c>
      <c r="B92" t="s">
        <v>123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 s="1">
        <v>0</v>
      </c>
    </row>
    <row r="93" spans="1:17" x14ac:dyDescent="0.35">
      <c r="A93">
        <v>13</v>
      </c>
      <c r="B93" t="s">
        <v>79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0</v>
      </c>
    </row>
    <row r="94" spans="1:17" x14ac:dyDescent="0.35">
      <c r="A94">
        <v>13</v>
      </c>
      <c r="B94" t="s">
        <v>150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13</v>
      </c>
      <c r="B95" t="s">
        <v>183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13</v>
      </c>
      <c r="B96" t="s">
        <v>58</v>
      </c>
      <c r="C96">
        <v>0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 s="1">
        <v>0.28699999999999998</v>
      </c>
    </row>
    <row r="97" spans="1:17" x14ac:dyDescent="0.35">
      <c r="A97">
        <v>13</v>
      </c>
      <c r="B97" t="s">
        <v>182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13</v>
      </c>
      <c r="B98" t="s">
        <v>127</v>
      </c>
      <c r="C98">
        <v>2</v>
      </c>
      <c r="D98">
        <v>2</v>
      </c>
      <c r="E98">
        <v>23</v>
      </c>
      <c r="F98">
        <v>11.5</v>
      </c>
      <c r="G98">
        <v>18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3.3</v>
      </c>
      <c r="P98">
        <v>3.3</v>
      </c>
      <c r="Q98" s="1">
        <v>0</v>
      </c>
    </row>
    <row r="99" spans="1:17" x14ac:dyDescent="0.35">
      <c r="A99">
        <v>13</v>
      </c>
      <c r="B99" t="s">
        <v>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1E-3</v>
      </c>
    </row>
    <row r="100" spans="1:17" x14ac:dyDescent="0.35">
      <c r="A100">
        <v>13</v>
      </c>
      <c r="B100" t="s">
        <v>154</v>
      </c>
      <c r="C100">
        <v>1</v>
      </c>
      <c r="D100">
        <v>2</v>
      </c>
      <c r="E100">
        <v>16</v>
      </c>
      <c r="F100">
        <v>16</v>
      </c>
      <c r="G100">
        <v>16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2.1</v>
      </c>
      <c r="P100">
        <v>2.1</v>
      </c>
      <c r="Q100" s="1">
        <v>0</v>
      </c>
    </row>
    <row r="101" spans="1:17" x14ac:dyDescent="0.35">
      <c r="A101">
        <v>13</v>
      </c>
      <c r="B101" t="s">
        <v>168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13</v>
      </c>
      <c r="B102" t="s">
        <v>59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2E-3</v>
      </c>
    </row>
    <row r="103" spans="1:17" x14ac:dyDescent="0.35">
      <c r="A103">
        <v>13</v>
      </c>
      <c r="B103" t="s">
        <v>187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13</v>
      </c>
      <c r="B104" t="s">
        <v>132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13</v>
      </c>
      <c r="B105" t="s">
        <v>235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13</v>
      </c>
      <c r="B106" t="s">
        <v>66</v>
      </c>
      <c r="C106">
        <v>1</v>
      </c>
      <c r="D106">
        <v>1</v>
      </c>
      <c r="E106">
        <v>6</v>
      </c>
      <c r="F106">
        <v>6</v>
      </c>
      <c r="G106">
        <v>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1.1000000000000001</v>
      </c>
      <c r="P106">
        <v>1.1000000000000001</v>
      </c>
      <c r="Q106" s="1">
        <v>0</v>
      </c>
    </row>
    <row r="107" spans="1:17" x14ac:dyDescent="0.35">
      <c r="A107">
        <v>13</v>
      </c>
      <c r="B107" t="s">
        <v>32</v>
      </c>
      <c r="C107">
        <v>2</v>
      </c>
      <c r="D107">
        <v>3</v>
      </c>
      <c r="E107">
        <v>10</v>
      </c>
      <c r="F107">
        <v>5</v>
      </c>
      <c r="G107">
        <v>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2</v>
      </c>
      <c r="P107">
        <v>2</v>
      </c>
      <c r="Q107" s="1">
        <v>0.192</v>
      </c>
    </row>
    <row r="108" spans="1:17" x14ac:dyDescent="0.35">
      <c r="A108">
        <v>13</v>
      </c>
      <c r="B108" t="s">
        <v>190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13</v>
      </c>
      <c r="B109" t="s">
        <v>114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13</v>
      </c>
      <c r="B110" t="s">
        <v>35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 s="1">
        <v>1E-3</v>
      </c>
    </row>
    <row r="111" spans="1:17" x14ac:dyDescent="0.35">
      <c r="A111">
        <v>13</v>
      </c>
      <c r="B111" t="s">
        <v>181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13</v>
      </c>
      <c r="B112" t="s">
        <v>243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13</v>
      </c>
      <c r="B113" t="s">
        <v>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13</v>
      </c>
      <c r="B114" t="s">
        <v>179</v>
      </c>
      <c r="C114">
        <v>1</v>
      </c>
      <c r="D114">
        <v>1</v>
      </c>
      <c r="E114">
        <v>6</v>
      </c>
      <c r="F114">
        <v>6</v>
      </c>
      <c r="G114">
        <v>6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7.1</v>
      </c>
      <c r="P114">
        <v>7.1</v>
      </c>
      <c r="Q114" s="1">
        <v>1E-3</v>
      </c>
    </row>
    <row r="115" spans="1:17" x14ac:dyDescent="0.35">
      <c r="A115">
        <v>13</v>
      </c>
      <c r="B115" t="s">
        <v>72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13</v>
      </c>
      <c r="B116" t="s">
        <v>161</v>
      </c>
      <c r="C116">
        <v>1</v>
      </c>
      <c r="D116">
        <v>3</v>
      </c>
      <c r="E116">
        <v>12</v>
      </c>
      <c r="F116">
        <v>12</v>
      </c>
      <c r="G116">
        <v>12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1.7</v>
      </c>
      <c r="P116">
        <v>1.7</v>
      </c>
      <c r="Q116" s="1">
        <v>2E-3</v>
      </c>
    </row>
    <row r="117" spans="1:17" x14ac:dyDescent="0.35">
      <c r="A117">
        <v>13</v>
      </c>
      <c r="B117" t="s">
        <v>163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0.01</v>
      </c>
    </row>
    <row r="118" spans="1:17" x14ac:dyDescent="0.35">
      <c r="A118">
        <v>13</v>
      </c>
      <c r="B118" t="s">
        <v>194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13</v>
      </c>
      <c r="B119" t="s">
        <v>171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 s="1">
        <v>0</v>
      </c>
    </row>
    <row r="120" spans="1:17" x14ac:dyDescent="0.35">
      <c r="A120">
        <v>13</v>
      </c>
      <c r="B120" t="s">
        <v>174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13</v>
      </c>
      <c r="B121" t="s">
        <v>107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13</v>
      </c>
      <c r="B122" t="s">
        <v>25</v>
      </c>
      <c r="C122">
        <v>6</v>
      </c>
      <c r="D122">
        <v>8</v>
      </c>
      <c r="E122">
        <v>77</v>
      </c>
      <c r="F122">
        <v>12.8</v>
      </c>
      <c r="G122">
        <v>17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16.7</v>
      </c>
      <c r="P122">
        <v>16.7</v>
      </c>
      <c r="Q122" s="1">
        <v>0.84199999999999997</v>
      </c>
    </row>
    <row r="123" spans="1:17" x14ac:dyDescent="0.35">
      <c r="A123">
        <v>13</v>
      </c>
      <c r="B123" t="s">
        <v>166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13</v>
      </c>
      <c r="B124" t="s">
        <v>170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v>2E-3</v>
      </c>
    </row>
    <row r="125" spans="1:17" x14ac:dyDescent="0.35">
      <c r="A125">
        <v>13</v>
      </c>
      <c r="B125" t="s">
        <v>177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13</v>
      </c>
      <c r="B126" t="s">
        <v>63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0.29099999999999998</v>
      </c>
    </row>
    <row r="127" spans="1:17" x14ac:dyDescent="0.35">
      <c r="A127">
        <v>13</v>
      </c>
      <c r="B127" t="s">
        <v>60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3.4000000000000002E-2</v>
      </c>
    </row>
    <row r="128" spans="1:17" x14ac:dyDescent="0.35">
      <c r="A128">
        <v>13</v>
      </c>
      <c r="B128" t="s">
        <v>188</v>
      </c>
      <c r="C128">
        <v>1</v>
      </c>
      <c r="D128">
        <v>1</v>
      </c>
      <c r="E128">
        <v>6</v>
      </c>
      <c r="F128">
        <v>6</v>
      </c>
      <c r="G128">
        <v>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1.1000000000000001</v>
      </c>
      <c r="P128">
        <v>1.1000000000000001</v>
      </c>
      <c r="Q128" s="1">
        <v>0</v>
      </c>
    </row>
    <row r="129" spans="1:17" x14ac:dyDescent="0.35">
      <c r="A129">
        <v>13</v>
      </c>
      <c r="B129" t="s">
        <v>147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 s="1">
        <v>0</v>
      </c>
    </row>
    <row r="130" spans="1:17" x14ac:dyDescent="0.35">
      <c r="A130">
        <v>13</v>
      </c>
      <c r="B130" t="s">
        <v>164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13</v>
      </c>
      <c r="B131" t="s">
        <v>16</v>
      </c>
      <c r="C131">
        <v>2</v>
      </c>
      <c r="D131">
        <v>4</v>
      </c>
      <c r="E131">
        <v>15</v>
      </c>
      <c r="F131">
        <v>7.5</v>
      </c>
      <c r="G131">
        <v>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2.5</v>
      </c>
      <c r="P131">
        <v>2.5</v>
      </c>
      <c r="Q131" s="1">
        <v>0.215</v>
      </c>
    </row>
    <row r="132" spans="1:17" x14ac:dyDescent="0.35">
      <c r="A132">
        <v>13</v>
      </c>
      <c r="B132" t="s">
        <v>142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 s="1">
        <v>0</v>
      </c>
    </row>
    <row r="133" spans="1:17" x14ac:dyDescent="0.35">
      <c r="A133">
        <v>13</v>
      </c>
      <c r="B133" t="s">
        <v>50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3.3000000000000002E-2</v>
      </c>
    </row>
    <row r="134" spans="1:17" x14ac:dyDescent="0.35">
      <c r="A134">
        <v>13</v>
      </c>
      <c r="B134" t="s">
        <v>101</v>
      </c>
      <c r="C134">
        <v>5</v>
      </c>
      <c r="D134">
        <v>5</v>
      </c>
      <c r="E134">
        <v>49</v>
      </c>
      <c r="F134">
        <v>9.8000000000000007</v>
      </c>
      <c r="G134">
        <v>23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13.4</v>
      </c>
      <c r="P134">
        <v>13.4</v>
      </c>
      <c r="Q134" s="1">
        <v>1E-3</v>
      </c>
    </row>
    <row r="135" spans="1:17" x14ac:dyDescent="0.35">
      <c r="A135">
        <v>13</v>
      </c>
      <c r="B135" t="s">
        <v>169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5.8000000000000003E-2</v>
      </c>
    </row>
    <row r="136" spans="1:17" x14ac:dyDescent="0.35">
      <c r="A136">
        <v>13</v>
      </c>
      <c r="B136" t="s">
        <v>113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1E-3</v>
      </c>
    </row>
    <row r="137" spans="1:17" x14ac:dyDescent="0.35">
      <c r="A137">
        <v>13</v>
      </c>
      <c r="B137" t="s">
        <v>89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13</v>
      </c>
      <c r="B138" t="s">
        <v>117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13</v>
      </c>
      <c r="B139" t="s">
        <v>34</v>
      </c>
      <c r="C139">
        <v>4</v>
      </c>
      <c r="D139">
        <v>5</v>
      </c>
      <c r="E139">
        <v>44</v>
      </c>
      <c r="F139">
        <v>11</v>
      </c>
      <c r="G139">
        <v>26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6.4</v>
      </c>
      <c r="P139">
        <v>6.4</v>
      </c>
      <c r="Q139" s="1">
        <v>0.32300000000000001</v>
      </c>
    </row>
    <row r="140" spans="1:17" x14ac:dyDescent="0.35">
      <c r="A140">
        <v>13</v>
      </c>
      <c r="B140" t="s">
        <v>46</v>
      </c>
      <c r="C140">
        <v>4</v>
      </c>
      <c r="D140">
        <v>6</v>
      </c>
      <c r="E140">
        <v>68</v>
      </c>
      <c r="F140">
        <v>17</v>
      </c>
      <c r="G140">
        <v>32</v>
      </c>
      <c r="H140">
        <v>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8.8000000000000007</v>
      </c>
      <c r="P140">
        <v>8.8000000000000007</v>
      </c>
      <c r="Q140" s="1">
        <v>0.997</v>
      </c>
    </row>
    <row r="141" spans="1:17" x14ac:dyDescent="0.35">
      <c r="A141">
        <v>13</v>
      </c>
      <c r="B141" t="s">
        <v>201</v>
      </c>
      <c r="C141">
        <v>2</v>
      </c>
      <c r="D141">
        <v>2</v>
      </c>
      <c r="E141">
        <v>10</v>
      </c>
      <c r="F141">
        <v>5</v>
      </c>
      <c r="G141">
        <v>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2</v>
      </c>
      <c r="P141">
        <v>2</v>
      </c>
      <c r="Q141" s="1">
        <v>0</v>
      </c>
    </row>
    <row r="142" spans="1:17" x14ac:dyDescent="0.35">
      <c r="A142">
        <v>13</v>
      </c>
      <c r="B142" t="s">
        <v>53</v>
      </c>
      <c r="C142">
        <v>2</v>
      </c>
      <c r="D142">
        <v>2</v>
      </c>
      <c r="E142">
        <v>28</v>
      </c>
      <c r="F142">
        <v>14</v>
      </c>
      <c r="G142">
        <v>19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3.8</v>
      </c>
      <c r="P142">
        <v>3.8</v>
      </c>
      <c r="Q142" s="1">
        <v>1E-3</v>
      </c>
    </row>
    <row r="143" spans="1:17" x14ac:dyDescent="0.35">
      <c r="A143">
        <v>13</v>
      </c>
      <c r="B143" t="s">
        <v>69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13</v>
      </c>
      <c r="B144" t="s">
        <v>23</v>
      </c>
      <c r="C144">
        <v>9</v>
      </c>
      <c r="D144">
        <v>9</v>
      </c>
      <c r="E144">
        <v>82</v>
      </c>
      <c r="F144">
        <v>9.1</v>
      </c>
      <c r="G144">
        <v>22</v>
      </c>
      <c r="H144">
        <v>2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18.7</v>
      </c>
      <c r="P144">
        <v>18.7</v>
      </c>
      <c r="Q144" s="1">
        <v>0.95299999999999996</v>
      </c>
    </row>
    <row r="145" spans="1:17" x14ac:dyDescent="0.35">
      <c r="A145">
        <v>13</v>
      </c>
      <c r="B145" t="s">
        <v>236</v>
      </c>
      <c r="C145">
        <v>1</v>
      </c>
      <c r="D145">
        <v>1</v>
      </c>
      <c r="E145">
        <v>5</v>
      </c>
      <c r="F145">
        <v>5</v>
      </c>
      <c r="G145">
        <v>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 s="1">
        <v>0</v>
      </c>
    </row>
    <row r="146" spans="1:17" x14ac:dyDescent="0.35">
      <c r="A146">
        <v>13</v>
      </c>
      <c r="B146" t="s">
        <v>165</v>
      </c>
      <c r="C146">
        <v>1</v>
      </c>
      <c r="D146">
        <v>2</v>
      </c>
      <c r="E146">
        <v>21</v>
      </c>
      <c r="F146">
        <v>21</v>
      </c>
      <c r="G146">
        <v>21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2.6</v>
      </c>
      <c r="P146">
        <v>2.6</v>
      </c>
      <c r="Q146" s="1">
        <v>0</v>
      </c>
    </row>
    <row r="147" spans="1:17" x14ac:dyDescent="0.35">
      <c r="A147">
        <v>13</v>
      </c>
      <c r="B147" t="s">
        <v>48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 s="1">
        <v>5.0000000000000001E-3</v>
      </c>
    </row>
    <row r="148" spans="1:17" x14ac:dyDescent="0.35">
      <c r="A148">
        <v>13</v>
      </c>
      <c r="B148" t="s">
        <v>73</v>
      </c>
      <c r="C148">
        <v>1</v>
      </c>
      <c r="D148">
        <v>1</v>
      </c>
      <c r="E148">
        <v>11</v>
      </c>
      <c r="F148">
        <v>11</v>
      </c>
      <c r="G148">
        <v>11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1.6</v>
      </c>
      <c r="P148">
        <v>1.6</v>
      </c>
      <c r="Q148" s="1">
        <v>1E-3</v>
      </c>
    </row>
    <row r="149" spans="1:17" x14ac:dyDescent="0.35">
      <c r="A149">
        <v>13</v>
      </c>
      <c r="B149" t="s">
        <v>173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13</v>
      </c>
      <c r="B150" t="s">
        <v>64</v>
      </c>
      <c r="C150">
        <v>2</v>
      </c>
      <c r="D150">
        <v>4</v>
      </c>
      <c r="E150">
        <v>12</v>
      </c>
      <c r="F150">
        <v>6</v>
      </c>
      <c r="G150">
        <v>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2.2000000000000002</v>
      </c>
      <c r="P150">
        <v>2.2000000000000002</v>
      </c>
      <c r="Q150" s="1">
        <v>2.9000000000000001E-2</v>
      </c>
    </row>
    <row r="151" spans="1:17" x14ac:dyDescent="0.35">
      <c r="A151">
        <v>13</v>
      </c>
      <c r="B151" t="s">
        <v>172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13</v>
      </c>
      <c r="B152" t="s">
        <v>176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13</v>
      </c>
      <c r="B153" t="s">
        <v>26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5.3999999999999999E-2</v>
      </c>
    </row>
    <row r="154" spans="1:17" x14ac:dyDescent="0.35">
      <c r="A154">
        <v>13</v>
      </c>
      <c r="B154" t="s">
        <v>162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0</v>
      </c>
    </row>
    <row r="155" spans="1:17" x14ac:dyDescent="0.35">
      <c r="A155">
        <v>13</v>
      </c>
      <c r="B155" t="s">
        <v>189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13</v>
      </c>
      <c r="B156" t="s">
        <v>45</v>
      </c>
      <c r="C156">
        <v>2</v>
      </c>
      <c r="D156">
        <v>6</v>
      </c>
      <c r="E156">
        <v>17</v>
      </c>
      <c r="F156">
        <v>8.5</v>
      </c>
      <c r="G156">
        <v>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2.7</v>
      </c>
      <c r="P156">
        <v>2.7</v>
      </c>
      <c r="Q156" s="1">
        <v>0.92400000000000004</v>
      </c>
    </row>
    <row r="157" spans="1:17" x14ac:dyDescent="0.35">
      <c r="A157">
        <v>13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0.59899999999999998</v>
      </c>
    </row>
    <row r="158" spans="1:17" x14ac:dyDescent="0.35">
      <c r="A158">
        <v>13</v>
      </c>
      <c r="B158" t="s">
        <v>18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0.63900000000000001</v>
      </c>
    </row>
    <row r="159" spans="1:17" x14ac:dyDescent="0.35">
      <c r="A159">
        <v>13</v>
      </c>
      <c r="B159" t="s">
        <v>18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0.81699999999999995</v>
      </c>
    </row>
    <row r="160" spans="1:17" x14ac:dyDescent="0.35">
      <c r="A160">
        <v>13</v>
      </c>
      <c r="B160" t="s">
        <v>155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3.0000000000000001E-3</v>
      </c>
    </row>
    <row r="161" spans="1:17" x14ac:dyDescent="0.35">
      <c r="A161">
        <v>13</v>
      </c>
      <c r="B161" t="s">
        <v>175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13</v>
      </c>
      <c r="B162" t="s">
        <v>118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8.9999999999999993E-3</v>
      </c>
    </row>
    <row r="163" spans="1:17" x14ac:dyDescent="0.35">
      <c r="A163">
        <v>13</v>
      </c>
      <c r="B163" t="s">
        <v>40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0.79600000000000004</v>
      </c>
    </row>
    <row r="164" spans="1:17" x14ac:dyDescent="0.35">
      <c r="A164">
        <v>13</v>
      </c>
      <c r="B164" t="s">
        <v>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0.88700000000000001</v>
      </c>
    </row>
    <row r="165" spans="1:17" x14ac:dyDescent="0.35">
      <c r="A165">
        <v>13</v>
      </c>
      <c r="B165" t="s">
        <v>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13</v>
      </c>
      <c r="B166" t="s">
        <v>42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0.77600000000000002</v>
      </c>
    </row>
    <row r="167" spans="1:17" x14ac:dyDescent="0.35">
      <c r="A167">
        <v>13</v>
      </c>
      <c r="B167" t="s">
        <v>105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13</v>
      </c>
      <c r="B168" t="s">
        <v>124</v>
      </c>
      <c r="C168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5.0000000000000001E-3</v>
      </c>
    </row>
    <row r="169" spans="1:17" x14ac:dyDescent="0.35">
      <c r="A169">
        <v>13</v>
      </c>
      <c r="B169" t="s">
        <v>52</v>
      </c>
      <c r="C169">
        <v>1</v>
      </c>
      <c r="D169">
        <v>1</v>
      </c>
      <c r="E169">
        <v>2</v>
      </c>
      <c r="F169">
        <v>2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0.7</v>
      </c>
      <c r="P169">
        <v>0.7</v>
      </c>
      <c r="Q169" s="1">
        <v>0</v>
      </c>
    </row>
    <row r="170" spans="1:17" x14ac:dyDescent="0.35">
      <c r="A170">
        <v>13</v>
      </c>
      <c r="B170" t="s">
        <v>37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0.78900000000000003</v>
      </c>
    </row>
    <row r="171" spans="1:17" x14ac:dyDescent="0.35">
      <c r="A171">
        <v>13</v>
      </c>
      <c r="B171" t="s">
        <v>110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13</v>
      </c>
      <c r="B172" t="s">
        <v>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1E-3</v>
      </c>
    </row>
    <row r="173" spans="1:17" x14ac:dyDescent="0.35">
      <c r="A173">
        <v>13</v>
      </c>
      <c r="B173" t="s">
        <v>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0</v>
      </c>
    </row>
    <row r="174" spans="1:17" x14ac:dyDescent="0.35">
      <c r="A174">
        <v>13</v>
      </c>
      <c r="B174" t="s">
        <v>39</v>
      </c>
      <c r="C174">
        <v>3</v>
      </c>
      <c r="D174">
        <v>6</v>
      </c>
      <c r="E174">
        <v>62</v>
      </c>
      <c r="F174">
        <v>20.7</v>
      </c>
      <c r="G174">
        <v>39</v>
      </c>
      <c r="H174">
        <v>2</v>
      </c>
      <c r="I174">
        <v>0</v>
      </c>
      <c r="J174">
        <v>1</v>
      </c>
      <c r="K174">
        <v>2</v>
      </c>
      <c r="L174">
        <v>0</v>
      </c>
      <c r="M174">
        <v>0</v>
      </c>
      <c r="N174">
        <v>1</v>
      </c>
      <c r="O174">
        <v>7.9</v>
      </c>
      <c r="P174">
        <v>7.9</v>
      </c>
      <c r="Q174" s="1">
        <v>0.28799999999999998</v>
      </c>
    </row>
    <row r="175" spans="1:17" x14ac:dyDescent="0.35">
      <c r="A175">
        <v>13</v>
      </c>
      <c r="B175" t="s">
        <v>85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 s="1">
        <v>0</v>
      </c>
    </row>
    <row r="176" spans="1:17" x14ac:dyDescent="0.35">
      <c r="A176">
        <v>13</v>
      </c>
      <c r="B176" t="s">
        <v>146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1E-3</v>
      </c>
    </row>
    <row r="177" spans="1:17" x14ac:dyDescent="0.35">
      <c r="A177">
        <v>13</v>
      </c>
      <c r="B177" t="s">
        <v>122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13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 s="1">
        <v>0.41399999999999998</v>
      </c>
    </row>
    <row r="179" spans="1:17" x14ac:dyDescent="0.35">
      <c r="A179">
        <v>13</v>
      </c>
      <c r="B179" t="s">
        <v>202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1E-3</v>
      </c>
    </row>
    <row r="180" spans="1:17" x14ac:dyDescent="0.35">
      <c r="A180">
        <v>13</v>
      </c>
      <c r="B180" t="s">
        <v>100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13</v>
      </c>
      <c r="B181" t="s">
        <v>167</v>
      </c>
      <c r="C181">
        <v>1</v>
      </c>
      <c r="D181">
        <v>1</v>
      </c>
      <c r="E181">
        <v>8</v>
      </c>
      <c r="F181">
        <v>8</v>
      </c>
      <c r="G181">
        <v>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1.3</v>
      </c>
      <c r="P181">
        <v>1.3</v>
      </c>
      <c r="Q181" s="1">
        <v>1E-3</v>
      </c>
    </row>
    <row r="182" spans="1:17" x14ac:dyDescent="0.35">
      <c r="A182">
        <v>13</v>
      </c>
      <c r="B182" t="s">
        <v>49</v>
      </c>
      <c r="C182">
        <v>3</v>
      </c>
      <c r="D182">
        <v>4</v>
      </c>
      <c r="E182">
        <v>64</v>
      </c>
      <c r="F182">
        <v>21.3</v>
      </c>
      <c r="G182">
        <v>27</v>
      </c>
      <c r="H182">
        <v>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7.9</v>
      </c>
      <c r="P182">
        <v>7.9</v>
      </c>
      <c r="Q182" s="1">
        <v>8.6999999999999994E-2</v>
      </c>
    </row>
    <row r="183" spans="1:17" x14ac:dyDescent="0.35">
      <c r="A183">
        <v>13</v>
      </c>
      <c r="B183" t="s">
        <v>137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1E-3</v>
      </c>
    </row>
    <row r="184" spans="1:17" x14ac:dyDescent="0.35">
      <c r="A184">
        <v>13</v>
      </c>
      <c r="B184" t="s">
        <v>145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13</v>
      </c>
      <c r="B185" t="s">
        <v>134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0</v>
      </c>
    </row>
    <row r="186" spans="1:17" x14ac:dyDescent="0.35">
      <c r="A186">
        <v>13</v>
      </c>
      <c r="B186" t="s">
        <v>178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13</v>
      </c>
      <c r="B187" t="s">
        <v>143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13</v>
      </c>
      <c r="B188" t="s">
        <v>199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1E-3</v>
      </c>
    </row>
    <row r="189" spans="1:17" x14ac:dyDescent="0.35">
      <c r="A189">
        <v>13</v>
      </c>
      <c r="B189" t="s">
        <v>199</v>
      </c>
      <c r="C189">
        <v>1</v>
      </c>
      <c r="D189">
        <v>1</v>
      </c>
      <c r="E189">
        <v>7</v>
      </c>
      <c r="F189">
        <v>7</v>
      </c>
      <c r="G189">
        <v>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-0.8</v>
      </c>
      <c r="P189">
        <v>-0.8</v>
      </c>
      <c r="Q189" s="1">
        <v>1E-3</v>
      </c>
    </row>
    <row r="190" spans="1:17" x14ac:dyDescent="0.35">
      <c r="A190">
        <v>13</v>
      </c>
      <c r="B190" t="s">
        <v>158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13</v>
      </c>
      <c r="B191" t="s">
        <v>140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6.6</v>
      </c>
      <c r="P191">
        <v>6.6</v>
      </c>
      <c r="Q191" s="1">
        <v>0</v>
      </c>
    </row>
    <row r="192" spans="1:17" x14ac:dyDescent="0.35">
      <c r="A192">
        <v>13</v>
      </c>
      <c r="B192" t="s">
        <v>54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3.0000000000000001E-3</v>
      </c>
    </row>
    <row r="193" spans="1:17" x14ac:dyDescent="0.35">
      <c r="A193">
        <v>13</v>
      </c>
      <c r="B193" t="s">
        <v>121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13</v>
      </c>
      <c r="B194" t="s">
        <v>228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13</v>
      </c>
      <c r="B195" t="s">
        <v>125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1E-3</v>
      </c>
    </row>
    <row r="196" spans="1:17" x14ac:dyDescent="0.35">
      <c r="A196">
        <v>13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13</v>
      </c>
      <c r="B197" t="s">
        <v>68</v>
      </c>
      <c r="C197">
        <v>1</v>
      </c>
      <c r="D197">
        <v>2</v>
      </c>
      <c r="E197">
        <v>5</v>
      </c>
      <c r="F197">
        <v>5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 s="1">
        <v>0</v>
      </c>
    </row>
    <row r="198" spans="1:17" x14ac:dyDescent="0.35">
      <c r="A198">
        <v>13</v>
      </c>
      <c r="B198" t="s">
        <v>82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 s="1">
        <v>1E-3</v>
      </c>
    </row>
    <row r="199" spans="1:17" x14ac:dyDescent="0.35">
      <c r="A199">
        <v>13</v>
      </c>
      <c r="B199" t="s">
        <v>102</v>
      </c>
      <c r="C199">
        <v>1</v>
      </c>
      <c r="D199">
        <v>2</v>
      </c>
      <c r="E199">
        <v>6</v>
      </c>
      <c r="F199">
        <v>6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1.1000000000000001</v>
      </c>
      <c r="P199">
        <v>1.1000000000000001</v>
      </c>
      <c r="Q199" s="1">
        <v>4.0000000000000001E-3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14</v>
      </c>
      <c r="B5" t="s">
        <v>23</v>
      </c>
      <c r="C5">
        <v>11</v>
      </c>
      <c r="D5">
        <v>12</v>
      </c>
      <c r="E5">
        <v>95</v>
      </c>
      <c r="F5">
        <v>8.6</v>
      </c>
      <c r="G5">
        <v>23</v>
      </c>
      <c r="H5">
        <v>1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27</v>
      </c>
      <c r="P5">
        <v>27</v>
      </c>
      <c r="Q5" s="1">
        <v>0.95099999999999996</v>
      </c>
    </row>
    <row r="6" spans="1:17" x14ac:dyDescent="0.35">
      <c r="A6">
        <v>14</v>
      </c>
      <c r="B6" t="s">
        <v>45</v>
      </c>
      <c r="C6">
        <v>6</v>
      </c>
      <c r="D6">
        <v>8</v>
      </c>
      <c r="E6">
        <v>91</v>
      </c>
      <c r="F6">
        <v>15.2</v>
      </c>
      <c r="G6">
        <v>34</v>
      </c>
      <c r="H6">
        <v>4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24.1</v>
      </c>
      <c r="P6">
        <v>24.1</v>
      </c>
      <c r="Q6" s="1">
        <v>0.90600000000000003</v>
      </c>
    </row>
    <row r="7" spans="1:17" x14ac:dyDescent="0.35">
      <c r="A7">
        <v>14</v>
      </c>
      <c r="B7" t="s">
        <v>16</v>
      </c>
      <c r="C7">
        <v>3</v>
      </c>
      <c r="D7">
        <v>3</v>
      </c>
      <c r="E7">
        <v>40</v>
      </c>
      <c r="F7">
        <v>13.3</v>
      </c>
      <c r="G7">
        <v>24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17.5</v>
      </c>
      <c r="P7">
        <v>17.5</v>
      </c>
      <c r="Q7" s="1">
        <v>0.20100000000000001</v>
      </c>
    </row>
    <row r="8" spans="1:17" x14ac:dyDescent="0.35">
      <c r="A8">
        <v>14</v>
      </c>
      <c r="B8" t="s">
        <v>63</v>
      </c>
      <c r="C8">
        <v>5</v>
      </c>
      <c r="D8">
        <v>7</v>
      </c>
      <c r="E8">
        <v>83</v>
      </c>
      <c r="F8">
        <v>16.600000000000001</v>
      </c>
      <c r="G8">
        <v>54</v>
      </c>
      <c r="H8">
        <v>4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16.8</v>
      </c>
      <c r="P8">
        <v>16.8</v>
      </c>
      <c r="Q8" s="1">
        <v>0.504</v>
      </c>
    </row>
    <row r="9" spans="1:17" x14ac:dyDescent="0.35">
      <c r="A9">
        <v>14</v>
      </c>
      <c r="B9" t="s">
        <v>46</v>
      </c>
      <c r="C9">
        <v>3</v>
      </c>
      <c r="D9">
        <v>5</v>
      </c>
      <c r="E9">
        <v>76</v>
      </c>
      <c r="F9">
        <v>25.3</v>
      </c>
      <c r="G9">
        <v>44</v>
      </c>
      <c r="H9">
        <v>4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15.1</v>
      </c>
      <c r="P9">
        <v>15.1</v>
      </c>
      <c r="Q9" s="1">
        <v>0.997</v>
      </c>
    </row>
    <row r="10" spans="1:17" x14ac:dyDescent="0.35">
      <c r="A10">
        <v>14</v>
      </c>
      <c r="B10" t="s">
        <v>57</v>
      </c>
      <c r="C10">
        <v>3</v>
      </c>
      <c r="D10">
        <v>6</v>
      </c>
      <c r="E10">
        <v>57</v>
      </c>
      <c r="F10">
        <v>19</v>
      </c>
      <c r="G10">
        <v>36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13.2</v>
      </c>
      <c r="P10">
        <v>13.2</v>
      </c>
      <c r="Q10" s="1">
        <v>0.83</v>
      </c>
    </row>
    <row r="11" spans="1:17" x14ac:dyDescent="0.35">
      <c r="A11">
        <v>14</v>
      </c>
      <c r="B11" t="s">
        <v>162</v>
      </c>
      <c r="C11">
        <v>4</v>
      </c>
      <c r="D11">
        <v>5</v>
      </c>
      <c r="E11">
        <v>50</v>
      </c>
      <c r="F11">
        <v>12.5</v>
      </c>
      <c r="G11">
        <v>21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13</v>
      </c>
      <c r="P11">
        <v>13</v>
      </c>
      <c r="Q11" s="1">
        <v>0</v>
      </c>
    </row>
    <row r="12" spans="1:17" x14ac:dyDescent="0.35">
      <c r="A12">
        <v>14</v>
      </c>
      <c r="B12" t="s">
        <v>19</v>
      </c>
      <c r="C12">
        <v>6</v>
      </c>
      <c r="D12">
        <v>10</v>
      </c>
      <c r="E12">
        <v>83</v>
      </c>
      <c r="F12">
        <v>13.8</v>
      </c>
      <c r="G12">
        <v>23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11.3</v>
      </c>
      <c r="P12">
        <v>11.3</v>
      </c>
      <c r="Q12" s="1">
        <v>1</v>
      </c>
    </row>
    <row r="13" spans="1:17" x14ac:dyDescent="0.35">
      <c r="A13">
        <v>14</v>
      </c>
      <c r="B13" t="s">
        <v>43</v>
      </c>
      <c r="C13">
        <v>2</v>
      </c>
      <c r="D13">
        <v>2</v>
      </c>
      <c r="E13">
        <v>28</v>
      </c>
      <c r="F13">
        <v>14</v>
      </c>
      <c r="G13">
        <v>25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9.8000000000000007</v>
      </c>
      <c r="P13">
        <v>9.8000000000000007</v>
      </c>
      <c r="Q13" s="1">
        <v>1E-3</v>
      </c>
    </row>
    <row r="14" spans="1:17" x14ac:dyDescent="0.35">
      <c r="A14">
        <v>14</v>
      </c>
      <c r="B14" t="s">
        <v>25</v>
      </c>
      <c r="C14">
        <v>5</v>
      </c>
      <c r="D14">
        <v>8</v>
      </c>
      <c r="E14">
        <v>72</v>
      </c>
      <c r="F14">
        <v>14.4</v>
      </c>
      <c r="G14">
        <v>32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9.6999999999999993</v>
      </c>
      <c r="P14">
        <v>9.6999999999999993</v>
      </c>
      <c r="Q14" s="1">
        <v>0.89</v>
      </c>
    </row>
    <row r="15" spans="1:17" x14ac:dyDescent="0.35">
      <c r="A15">
        <v>14</v>
      </c>
      <c r="B15" t="s">
        <v>80</v>
      </c>
      <c r="C15">
        <v>2</v>
      </c>
      <c r="D15">
        <v>3</v>
      </c>
      <c r="E15">
        <v>21</v>
      </c>
      <c r="F15">
        <v>10.5</v>
      </c>
      <c r="G15">
        <v>11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9.1</v>
      </c>
      <c r="P15">
        <v>9.1</v>
      </c>
      <c r="Q15" s="1">
        <v>4.2999999999999997E-2</v>
      </c>
    </row>
    <row r="16" spans="1:17" x14ac:dyDescent="0.35">
      <c r="A16">
        <v>14</v>
      </c>
      <c r="B16" t="s">
        <v>37</v>
      </c>
      <c r="C16">
        <v>5</v>
      </c>
      <c r="D16">
        <v>7</v>
      </c>
      <c r="E16">
        <v>66</v>
      </c>
      <c r="F16">
        <v>13.2</v>
      </c>
      <c r="G16">
        <v>41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9.1</v>
      </c>
      <c r="P16">
        <v>9.1</v>
      </c>
      <c r="Q16" s="1">
        <v>0.85199999999999998</v>
      </c>
    </row>
    <row r="17" spans="1:17" x14ac:dyDescent="0.35">
      <c r="A17">
        <v>14</v>
      </c>
      <c r="B17" t="s">
        <v>102</v>
      </c>
      <c r="C17">
        <v>2</v>
      </c>
      <c r="D17">
        <v>3</v>
      </c>
      <c r="E17">
        <v>19</v>
      </c>
      <c r="F17">
        <v>9.5</v>
      </c>
      <c r="G17">
        <v>10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8.9</v>
      </c>
      <c r="P17">
        <v>8.9</v>
      </c>
      <c r="Q17" s="1">
        <v>4.0000000000000001E-3</v>
      </c>
    </row>
    <row r="18" spans="1:17" x14ac:dyDescent="0.35">
      <c r="A18">
        <v>14</v>
      </c>
      <c r="B18" t="s">
        <v>30</v>
      </c>
      <c r="C18">
        <v>2</v>
      </c>
      <c r="D18">
        <v>5</v>
      </c>
      <c r="E18">
        <v>16</v>
      </c>
      <c r="F18">
        <v>8</v>
      </c>
      <c r="G18">
        <v>11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8.6</v>
      </c>
      <c r="P18">
        <v>8.6</v>
      </c>
      <c r="Q18" s="1">
        <v>0.32600000000000001</v>
      </c>
    </row>
    <row r="19" spans="1:17" x14ac:dyDescent="0.35">
      <c r="A19">
        <v>14</v>
      </c>
      <c r="B19" t="s">
        <v>179</v>
      </c>
      <c r="C19">
        <v>2</v>
      </c>
      <c r="D19">
        <v>2</v>
      </c>
      <c r="E19">
        <v>16</v>
      </c>
      <c r="F19">
        <v>8</v>
      </c>
      <c r="G19">
        <v>12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8.6</v>
      </c>
      <c r="P19">
        <v>8.6</v>
      </c>
      <c r="Q19" s="1">
        <v>2E-3</v>
      </c>
    </row>
    <row r="20" spans="1:17" x14ac:dyDescent="0.35">
      <c r="A20">
        <v>14</v>
      </c>
      <c r="B20" t="s">
        <v>136</v>
      </c>
      <c r="C20">
        <v>4</v>
      </c>
      <c r="D20">
        <v>4</v>
      </c>
      <c r="E20">
        <v>64</v>
      </c>
      <c r="F20">
        <v>16</v>
      </c>
      <c r="G20">
        <v>43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8.4</v>
      </c>
      <c r="P20">
        <v>8.4</v>
      </c>
      <c r="Q20" s="1">
        <v>6.2E-2</v>
      </c>
    </row>
    <row r="21" spans="1:17" x14ac:dyDescent="0.35">
      <c r="A21">
        <v>14</v>
      </c>
      <c r="B21" t="s">
        <v>15</v>
      </c>
      <c r="C21">
        <v>5</v>
      </c>
      <c r="D21">
        <v>8</v>
      </c>
      <c r="E21">
        <v>53</v>
      </c>
      <c r="F21">
        <v>10.6</v>
      </c>
      <c r="G21">
        <v>26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7.8</v>
      </c>
      <c r="P21">
        <v>7.8</v>
      </c>
      <c r="Q21" s="1">
        <v>0.998</v>
      </c>
    </row>
    <row r="22" spans="1:17" x14ac:dyDescent="0.35">
      <c r="A22">
        <v>14</v>
      </c>
      <c r="B22" t="s">
        <v>29</v>
      </c>
      <c r="C22">
        <v>4</v>
      </c>
      <c r="D22">
        <v>6</v>
      </c>
      <c r="E22">
        <v>57</v>
      </c>
      <c r="F22">
        <v>14.3</v>
      </c>
      <c r="G22">
        <v>24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7.7</v>
      </c>
      <c r="P22">
        <v>7.7</v>
      </c>
      <c r="Q22" s="1">
        <v>0.20399999999999999</v>
      </c>
    </row>
    <row r="23" spans="1:17" x14ac:dyDescent="0.35">
      <c r="A23">
        <v>14</v>
      </c>
      <c r="B23" t="s">
        <v>39</v>
      </c>
      <c r="C23">
        <v>5</v>
      </c>
      <c r="D23">
        <v>6</v>
      </c>
      <c r="E23">
        <v>46</v>
      </c>
      <c r="F23">
        <v>9.1999999999999993</v>
      </c>
      <c r="G23">
        <v>16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7.1</v>
      </c>
      <c r="P23">
        <v>7.1</v>
      </c>
      <c r="Q23" s="1">
        <v>0.34</v>
      </c>
    </row>
    <row r="24" spans="1:17" x14ac:dyDescent="0.35">
      <c r="A24">
        <v>14</v>
      </c>
      <c r="B24" t="s">
        <v>36</v>
      </c>
      <c r="C24">
        <v>5</v>
      </c>
      <c r="D24">
        <v>5</v>
      </c>
      <c r="E24">
        <v>46</v>
      </c>
      <c r="F24">
        <v>9.1999999999999993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7.1</v>
      </c>
      <c r="P24">
        <v>7.1</v>
      </c>
      <c r="Q24" s="1">
        <v>0</v>
      </c>
    </row>
    <row r="25" spans="1:17" x14ac:dyDescent="0.35">
      <c r="A25">
        <v>14</v>
      </c>
      <c r="B25" t="s">
        <v>61</v>
      </c>
      <c r="C25">
        <v>1</v>
      </c>
      <c r="D25">
        <v>1</v>
      </c>
      <c r="E25">
        <v>2</v>
      </c>
      <c r="F25">
        <v>2</v>
      </c>
      <c r="G25">
        <v>2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6.7</v>
      </c>
      <c r="P25">
        <v>6.7</v>
      </c>
      <c r="Q25" s="1">
        <v>1E-3</v>
      </c>
    </row>
    <row r="26" spans="1:17" x14ac:dyDescent="0.35">
      <c r="A26">
        <v>14</v>
      </c>
      <c r="B26" t="s">
        <v>34</v>
      </c>
      <c r="C26">
        <v>5</v>
      </c>
      <c r="D26">
        <v>8</v>
      </c>
      <c r="E26">
        <v>39</v>
      </c>
      <c r="F26">
        <v>7.8</v>
      </c>
      <c r="G26">
        <v>12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6.4</v>
      </c>
      <c r="P26">
        <v>6.4</v>
      </c>
      <c r="Q26" s="1">
        <v>0.4</v>
      </c>
    </row>
    <row r="27" spans="1:17" x14ac:dyDescent="0.35">
      <c r="A27">
        <v>14</v>
      </c>
      <c r="B27" t="s">
        <v>67</v>
      </c>
      <c r="C27">
        <v>3</v>
      </c>
      <c r="D27">
        <v>7</v>
      </c>
      <c r="E27">
        <v>18</v>
      </c>
      <c r="F27">
        <v>6</v>
      </c>
      <c r="G27">
        <v>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5.3</v>
      </c>
      <c r="P27">
        <v>5.3</v>
      </c>
      <c r="Q27" s="1">
        <v>0.69199999999999995</v>
      </c>
    </row>
    <row r="28" spans="1:17" x14ac:dyDescent="0.35">
      <c r="A28">
        <v>14</v>
      </c>
      <c r="B28" t="s">
        <v>161</v>
      </c>
      <c r="C28">
        <v>3</v>
      </c>
      <c r="D28">
        <v>3</v>
      </c>
      <c r="E28">
        <v>37</v>
      </c>
      <c r="F28">
        <v>12.3</v>
      </c>
      <c r="G28">
        <v>19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5.2</v>
      </c>
      <c r="P28">
        <v>5.2</v>
      </c>
      <c r="Q28" s="1">
        <v>2E-3</v>
      </c>
    </row>
    <row r="29" spans="1:17" x14ac:dyDescent="0.35">
      <c r="A29">
        <v>14</v>
      </c>
      <c r="B29" t="s">
        <v>26</v>
      </c>
      <c r="C29">
        <v>3</v>
      </c>
      <c r="D29">
        <v>3</v>
      </c>
      <c r="E29">
        <v>36</v>
      </c>
      <c r="F29">
        <v>12</v>
      </c>
      <c r="G29">
        <v>13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5.0999999999999996</v>
      </c>
      <c r="P29">
        <v>5.0999999999999996</v>
      </c>
      <c r="Q29" s="1">
        <v>6.7000000000000004E-2</v>
      </c>
    </row>
    <row r="30" spans="1:17" x14ac:dyDescent="0.35">
      <c r="A30">
        <v>14</v>
      </c>
      <c r="B30" t="s">
        <v>49</v>
      </c>
      <c r="C30">
        <v>3</v>
      </c>
      <c r="D30">
        <v>3</v>
      </c>
      <c r="E30">
        <v>35</v>
      </c>
      <c r="F30">
        <v>11.7</v>
      </c>
      <c r="G30">
        <v>23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5</v>
      </c>
      <c r="P30">
        <v>5</v>
      </c>
      <c r="Q30" s="1">
        <v>0.16300000000000001</v>
      </c>
    </row>
    <row r="31" spans="1:17" x14ac:dyDescent="0.35">
      <c r="A31">
        <v>14</v>
      </c>
      <c r="B31" t="s">
        <v>42</v>
      </c>
      <c r="C31">
        <v>4</v>
      </c>
      <c r="D31">
        <v>4</v>
      </c>
      <c r="E31">
        <v>30</v>
      </c>
      <c r="F31">
        <v>7.5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5</v>
      </c>
      <c r="P31">
        <v>5</v>
      </c>
      <c r="Q31" s="1">
        <v>0.89300000000000002</v>
      </c>
    </row>
    <row r="32" spans="1:17" x14ac:dyDescent="0.35">
      <c r="A32">
        <v>14</v>
      </c>
      <c r="B32" t="s">
        <v>32</v>
      </c>
      <c r="C32">
        <v>4</v>
      </c>
      <c r="D32">
        <v>7</v>
      </c>
      <c r="E32">
        <v>27</v>
      </c>
      <c r="F32">
        <v>6.8</v>
      </c>
      <c r="G32">
        <v>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4.7</v>
      </c>
      <c r="P32">
        <v>4.7</v>
      </c>
      <c r="Q32" s="1">
        <v>0.16800000000000001</v>
      </c>
    </row>
    <row r="33" spans="1:17" x14ac:dyDescent="0.35">
      <c r="A33">
        <v>14</v>
      </c>
      <c r="B33" t="s">
        <v>31</v>
      </c>
      <c r="C33">
        <v>5</v>
      </c>
      <c r="D33">
        <v>8</v>
      </c>
      <c r="E33">
        <v>21</v>
      </c>
      <c r="F33">
        <v>4.2</v>
      </c>
      <c r="G33">
        <v>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4.5999999999999996</v>
      </c>
      <c r="P33">
        <v>4.5999999999999996</v>
      </c>
      <c r="Q33" s="1">
        <v>0.91400000000000003</v>
      </c>
    </row>
    <row r="34" spans="1:17" x14ac:dyDescent="0.35">
      <c r="A34">
        <v>14</v>
      </c>
      <c r="B34" t="s">
        <v>28</v>
      </c>
      <c r="C34">
        <v>2</v>
      </c>
      <c r="D34">
        <v>4</v>
      </c>
      <c r="E34">
        <v>35</v>
      </c>
      <c r="F34">
        <v>17.5</v>
      </c>
      <c r="G34">
        <v>26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4.5</v>
      </c>
      <c r="P34">
        <v>4.5</v>
      </c>
      <c r="Q34" s="1">
        <v>1.9E-2</v>
      </c>
    </row>
    <row r="35" spans="1:17" x14ac:dyDescent="0.35">
      <c r="A35">
        <v>14</v>
      </c>
      <c r="B35" t="s">
        <v>120</v>
      </c>
      <c r="C35">
        <v>1</v>
      </c>
      <c r="D35">
        <v>1</v>
      </c>
      <c r="E35">
        <v>35</v>
      </c>
      <c r="F35">
        <v>35</v>
      </c>
      <c r="G35">
        <v>35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4</v>
      </c>
      <c r="P35">
        <v>4</v>
      </c>
      <c r="Q35" s="1">
        <v>0</v>
      </c>
    </row>
    <row r="36" spans="1:17" x14ac:dyDescent="0.35">
      <c r="A36">
        <v>14</v>
      </c>
      <c r="B36" t="s">
        <v>22</v>
      </c>
      <c r="C36">
        <v>2</v>
      </c>
      <c r="D36">
        <v>6</v>
      </c>
      <c r="E36">
        <v>23</v>
      </c>
      <c r="F36">
        <v>11.5</v>
      </c>
      <c r="G36">
        <v>13</v>
      </c>
      <c r="H36">
        <v>0</v>
      </c>
      <c r="I36">
        <v>0</v>
      </c>
      <c r="J36">
        <v>1</v>
      </c>
      <c r="K36">
        <v>4</v>
      </c>
      <c r="L36">
        <v>0</v>
      </c>
      <c r="M36">
        <v>0</v>
      </c>
      <c r="N36">
        <v>1</v>
      </c>
      <c r="O36">
        <v>3.7</v>
      </c>
      <c r="P36">
        <v>3.7</v>
      </c>
      <c r="Q36" s="1">
        <v>0.97899999999999998</v>
      </c>
    </row>
    <row r="37" spans="1:17" x14ac:dyDescent="0.35">
      <c r="A37">
        <v>14</v>
      </c>
      <c r="B37" t="s">
        <v>68</v>
      </c>
      <c r="C37">
        <v>1</v>
      </c>
      <c r="D37">
        <v>1</v>
      </c>
      <c r="E37">
        <v>26</v>
      </c>
      <c r="F37">
        <v>26</v>
      </c>
      <c r="G37">
        <v>26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3.1</v>
      </c>
      <c r="P37">
        <v>3.1</v>
      </c>
      <c r="Q37" s="1">
        <v>0</v>
      </c>
    </row>
    <row r="38" spans="1:17" x14ac:dyDescent="0.35">
      <c r="A38">
        <v>14</v>
      </c>
      <c r="B38" t="s">
        <v>21</v>
      </c>
      <c r="C38">
        <v>2</v>
      </c>
      <c r="D38">
        <v>4</v>
      </c>
      <c r="E38">
        <v>17</v>
      </c>
      <c r="F38">
        <v>8.5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2.7</v>
      </c>
      <c r="P38">
        <v>2.7</v>
      </c>
      <c r="Q38" s="1">
        <v>8.0000000000000002E-3</v>
      </c>
    </row>
    <row r="39" spans="1:17" x14ac:dyDescent="0.35">
      <c r="A39">
        <v>14</v>
      </c>
      <c r="B39" t="s">
        <v>48</v>
      </c>
      <c r="C39">
        <v>2</v>
      </c>
      <c r="D39">
        <v>3</v>
      </c>
      <c r="E39">
        <v>16</v>
      </c>
      <c r="F39">
        <v>8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2.6</v>
      </c>
      <c r="P39">
        <v>2.6</v>
      </c>
      <c r="Q39" s="1">
        <v>5.0000000000000001E-3</v>
      </c>
    </row>
    <row r="40" spans="1:17" x14ac:dyDescent="0.35">
      <c r="A40">
        <v>14</v>
      </c>
      <c r="B40" t="s">
        <v>198</v>
      </c>
      <c r="C40">
        <v>2</v>
      </c>
      <c r="D40">
        <v>2</v>
      </c>
      <c r="E40">
        <v>15</v>
      </c>
      <c r="F40">
        <v>7.5</v>
      </c>
      <c r="G40">
        <v>11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2.5</v>
      </c>
      <c r="P40">
        <v>2.5</v>
      </c>
      <c r="Q40" s="1">
        <v>0</v>
      </c>
    </row>
    <row r="41" spans="1:17" x14ac:dyDescent="0.35">
      <c r="A41">
        <v>14</v>
      </c>
      <c r="B41" t="s">
        <v>124</v>
      </c>
      <c r="C41">
        <v>2</v>
      </c>
      <c r="D41">
        <v>2</v>
      </c>
      <c r="E41">
        <v>15</v>
      </c>
      <c r="F41">
        <v>7.5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2.5</v>
      </c>
      <c r="P41">
        <v>2.5</v>
      </c>
      <c r="Q41" s="1">
        <v>5.0000000000000001E-3</v>
      </c>
    </row>
    <row r="42" spans="1:17" x14ac:dyDescent="0.35">
      <c r="A42">
        <v>14</v>
      </c>
      <c r="B42" t="s">
        <v>118</v>
      </c>
      <c r="C42">
        <v>2</v>
      </c>
      <c r="D42">
        <v>2</v>
      </c>
      <c r="E42">
        <v>15</v>
      </c>
      <c r="F42">
        <v>7.5</v>
      </c>
      <c r="G42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2.5</v>
      </c>
      <c r="P42">
        <v>2.5</v>
      </c>
      <c r="Q42" s="1">
        <v>8.9999999999999993E-3</v>
      </c>
    </row>
    <row r="43" spans="1:17" x14ac:dyDescent="0.35">
      <c r="A43">
        <v>14</v>
      </c>
      <c r="B43" t="s">
        <v>58</v>
      </c>
      <c r="C43">
        <v>2</v>
      </c>
      <c r="D43">
        <v>2</v>
      </c>
      <c r="E43">
        <v>10</v>
      </c>
      <c r="F43">
        <v>5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</v>
      </c>
      <c r="P43">
        <v>2</v>
      </c>
      <c r="Q43" s="1">
        <v>0.17499999999999999</v>
      </c>
    </row>
    <row r="44" spans="1:17" x14ac:dyDescent="0.35">
      <c r="A44">
        <v>14</v>
      </c>
      <c r="B44" t="s">
        <v>65</v>
      </c>
      <c r="C44">
        <v>1</v>
      </c>
      <c r="D44">
        <v>2</v>
      </c>
      <c r="E44">
        <v>14</v>
      </c>
      <c r="F44">
        <v>14</v>
      </c>
      <c r="G44">
        <v>14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1.9</v>
      </c>
      <c r="P44">
        <v>1.9</v>
      </c>
      <c r="Q44" s="1">
        <v>6.9000000000000006E-2</v>
      </c>
    </row>
    <row r="45" spans="1:17" x14ac:dyDescent="0.35">
      <c r="A45">
        <v>14</v>
      </c>
      <c r="B45" t="s">
        <v>53</v>
      </c>
      <c r="C45">
        <v>2</v>
      </c>
      <c r="D45">
        <v>2</v>
      </c>
      <c r="E45">
        <v>8</v>
      </c>
      <c r="F45">
        <v>4</v>
      </c>
      <c r="G45">
        <v>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1.8</v>
      </c>
      <c r="P45">
        <v>1.8</v>
      </c>
      <c r="Q45" s="1">
        <v>1E-3</v>
      </c>
    </row>
    <row r="46" spans="1:17" x14ac:dyDescent="0.35">
      <c r="A46">
        <v>14</v>
      </c>
      <c r="B46" t="s">
        <v>155</v>
      </c>
      <c r="C46">
        <v>1</v>
      </c>
      <c r="D46">
        <v>2</v>
      </c>
      <c r="E46">
        <v>12</v>
      </c>
      <c r="F46">
        <v>12</v>
      </c>
      <c r="G46">
        <v>12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1.7</v>
      </c>
      <c r="P46">
        <v>1.7</v>
      </c>
      <c r="Q46" s="1">
        <v>3.0000000000000001E-3</v>
      </c>
    </row>
    <row r="47" spans="1:17" x14ac:dyDescent="0.35">
      <c r="A47">
        <v>14</v>
      </c>
      <c r="B47" t="s">
        <v>167</v>
      </c>
      <c r="C47">
        <v>2</v>
      </c>
      <c r="D47">
        <v>2</v>
      </c>
      <c r="E47">
        <v>6</v>
      </c>
      <c r="F47">
        <v>3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1.6</v>
      </c>
      <c r="P47">
        <v>1.6</v>
      </c>
      <c r="Q47" s="1">
        <v>1E-3</v>
      </c>
    </row>
    <row r="48" spans="1:17" x14ac:dyDescent="0.35">
      <c r="A48">
        <v>14</v>
      </c>
      <c r="B48" t="s">
        <v>64</v>
      </c>
      <c r="C48">
        <v>1</v>
      </c>
      <c r="D48">
        <v>2</v>
      </c>
      <c r="E48">
        <v>11</v>
      </c>
      <c r="F48">
        <v>11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1.6</v>
      </c>
      <c r="P48">
        <v>1.6</v>
      </c>
      <c r="Q48" s="1">
        <v>2.7E-2</v>
      </c>
    </row>
    <row r="49" spans="1:17" x14ac:dyDescent="0.35">
      <c r="A49">
        <v>14</v>
      </c>
      <c r="B49" t="s">
        <v>73</v>
      </c>
      <c r="C49">
        <v>2</v>
      </c>
      <c r="D49">
        <v>2</v>
      </c>
      <c r="E49">
        <v>4</v>
      </c>
      <c r="F49">
        <v>2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1.4</v>
      </c>
      <c r="P49">
        <v>1.4</v>
      </c>
      <c r="Q49" s="1">
        <v>1E-3</v>
      </c>
    </row>
    <row r="50" spans="1:17" x14ac:dyDescent="0.35">
      <c r="A50">
        <v>14</v>
      </c>
      <c r="B50" t="s">
        <v>54</v>
      </c>
      <c r="C50">
        <v>1</v>
      </c>
      <c r="D50">
        <v>1</v>
      </c>
      <c r="E50">
        <v>5</v>
      </c>
      <c r="F50">
        <v>5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 s="1">
        <v>3.0000000000000001E-3</v>
      </c>
    </row>
    <row r="51" spans="1:17" x14ac:dyDescent="0.35">
      <c r="A51">
        <v>14</v>
      </c>
      <c r="B51" t="s">
        <v>184</v>
      </c>
      <c r="C51">
        <v>1</v>
      </c>
      <c r="D51">
        <v>1</v>
      </c>
      <c r="E51">
        <v>4</v>
      </c>
      <c r="F51">
        <v>4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0.9</v>
      </c>
      <c r="P51">
        <v>0.9</v>
      </c>
      <c r="Q51" s="1">
        <v>0</v>
      </c>
    </row>
    <row r="52" spans="1:17" x14ac:dyDescent="0.35">
      <c r="A52">
        <v>14</v>
      </c>
      <c r="B52" t="s">
        <v>190</v>
      </c>
      <c r="C52">
        <v>1</v>
      </c>
      <c r="D52">
        <v>1</v>
      </c>
      <c r="E52">
        <v>4</v>
      </c>
      <c r="F52">
        <v>4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0.9</v>
      </c>
      <c r="P52">
        <v>0.9</v>
      </c>
      <c r="Q52" s="1">
        <v>0</v>
      </c>
    </row>
    <row r="53" spans="1:17" x14ac:dyDescent="0.35">
      <c r="A53">
        <v>14</v>
      </c>
      <c r="B53" t="s">
        <v>191</v>
      </c>
      <c r="C53">
        <v>1</v>
      </c>
      <c r="D53">
        <v>1</v>
      </c>
      <c r="E53">
        <v>4</v>
      </c>
      <c r="F53">
        <v>4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0.9</v>
      </c>
      <c r="P53">
        <v>0.9</v>
      </c>
      <c r="Q53" s="1">
        <v>0</v>
      </c>
    </row>
    <row r="54" spans="1:17" x14ac:dyDescent="0.35">
      <c r="A54">
        <v>14</v>
      </c>
      <c r="B54" t="s">
        <v>85</v>
      </c>
      <c r="C54">
        <v>1</v>
      </c>
      <c r="D54">
        <v>1</v>
      </c>
      <c r="E54">
        <v>3</v>
      </c>
      <c r="F54">
        <v>3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0.8</v>
      </c>
      <c r="P54">
        <v>0.8</v>
      </c>
      <c r="Q54" s="1">
        <v>0</v>
      </c>
    </row>
    <row r="55" spans="1:17" x14ac:dyDescent="0.35">
      <c r="A55">
        <v>14</v>
      </c>
      <c r="B55" t="s">
        <v>44</v>
      </c>
      <c r="C55">
        <v>1</v>
      </c>
      <c r="D55">
        <v>1</v>
      </c>
      <c r="E55">
        <v>3</v>
      </c>
      <c r="F55">
        <v>3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0.8</v>
      </c>
      <c r="P55">
        <v>0.8</v>
      </c>
      <c r="Q55" s="1">
        <v>1E-3</v>
      </c>
    </row>
    <row r="56" spans="1:17" x14ac:dyDescent="0.35">
      <c r="A56">
        <v>14</v>
      </c>
      <c r="B56" t="s">
        <v>66</v>
      </c>
      <c r="C56">
        <v>1</v>
      </c>
      <c r="D56">
        <v>1</v>
      </c>
      <c r="E56">
        <v>3</v>
      </c>
      <c r="F56">
        <v>3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0.8</v>
      </c>
      <c r="P56">
        <v>0.8</v>
      </c>
      <c r="Q56" s="1">
        <v>0</v>
      </c>
    </row>
    <row r="57" spans="1:17" x14ac:dyDescent="0.35">
      <c r="A57">
        <v>14</v>
      </c>
      <c r="B57" t="s">
        <v>148</v>
      </c>
      <c r="C57">
        <v>1</v>
      </c>
      <c r="D57">
        <v>3</v>
      </c>
      <c r="E57">
        <v>2</v>
      </c>
      <c r="F57">
        <v>2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0.7</v>
      </c>
      <c r="P57">
        <v>0.7</v>
      </c>
      <c r="Q57" s="1">
        <v>1E-3</v>
      </c>
    </row>
    <row r="58" spans="1:17" x14ac:dyDescent="0.35">
      <c r="A58">
        <v>14</v>
      </c>
      <c r="B58" t="s">
        <v>95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0.5</v>
      </c>
      <c r="P58">
        <v>0.5</v>
      </c>
      <c r="Q58" s="1">
        <v>0</v>
      </c>
    </row>
    <row r="59" spans="1:17" x14ac:dyDescent="0.35">
      <c r="A59">
        <v>14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v>0</v>
      </c>
    </row>
    <row r="60" spans="1:17" x14ac:dyDescent="0.35">
      <c r="A60">
        <v>14</v>
      </c>
      <c r="B60" t="s">
        <v>242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0</v>
      </c>
    </row>
    <row r="61" spans="1:17" x14ac:dyDescent="0.35">
      <c r="A61">
        <v>14</v>
      </c>
      <c r="B61" t="s">
        <v>94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x14ac:dyDescent="0.35">
      <c r="A62">
        <v>14</v>
      </c>
      <c r="B62" t="s">
        <v>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14</v>
      </c>
      <c r="B63" t="s">
        <v>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x14ac:dyDescent="0.35">
      <c r="A64">
        <v>14</v>
      </c>
      <c r="B64" t="s">
        <v>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 s="1">
        <v>0</v>
      </c>
    </row>
    <row r="65" spans="1:17" x14ac:dyDescent="0.35">
      <c r="A65">
        <v>14</v>
      </c>
      <c r="B65" t="s">
        <v>238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14</v>
      </c>
      <c r="B66" t="s">
        <v>82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1E-3</v>
      </c>
    </row>
    <row r="67" spans="1:17" x14ac:dyDescent="0.35">
      <c r="A67">
        <v>14</v>
      </c>
      <c r="B67" t="s">
        <v>72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14</v>
      </c>
      <c r="B68" t="s">
        <v>59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1E-3</v>
      </c>
    </row>
    <row r="69" spans="1:17" x14ac:dyDescent="0.35">
      <c r="A69">
        <v>14</v>
      </c>
      <c r="B69" t="s">
        <v>74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 s="1">
        <v>0</v>
      </c>
    </row>
    <row r="70" spans="1:17" x14ac:dyDescent="0.35">
      <c r="A70">
        <v>14</v>
      </c>
      <c r="B70" t="s">
        <v>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14</v>
      </c>
      <c r="B71" t="s">
        <v>60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 s="1">
        <v>3.3000000000000002E-2</v>
      </c>
    </row>
    <row r="72" spans="1:17" x14ac:dyDescent="0.35">
      <c r="A72">
        <v>14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14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x14ac:dyDescent="0.35">
      <c r="A74">
        <v>14</v>
      </c>
      <c r="B74" t="s">
        <v>79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1">
        <v>0</v>
      </c>
    </row>
    <row r="75" spans="1:17" x14ac:dyDescent="0.35">
      <c r="A75">
        <v>14</v>
      </c>
      <c r="B75" t="s">
        <v>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14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14</v>
      </c>
      <c r="B77" t="s">
        <v>90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14</v>
      </c>
      <c r="B78" t="s">
        <v>101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 s="1">
        <v>8.0000000000000002E-3</v>
      </c>
    </row>
    <row r="79" spans="1:17" x14ac:dyDescent="0.35">
      <c r="A79">
        <v>14</v>
      </c>
      <c r="B79" t="s">
        <v>62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 s="1">
        <v>1E-3</v>
      </c>
    </row>
    <row r="80" spans="1:17" x14ac:dyDescent="0.35">
      <c r="A80">
        <v>14</v>
      </c>
      <c r="B80" t="s">
        <v>104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 s="1">
        <v>0</v>
      </c>
    </row>
    <row r="81" spans="1:17" x14ac:dyDescent="0.35">
      <c r="A81">
        <v>14</v>
      </c>
      <c r="B81" t="s">
        <v>41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 s="1">
        <v>0.01</v>
      </c>
    </row>
    <row r="82" spans="1:17" x14ac:dyDescent="0.35">
      <c r="A82">
        <v>14</v>
      </c>
      <c r="B82" t="s">
        <v>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14</v>
      </c>
      <c r="B83" t="s">
        <v>84</v>
      </c>
      <c r="C83">
        <v>0</v>
      </c>
      <c r="D83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 s="1">
        <v>1E-3</v>
      </c>
    </row>
    <row r="84" spans="1:17" x14ac:dyDescent="0.35">
      <c r="A84">
        <v>14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 s="1">
        <v>0</v>
      </c>
    </row>
    <row r="85" spans="1:17" x14ac:dyDescent="0.35">
      <c r="A85">
        <v>14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14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14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 s="1">
        <v>0</v>
      </c>
    </row>
    <row r="88" spans="1:17" x14ac:dyDescent="0.35">
      <c r="A88">
        <v>14</v>
      </c>
      <c r="B88" t="s">
        <v>100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 s="1">
        <v>0</v>
      </c>
    </row>
    <row r="89" spans="1:17" x14ac:dyDescent="0.35">
      <c r="A89">
        <v>14</v>
      </c>
      <c r="B89" t="s">
        <v>83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14</v>
      </c>
      <c r="B90" t="s">
        <v>96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14</v>
      </c>
      <c r="B91" t="s">
        <v>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14</v>
      </c>
      <c r="B92" t="s">
        <v>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14</v>
      </c>
      <c r="B93" t="s">
        <v>119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14</v>
      </c>
      <c r="B94" t="s">
        <v>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14</v>
      </c>
      <c r="B95" t="s">
        <v>121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14</v>
      </c>
      <c r="B96" t="s">
        <v>122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14</v>
      </c>
      <c r="B97" t="s">
        <v>116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14</v>
      </c>
      <c r="B98" t="s">
        <v>125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1">
        <v>1E-3</v>
      </c>
    </row>
    <row r="99" spans="1:17" x14ac:dyDescent="0.35">
      <c r="A99">
        <v>14</v>
      </c>
      <c r="B99" t="s">
        <v>123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 s="1">
        <v>0</v>
      </c>
    </row>
    <row r="100" spans="1:17" x14ac:dyDescent="0.35">
      <c r="A100">
        <v>14</v>
      </c>
      <c r="B100" t="s">
        <v>55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1E-3</v>
      </c>
    </row>
    <row r="101" spans="1:17" x14ac:dyDescent="0.35">
      <c r="A101">
        <v>14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14</v>
      </c>
      <c r="B102" t="s">
        <v>117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14</v>
      </c>
      <c r="B103" t="s">
        <v>115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14</v>
      </c>
      <c r="B104" t="s">
        <v>160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14</v>
      </c>
      <c r="B105" t="s">
        <v>52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14</v>
      </c>
      <c r="B106" t="s">
        <v>129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14</v>
      </c>
      <c r="B107" t="s">
        <v>128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14</v>
      </c>
      <c r="B108" t="s">
        <v>114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14</v>
      </c>
      <c r="B109" t="s">
        <v>163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8.9999999999999993E-3</v>
      </c>
    </row>
    <row r="110" spans="1:17" x14ac:dyDescent="0.35">
      <c r="A110">
        <v>14</v>
      </c>
      <c r="B110" t="s">
        <v>127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 s="1">
        <v>0</v>
      </c>
    </row>
    <row r="111" spans="1:17" x14ac:dyDescent="0.35">
      <c r="A111">
        <v>14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14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 s="1">
        <v>0</v>
      </c>
    </row>
    <row r="113" spans="1:17" x14ac:dyDescent="0.35">
      <c r="A113">
        <v>14</v>
      </c>
      <c r="B113" t="s">
        <v>33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3.0000000000000001E-3</v>
      </c>
    </row>
    <row r="114" spans="1:17" x14ac:dyDescent="0.35">
      <c r="A114">
        <v>14</v>
      </c>
      <c r="B114" t="s">
        <v>51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0.115</v>
      </c>
    </row>
    <row r="115" spans="1:17" x14ac:dyDescent="0.35">
      <c r="A115">
        <v>14</v>
      </c>
      <c r="B115" t="s">
        <v>134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0</v>
      </c>
    </row>
    <row r="116" spans="1:17" x14ac:dyDescent="0.35">
      <c r="A116">
        <v>14</v>
      </c>
      <c r="B116" t="s">
        <v>137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1E-3</v>
      </c>
    </row>
    <row r="117" spans="1:17" x14ac:dyDescent="0.35">
      <c r="A117">
        <v>14</v>
      </c>
      <c r="B117" t="s">
        <v>138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 s="1">
        <v>0</v>
      </c>
    </row>
    <row r="118" spans="1:17" x14ac:dyDescent="0.35">
      <c r="A118">
        <v>14</v>
      </c>
      <c r="B118" t="s">
        <v>139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14</v>
      </c>
      <c r="B119" t="s">
        <v>140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 s="1">
        <v>0</v>
      </c>
    </row>
    <row r="120" spans="1:17" x14ac:dyDescent="0.35">
      <c r="A120">
        <v>14</v>
      </c>
      <c r="B120" t="s">
        <v>141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14</v>
      </c>
      <c r="B121" t="s">
        <v>135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14</v>
      </c>
      <c r="B122" t="s">
        <v>145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 s="1">
        <v>0</v>
      </c>
    </row>
    <row r="123" spans="1:17" x14ac:dyDescent="0.35">
      <c r="A123">
        <v>14</v>
      </c>
      <c r="B123" t="s">
        <v>243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14</v>
      </c>
      <c r="B124" t="s">
        <v>143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14</v>
      </c>
      <c r="B125" t="s">
        <v>142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14</v>
      </c>
      <c r="B126" t="s">
        <v>237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0</v>
      </c>
    </row>
    <row r="127" spans="1:17" x14ac:dyDescent="0.35">
      <c r="A127">
        <v>14</v>
      </c>
      <c r="B127" t="s">
        <v>107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14</v>
      </c>
      <c r="B128" t="s">
        <v>108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0</v>
      </c>
    </row>
    <row r="129" spans="1:17" x14ac:dyDescent="0.35">
      <c r="A129">
        <v>14</v>
      </c>
      <c r="B129" t="s">
        <v>109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14</v>
      </c>
      <c r="B130" t="s">
        <v>110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14</v>
      </c>
      <c r="B131" t="s">
        <v>111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14</v>
      </c>
      <c r="B132" t="s">
        <v>133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14</v>
      </c>
      <c r="B133" t="s">
        <v>146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1E-3</v>
      </c>
    </row>
    <row r="134" spans="1:17" x14ac:dyDescent="0.35">
      <c r="A134">
        <v>14</v>
      </c>
      <c r="B134" t="s">
        <v>147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 s="1">
        <v>0</v>
      </c>
    </row>
    <row r="135" spans="1:17" x14ac:dyDescent="0.35">
      <c r="A135">
        <v>14</v>
      </c>
      <c r="B135" t="s">
        <v>239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14</v>
      </c>
      <c r="B136" t="s">
        <v>150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0</v>
      </c>
    </row>
    <row r="137" spans="1:17" x14ac:dyDescent="0.35">
      <c r="A137">
        <v>14</v>
      </c>
      <c r="B137" t="s">
        <v>151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14</v>
      </c>
      <c r="B138" t="s">
        <v>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1E-3</v>
      </c>
    </row>
    <row r="139" spans="1:17" x14ac:dyDescent="0.35">
      <c r="A139">
        <v>14</v>
      </c>
      <c r="B139" t="s">
        <v>132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14</v>
      </c>
      <c r="B140" t="s">
        <v>169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5.8000000000000003E-2</v>
      </c>
    </row>
    <row r="141" spans="1:17" x14ac:dyDescent="0.35">
      <c r="A141">
        <v>14</v>
      </c>
      <c r="B141" t="s">
        <v>171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0</v>
      </c>
    </row>
    <row r="142" spans="1:17" x14ac:dyDescent="0.35">
      <c r="A142">
        <v>14</v>
      </c>
      <c r="B142" t="s">
        <v>130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14</v>
      </c>
      <c r="B143" t="s">
        <v>170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2E-3</v>
      </c>
    </row>
    <row r="144" spans="1:17" x14ac:dyDescent="0.35">
      <c r="A144">
        <v>14</v>
      </c>
      <c r="B144" t="s">
        <v>166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14</v>
      </c>
      <c r="B145" t="s">
        <v>168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 s="1">
        <v>0</v>
      </c>
    </row>
    <row r="146" spans="1:17" x14ac:dyDescent="0.35">
      <c r="A146">
        <v>14</v>
      </c>
      <c r="B146" t="s">
        <v>164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14</v>
      </c>
      <c r="B147" t="s">
        <v>157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14</v>
      </c>
      <c r="B148" t="s">
        <v>158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14</v>
      </c>
      <c r="B149" t="s">
        <v>159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14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14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14</v>
      </c>
      <c r="B152" t="s">
        <v>47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0.78400000000000003</v>
      </c>
    </row>
    <row r="153" spans="1:17" x14ac:dyDescent="0.35">
      <c r="A153">
        <v>14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1E-3</v>
      </c>
    </row>
    <row r="154" spans="1:17" x14ac:dyDescent="0.35">
      <c r="A154">
        <v>14</v>
      </c>
      <c r="B154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14</v>
      </c>
      <c r="B155" t="s">
        <v>172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14</v>
      </c>
      <c r="B156" t="s">
        <v>173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14</v>
      </c>
      <c r="B157" t="s">
        <v>174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14</v>
      </c>
      <c r="B158" t="s">
        <v>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0.44400000000000001</v>
      </c>
    </row>
    <row r="159" spans="1:17" x14ac:dyDescent="0.35">
      <c r="A159">
        <v>14</v>
      </c>
      <c r="B159" t="s">
        <v>235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14</v>
      </c>
      <c r="B160" t="s">
        <v>176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14</v>
      </c>
      <c r="B161" t="s">
        <v>177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14</v>
      </c>
      <c r="B162" t="s">
        <v>175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14</v>
      </c>
      <c r="B163" t="s">
        <v>178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14</v>
      </c>
      <c r="B164" t="s">
        <v>180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14</v>
      </c>
      <c r="B165" t="s">
        <v>181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14</v>
      </c>
      <c r="B166" t="s">
        <v>182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14</v>
      </c>
      <c r="B167" t="s">
        <v>183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14</v>
      </c>
      <c r="B168" t="s">
        <v>186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14</v>
      </c>
      <c r="B169" t="s">
        <v>185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1E-3</v>
      </c>
    </row>
    <row r="170" spans="1:17" x14ac:dyDescent="0.35">
      <c r="A170">
        <v>14</v>
      </c>
      <c r="B170" t="s">
        <v>240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 s="1">
        <v>0</v>
      </c>
    </row>
    <row r="171" spans="1:17" x14ac:dyDescent="0.35">
      <c r="A171">
        <v>14</v>
      </c>
      <c r="B171" t="s">
        <v>56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0.40300000000000002</v>
      </c>
    </row>
    <row r="172" spans="1:17" x14ac:dyDescent="0.35">
      <c r="A172">
        <v>14</v>
      </c>
      <c r="B172" t="s">
        <v>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0.75800000000000001</v>
      </c>
    </row>
    <row r="173" spans="1:17" x14ac:dyDescent="0.35">
      <c r="A173">
        <v>14</v>
      </c>
      <c r="B173" t="s">
        <v>17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0.55700000000000005</v>
      </c>
    </row>
    <row r="174" spans="1:17" x14ac:dyDescent="0.35">
      <c r="A174">
        <v>14</v>
      </c>
      <c r="B174" t="s">
        <v>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3.3000000000000002E-2</v>
      </c>
    </row>
    <row r="175" spans="1:17" x14ac:dyDescent="0.35">
      <c r="A175">
        <v>14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14</v>
      </c>
      <c r="B176" t="s">
        <v>50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3.2000000000000001E-2</v>
      </c>
    </row>
    <row r="177" spans="1:17" x14ac:dyDescent="0.35">
      <c r="A177">
        <v>14</v>
      </c>
      <c r="B177" t="s">
        <v>188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 s="1">
        <v>0</v>
      </c>
    </row>
    <row r="178" spans="1:17" x14ac:dyDescent="0.35">
      <c r="A178">
        <v>14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14</v>
      </c>
      <c r="B179" t="s">
        <v>236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0</v>
      </c>
    </row>
    <row r="180" spans="1:17" x14ac:dyDescent="0.35">
      <c r="A180">
        <v>14</v>
      </c>
      <c r="B180" t="s">
        <v>228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14</v>
      </c>
      <c r="B181" t="s">
        <v>27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0.71299999999999997</v>
      </c>
    </row>
    <row r="182" spans="1:17" x14ac:dyDescent="0.35">
      <c r="A182">
        <v>14</v>
      </c>
      <c r="B182" t="s">
        <v>192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0</v>
      </c>
    </row>
    <row r="183" spans="1:17" x14ac:dyDescent="0.35">
      <c r="A183">
        <v>14</v>
      </c>
      <c r="B183" t="s">
        <v>193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14</v>
      </c>
      <c r="B184" t="s">
        <v>194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14</v>
      </c>
      <c r="B185" t="s">
        <v>195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14</v>
      </c>
      <c r="B186" t="s">
        <v>196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14</v>
      </c>
      <c r="B187" t="s">
        <v>202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1E-3</v>
      </c>
    </row>
    <row r="188" spans="1:17" x14ac:dyDescent="0.35">
      <c r="A188">
        <v>14</v>
      </c>
      <c r="B188" t="s">
        <v>197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14</v>
      </c>
      <c r="B189" t="s">
        <v>199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 s="1">
        <v>1E-3</v>
      </c>
    </row>
    <row r="190" spans="1:17" x14ac:dyDescent="0.35">
      <c r="A190">
        <v>14</v>
      </c>
      <c r="B190" t="s">
        <v>200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0</v>
      </c>
    </row>
    <row r="191" spans="1:17" x14ac:dyDescent="0.35">
      <c r="A191">
        <v>14</v>
      </c>
      <c r="B191" t="s">
        <v>18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0.61599999999999999</v>
      </c>
    </row>
    <row r="192" spans="1:17" x14ac:dyDescent="0.35">
      <c r="A192">
        <v>14</v>
      </c>
      <c r="B192" t="s">
        <v>201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14</v>
      </c>
      <c r="B193" t="s">
        <v>199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1E-3</v>
      </c>
    </row>
    <row r="194" spans="1:17" x14ac:dyDescent="0.35">
      <c r="A194">
        <v>14</v>
      </c>
      <c r="B194" t="s">
        <v>200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0</v>
      </c>
    </row>
    <row r="195" spans="1:17" x14ac:dyDescent="0.35">
      <c r="A195">
        <v>14</v>
      </c>
      <c r="B195" t="s">
        <v>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0.59899999999999998</v>
      </c>
    </row>
    <row r="196" spans="1:17" x14ac:dyDescent="0.35">
      <c r="A196">
        <v>14</v>
      </c>
      <c r="B196" t="s">
        <v>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0.63900000000000001</v>
      </c>
    </row>
    <row r="197" spans="1:17" x14ac:dyDescent="0.35">
      <c r="A197">
        <v>14</v>
      </c>
      <c r="B197" t="s">
        <v>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0.81699999999999995</v>
      </c>
    </row>
    <row r="198" spans="1:17" x14ac:dyDescent="0.35">
      <c r="A198">
        <v>14</v>
      </c>
      <c r="B198" t="s">
        <v>61</v>
      </c>
      <c r="C198">
        <v>1</v>
      </c>
      <c r="D198">
        <v>1</v>
      </c>
      <c r="E198">
        <v>-6</v>
      </c>
      <c r="F198">
        <v>-6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-0.1</v>
      </c>
      <c r="P198">
        <v>-0.1</v>
      </c>
      <c r="Q198" s="1">
        <v>1E-3</v>
      </c>
    </row>
    <row r="199" spans="1:17" x14ac:dyDescent="0.35">
      <c r="A199">
        <v>14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15</v>
      </c>
      <c r="B5" t="s">
        <v>22</v>
      </c>
      <c r="C5">
        <v>5</v>
      </c>
      <c r="D5">
        <v>6</v>
      </c>
      <c r="E5">
        <v>56</v>
      </c>
      <c r="F5">
        <v>11.2</v>
      </c>
      <c r="G5">
        <v>19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26.1</v>
      </c>
      <c r="P5">
        <v>26.1</v>
      </c>
      <c r="Q5" s="1">
        <v>0.97899999999999998</v>
      </c>
    </row>
    <row r="6" spans="1:17" x14ac:dyDescent="0.35">
      <c r="A6">
        <v>15</v>
      </c>
      <c r="B6" t="s">
        <v>45</v>
      </c>
      <c r="C6">
        <v>10</v>
      </c>
      <c r="D6">
        <v>14</v>
      </c>
      <c r="E6">
        <v>104</v>
      </c>
      <c r="F6">
        <v>10.4</v>
      </c>
      <c r="G6">
        <v>34</v>
      </c>
      <c r="H6">
        <v>4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21.4</v>
      </c>
      <c r="P6">
        <v>21.4</v>
      </c>
      <c r="Q6" s="1">
        <v>0.92100000000000004</v>
      </c>
    </row>
    <row r="7" spans="1:17" x14ac:dyDescent="0.35">
      <c r="A7">
        <v>15</v>
      </c>
      <c r="B7" t="s">
        <v>16</v>
      </c>
      <c r="C7">
        <v>7</v>
      </c>
      <c r="D7">
        <v>9</v>
      </c>
      <c r="E7">
        <v>66</v>
      </c>
      <c r="F7">
        <v>9.4</v>
      </c>
      <c r="G7">
        <v>16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16.100000000000001</v>
      </c>
      <c r="P7">
        <v>16.100000000000001</v>
      </c>
      <c r="Q7" s="1">
        <v>0.20799999999999999</v>
      </c>
    </row>
    <row r="8" spans="1:17" x14ac:dyDescent="0.35">
      <c r="A8">
        <v>15</v>
      </c>
      <c r="B8" t="s">
        <v>63</v>
      </c>
      <c r="C8">
        <v>5</v>
      </c>
      <c r="D8">
        <v>6</v>
      </c>
      <c r="E8">
        <v>70</v>
      </c>
      <c r="F8">
        <v>14</v>
      </c>
      <c r="G8">
        <v>26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15.5</v>
      </c>
      <c r="P8">
        <v>15.5</v>
      </c>
      <c r="Q8" s="1">
        <v>0.57299999999999995</v>
      </c>
    </row>
    <row r="9" spans="1:17" x14ac:dyDescent="0.35">
      <c r="A9">
        <v>15</v>
      </c>
      <c r="B9" t="s">
        <v>47</v>
      </c>
      <c r="C9">
        <v>10</v>
      </c>
      <c r="D9">
        <v>11</v>
      </c>
      <c r="E9">
        <v>102</v>
      </c>
      <c r="F9">
        <v>10.199999999999999</v>
      </c>
      <c r="G9">
        <v>38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15.2</v>
      </c>
      <c r="P9">
        <v>15.2</v>
      </c>
      <c r="Q9" s="1">
        <v>0.81499999999999995</v>
      </c>
    </row>
    <row r="10" spans="1:17" x14ac:dyDescent="0.35">
      <c r="A10">
        <v>15</v>
      </c>
      <c r="B10" t="s">
        <v>136</v>
      </c>
      <c r="C10">
        <v>4</v>
      </c>
      <c r="D10">
        <v>6</v>
      </c>
      <c r="E10">
        <v>57</v>
      </c>
      <c r="F10">
        <v>14.3</v>
      </c>
      <c r="G10">
        <v>36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13.7</v>
      </c>
      <c r="P10">
        <v>13.7</v>
      </c>
      <c r="Q10" s="1">
        <v>6.7000000000000004E-2</v>
      </c>
    </row>
    <row r="11" spans="1:17" x14ac:dyDescent="0.35">
      <c r="A11">
        <v>15</v>
      </c>
      <c r="B11" t="s">
        <v>165</v>
      </c>
      <c r="C11">
        <v>4</v>
      </c>
      <c r="D11">
        <v>4</v>
      </c>
      <c r="E11">
        <v>44</v>
      </c>
      <c r="F11">
        <v>11</v>
      </c>
      <c r="G11">
        <v>17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12.4</v>
      </c>
      <c r="P11">
        <v>12.4</v>
      </c>
      <c r="Q11" s="1">
        <v>0</v>
      </c>
    </row>
    <row r="12" spans="1:17" x14ac:dyDescent="0.35">
      <c r="A12">
        <v>15</v>
      </c>
      <c r="B12" t="s">
        <v>65</v>
      </c>
      <c r="C12">
        <v>4</v>
      </c>
      <c r="D12">
        <v>5</v>
      </c>
      <c r="E12">
        <v>39</v>
      </c>
      <c r="F12">
        <v>9.8000000000000007</v>
      </c>
      <c r="G12">
        <v>13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11.9</v>
      </c>
      <c r="P12">
        <v>11.9</v>
      </c>
      <c r="Q12" s="1">
        <v>6.0999999999999999E-2</v>
      </c>
    </row>
    <row r="13" spans="1:17" x14ac:dyDescent="0.35">
      <c r="A13">
        <v>15</v>
      </c>
      <c r="B13" t="s">
        <v>37</v>
      </c>
      <c r="C13">
        <v>5</v>
      </c>
      <c r="D13">
        <v>7</v>
      </c>
      <c r="E13">
        <v>23</v>
      </c>
      <c r="F13">
        <v>4.5999999999999996</v>
      </c>
      <c r="G13">
        <v>8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10.8</v>
      </c>
      <c r="P13">
        <v>10.8</v>
      </c>
      <c r="Q13" s="1">
        <v>0.84299999999999997</v>
      </c>
    </row>
    <row r="14" spans="1:17" x14ac:dyDescent="0.35">
      <c r="A14">
        <v>15</v>
      </c>
      <c r="B14" t="s">
        <v>58</v>
      </c>
      <c r="C14">
        <v>2</v>
      </c>
      <c r="D14">
        <v>2</v>
      </c>
      <c r="E14">
        <v>38</v>
      </c>
      <c r="F14">
        <v>19</v>
      </c>
      <c r="G14">
        <v>23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10.8</v>
      </c>
      <c r="P14">
        <v>10.8</v>
      </c>
      <c r="Q14" s="1">
        <v>0.156</v>
      </c>
    </row>
    <row r="15" spans="1:17" x14ac:dyDescent="0.35">
      <c r="A15">
        <v>15</v>
      </c>
      <c r="B15" t="s">
        <v>15</v>
      </c>
      <c r="C15">
        <v>6</v>
      </c>
      <c r="D15">
        <v>7</v>
      </c>
      <c r="E15">
        <v>63</v>
      </c>
      <c r="F15">
        <v>10.5</v>
      </c>
      <c r="G15">
        <v>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9.3000000000000007</v>
      </c>
      <c r="P15">
        <v>9.3000000000000007</v>
      </c>
      <c r="Q15" s="1">
        <v>0.998</v>
      </c>
    </row>
    <row r="16" spans="1:17" x14ac:dyDescent="0.35">
      <c r="A16">
        <v>15</v>
      </c>
      <c r="B16" t="s">
        <v>61</v>
      </c>
      <c r="C16">
        <v>2</v>
      </c>
      <c r="D16">
        <v>3</v>
      </c>
      <c r="E16">
        <v>21</v>
      </c>
      <c r="F16">
        <v>10.5</v>
      </c>
      <c r="G16">
        <v>18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9.1</v>
      </c>
      <c r="P16">
        <v>9.1</v>
      </c>
      <c r="Q16" s="1">
        <v>1E-3</v>
      </c>
    </row>
    <row r="17" spans="1:17" x14ac:dyDescent="0.35">
      <c r="A17">
        <v>15</v>
      </c>
      <c r="B17" t="s">
        <v>179</v>
      </c>
      <c r="C17">
        <v>2</v>
      </c>
      <c r="D17">
        <v>2</v>
      </c>
      <c r="E17">
        <v>9</v>
      </c>
      <c r="F17">
        <v>4.5</v>
      </c>
      <c r="G17">
        <v>8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7.9</v>
      </c>
      <c r="P17">
        <v>7.9</v>
      </c>
      <c r="Q17" s="1">
        <v>2E-3</v>
      </c>
    </row>
    <row r="18" spans="1:17" x14ac:dyDescent="0.35">
      <c r="A18">
        <v>15</v>
      </c>
      <c r="B18" t="s">
        <v>40</v>
      </c>
      <c r="C18">
        <v>4</v>
      </c>
      <c r="D18">
        <v>5</v>
      </c>
      <c r="E18">
        <v>58</v>
      </c>
      <c r="F18">
        <v>14.5</v>
      </c>
      <c r="G18">
        <v>19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7.8</v>
      </c>
      <c r="P18">
        <v>7.8</v>
      </c>
      <c r="Q18" s="1">
        <v>0.753</v>
      </c>
    </row>
    <row r="19" spans="1:17" x14ac:dyDescent="0.35">
      <c r="A19">
        <v>15</v>
      </c>
      <c r="B19" t="s">
        <v>80</v>
      </c>
      <c r="C19">
        <v>5</v>
      </c>
      <c r="D19">
        <v>5</v>
      </c>
      <c r="E19">
        <v>49</v>
      </c>
      <c r="F19">
        <v>9.8000000000000007</v>
      </c>
      <c r="G19">
        <v>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7.4</v>
      </c>
      <c r="P19">
        <v>7.4</v>
      </c>
      <c r="Q19" s="1">
        <v>4.1000000000000002E-2</v>
      </c>
    </row>
    <row r="20" spans="1:17" x14ac:dyDescent="0.35">
      <c r="A20">
        <v>15</v>
      </c>
      <c r="B20" t="s">
        <v>25</v>
      </c>
      <c r="C20">
        <v>6</v>
      </c>
      <c r="D20">
        <v>8</v>
      </c>
      <c r="E20">
        <v>44</v>
      </c>
      <c r="F20">
        <v>7.3</v>
      </c>
      <c r="G20">
        <v>13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7.4</v>
      </c>
      <c r="P20">
        <v>7.4</v>
      </c>
      <c r="Q20" s="1">
        <v>0.89300000000000002</v>
      </c>
    </row>
    <row r="21" spans="1:17" x14ac:dyDescent="0.35">
      <c r="A21">
        <v>15</v>
      </c>
      <c r="B21" t="s">
        <v>32</v>
      </c>
      <c r="C21">
        <v>2</v>
      </c>
      <c r="D21">
        <v>2</v>
      </c>
      <c r="E21">
        <v>61</v>
      </c>
      <c r="F21">
        <v>30.5</v>
      </c>
      <c r="G21">
        <v>56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7.1</v>
      </c>
      <c r="P21">
        <v>7.1</v>
      </c>
      <c r="Q21" s="1">
        <v>0.157</v>
      </c>
    </row>
    <row r="22" spans="1:17" x14ac:dyDescent="0.35">
      <c r="A22">
        <v>15</v>
      </c>
      <c r="B22" t="s">
        <v>123</v>
      </c>
      <c r="C22">
        <v>1</v>
      </c>
      <c r="D22">
        <v>1</v>
      </c>
      <c r="E22">
        <v>2</v>
      </c>
      <c r="F22">
        <v>2</v>
      </c>
      <c r="G22">
        <v>2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6.7</v>
      </c>
      <c r="P22">
        <v>6.7</v>
      </c>
      <c r="Q22" s="1">
        <v>0</v>
      </c>
    </row>
    <row r="23" spans="1:17" x14ac:dyDescent="0.35">
      <c r="A23">
        <v>15</v>
      </c>
      <c r="B23" t="s">
        <v>34</v>
      </c>
      <c r="C23">
        <v>5</v>
      </c>
      <c r="D23">
        <v>8</v>
      </c>
      <c r="E23">
        <v>41</v>
      </c>
      <c r="F23">
        <v>8.1999999999999993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6.6</v>
      </c>
      <c r="P23">
        <v>6.6</v>
      </c>
      <c r="Q23" s="1">
        <v>0.34599999999999997</v>
      </c>
    </row>
    <row r="24" spans="1:17" x14ac:dyDescent="0.35">
      <c r="A24">
        <v>15</v>
      </c>
      <c r="B24" t="s">
        <v>46</v>
      </c>
      <c r="C24">
        <v>2</v>
      </c>
      <c r="D24">
        <v>4</v>
      </c>
      <c r="E24">
        <v>54</v>
      </c>
      <c r="F24">
        <v>27</v>
      </c>
      <c r="G24">
        <v>35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6.4</v>
      </c>
      <c r="P24">
        <v>6.4</v>
      </c>
      <c r="Q24" s="1">
        <v>0.997</v>
      </c>
    </row>
    <row r="25" spans="1:17" x14ac:dyDescent="0.35">
      <c r="A25">
        <v>15</v>
      </c>
      <c r="B25" t="s">
        <v>18</v>
      </c>
      <c r="C25">
        <v>4</v>
      </c>
      <c r="D25">
        <v>6</v>
      </c>
      <c r="E25">
        <v>40</v>
      </c>
      <c r="F25">
        <v>10</v>
      </c>
      <c r="G25">
        <v>29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6</v>
      </c>
      <c r="P25">
        <v>6</v>
      </c>
      <c r="Q25" s="1">
        <v>0.64500000000000002</v>
      </c>
    </row>
    <row r="26" spans="1:17" x14ac:dyDescent="0.35">
      <c r="A26">
        <v>15</v>
      </c>
      <c r="B26" t="s">
        <v>56</v>
      </c>
      <c r="C26">
        <v>4</v>
      </c>
      <c r="D26">
        <v>5</v>
      </c>
      <c r="E26">
        <v>36</v>
      </c>
      <c r="F26">
        <v>9</v>
      </c>
      <c r="G26">
        <v>14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5.6</v>
      </c>
      <c r="P26">
        <v>5.6</v>
      </c>
      <c r="Q26" s="1">
        <v>0.39300000000000002</v>
      </c>
    </row>
    <row r="27" spans="1:17" x14ac:dyDescent="0.35">
      <c r="A27">
        <v>15</v>
      </c>
      <c r="B27" t="s">
        <v>30</v>
      </c>
      <c r="C27">
        <v>2</v>
      </c>
      <c r="D27">
        <v>2</v>
      </c>
      <c r="E27">
        <v>44</v>
      </c>
      <c r="F27">
        <v>22</v>
      </c>
      <c r="G27">
        <v>22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5.4</v>
      </c>
      <c r="P27">
        <v>5.4</v>
      </c>
      <c r="Q27" s="1">
        <v>0.29599999999999999</v>
      </c>
    </row>
    <row r="28" spans="1:17" x14ac:dyDescent="0.35">
      <c r="A28">
        <v>15</v>
      </c>
      <c r="B28" t="s">
        <v>19</v>
      </c>
      <c r="C28">
        <v>5</v>
      </c>
      <c r="D28">
        <v>7</v>
      </c>
      <c r="E28">
        <v>28</v>
      </c>
      <c r="F28">
        <v>5.6</v>
      </c>
      <c r="G28">
        <v>11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5.3</v>
      </c>
      <c r="P28">
        <v>5.3</v>
      </c>
      <c r="Q28" s="1">
        <v>1</v>
      </c>
    </row>
    <row r="29" spans="1:17" x14ac:dyDescent="0.35">
      <c r="A29">
        <v>15</v>
      </c>
      <c r="B29" t="s">
        <v>48</v>
      </c>
      <c r="C29">
        <v>4</v>
      </c>
      <c r="D29">
        <v>4</v>
      </c>
      <c r="E29">
        <v>32</v>
      </c>
      <c r="F29">
        <v>8</v>
      </c>
      <c r="G29">
        <v>11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5.2</v>
      </c>
      <c r="P29">
        <v>5.2</v>
      </c>
      <c r="Q29" s="1">
        <v>5.0000000000000001E-3</v>
      </c>
    </row>
    <row r="30" spans="1:17" x14ac:dyDescent="0.35">
      <c r="A30">
        <v>15</v>
      </c>
      <c r="B30" t="s">
        <v>57</v>
      </c>
      <c r="C30">
        <v>3</v>
      </c>
      <c r="D30">
        <v>4</v>
      </c>
      <c r="E30">
        <v>37</v>
      </c>
      <c r="F30">
        <v>12.3</v>
      </c>
      <c r="G30">
        <v>24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5.2</v>
      </c>
      <c r="P30">
        <v>5.2</v>
      </c>
      <c r="Q30" s="1">
        <v>0.82099999999999995</v>
      </c>
    </row>
    <row r="31" spans="1:17" x14ac:dyDescent="0.35">
      <c r="A31">
        <v>15</v>
      </c>
      <c r="B31" t="s">
        <v>42</v>
      </c>
      <c r="C31">
        <v>4</v>
      </c>
      <c r="D31">
        <v>9</v>
      </c>
      <c r="E31">
        <v>30</v>
      </c>
      <c r="F31">
        <v>7.5</v>
      </c>
      <c r="G31">
        <v>18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5.0999999999999996</v>
      </c>
      <c r="P31">
        <v>5.0999999999999996</v>
      </c>
      <c r="Q31" s="1">
        <v>0.88800000000000001</v>
      </c>
    </row>
    <row r="32" spans="1:17" x14ac:dyDescent="0.35">
      <c r="A32">
        <v>15</v>
      </c>
      <c r="B32" t="s">
        <v>39</v>
      </c>
      <c r="C32">
        <v>3</v>
      </c>
      <c r="D32">
        <v>3</v>
      </c>
      <c r="E32">
        <v>36</v>
      </c>
      <c r="F32">
        <v>12</v>
      </c>
      <c r="G32">
        <v>22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5.0999999999999996</v>
      </c>
      <c r="P32">
        <v>5.0999999999999996</v>
      </c>
      <c r="Q32" s="1">
        <v>0.33400000000000002</v>
      </c>
    </row>
    <row r="33" spans="1:17" x14ac:dyDescent="0.35">
      <c r="A33">
        <v>15</v>
      </c>
      <c r="B33" t="s">
        <v>23</v>
      </c>
      <c r="C33">
        <v>4</v>
      </c>
      <c r="D33">
        <v>6</v>
      </c>
      <c r="E33">
        <v>28</v>
      </c>
      <c r="F33">
        <v>7</v>
      </c>
      <c r="G33">
        <v>11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4.8</v>
      </c>
      <c r="P33">
        <v>4.8</v>
      </c>
      <c r="Q33" s="1">
        <v>0.96</v>
      </c>
    </row>
    <row r="34" spans="1:17" x14ac:dyDescent="0.35">
      <c r="A34">
        <v>15</v>
      </c>
      <c r="B34" t="s">
        <v>41</v>
      </c>
      <c r="C34">
        <v>2</v>
      </c>
      <c r="D34">
        <v>2</v>
      </c>
      <c r="E34">
        <v>37</v>
      </c>
      <c r="F34">
        <v>18.5</v>
      </c>
      <c r="G34">
        <v>32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4.7</v>
      </c>
      <c r="P34">
        <v>4.7</v>
      </c>
      <c r="Q34" s="1">
        <v>0.01</v>
      </c>
    </row>
    <row r="35" spans="1:17" x14ac:dyDescent="0.35">
      <c r="A35">
        <v>15</v>
      </c>
      <c r="B35" t="s">
        <v>148</v>
      </c>
      <c r="C35">
        <v>2</v>
      </c>
      <c r="D35">
        <v>2</v>
      </c>
      <c r="E35">
        <v>32</v>
      </c>
      <c r="F35">
        <v>16</v>
      </c>
      <c r="G35">
        <v>19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4.2</v>
      </c>
      <c r="P35">
        <v>4.2</v>
      </c>
      <c r="Q35" s="1">
        <v>1E-3</v>
      </c>
    </row>
    <row r="36" spans="1:17" x14ac:dyDescent="0.35">
      <c r="A36">
        <v>15</v>
      </c>
      <c r="B36" t="s">
        <v>29</v>
      </c>
      <c r="C36">
        <v>4</v>
      </c>
      <c r="D36">
        <v>7</v>
      </c>
      <c r="E36">
        <v>18</v>
      </c>
      <c r="F36">
        <v>4.5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3.8</v>
      </c>
      <c r="P36">
        <v>3.8</v>
      </c>
      <c r="Q36" s="1">
        <v>0.188</v>
      </c>
    </row>
    <row r="37" spans="1:17" x14ac:dyDescent="0.35">
      <c r="A37">
        <v>15</v>
      </c>
      <c r="B37" t="s">
        <v>104</v>
      </c>
      <c r="C37">
        <v>1</v>
      </c>
      <c r="D37">
        <v>1</v>
      </c>
      <c r="E37">
        <v>28</v>
      </c>
      <c r="F37">
        <v>28</v>
      </c>
      <c r="G37">
        <v>28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3.3</v>
      </c>
      <c r="P37">
        <v>3.3</v>
      </c>
      <c r="Q37" s="1">
        <v>0</v>
      </c>
    </row>
    <row r="38" spans="1:17" x14ac:dyDescent="0.35">
      <c r="A38">
        <v>15</v>
      </c>
      <c r="B38" t="s">
        <v>67</v>
      </c>
      <c r="C38">
        <v>3</v>
      </c>
      <c r="D38">
        <v>4</v>
      </c>
      <c r="E38">
        <v>16</v>
      </c>
      <c r="F38">
        <v>5.3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3.1</v>
      </c>
      <c r="P38">
        <v>3.1</v>
      </c>
      <c r="Q38" s="1">
        <v>0.64700000000000002</v>
      </c>
    </row>
    <row r="39" spans="1:17" x14ac:dyDescent="0.35">
      <c r="A39">
        <v>15</v>
      </c>
      <c r="B39" t="s">
        <v>28</v>
      </c>
      <c r="C39">
        <v>3</v>
      </c>
      <c r="D39">
        <v>5</v>
      </c>
      <c r="E39">
        <v>16</v>
      </c>
      <c r="F39">
        <v>5.3</v>
      </c>
      <c r="G39"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3.1</v>
      </c>
      <c r="P39">
        <v>3.1</v>
      </c>
      <c r="Q39" s="1">
        <v>1.9E-2</v>
      </c>
    </row>
    <row r="40" spans="1:17" x14ac:dyDescent="0.35">
      <c r="A40">
        <v>15</v>
      </c>
      <c r="B40" t="s">
        <v>201</v>
      </c>
      <c r="C40">
        <v>1</v>
      </c>
      <c r="D40">
        <v>1</v>
      </c>
      <c r="E40">
        <v>26</v>
      </c>
      <c r="F40">
        <v>26</v>
      </c>
      <c r="G40">
        <v>26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3.1</v>
      </c>
      <c r="P40">
        <v>3.1</v>
      </c>
      <c r="Q40" s="1">
        <v>0</v>
      </c>
    </row>
    <row r="41" spans="1:17" x14ac:dyDescent="0.35">
      <c r="A41">
        <v>15</v>
      </c>
      <c r="B41" t="s">
        <v>95</v>
      </c>
      <c r="C41">
        <v>2</v>
      </c>
      <c r="D41">
        <v>2</v>
      </c>
      <c r="E41">
        <v>20</v>
      </c>
      <c r="F41">
        <v>10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</v>
      </c>
      <c r="P41">
        <v>3</v>
      </c>
      <c r="Q41" s="1">
        <v>0</v>
      </c>
    </row>
    <row r="42" spans="1:17" x14ac:dyDescent="0.35">
      <c r="A42">
        <v>15</v>
      </c>
      <c r="B42" t="s">
        <v>55</v>
      </c>
      <c r="C42">
        <v>3</v>
      </c>
      <c r="D42">
        <v>3</v>
      </c>
      <c r="E42">
        <v>15</v>
      </c>
      <c r="F42">
        <v>5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3</v>
      </c>
      <c r="P42">
        <v>3</v>
      </c>
      <c r="Q42" s="1">
        <v>0</v>
      </c>
    </row>
    <row r="43" spans="1:17" x14ac:dyDescent="0.35">
      <c r="A43">
        <v>15</v>
      </c>
      <c r="B43" t="s">
        <v>102</v>
      </c>
      <c r="C43">
        <v>1</v>
      </c>
      <c r="D43">
        <v>3</v>
      </c>
      <c r="E43">
        <v>24</v>
      </c>
      <c r="F43">
        <v>24</v>
      </c>
      <c r="G43">
        <v>24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2.9</v>
      </c>
      <c r="P43">
        <v>2.9</v>
      </c>
      <c r="Q43" s="1">
        <v>4.0000000000000001E-3</v>
      </c>
    </row>
    <row r="44" spans="1:17" x14ac:dyDescent="0.35">
      <c r="A44">
        <v>15</v>
      </c>
      <c r="B44" t="s">
        <v>53</v>
      </c>
      <c r="C44">
        <v>3</v>
      </c>
      <c r="D44">
        <v>5</v>
      </c>
      <c r="E44">
        <v>13</v>
      </c>
      <c r="F44">
        <v>4.3</v>
      </c>
      <c r="G44">
        <v>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2.8</v>
      </c>
      <c r="P44">
        <v>2.8</v>
      </c>
      <c r="Q44" s="1">
        <v>1E-3</v>
      </c>
    </row>
    <row r="45" spans="1:17" x14ac:dyDescent="0.35">
      <c r="A45">
        <v>15</v>
      </c>
      <c r="B45" t="s">
        <v>60</v>
      </c>
      <c r="C45">
        <v>2</v>
      </c>
      <c r="D45">
        <v>3</v>
      </c>
      <c r="E45">
        <v>18</v>
      </c>
      <c r="F45">
        <v>9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2.8</v>
      </c>
      <c r="P45">
        <v>2.8</v>
      </c>
      <c r="Q45" s="1">
        <v>2.8000000000000001E-2</v>
      </c>
    </row>
    <row r="46" spans="1:17" x14ac:dyDescent="0.35">
      <c r="A46">
        <v>15</v>
      </c>
      <c r="B46" t="s">
        <v>161</v>
      </c>
      <c r="C46">
        <v>2</v>
      </c>
      <c r="D46">
        <v>2</v>
      </c>
      <c r="E46">
        <v>16</v>
      </c>
      <c r="F46">
        <v>8</v>
      </c>
      <c r="G46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2.6</v>
      </c>
      <c r="P46">
        <v>2.6</v>
      </c>
      <c r="Q46" s="1">
        <v>2E-3</v>
      </c>
    </row>
    <row r="47" spans="1:17" x14ac:dyDescent="0.35">
      <c r="A47">
        <v>15</v>
      </c>
      <c r="B47" t="s">
        <v>59</v>
      </c>
      <c r="C47">
        <v>2</v>
      </c>
      <c r="D47">
        <v>2</v>
      </c>
      <c r="E47">
        <v>14</v>
      </c>
      <c r="F47">
        <v>7</v>
      </c>
      <c r="G47">
        <v>12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2.4</v>
      </c>
      <c r="P47">
        <v>2.4</v>
      </c>
      <c r="Q47" s="1">
        <v>1E-3</v>
      </c>
    </row>
    <row r="48" spans="1:17" x14ac:dyDescent="0.35">
      <c r="A48">
        <v>15</v>
      </c>
      <c r="B48" t="s">
        <v>118</v>
      </c>
      <c r="C48">
        <v>2</v>
      </c>
      <c r="D48">
        <v>2</v>
      </c>
      <c r="E48">
        <v>13</v>
      </c>
      <c r="F48">
        <v>6.5</v>
      </c>
      <c r="G48">
        <v>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2.2999999999999998</v>
      </c>
      <c r="P48">
        <v>2.2999999999999998</v>
      </c>
      <c r="Q48" s="1">
        <v>8.9999999999999993E-3</v>
      </c>
    </row>
    <row r="49" spans="1:17" x14ac:dyDescent="0.35">
      <c r="A49">
        <v>15</v>
      </c>
      <c r="B49" t="s">
        <v>120</v>
      </c>
      <c r="C49">
        <v>1</v>
      </c>
      <c r="D49">
        <v>3</v>
      </c>
      <c r="E49">
        <v>18</v>
      </c>
      <c r="F49">
        <v>18</v>
      </c>
      <c r="G49">
        <v>18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2.2999999999999998</v>
      </c>
      <c r="P49">
        <v>2.2999999999999998</v>
      </c>
      <c r="Q49" s="1">
        <v>0</v>
      </c>
    </row>
    <row r="50" spans="1:17" x14ac:dyDescent="0.35">
      <c r="A50">
        <v>15</v>
      </c>
      <c r="B50" t="s">
        <v>146</v>
      </c>
      <c r="C50">
        <v>1</v>
      </c>
      <c r="D50">
        <v>1</v>
      </c>
      <c r="E50">
        <v>15</v>
      </c>
      <c r="F50">
        <v>15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2</v>
      </c>
      <c r="P50">
        <v>2</v>
      </c>
      <c r="Q50" s="1">
        <v>0</v>
      </c>
    </row>
    <row r="51" spans="1:17" x14ac:dyDescent="0.35">
      <c r="A51">
        <v>15</v>
      </c>
      <c r="B51" t="s">
        <v>44</v>
      </c>
      <c r="C51">
        <v>2</v>
      </c>
      <c r="D51">
        <v>2</v>
      </c>
      <c r="E51">
        <v>9</v>
      </c>
      <c r="F51">
        <v>4.5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1.9</v>
      </c>
      <c r="P51">
        <v>1.9</v>
      </c>
      <c r="Q51" s="1">
        <v>1E-3</v>
      </c>
    </row>
    <row r="52" spans="1:17" x14ac:dyDescent="0.35">
      <c r="A52">
        <v>15</v>
      </c>
      <c r="B52" t="s">
        <v>49</v>
      </c>
      <c r="C52">
        <v>1</v>
      </c>
      <c r="D52">
        <v>1</v>
      </c>
      <c r="E52">
        <v>14</v>
      </c>
      <c r="F52">
        <v>14</v>
      </c>
      <c r="G52">
        <v>14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1.9</v>
      </c>
      <c r="P52">
        <v>1.9</v>
      </c>
      <c r="Q52" s="1">
        <v>9.0999999999999998E-2</v>
      </c>
    </row>
    <row r="53" spans="1:17" x14ac:dyDescent="0.35">
      <c r="A53">
        <v>15</v>
      </c>
      <c r="B53" t="s">
        <v>162</v>
      </c>
      <c r="C53">
        <v>1</v>
      </c>
      <c r="D53">
        <v>1</v>
      </c>
      <c r="E53">
        <v>14</v>
      </c>
      <c r="F53">
        <v>14</v>
      </c>
      <c r="G53">
        <v>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1.9</v>
      </c>
      <c r="P53">
        <v>1.9</v>
      </c>
      <c r="Q53" s="1">
        <v>2E-3</v>
      </c>
    </row>
    <row r="54" spans="1:17" x14ac:dyDescent="0.35">
      <c r="A54">
        <v>15</v>
      </c>
      <c r="B54" t="s">
        <v>84</v>
      </c>
      <c r="C54">
        <v>1</v>
      </c>
      <c r="D54">
        <v>1</v>
      </c>
      <c r="E54">
        <v>14</v>
      </c>
      <c r="F54">
        <v>14</v>
      </c>
      <c r="G54">
        <v>14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1.9</v>
      </c>
      <c r="P54">
        <v>1.9</v>
      </c>
      <c r="Q54" s="1">
        <v>1E-3</v>
      </c>
    </row>
    <row r="55" spans="1:17" x14ac:dyDescent="0.35">
      <c r="A55">
        <v>15</v>
      </c>
      <c r="B55" t="s">
        <v>111</v>
      </c>
      <c r="C55">
        <v>1</v>
      </c>
      <c r="D55">
        <v>1</v>
      </c>
      <c r="E55">
        <v>9</v>
      </c>
      <c r="F55">
        <v>9</v>
      </c>
      <c r="G55">
        <v>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1.4</v>
      </c>
      <c r="P55">
        <v>1.4</v>
      </c>
      <c r="Q55" s="1">
        <v>0</v>
      </c>
    </row>
    <row r="56" spans="1:17" x14ac:dyDescent="0.35">
      <c r="A56">
        <v>15</v>
      </c>
      <c r="B56" t="s">
        <v>66</v>
      </c>
      <c r="C56">
        <v>1</v>
      </c>
      <c r="D56">
        <v>1</v>
      </c>
      <c r="E56">
        <v>8</v>
      </c>
      <c r="F56">
        <v>8</v>
      </c>
      <c r="G56">
        <v>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1.3</v>
      </c>
      <c r="P56">
        <v>1.3</v>
      </c>
      <c r="Q56" s="1">
        <v>0</v>
      </c>
    </row>
    <row r="57" spans="1:17" x14ac:dyDescent="0.35">
      <c r="A57">
        <v>15</v>
      </c>
      <c r="B57" t="s">
        <v>38</v>
      </c>
      <c r="C57">
        <v>1</v>
      </c>
      <c r="D57">
        <v>2</v>
      </c>
      <c r="E57">
        <v>7</v>
      </c>
      <c r="F57">
        <v>7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1.2</v>
      </c>
      <c r="P57">
        <v>1.2</v>
      </c>
      <c r="Q57" s="1">
        <v>3.2000000000000001E-2</v>
      </c>
    </row>
    <row r="58" spans="1:17" x14ac:dyDescent="0.35">
      <c r="A58">
        <v>15</v>
      </c>
      <c r="B58" t="s">
        <v>20</v>
      </c>
      <c r="C58">
        <v>1</v>
      </c>
      <c r="D58">
        <v>3</v>
      </c>
      <c r="E58">
        <v>7</v>
      </c>
      <c r="F58">
        <v>7</v>
      </c>
      <c r="G58">
        <v>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1.2</v>
      </c>
      <c r="P58">
        <v>1.2</v>
      </c>
      <c r="Q58" s="1">
        <v>0.42299999999999999</v>
      </c>
    </row>
    <row r="59" spans="1:17" x14ac:dyDescent="0.35">
      <c r="A59">
        <v>15</v>
      </c>
      <c r="B59" t="s">
        <v>21</v>
      </c>
      <c r="C59">
        <v>1</v>
      </c>
      <c r="D59">
        <v>1</v>
      </c>
      <c r="E59">
        <v>6</v>
      </c>
      <c r="F59">
        <v>6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1.1000000000000001</v>
      </c>
      <c r="P59">
        <v>1.1000000000000001</v>
      </c>
      <c r="Q59" s="1">
        <v>8.0000000000000002E-3</v>
      </c>
    </row>
    <row r="60" spans="1:17" x14ac:dyDescent="0.35">
      <c r="A60">
        <v>15</v>
      </c>
      <c r="B60" t="s">
        <v>43</v>
      </c>
      <c r="C60">
        <v>1</v>
      </c>
      <c r="D60">
        <v>1</v>
      </c>
      <c r="E60">
        <v>6</v>
      </c>
      <c r="F60">
        <v>6</v>
      </c>
      <c r="G60">
        <v>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1.1000000000000001</v>
      </c>
      <c r="P60">
        <v>1.1000000000000001</v>
      </c>
      <c r="Q60" s="1">
        <v>1E-3</v>
      </c>
    </row>
    <row r="61" spans="1:17" x14ac:dyDescent="0.35">
      <c r="A61">
        <v>15</v>
      </c>
      <c r="B61" t="s">
        <v>156</v>
      </c>
      <c r="C61">
        <v>1</v>
      </c>
      <c r="D61">
        <v>1</v>
      </c>
      <c r="E61">
        <v>5</v>
      </c>
      <c r="F61">
        <v>5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 s="1">
        <v>1E-3</v>
      </c>
    </row>
    <row r="62" spans="1:17" x14ac:dyDescent="0.35">
      <c r="A62">
        <v>15</v>
      </c>
      <c r="B62" t="s">
        <v>27</v>
      </c>
      <c r="C62">
        <v>1</v>
      </c>
      <c r="D62">
        <v>1</v>
      </c>
      <c r="E62">
        <v>4</v>
      </c>
      <c r="F62">
        <v>4</v>
      </c>
      <c r="G62">
        <v>4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 s="1">
        <v>0.67</v>
      </c>
    </row>
    <row r="63" spans="1:17" x14ac:dyDescent="0.35">
      <c r="A63">
        <v>15</v>
      </c>
      <c r="B63" t="s">
        <v>191</v>
      </c>
      <c r="C63">
        <v>1</v>
      </c>
      <c r="D63">
        <v>1</v>
      </c>
      <c r="E63">
        <v>4</v>
      </c>
      <c r="F63">
        <v>4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0.9</v>
      </c>
      <c r="P63">
        <v>0.9</v>
      </c>
      <c r="Q63" s="1">
        <v>0</v>
      </c>
    </row>
    <row r="64" spans="1:17" x14ac:dyDescent="0.35">
      <c r="A64">
        <v>15</v>
      </c>
      <c r="B64" t="s">
        <v>190</v>
      </c>
      <c r="C64">
        <v>1</v>
      </c>
      <c r="D64">
        <v>1</v>
      </c>
      <c r="E64">
        <v>3</v>
      </c>
      <c r="F64">
        <v>3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0.8</v>
      </c>
      <c r="P64">
        <v>0.8</v>
      </c>
      <c r="Q64" s="1">
        <v>0</v>
      </c>
    </row>
    <row r="65" spans="1:17" x14ac:dyDescent="0.35">
      <c r="A65">
        <v>15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15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15</v>
      </c>
      <c r="B67" t="s">
        <v>72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 s="1">
        <v>0</v>
      </c>
    </row>
    <row r="68" spans="1:17" x14ac:dyDescent="0.35">
      <c r="A68">
        <v>15</v>
      </c>
      <c r="B68" t="s">
        <v>73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1E-3</v>
      </c>
    </row>
    <row r="69" spans="1:17" x14ac:dyDescent="0.35">
      <c r="A69">
        <v>15</v>
      </c>
      <c r="B69" t="s">
        <v>74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 s="1">
        <v>0</v>
      </c>
    </row>
    <row r="70" spans="1:17" x14ac:dyDescent="0.35">
      <c r="A70">
        <v>15</v>
      </c>
      <c r="B70" t="s">
        <v>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15</v>
      </c>
      <c r="B71" t="s">
        <v>26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 s="1">
        <v>6.7000000000000004E-2</v>
      </c>
    </row>
    <row r="72" spans="1:17" x14ac:dyDescent="0.35">
      <c r="A72">
        <v>15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15</v>
      </c>
      <c r="B73" t="s">
        <v>68</v>
      </c>
      <c r="C73">
        <v>1</v>
      </c>
      <c r="D73">
        <v>1</v>
      </c>
      <c r="E73">
        <v>-5</v>
      </c>
      <c r="F73">
        <v>-5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 s="1">
        <v>0</v>
      </c>
    </row>
    <row r="74" spans="1:17" x14ac:dyDescent="0.35">
      <c r="A74">
        <v>15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15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15</v>
      </c>
      <c r="B76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2.7E-2</v>
      </c>
    </row>
    <row r="77" spans="1:17" x14ac:dyDescent="0.35">
      <c r="A77">
        <v>15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 s="1">
        <v>0</v>
      </c>
    </row>
    <row r="78" spans="1:17" x14ac:dyDescent="0.35">
      <c r="A78">
        <v>15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15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1E-3</v>
      </c>
    </row>
    <row r="80" spans="1:17" x14ac:dyDescent="0.35">
      <c r="A80">
        <v>15</v>
      </c>
      <c r="B80" t="s">
        <v>85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 s="1">
        <v>0</v>
      </c>
    </row>
    <row r="81" spans="1:17" x14ac:dyDescent="0.35">
      <c r="A81">
        <v>15</v>
      </c>
      <c r="B81" t="s">
        <v>238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15</v>
      </c>
      <c r="B82" t="s">
        <v>86</v>
      </c>
      <c r="C82">
        <v>1</v>
      </c>
      <c r="D82">
        <v>1</v>
      </c>
      <c r="E82">
        <v>9</v>
      </c>
      <c r="F82">
        <v>9</v>
      </c>
      <c r="G82">
        <v>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 s="1">
        <v>0</v>
      </c>
    </row>
    <row r="83" spans="1:17" x14ac:dyDescent="0.35">
      <c r="A83">
        <v>15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15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15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15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15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 s="1">
        <v>0</v>
      </c>
    </row>
    <row r="88" spans="1:17" x14ac:dyDescent="0.35">
      <c r="A88">
        <v>15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15</v>
      </c>
      <c r="B89" t="s">
        <v>242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15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15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15</v>
      </c>
      <c r="B92" t="s">
        <v>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15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15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15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15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 s="1">
        <v>0</v>
      </c>
    </row>
    <row r="97" spans="1:17" x14ac:dyDescent="0.35">
      <c r="A97">
        <v>15</v>
      </c>
      <c r="B97" t="s">
        <v>101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 s="1">
        <v>7.0000000000000001E-3</v>
      </c>
    </row>
    <row r="98" spans="1:17" x14ac:dyDescent="0.35">
      <c r="A98">
        <v>15</v>
      </c>
      <c r="B98" t="s">
        <v>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1">
        <v>1E-3</v>
      </c>
    </row>
    <row r="99" spans="1:17" x14ac:dyDescent="0.35">
      <c r="A99">
        <v>15</v>
      </c>
      <c r="B99" t="s">
        <v>108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 s="1">
        <v>0</v>
      </c>
    </row>
    <row r="100" spans="1:17" x14ac:dyDescent="0.35">
      <c r="A100">
        <v>15</v>
      </c>
      <c r="B100" t="s">
        <v>248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15</v>
      </c>
      <c r="B101" t="s">
        <v>237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 s="1">
        <v>0</v>
      </c>
    </row>
    <row r="102" spans="1:17" x14ac:dyDescent="0.35">
      <c r="A102">
        <v>15</v>
      </c>
      <c r="B102" t="s">
        <v>107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15</v>
      </c>
      <c r="B103" t="s">
        <v>109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15</v>
      </c>
      <c r="B104" t="s">
        <v>110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15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15</v>
      </c>
      <c r="B106" t="s">
        <v>112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15</v>
      </c>
      <c r="B107" t="s">
        <v>113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15</v>
      </c>
      <c r="B108" t="s">
        <v>114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15</v>
      </c>
      <c r="B109" t="s">
        <v>115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15</v>
      </c>
      <c r="B110" t="s">
        <v>116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15</v>
      </c>
      <c r="B111" t="s">
        <v>117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15</v>
      </c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15</v>
      </c>
      <c r="B113" t="s">
        <v>121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15</v>
      </c>
      <c r="B114" t="s">
        <v>122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15</v>
      </c>
      <c r="B115" t="s">
        <v>125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1E-3</v>
      </c>
    </row>
    <row r="116" spans="1:17" x14ac:dyDescent="0.35">
      <c r="A116">
        <v>15</v>
      </c>
      <c r="B116" t="s">
        <v>124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5.0000000000000001E-3</v>
      </c>
    </row>
    <row r="117" spans="1:17" x14ac:dyDescent="0.35">
      <c r="A117">
        <v>15</v>
      </c>
      <c r="B117" t="s">
        <v>126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15</v>
      </c>
      <c r="B118" t="s">
        <v>127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0</v>
      </c>
    </row>
    <row r="119" spans="1:17" x14ac:dyDescent="0.35">
      <c r="A119">
        <v>15</v>
      </c>
      <c r="B119" t="s">
        <v>128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15</v>
      </c>
      <c r="B120" t="s">
        <v>129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15</v>
      </c>
      <c r="B121" t="s">
        <v>130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15</v>
      </c>
      <c r="B122" t="s">
        <v>132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15</v>
      </c>
      <c r="B123" t="s">
        <v>133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15</v>
      </c>
      <c r="B124" t="s">
        <v>134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v>0</v>
      </c>
    </row>
    <row r="125" spans="1:17" x14ac:dyDescent="0.35">
      <c r="A125">
        <v>15</v>
      </c>
      <c r="B125" t="s">
        <v>135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15</v>
      </c>
      <c r="B126" t="s">
        <v>31</v>
      </c>
      <c r="C126">
        <v>0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0.88400000000000001</v>
      </c>
    </row>
    <row r="127" spans="1:17" x14ac:dyDescent="0.35">
      <c r="A127">
        <v>15</v>
      </c>
      <c r="B127" t="s">
        <v>33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3.0000000000000001E-3</v>
      </c>
    </row>
    <row r="128" spans="1:17" x14ac:dyDescent="0.35">
      <c r="A128">
        <v>15</v>
      </c>
      <c r="B128" t="s">
        <v>51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0.106</v>
      </c>
    </row>
    <row r="129" spans="1:17" x14ac:dyDescent="0.35">
      <c r="A129">
        <v>15</v>
      </c>
      <c r="B129" t="s">
        <v>137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1E-3</v>
      </c>
    </row>
    <row r="130" spans="1:17" x14ac:dyDescent="0.35">
      <c r="A130">
        <v>15</v>
      </c>
      <c r="B130" t="s">
        <v>138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0</v>
      </c>
    </row>
    <row r="131" spans="1:17" x14ac:dyDescent="0.35">
      <c r="A131">
        <v>15</v>
      </c>
      <c r="B131" t="s">
        <v>139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15</v>
      </c>
      <c r="B132" t="s">
        <v>140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 s="1">
        <v>0</v>
      </c>
    </row>
    <row r="133" spans="1:17" x14ac:dyDescent="0.35">
      <c r="A133">
        <v>15</v>
      </c>
      <c r="B133" t="s">
        <v>141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15</v>
      </c>
      <c r="B134" t="s">
        <v>142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15</v>
      </c>
      <c r="B135" t="s">
        <v>143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15</v>
      </c>
      <c r="B136" t="s">
        <v>243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15</v>
      </c>
      <c r="B137" t="s">
        <v>145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15</v>
      </c>
      <c r="B138" t="s">
        <v>151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0</v>
      </c>
    </row>
    <row r="139" spans="1:17" x14ac:dyDescent="0.35">
      <c r="A139">
        <v>15</v>
      </c>
      <c r="B139" t="s">
        <v>147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15</v>
      </c>
      <c r="B140" t="s">
        <v>239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15</v>
      </c>
      <c r="B141" t="s">
        <v>150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0</v>
      </c>
    </row>
    <row r="142" spans="1:17" x14ac:dyDescent="0.35">
      <c r="A142">
        <v>15</v>
      </c>
      <c r="B142" t="s">
        <v>152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15</v>
      </c>
      <c r="B143" t="s">
        <v>35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1E-3</v>
      </c>
    </row>
    <row r="144" spans="1:17" x14ac:dyDescent="0.35">
      <c r="A144">
        <v>15</v>
      </c>
      <c r="B144" t="s">
        <v>153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15</v>
      </c>
      <c r="B145" t="s">
        <v>154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15</v>
      </c>
      <c r="B146" t="s">
        <v>155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1">
        <v>3.0000000000000001E-3</v>
      </c>
    </row>
    <row r="147" spans="1:17" x14ac:dyDescent="0.35">
      <c r="A147">
        <v>15</v>
      </c>
      <c r="B147" t="s">
        <v>164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15</v>
      </c>
      <c r="B148" t="s">
        <v>157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15</v>
      </c>
      <c r="B149" t="s">
        <v>158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15</v>
      </c>
      <c r="B150" t="s">
        <v>159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15</v>
      </c>
      <c r="B151" t="s">
        <v>160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15</v>
      </c>
      <c r="B152" t="s">
        <v>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15</v>
      </c>
      <c r="B153" t="s">
        <v>36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0</v>
      </c>
    </row>
    <row r="154" spans="1:17" x14ac:dyDescent="0.35">
      <c r="A154">
        <v>15</v>
      </c>
      <c r="B154" t="s">
        <v>163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8.9999999999999993E-3</v>
      </c>
    </row>
    <row r="155" spans="1:17" x14ac:dyDescent="0.35">
      <c r="A155">
        <v>15</v>
      </c>
      <c r="B155" t="s">
        <v>167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1E-3</v>
      </c>
    </row>
    <row r="156" spans="1:17" x14ac:dyDescent="0.35">
      <c r="A156">
        <v>15</v>
      </c>
      <c r="B156" t="s">
        <v>168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 s="1">
        <v>0</v>
      </c>
    </row>
    <row r="157" spans="1:17" x14ac:dyDescent="0.35">
      <c r="A157">
        <v>15</v>
      </c>
      <c r="B157" t="s">
        <v>166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15</v>
      </c>
      <c r="B158" t="s">
        <v>170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2E-3</v>
      </c>
    </row>
    <row r="159" spans="1:17" x14ac:dyDescent="0.35">
      <c r="A159">
        <v>15</v>
      </c>
      <c r="B159" t="s">
        <v>171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 s="1">
        <v>0</v>
      </c>
    </row>
    <row r="160" spans="1:17" x14ac:dyDescent="0.35">
      <c r="A160">
        <v>15</v>
      </c>
      <c r="B160" t="s">
        <v>169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5.8000000000000003E-2</v>
      </c>
    </row>
    <row r="161" spans="1:17" x14ac:dyDescent="0.35">
      <c r="A161">
        <v>15</v>
      </c>
      <c r="B161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15</v>
      </c>
      <c r="B16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15</v>
      </c>
      <c r="B163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15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15</v>
      </c>
      <c r="B165" t="s">
        <v>175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15</v>
      </c>
      <c r="B166" t="s">
        <v>176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15</v>
      </c>
      <c r="B167" t="s">
        <v>177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15</v>
      </c>
      <c r="B168" t="s">
        <v>178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15</v>
      </c>
      <c r="B169" t="s">
        <v>180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15</v>
      </c>
      <c r="B170" t="s">
        <v>181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15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15</v>
      </c>
      <c r="B172" t="s">
        <v>183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15</v>
      </c>
      <c r="B173" t="s">
        <v>184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0</v>
      </c>
    </row>
    <row r="174" spans="1:17" x14ac:dyDescent="0.35">
      <c r="A174">
        <v>15</v>
      </c>
      <c r="B174" t="s">
        <v>185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1E-3</v>
      </c>
    </row>
    <row r="175" spans="1:17" x14ac:dyDescent="0.35">
      <c r="A175">
        <v>15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15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 s="1">
        <v>0</v>
      </c>
    </row>
    <row r="177" spans="1:17" x14ac:dyDescent="0.35">
      <c r="A177">
        <v>15</v>
      </c>
      <c r="B177" t="s">
        <v>54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 s="1">
        <v>3.0000000000000001E-3</v>
      </c>
    </row>
    <row r="178" spans="1:17" x14ac:dyDescent="0.35">
      <c r="A178">
        <v>15</v>
      </c>
      <c r="B178" t="s">
        <v>17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0.53500000000000003</v>
      </c>
    </row>
    <row r="179" spans="1:17" x14ac:dyDescent="0.35">
      <c r="A179">
        <v>15</v>
      </c>
      <c r="B179" t="s">
        <v>231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15</v>
      </c>
      <c r="B180" t="s">
        <v>50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3.2000000000000001E-2</v>
      </c>
    </row>
    <row r="181" spans="1:17" x14ac:dyDescent="0.35">
      <c r="A181">
        <v>15</v>
      </c>
      <c r="B181" t="s">
        <v>188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15</v>
      </c>
      <c r="B182" t="s">
        <v>189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15</v>
      </c>
      <c r="B183" t="s">
        <v>236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15</v>
      </c>
      <c r="B184" t="s">
        <v>228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15</v>
      </c>
      <c r="B185" t="s">
        <v>192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0</v>
      </c>
    </row>
    <row r="186" spans="1:17" x14ac:dyDescent="0.35">
      <c r="A186">
        <v>15</v>
      </c>
      <c r="B186" t="s">
        <v>193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15</v>
      </c>
      <c r="B187" t="s">
        <v>194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15</v>
      </c>
      <c r="B188" t="s">
        <v>195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0</v>
      </c>
    </row>
    <row r="189" spans="1:17" x14ac:dyDescent="0.35">
      <c r="A189">
        <v>15</v>
      </c>
      <c r="B189" t="s">
        <v>196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15</v>
      </c>
      <c r="B190" t="s">
        <v>197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0</v>
      </c>
    </row>
    <row r="191" spans="1:17" x14ac:dyDescent="0.35">
      <c r="A191">
        <v>15</v>
      </c>
      <c r="B191" t="s">
        <v>198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0</v>
      </c>
    </row>
    <row r="192" spans="1:17" x14ac:dyDescent="0.35">
      <c r="A192">
        <v>15</v>
      </c>
      <c r="B192" t="s">
        <v>199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1E-3</v>
      </c>
    </row>
    <row r="193" spans="1:17" x14ac:dyDescent="0.35">
      <c r="A193">
        <v>15</v>
      </c>
      <c r="B193" t="s">
        <v>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0</v>
      </c>
    </row>
    <row r="194" spans="1:17" x14ac:dyDescent="0.35">
      <c r="A194">
        <v>15</v>
      </c>
      <c r="B194" t="s">
        <v>202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1E-3</v>
      </c>
    </row>
    <row r="195" spans="1:17" x14ac:dyDescent="0.35">
      <c r="A195">
        <v>15</v>
      </c>
      <c r="B195" t="s">
        <v>18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0.59899999999999998</v>
      </c>
    </row>
    <row r="196" spans="1:17" x14ac:dyDescent="0.35">
      <c r="A196">
        <v>15</v>
      </c>
      <c r="B196" t="s">
        <v>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0.63900000000000001</v>
      </c>
    </row>
    <row r="197" spans="1:17" x14ac:dyDescent="0.35">
      <c r="A197">
        <v>15</v>
      </c>
      <c r="B197" t="s">
        <v>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0.81699999999999995</v>
      </c>
    </row>
    <row r="198" spans="1:17" x14ac:dyDescent="0.35">
      <c r="A198">
        <v>15</v>
      </c>
      <c r="B198" t="s">
        <v>61</v>
      </c>
      <c r="C198">
        <v>1</v>
      </c>
      <c r="D198">
        <v>1</v>
      </c>
      <c r="E198">
        <v>-6</v>
      </c>
      <c r="F198">
        <v>-6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-0.1</v>
      </c>
      <c r="P198">
        <v>-0.1</v>
      </c>
      <c r="Q198" s="1">
        <v>1E-3</v>
      </c>
    </row>
    <row r="199" spans="1:17" x14ac:dyDescent="0.35">
      <c r="A199">
        <v>15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16</v>
      </c>
      <c r="B5" t="s">
        <v>46</v>
      </c>
      <c r="C5">
        <v>7</v>
      </c>
      <c r="D5">
        <v>10</v>
      </c>
      <c r="E5">
        <v>126</v>
      </c>
      <c r="F5">
        <v>18</v>
      </c>
      <c r="G5">
        <v>58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16.100000000000001</v>
      </c>
      <c r="P5">
        <v>16.100000000000001</v>
      </c>
      <c r="Q5" s="1">
        <v>0.99199999999999999</v>
      </c>
    </row>
    <row r="6" spans="1:17" x14ac:dyDescent="0.35">
      <c r="A6">
        <v>16</v>
      </c>
      <c r="B6" t="s">
        <v>39</v>
      </c>
      <c r="C6">
        <v>6</v>
      </c>
      <c r="D6">
        <v>6</v>
      </c>
      <c r="E6">
        <v>63</v>
      </c>
      <c r="F6">
        <v>10.5</v>
      </c>
      <c r="G6">
        <v>17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15.3</v>
      </c>
      <c r="P6">
        <v>15.3</v>
      </c>
      <c r="Q6" s="1">
        <v>0.315</v>
      </c>
    </row>
    <row r="7" spans="1:17" x14ac:dyDescent="0.35">
      <c r="A7">
        <v>16</v>
      </c>
      <c r="B7" t="s">
        <v>45</v>
      </c>
      <c r="C7">
        <v>6</v>
      </c>
      <c r="D7">
        <v>9</v>
      </c>
      <c r="E7">
        <v>44</v>
      </c>
      <c r="F7">
        <v>7.3</v>
      </c>
      <c r="G7">
        <v>21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13.4</v>
      </c>
      <c r="P7">
        <v>13.4</v>
      </c>
      <c r="Q7" s="1">
        <v>0.93899999999999995</v>
      </c>
    </row>
    <row r="8" spans="1:17" x14ac:dyDescent="0.35">
      <c r="A8">
        <v>16</v>
      </c>
      <c r="B8" t="s">
        <v>58</v>
      </c>
      <c r="C8">
        <v>4</v>
      </c>
      <c r="D8">
        <v>7</v>
      </c>
      <c r="E8">
        <v>48</v>
      </c>
      <c r="F8">
        <v>12</v>
      </c>
      <c r="G8">
        <v>20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12.8</v>
      </c>
      <c r="P8">
        <v>12.8</v>
      </c>
      <c r="Q8" s="1">
        <v>0.152</v>
      </c>
    </row>
    <row r="9" spans="1:17" x14ac:dyDescent="0.35">
      <c r="A9">
        <v>16</v>
      </c>
      <c r="B9" t="s">
        <v>37</v>
      </c>
      <c r="C9">
        <v>4</v>
      </c>
      <c r="D9">
        <v>5</v>
      </c>
      <c r="E9">
        <v>107</v>
      </c>
      <c r="F9">
        <v>26.8</v>
      </c>
      <c r="G9">
        <v>53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12.7</v>
      </c>
      <c r="P9">
        <v>12.7</v>
      </c>
      <c r="Q9" s="1">
        <v>0.83699999999999997</v>
      </c>
    </row>
    <row r="10" spans="1:17" x14ac:dyDescent="0.35">
      <c r="A10">
        <v>16</v>
      </c>
      <c r="B10" t="s">
        <v>23</v>
      </c>
      <c r="C10">
        <v>10</v>
      </c>
      <c r="D10">
        <v>15</v>
      </c>
      <c r="E10">
        <v>95</v>
      </c>
      <c r="F10">
        <v>9.5</v>
      </c>
      <c r="G10">
        <v>14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12.5</v>
      </c>
      <c r="P10">
        <v>12.5</v>
      </c>
      <c r="Q10" s="1">
        <v>0.96</v>
      </c>
    </row>
    <row r="11" spans="1:17" x14ac:dyDescent="0.35">
      <c r="A11">
        <v>16</v>
      </c>
      <c r="B11" t="s">
        <v>57</v>
      </c>
      <c r="C11">
        <v>3</v>
      </c>
      <c r="D11">
        <v>4</v>
      </c>
      <c r="E11">
        <v>49</v>
      </c>
      <c r="F11">
        <v>16.3</v>
      </c>
      <c r="G11">
        <v>24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12.4</v>
      </c>
      <c r="P11">
        <v>12.4</v>
      </c>
      <c r="Q11" s="1">
        <v>0.81100000000000005</v>
      </c>
    </row>
    <row r="12" spans="1:17" x14ac:dyDescent="0.35">
      <c r="A12">
        <v>16</v>
      </c>
      <c r="B12" t="s">
        <v>20</v>
      </c>
      <c r="C12">
        <v>5</v>
      </c>
      <c r="D12">
        <v>6</v>
      </c>
      <c r="E12">
        <v>36</v>
      </c>
      <c r="F12">
        <v>7.2</v>
      </c>
      <c r="G12">
        <v>15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12.1</v>
      </c>
      <c r="P12">
        <v>12.1</v>
      </c>
      <c r="Q12" s="1">
        <v>0.38700000000000001</v>
      </c>
    </row>
    <row r="13" spans="1:17" x14ac:dyDescent="0.35">
      <c r="A13">
        <v>16</v>
      </c>
      <c r="B13" t="s">
        <v>120</v>
      </c>
      <c r="C13">
        <v>4</v>
      </c>
      <c r="D13">
        <v>5</v>
      </c>
      <c r="E13">
        <v>28</v>
      </c>
      <c r="F13">
        <v>7</v>
      </c>
      <c r="G13">
        <v>9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10.8</v>
      </c>
      <c r="P13">
        <v>10.8</v>
      </c>
      <c r="Q13" s="1">
        <v>0</v>
      </c>
    </row>
    <row r="14" spans="1:17" x14ac:dyDescent="0.35">
      <c r="A14">
        <v>16</v>
      </c>
      <c r="B14" t="s">
        <v>42</v>
      </c>
      <c r="C14">
        <v>7</v>
      </c>
      <c r="D14">
        <v>9</v>
      </c>
      <c r="E14">
        <v>71</v>
      </c>
      <c r="F14">
        <v>10.1</v>
      </c>
      <c r="G14">
        <v>21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10.6</v>
      </c>
      <c r="P14">
        <v>10.6</v>
      </c>
      <c r="Q14" s="1">
        <v>0.88500000000000001</v>
      </c>
    </row>
    <row r="15" spans="1:17" x14ac:dyDescent="0.35">
      <c r="A15">
        <v>16</v>
      </c>
      <c r="B15" t="s">
        <v>40</v>
      </c>
      <c r="C15">
        <v>8</v>
      </c>
      <c r="D15">
        <v>11</v>
      </c>
      <c r="E15">
        <v>61</v>
      </c>
      <c r="F15">
        <v>7.6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10.1</v>
      </c>
      <c r="P15">
        <v>10.1</v>
      </c>
      <c r="Q15" s="1">
        <v>0.751</v>
      </c>
    </row>
    <row r="16" spans="1:17" x14ac:dyDescent="0.35">
      <c r="A16">
        <v>16</v>
      </c>
      <c r="B16" t="s">
        <v>43</v>
      </c>
      <c r="C16">
        <v>3</v>
      </c>
      <c r="D16">
        <v>4</v>
      </c>
      <c r="E16">
        <v>17</v>
      </c>
      <c r="F16">
        <v>5.7</v>
      </c>
      <c r="G16">
        <v>7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9.1999999999999993</v>
      </c>
      <c r="P16">
        <v>9.1999999999999993</v>
      </c>
      <c r="Q16" s="1">
        <v>1E-3</v>
      </c>
    </row>
    <row r="17" spans="1:17" x14ac:dyDescent="0.35">
      <c r="A17">
        <v>16</v>
      </c>
      <c r="B17" t="s">
        <v>21</v>
      </c>
      <c r="C17">
        <v>5</v>
      </c>
      <c r="D17">
        <v>7</v>
      </c>
      <c r="E17">
        <v>62</v>
      </c>
      <c r="F17">
        <v>12.4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8.6999999999999993</v>
      </c>
      <c r="P17">
        <v>8.6999999999999993</v>
      </c>
      <c r="Q17" s="1">
        <v>7.0000000000000001E-3</v>
      </c>
    </row>
    <row r="18" spans="1:17" x14ac:dyDescent="0.35">
      <c r="A18">
        <v>16</v>
      </c>
      <c r="B18" t="s">
        <v>38</v>
      </c>
      <c r="C18">
        <v>2</v>
      </c>
      <c r="D18">
        <v>2</v>
      </c>
      <c r="E18">
        <v>15</v>
      </c>
      <c r="F18">
        <v>7.5</v>
      </c>
      <c r="G18">
        <v>11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8.5</v>
      </c>
      <c r="P18">
        <v>8.5</v>
      </c>
      <c r="Q18" s="1">
        <v>3.4000000000000002E-2</v>
      </c>
    </row>
    <row r="19" spans="1:17" x14ac:dyDescent="0.35">
      <c r="A19">
        <v>16</v>
      </c>
      <c r="B19" t="s">
        <v>48</v>
      </c>
      <c r="C19">
        <v>5</v>
      </c>
      <c r="D19">
        <v>5</v>
      </c>
      <c r="E19">
        <v>56</v>
      </c>
      <c r="F19">
        <v>11.2</v>
      </c>
      <c r="G19">
        <v>21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8.1</v>
      </c>
      <c r="P19">
        <v>8.1</v>
      </c>
      <c r="Q19" s="1">
        <v>5.0000000000000001E-3</v>
      </c>
    </row>
    <row r="20" spans="1:17" x14ac:dyDescent="0.35">
      <c r="A20">
        <v>16</v>
      </c>
      <c r="B20" t="s">
        <v>136</v>
      </c>
      <c r="C20">
        <v>4</v>
      </c>
      <c r="D20">
        <v>6</v>
      </c>
      <c r="E20">
        <v>60</v>
      </c>
      <c r="F20">
        <v>15</v>
      </c>
      <c r="G20">
        <v>27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8</v>
      </c>
      <c r="P20">
        <v>8</v>
      </c>
      <c r="Q20" s="1">
        <v>0.13600000000000001</v>
      </c>
    </row>
    <row r="21" spans="1:17" x14ac:dyDescent="0.35">
      <c r="A21">
        <v>16</v>
      </c>
      <c r="B21" t="s">
        <v>148</v>
      </c>
      <c r="C21">
        <v>4</v>
      </c>
      <c r="D21">
        <v>6</v>
      </c>
      <c r="E21">
        <v>59</v>
      </c>
      <c r="F21">
        <v>14.8</v>
      </c>
      <c r="G21">
        <v>30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7.9</v>
      </c>
      <c r="P21">
        <v>7.9</v>
      </c>
      <c r="Q21" s="1">
        <v>1E-3</v>
      </c>
    </row>
    <row r="22" spans="1:17" x14ac:dyDescent="0.35">
      <c r="A22">
        <v>16</v>
      </c>
      <c r="B22" t="s">
        <v>15</v>
      </c>
      <c r="C22">
        <v>4</v>
      </c>
      <c r="D22">
        <v>4</v>
      </c>
      <c r="E22">
        <v>58</v>
      </c>
      <c r="F22">
        <v>14.5</v>
      </c>
      <c r="G22">
        <v>24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7.8</v>
      </c>
      <c r="P22">
        <v>7.8</v>
      </c>
      <c r="Q22" s="1">
        <v>0.99299999999999999</v>
      </c>
    </row>
    <row r="23" spans="1:17" x14ac:dyDescent="0.35">
      <c r="A23">
        <v>16</v>
      </c>
      <c r="B23" t="s">
        <v>34</v>
      </c>
      <c r="C23">
        <v>7</v>
      </c>
      <c r="D23">
        <v>8</v>
      </c>
      <c r="E23">
        <v>42</v>
      </c>
      <c r="F23">
        <v>6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7.7</v>
      </c>
      <c r="P23">
        <v>7.7</v>
      </c>
      <c r="Q23" s="1">
        <v>0.34</v>
      </c>
    </row>
    <row r="24" spans="1:17" x14ac:dyDescent="0.35">
      <c r="A24">
        <v>16</v>
      </c>
      <c r="B24" t="s">
        <v>68</v>
      </c>
      <c r="C24">
        <v>2</v>
      </c>
      <c r="D24">
        <v>2</v>
      </c>
      <c r="E24">
        <v>6</v>
      </c>
      <c r="F24">
        <v>3</v>
      </c>
      <c r="G24">
        <v>5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7.6</v>
      </c>
      <c r="P24">
        <v>7.6</v>
      </c>
      <c r="Q24" s="1">
        <v>0</v>
      </c>
    </row>
    <row r="25" spans="1:17" x14ac:dyDescent="0.35">
      <c r="A25">
        <v>16</v>
      </c>
      <c r="B25" t="s">
        <v>63</v>
      </c>
      <c r="C25">
        <v>3</v>
      </c>
      <c r="D25">
        <v>4</v>
      </c>
      <c r="E25">
        <v>56</v>
      </c>
      <c r="F25">
        <v>18.7</v>
      </c>
      <c r="G25">
        <v>34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7.1</v>
      </c>
      <c r="P25">
        <v>7.1</v>
      </c>
      <c r="Q25" s="1">
        <v>0.63</v>
      </c>
    </row>
    <row r="26" spans="1:17" x14ac:dyDescent="0.35">
      <c r="A26">
        <v>16</v>
      </c>
      <c r="B26" t="s">
        <v>19</v>
      </c>
      <c r="C26">
        <v>5</v>
      </c>
      <c r="D26">
        <v>7</v>
      </c>
      <c r="E26">
        <v>44</v>
      </c>
      <c r="F26">
        <v>8.8000000000000007</v>
      </c>
      <c r="G26">
        <v>24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6.9</v>
      </c>
      <c r="P26">
        <v>6.9</v>
      </c>
      <c r="Q26" s="1">
        <v>1</v>
      </c>
    </row>
    <row r="27" spans="1:17" x14ac:dyDescent="0.35">
      <c r="A27">
        <v>16</v>
      </c>
      <c r="B27" t="s">
        <v>36</v>
      </c>
      <c r="C27">
        <v>4</v>
      </c>
      <c r="D27">
        <v>4</v>
      </c>
      <c r="E27">
        <v>47</v>
      </c>
      <c r="F27">
        <v>11.8</v>
      </c>
      <c r="G27">
        <v>18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6.7</v>
      </c>
      <c r="P27">
        <v>6.7</v>
      </c>
      <c r="Q27" s="1">
        <v>0</v>
      </c>
    </row>
    <row r="28" spans="1:17" x14ac:dyDescent="0.35">
      <c r="A28">
        <v>16</v>
      </c>
      <c r="B28" t="s">
        <v>184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6.6</v>
      </c>
      <c r="P28">
        <v>6.6</v>
      </c>
      <c r="Q28" s="1">
        <v>0</v>
      </c>
    </row>
    <row r="29" spans="1:17" x14ac:dyDescent="0.35">
      <c r="A29">
        <v>16</v>
      </c>
      <c r="B29" t="s">
        <v>25</v>
      </c>
      <c r="C29">
        <v>4</v>
      </c>
      <c r="D29">
        <v>8</v>
      </c>
      <c r="E29">
        <v>45</v>
      </c>
      <c r="F29">
        <v>11.3</v>
      </c>
      <c r="G29">
        <v>20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6.5</v>
      </c>
      <c r="P29">
        <v>6.5</v>
      </c>
      <c r="Q29" s="1">
        <v>0.89</v>
      </c>
    </row>
    <row r="30" spans="1:17" x14ac:dyDescent="0.35">
      <c r="A30">
        <v>16</v>
      </c>
      <c r="B30" t="s">
        <v>118</v>
      </c>
      <c r="C30">
        <v>4</v>
      </c>
      <c r="D30">
        <v>5</v>
      </c>
      <c r="E30">
        <v>43</v>
      </c>
      <c r="F30">
        <v>10.8</v>
      </c>
      <c r="G30">
        <v>20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6.3</v>
      </c>
      <c r="P30">
        <v>6.3</v>
      </c>
      <c r="Q30" s="1">
        <v>8.9999999999999993E-3</v>
      </c>
    </row>
    <row r="31" spans="1:17" x14ac:dyDescent="0.35">
      <c r="A31">
        <v>16</v>
      </c>
      <c r="B31" t="s">
        <v>47</v>
      </c>
      <c r="C31">
        <v>6</v>
      </c>
      <c r="D31">
        <v>8</v>
      </c>
      <c r="E31">
        <v>31</v>
      </c>
      <c r="F31">
        <v>5.2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6.1</v>
      </c>
      <c r="P31">
        <v>6.1</v>
      </c>
      <c r="Q31" s="1">
        <v>0.84499999999999997</v>
      </c>
    </row>
    <row r="32" spans="1:17" x14ac:dyDescent="0.35">
      <c r="A32">
        <v>16</v>
      </c>
      <c r="B32" t="s">
        <v>29</v>
      </c>
      <c r="C32">
        <v>4</v>
      </c>
      <c r="D32">
        <v>7</v>
      </c>
      <c r="E32">
        <v>36</v>
      </c>
      <c r="F32">
        <v>9</v>
      </c>
      <c r="G32">
        <v>13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5.6</v>
      </c>
      <c r="P32">
        <v>5.6</v>
      </c>
      <c r="Q32" s="1">
        <v>0.17899999999999999</v>
      </c>
    </row>
    <row r="33" spans="1:17" x14ac:dyDescent="0.35">
      <c r="A33">
        <v>16</v>
      </c>
      <c r="B33" t="s">
        <v>73</v>
      </c>
      <c r="C33">
        <v>3</v>
      </c>
      <c r="D33">
        <v>3</v>
      </c>
      <c r="E33">
        <v>38</v>
      </c>
      <c r="F33">
        <v>12.7</v>
      </c>
      <c r="G33">
        <v>16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5.3</v>
      </c>
      <c r="P33">
        <v>5.3</v>
      </c>
      <c r="Q33" s="1">
        <v>1E-3</v>
      </c>
    </row>
    <row r="34" spans="1:17" x14ac:dyDescent="0.35">
      <c r="A34">
        <v>16</v>
      </c>
      <c r="B34" t="s">
        <v>32</v>
      </c>
      <c r="C34">
        <v>4</v>
      </c>
      <c r="D34">
        <v>6</v>
      </c>
      <c r="E34">
        <v>32</v>
      </c>
      <c r="F34">
        <v>8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5.2</v>
      </c>
      <c r="P34">
        <v>5.2</v>
      </c>
      <c r="Q34" s="1">
        <v>0.15</v>
      </c>
    </row>
    <row r="35" spans="1:17" x14ac:dyDescent="0.35">
      <c r="A35">
        <v>16</v>
      </c>
      <c r="B35" t="s">
        <v>56</v>
      </c>
      <c r="C35">
        <v>3</v>
      </c>
      <c r="D35">
        <v>3</v>
      </c>
      <c r="E35">
        <v>30</v>
      </c>
      <c r="F35">
        <v>10</v>
      </c>
      <c r="G35">
        <v>22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4.5</v>
      </c>
      <c r="P35">
        <v>4.5</v>
      </c>
      <c r="Q35" s="1">
        <v>0.38600000000000001</v>
      </c>
    </row>
    <row r="36" spans="1:17" x14ac:dyDescent="0.35">
      <c r="A36">
        <v>16</v>
      </c>
      <c r="B36" t="s">
        <v>18</v>
      </c>
      <c r="C36">
        <v>2</v>
      </c>
      <c r="D36">
        <v>5</v>
      </c>
      <c r="E36">
        <v>32</v>
      </c>
      <c r="F36">
        <v>16</v>
      </c>
      <c r="G36">
        <v>20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4.2</v>
      </c>
      <c r="P36">
        <v>4.2</v>
      </c>
      <c r="Q36" s="1">
        <v>0.69099999999999995</v>
      </c>
    </row>
    <row r="37" spans="1:17" x14ac:dyDescent="0.35">
      <c r="A37">
        <v>16</v>
      </c>
      <c r="B37" t="s">
        <v>59</v>
      </c>
      <c r="C37">
        <v>1</v>
      </c>
      <c r="D37">
        <v>2</v>
      </c>
      <c r="E37">
        <v>33</v>
      </c>
      <c r="F37">
        <v>33</v>
      </c>
      <c r="G37">
        <v>33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3.8</v>
      </c>
      <c r="P37">
        <v>3.8</v>
      </c>
      <c r="Q37" s="1">
        <v>1E-3</v>
      </c>
    </row>
    <row r="38" spans="1:17" x14ac:dyDescent="0.35">
      <c r="A38">
        <v>16</v>
      </c>
      <c r="B38" t="s">
        <v>49</v>
      </c>
      <c r="C38">
        <v>2</v>
      </c>
      <c r="D38">
        <v>3</v>
      </c>
      <c r="E38">
        <v>27</v>
      </c>
      <c r="F38">
        <v>13.5</v>
      </c>
      <c r="G38">
        <v>19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3.7</v>
      </c>
      <c r="P38">
        <v>3.7</v>
      </c>
      <c r="Q38" s="1">
        <v>7.0999999999999994E-2</v>
      </c>
    </row>
    <row r="39" spans="1:17" x14ac:dyDescent="0.35">
      <c r="A39">
        <v>16</v>
      </c>
      <c r="B39" t="s">
        <v>26</v>
      </c>
      <c r="C39">
        <v>2</v>
      </c>
      <c r="D39">
        <v>2</v>
      </c>
      <c r="E39">
        <v>26</v>
      </c>
      <c r="F39">
        <v>13</v>
      </c>
      <c r="G39">
        <v>17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3.6</v>
      </c>
      <c r="P39">
        <v>3.6</v>
      </c>
      <c r="Q39" s="1">
        <v>6.0999999999999999E-2</v>
      </c>
    </row>
    <row r="40" spans="1:17" x14ac:dyDescent="0.35">
      <c r="A40">
        <v>16</v>
      </c>
      <c r="B40" t="s">
        <v>84</v>
      </c>
      <c r="C40">
        <v>3</v>
      </c>
      <c r="D40">
        <v>5</v>
      </c>
      <c r="E40">
        <v>21</v>
      </c>
      <c r="F40">
        <v>7</v>
      </c>
      <c r="G40">
        <v>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3.6</v>
      </c>
      <c r="P40">
        <v>3.6</v>
      </c>
      <c r="Q40" s="1">
        <v>0</v>
      </c>
    </row>
    <row r="41" spans="1:17" x14ac:dyDescent="0.35">
      <c r="A41">
        <v>16</v>
      </c>
      <c r="B41" t="s">
        <v>191</v>
      </c>
      <c r="C41">
        <v>2</v>
      </c>
      <c r="D41">
        <v>2</v>
      </c>
      <c r="E41">
        <v>25</v>
      </c>
      <c r="F41">
        <v>12.5</v>
      </c>
      <c r="G41">
        <v>20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3.5</v>
      </c>
      <c r="P41">
        <v>3.5</v>
      </c>
      <c r="Q41" s="1">
        <v>0</v>
      </c>
    </row>
    <row r="42" spans="1:17" x14ac:dyDescent="0.35">
      <c r="A42">
        <v>16</v>
      </c>
      <c r="B42" t="s">
        <v>22</v>
      </c>
      <c r="C42">
        <v>3</v>
      </c>
      <c r="D42">
        <v>3</v>
      </c>
      <c r="E42">
        <v>18</v>
      </c>
      <c r="F42">
        <v>6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3.3</v>
      </c>
      <c r="P42">
        <v>3.3</v>
      </c>
      <c r="Q42" s="1">
        <v>0.98</v>
      </c>
    </row>
    <row r="43" spans="1:17" x14ac:dyDescent="0.35">
      <c r="A43">
        <v>16</v>
      </c>
      <c r="B43" t="s">
        <v>113</v>
      </c>
      <c r="C43">
        <v>2</v>
      </c>
      <c r="D43">
        <v>2</v>
      </c>
      <c r="E43">
        <v>21</v>
      </c>
      <c r="F43">
        <v>10.5</v>
      </c>
      <c r="G43">
        <v>12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3.1</v>
      </c>
      <c r="P43">
        <v>3.1</v>
      </c>
      <c r="Q43" s="1">
        <v>0</v>
      </c>
    </row>
    <row r="44" spans="1:17" x14ac:dyDescent="0.35">
      <c r="A44">
        <v>16</v>
      </c>
      <c r="B44" t="s">
        <v>138</v>
      </c>
      <c r="C44">
        <v>1</v>
      </c>
      <c r="D44">
        <v>1</v>
      </c>
      <c r="E44">
        <v>25</v>
      </c>
      <c r="F44">
        <v>25</v>
      </c>
      <c r="G44">
        <v>25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3</v>
      </c>
      <c r="P44">
        <v>3</v>
      </c>
      <c r="Q44" s="1">
        <v>0</v>
      </c>
    </row>
    <row r="45" spans="1:17" x14ac:dyDescent="0.35">
      <c r="A45">
        <v>16</v>
      </c>
      <c r="B45" t="s">
        <v>35</v>
      </c>
      <c r="C45">
        <v>3</v>
      </c>
      <c r="D45">
        <v>5</v>
      </c>
      <c r="E45">
        <v>14</v>
      </c>
      <c r="F45">
        <v>4.7</v>
      </c>
      <c r="G45">
        <v>11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2.9</v>
      </c>
      <c r="P45">
        <v>2.9</v>
      </c>
      <c r="Q45" s="1">
        <v>1E-3</v>
      </c>
    </row>
    <row r="46" spans="1:17" x14ac:dyDescent="0.35">
      <c r="A46">
        <v>16</v>
      </c>
      <c r="B46" t="s">
        <v>55</v>
      </c>
      <c r="C46">
        <v>1</v>
      </c>
      <c r="D46">
        <v>1</v>
      </c>
      <c r="E46">
        <v>23</v>
      </c>
      <c r="F46">
        <v>23</v>
      </c>
      <c r="G46">
        <v>23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2.8</v>
      </c>
      <c r="P46">
        <v>2.8</v>
      </c>
      <c r="Q46" s="1">
        <v>0</v>
      </c>
    </row>
    <row r="47" spans="1:17" x14ac:dyDescent="0.35">
      <c r="A47">
        <v>16</v>
      </c>
      <c r="B47" t="s">
        <v>190</v>
      </c>
      <c r="C47">
        <v>1</v>
      </c>
      <c r="D47">
        <v>3</v>
      </c>
      <c r="E47">
        <v>23</v>
      </c>
      <c r="F47">
        <v>23</v>
      </c>
      <c r="G47">
        <v>23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2.8</v>
      </c>
      <c r="P47">
        <v>2.8</v>
      </c>
      <c r="Q47" s="1">
        <v>0</v>
      </c>
    </row>
    <row r="48" spans="1:17" x14ac:dyDescent="0.35">
      <c r="A48">
        <v>16</v>
      </c>
      <c r="B48" t="s">
        <v>66</v>
      </c>
      <c r="C48">
        <v>2</v>
      </c>
      <c r="D48">
        <v>2</v>
      </c>
      <c r="E48">
        <v>18</v>
      </c>
      <c r="F48">
        <v>9</v>
      </c>
      <c r="G48">
        <v>13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2.8</v>
      </c>
      <c r="P48">
        <v>2.8</v>
      </c>
      <c r="Q48" s="1">
        <v>0</v>
      </c>
    </row>
    <row r="49" spans="1:17" x14ac:dyDescent="0.35">
      <c r="A49">
        <v>16</v>
      </c>
      <c r="B49" t="s">
        <v>165</v>
      </c>
      <c r="C49">
        <v>2</v>
      </c>
      <c r="D49">
        <v>3</v>
      </c>
      <c r="E49">
        <v>17</v>
      </c>
      <c r="F49">
        <v>8.5</v>
      </c>
      <c r="G49">
        <v>12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2.7</v>
      </c>
      <c r="P49">
        <v>2.7</v>
      </c>
      <c r="Q49" s="1">
        <v>0</v>
      </c>
    </row>
    <row r="50" spans="1:17" x14ac:dyDescent="0.35">
      <c r="A50">
        <v>16</v>
      </c>
      <c r="B50" t="s">
        <v>54</v>
      </c>
      <c r="C50">
        <v>2</v>
      </c>
      <c r="D50">
        <v>3</v>
      </c>
      <c r="E50">
        <v>13</v>
      </c>
      <c r="F50">
        <v>6.5</v>
      </c>
      <c r="G50">
        <v>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2.2999999999999998</v>
      </c>
      <c r="P50">
        <v>2.2999999999999998</v>
      </c>
      <c r="Q50" s="1">
        <v>4.0000000000000001E-3</v>
      </c>
    </row>
    <row r="51" spans="1:17" x14ac:dyDescent="0.35">
      <c r="A51">
        <v>16</v>
      </c>
      <c r="B51" t="s">
        <v>146</v>
      </c>
      <c r="C51">
        <v>1</v>
      </c>
      <c r="D51">
        <v>1</v>
      </c>
      <c r="E51">
        <v>17</v>
      </c>
      <c r="F51">
        <v>17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2.2000000000000002</v>
      </c>
      <c r="P51">
        <v>2.2000000000000002</v>
      </c>
      <c r="Q51" s="1">
        <v>0</v>
      </c>
    </row>
    <row r="52" spans="1:17" x14ac:dyDescent="0.35">
      <c r="A52">
        <v>16</v>
      </c>
      <c r="B52" t="s">
        <v>185</v>
      </c>
      <c r="C52">
        <v>1</v>
      </c>
      <c r="D52">
        <v>1</v>
      </c>
      <c r="E52">
        <v>14</v>
      </c>
      <c r="F52">
        <v>14</v>
      </c>
      <c r="G52">
        <v>14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1.9</v>
      </c>
      <c r="P52">
        <v>1.9</v>
      </c>
      <c r="Q52" s="1">
        <v>1E-3</v>
      </c>
    </row>
    <row r="53" spans="1:17" x14ac:dyDescent="0.35">
      <c r="A53">
        <v>16</v>
      </c>
      <c r="B53" t="s">
        <v>53</v>
      </c>
      <c r="C53">
        <v>1</v>
      </c>
      <c r="D53">
        <v>2</v>
      </c>
      <c r="E53">
        <v>13</v>
      </c>
      <c r="F53">
        <v>13</v>
      </c>
      <c r="G53">
        <v>13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1.8</v>
      </c>
      <c r="P53">
        <v>1.8</v>
      </c>
      <c r="Q53" s="1">
        <v>1E-3</v>
      </c>
    </row>
    <row r="54" spans="1:17" x14ac:dyDescent="0.35">
      <c r="A54">
        <v>16</v>
      </c>
      <c r="B54" t="s">
        <v>155</v>
      </c>
      <c r="C54">
        <v>1</v>
      </c>
      <c r="D54">
        <v>1</v>
      </c>
      <c r="E54">
        <v>8</v>
      </c>
      <c r="F54">
        <v>8</v>
      </c>
      <c r="G54">
        <v>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1.3</v>
      </c>
      <c r="P54">
        <v>1.3</v>
      </c>
      <c r="Q54" s="1">
        <v>3.0000000000000001E-3</v>
      </c>
    </row>
    <row r="55" spans="1:17" x14ac:dyDescent="0.35">
      <c r="A55">
        <v>16</v>
      </c>
      <c r="B55" t="s">
        <v>30</v>
      </c>
      <c r="C55">
        <v>1</v>
      </c>
      <c r="D55">
        <v>1</v>
      </c>
      <c r="E55">
        <v>7</v>
      </c>
      <c r="F55">
        <v>7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1.2</v>
      </c>
      <c r="P55">
        <v>1.2</v>
      </c>
      <c r="Q55" s="1">
        <v>0.28199999999999997</v>
      </c>
    </row>
    <row r="56" spans="1:17" x14ac:dyDescent="0.35">
      <c r="A56">
        <v>16</v>
      </c>
      <c r="B56" t="s">
        <v>31</v>
      </c>
      <c r="C56">
        <v>1</v>
      </c>
      <c r="D56">
        <v>2</v>
      </c>
      <c r="E56">
        <v>7</v>
      </c>
      <c r="F56">
        <v>7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1.2</v>
      </c>
      <c r="P56">
        <v>1.2</v>
      </c>
      <c r="Q56" s="1">
        <v>0.84399999999999997</v>
      </c>
    </row>
    <row r="57" spans="1:17" x14ac:dyDescent="0.35">
      <c r="A57">
        <v>16</v>
      </c>
      <c r="B57" t="s">
        <v>95</v>
      </c>
      <c r="C57">
        <v>1</v>
      </c>
      <c r="D57">
        <v>1</v>
      </c>
      <c r="E57">
        <v>6</v>
      </c>
      <c r="F57">
        <v>6</v>
      </c>
      <c r="G57">
        <v>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1.1000000000000001</v>
      </c>
      <c r="P57">
        <v>1.1000000000000001</v>
      </c>
      <c r="Q57" s="1">
        <v>0</v>
      </c>
    </row>
    <row r="58" spans="1:17" x14ac:dyDescent="0.35">
      <c r="A58">
        <v>16</v>
      </c>
      <c r="B58" t="s">
        <v>110</v>
      </c>
      <c r="C58">
        <v>1</v>
      </c>
      <c r="D58">
        <v>1</v>
      </c>
      <c r="E58">
        <v>6</v>
      </c>
      <c r="F58">
        <v>6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1.1000000000000001</v>
      </c>
      <c r="P58">
        <v>1.1000000000000001</v>
      </c>
      <c r="Q58" s="1">
        <v>0</v>
      </c>
    </row>
    <row r="59" spans="1:17" x14ac:dyDescent="0.35">
      <c r="A59">
        <v>16</v>
      </c>
      <c r="B59" t="s">
        <v>44</v>
      </c>
      <c r="C59">
        <v>1</v>
      </c>
      <c r="D59">
        <v>1</v>
      </c>
      <c r="E59">
        <v>6</v>
      </c>
      <c r="F59">
        <v>6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1.1000000000000001</v>
      </c>
      <c r="P59">
        <v>1.1000000000000001</v>
      </c>
      <c r="Q59" s="1">
        <v>1E-3</v>
      </c>
    </row>
    <row r="60" spans="1:17" x14ac:dyDescent="0.35">
      <c r="A60">
        <v>16</v>
      </c>
      <c r="B60" t="s">
        <v>101</v>
      </c>
      <c r="C60">
        <v>1</v>
      </c>
      <c r="D60">
        <v>1</v>
      </c>
      <c r="E60">
        <v>6</v>
      </c>
      <c r="F60">
        <v>6</v>
      </c>
      <c r="G60">
        <v>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1.1000000000000001</v>
      </c>
      <c r="P60">
        <v>1.1000000000000001</v>
      </c>
      <c r="Q60" s="1">
        <v>7.0000000000000001E-3</v>
      </c>
    </row>
    <row r="61" spans="1:17" x14ac:dyDescent="0.35">
      <c r="A61">
        <v>16</v>
      </c>
      <c r="B61" t="s">
        <v>41</v>
      </c>
      <c r="C61">
        <v>1</v>
      </c>
      <c r="D61">
        <v>3</v>
      </c>
      <c r="E61">
        <v>5</v>
      </c>
      <c r="F61">
        <v>5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 s="1">
        <v>0.01</v>
      </c>
    </row>
    <row r="62" spans="1:17" x14ac:dyDescent="0.35">
      <c r="A62">
        <v>16</v>
      </c>
      <c r="B62" t="s">
        <v>80</v>
      </c>
      <c r="C62">
        <v>1</v>
      </c>
      <c r="D62">
        <v>2</v>
      </c>
      <c r="E62">
        <v>5</v>
      </c>
      <c r="F62">
        <v>5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 s="1">
        <v>4.5999999999999999E-2</v>
      </c>
    </row>
    <row r="63" spans="1:17" x14ac:dyDescent="0.35">
      <c r="A63">
        <v>16</v>
      </c>
      <c r="B63" t="s">
        <v>33</v>
      </c>
      <c r="C63">
        <v>1</v>
      </c>
      <c r="D63">
        <v>1</v>
      </c>
      <c r="E63">
        <v>4</v>
      </c>
      <c r="F63">
        <v>4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0.9</v>
      </c>
      <c r="P63">
        <v>0.9</v>
      </c>
      <c r="Q63" s="1">
        <v>3.0000000000000001E-3</v>
      </c>
    </row>
    <row r="64" spans="1:17" x14ac:dyDescent="0.35">
      <c r="A64">
        <v>16</v>
      </c>
      <c r="B64" t="s">
        <v>199</v>
      </c>
      <c r="C64">
        <v>1</v>
      </c>
      <c r="D64">
        <v>1</v>
      </c>
      <c r="E64">
        <v>4</v>
      </c>
      <c r="F64">
        <v>4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0.9</v>
      </c>
      <c r="P64">
        <v>0.9</v>
      </c>
      <c r="Q64" s="1">
        <v>1E-3</v>
      </c>
    </row>
    <row r="65" spans="1:17" x14ac:dyDescent="0.35">
      <c r="A65">
        <v>16</v>
      </c>
      <c r="B65" t="s">
        <v>27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2</v>
      </c>
      <c r="L65">
        <v>0</v>
      </c>
      <c r="M65">
        <v>0</v>
      </c>
      <c r="N65">
        <v>1</v>
      </c>
      <c r="O65">
        <v>0.2</v>
      </c>
      <c r="P65">
        <v>0.2</v>
      </c>
      <c r="Q65" s="1">
        <v>0.61299999999999999</v>
      </c>
    </row>
    <row r="66" spans="1:17" x14ac:dyDescent="0.35">
      <c r="A66">
        <v>16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16</v>
      </c>
      <c r="B67" t="s">
        <v>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 s="1">
        <v>0.60599999999999998</v>
      </c>
    </row>
    <row r="68" spans="1:17" x14ac:dyDescent="0.35">
      <c r="A68">
        <v>16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x14ac:dyDescent="0.35">
      <c r="A69">
        <v>16</v>
      </c>
      <c r="B69" t="s">
        <v>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x14ac:dyDescent="0.35">
      <c r="A70">
        <v>16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16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</row>
    <row r="72" spans="1:17" x14ac:dyDescent="0.35">
      <c r="A72">
        <v>16</v>
      </c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16</v>
      </c>
      <c r="B73" t="s">
        <v>60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2.8000000000000001E-2</v>
      </c>
    </row>
    <row r="74" spans="1:17" x14ac:dyDescent="0.35">
      <c r="A74">
        <v>16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16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16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16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2.1000000000000001E-2</v>
      </c>
    </row>
    <row r="78" spans="1:17" x14ac:dyDescent="0.35">
      <c r="A78">
        <v>16</v>
      </c>
      <c r="B78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 s="1">
        <v>0</v>
      </c>
    </row>
    <row r="79" spans="1:17" x14ac:dyDescent="0.35">
      <c r="A79">
        <v>16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16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1E-3</v>
      </c>
    </row>
    <row r="81" spans="1:17" x14ac:dyDescent="0.35">
      <c r="A81">
        <v>16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16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 s="1">
        <v>0</v>
      </c>
    </row>
    <row r="83" spans="1:17" x14ac:dyDescent="0.35">
      <c r="A83">
        <v>16</v>
      </c>
      <c r="B83" t="s">
        <v>238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16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16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16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16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16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 s="1">
        <v>0</v>
      </c>
    </row>
    <row r="89" spans="1:17" x14ac:dyDescent="0.35">
      <c r="A89">
        <v>16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16</v>
      </c>
      <c r="B90" t="s">
        <v>242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16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16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16</v>
      </c>
      <c r="B93" t="s">
        <v>104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0</v>
      </c>
    </row>
    <row r="94" spans="1:17" x14ac:dyDescent="0.35">
      <c r="A94">
        <v>16</v>
      </c>
      <c r="B94" t="s">
        <v>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16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 s="1">
        <v>0</v>
      </c>
    </row>
    <row r="96" spans="1:17" x14ac:dyDescent="0.35">
      <c r="A96">
        <v>16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16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 s="1">
        <v>0</v>
      </c>
    </row>
    <row r="98" spans="1:17" x14ac:dyDescent="0.35">
      <c r="A98">
        <v>16</v>
      </c>
      <c r="B98" t="s">
        <v>102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1">
        <v>4.0000000000000001E-3</v>
      </c>
    </row>
    <row r="99" spans="1:17" x14ac:dyDescent="0.35">
      <c r="A99">
        <v>16</v>
      </c>
      <c r="B99" t="s">
        <v>249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16</v>
      </c>
      <c r="B100" t="s">
        <v>62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 s="1">
        <v>1E-3</v>
      </c>
    </row>
    <row r="101" spans="1:17" x14ac:dyDescent="0.35">
      <c r="A101">
        <v>16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16</v>
      </c>
      <c r="B102" t="s">
        <v>248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16</v>
      </c>
      <c r="B103" t="s">
        <v>237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16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16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 s="1">
        <v>0</v>
      </c>
    </row>
    <row r="106" spans="1:17" x14ac:dyDescent="0.35">
      <c r="A106">
        <v>16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16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 s="1">
        <v>0</v>
      </c>
    </row>
    <row r="108" spans="1:17" x14ac:dyDescent="0.35">
      <c r="A108">
        <v>16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16</v>
      </c>
      <c r="B109" t="s">
        <v>114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16</v>
      </c>
      <c r="B110" t="s">
        <v>115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16</v>
      </c>
      <c r="B111" t="s">
        <v>116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16</v>
      </c>
      <c r="B112" t="s">
        <v>117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16</v>
      </c>
      <c r="B113" t="s">
        <v>119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16</v>
      </c>
      <c r="B114" t="s">
        <v>121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16</v>
      </c>
      <c r="B115" t="s">
        <v>122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16</v>
      </c>
      <c r="B116" t="s">
        <v>123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16</v>
      </c>
      <c r="B117" t="s">
        <v>125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 s="1">
        <v>1E-3</v>
      </c>
    </row>
    <row r="118" spans="1:17" x14ac:dyDescent="0.35">
      <c r="A118">
        <v>16</v>
      </c>
      <c r="B118" t="s">
        <v>124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4.0000000000000001E-3</v>
      </c>
    </row>
    <row r="119" spans="1:17" x14ac:dyDescent="0.35">
      <c r="A119">
        <v>16</v>
      </c>
      <c r="B119" t="s">
        <v>250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16</v>
      </c>
      <c r="B120" t="s">
        <v>127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0</v>
      </c>
    </row>
    <row r="121" spans="1:17" x14ac:dyDescent="0.35">
      <c r="A121">
        <v>16</v>
      </c>
      <c r="B121" t="s">
        <v>128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16</v>
      </c>
      <c r="B122" t="s">
        <v>129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16</v>
      </c>
      <c r="B123" t="s">
        <v>130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16</v>
      </c>
      <c r="B124" t="s">
        <v>251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16</v>
      </c>
      <c r="B125" t="s">
        <v>132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16</v>
      </c>
      <c r="B126" t="s">
        <v>133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16</v>
      </c>
      <c r="B127" t="s">
        <v>252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16</v>
      </c>
      <c r="B128" t="s">
        <v>134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0</v>
      </c>
    </row>
    <row r="129" spans="1:17" x14ac:dyDescent="0.35">
      <c r="A129">
        <v>16</v>
      </c>
      <c r="B129" t="s">
        <v>135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16</v>
      </c>
      <c r="B130" t="s">
        <v>51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0.105</v>
      </c>
    </row>
    <row r="131" spans="1:17" x14ac:dyDescent="0.35">
      <c r="A131">
        <v>16</v>
      </c>
      <c r="B131" t="s">
        <v>137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 s="1">
        <v>1E-3</v>
      </c>
    </row>
    <row r="132" spans="1:17" x14ac:dyDescent="0.35">
      <c r="A132">
        <v>16</v>
      </c>
      <c r="B132" t="s">
        <v>139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16</v>
      </c>
      <c r="B133" t="s">
        <v>140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0</v>
      </c>
    </row>
    <row r="134" spans="1:17" x14ac:dyDescent="0.35">
      <c r="A134">
        <v>16</v>
      </c>
      <c r="B134" t="s">
        <v>141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16</v>
      </c>
      <c r="B135" t="s">
        <v>145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 s="1">
        <v>0</v>
      </c>
    </row>
    <row r="136" spans="1:17" x14ac:dyDescent="0.35">
      <c r="A136">
        <v>16</v>
      </c>
      <c r="B136" t="s">
        <v>243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16</v>
      </c>
      <c r="B137" t="s">
        <v>143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16</v>
      </c>
      <c r="B138" t="s">
        <v>142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16</v>
      </c>
      <c r="B139" t="s">
        <v>150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 s="1">
        <v>0</v>
      </c>
    </row>
    <row r="140" spans="1:17" x14ac:dyDescent="0.35">
      <c r="A140">
        <v>16</v>
      </c>
      <c r="B140" t="s">
        <v>147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16</v>
      </c>
      <c r="B141" t="s">
        <v>239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16</v>
      </c>
      <c r="B142" t="s">
        <v>151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 s="1">
        <v>0</v>
      </c>
    </row>
    <row r="143" spans="1:17" x14ac:dyDescent="0.35">
      <c r="A143">
        <v>16</v>
      </c>
      <c r="B143" t="s">
        <v>152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16</v>
      </c>
      <c r="B144" t="s">
        <v>153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16</v>
      </c>
      <c r="B145" t="s">
        <v>154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16</v>
      </c>
      <c r="B146" t="s">
        <v>164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16</v>
      </c>
      <c r="B147" t="s">
        <v>157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16</v>
      </c>
      <c r="B148" t="s">
        <v>158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16</v>
      </c>
      <c r="B149" t="s">
        <v>159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16</v>
      </c>
      <c r="B150" t="s">
        <v>160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16</v>
      </c>
      <c r="B151" t="s">
        <v>52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0</v>
      </c>
    </row>
    <row r="152" spans="1:17" x14ac:dyDescent="0.35">
      <c r="A152">
        <v>16</v>
      </c>
      <c r="B152" t="s">
        <v>161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 s="1">
        <v>2E-3</v>
      </c>
    </row>
    <row r="153" spans="1:17" x14ac:dyDescent="0.35">
      <c r="A153">
        <v>16</v>
      </c>
      <c r="B153" t="s">
        <v>162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1E-3</v>
      </c>
    </row>
    <row r="154" spans="1:17" x14ac:dyDescent="0.35">
      <c r="A154">
        <v>16</v>
      </c>
      <c r="B154" t="s">
        <v>163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8.9999999999999993E-3</v>
      </c>
    </row>
    <row r="155" spans="1:17" x14ac:dyDescent="0.35">
      <c r="A155">
        <v>16</v>
      </c>
      <c r="B155" t="s">
        <v>167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1E-3</v>
      </c>
    </row>
    <row r="156" spans="1:17" x14ac:dyDescent="0.35">
      <c r="A156">
        <v>16</v>
      </c>
      <c r="B156" t="s">
        <v>156</v>
      </c>
      <c r="C156">
        <v>0</v>
      </c>
      <c r="D156">
        <v>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 s="1">
        <v>1E-3</v>
      </c>
    </row>
    <row r="157" spans="1:17" x14ac:dyDescent="0.35">
      <c r="A157">
        <v>16</v>
      </c>
      <c r="B157" t="s">
        <v>65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0.06</v>
      </c>
    </row>
    <row r="158" spans="1:17" x14ac:dyDescent="0.35">
      <c r="A158">
        <v>16</v>
      </c>
      <c r="B158" t="s">
        <v>253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16</v>
      </c>
      <c r="B159" t="s">
        <v>168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16</v>
      </c>
      <c r="B160" t="s">
        <v>166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16</v>
      </c>
      <c r="B161" t="s">
        <v>170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 s="1">
        <v>2E-3</v>
      </c>
    </row>
    <row r="162" spans="1:17" x14ac:dyDescent="0.35">
      <c r="A162">
        <v>16</v>
      </c>
      <c r="B162" t="s">
        <v>171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 s="1">
        <v>0</v>
      </c>
    </row>
    <row r="163" spans="1:17" x14ac:dyDescent="0.35">
      <c r="A163">
        <v>16</v>
      </c>
      <c r="B163" t="s">
        <v>169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5.7000000000000002E-2</v>
      </c>
    </row>
    <row r="164" spans="1:17" x14ac:dyDescent="0.35">
      <c r="A164">
        <v>16</v>
      </c>
      <c r="B164" t="s">
        <v>172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16</v>
      </c>
      <c r="B165" t="s">
        <v>173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16</v>
      </c>
      <c r="B166" t="s">
        <v>174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16</v>
      </c>
      <c r="B167" t="s">
        <v>235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16</v>
      </c>
      <c r="B168" t="s">
        <v>175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16</v>
      </c>
      <c r="B169" t="s">
        <v>176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16</v>
      </c>
      <c r="B170" t="s">
        <v>177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16</v>
      </c>
      <c r="B171" t="s">
        <v>178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16</v>
      </c>
      <c r="B172" t="s">
        <v>179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2E-3</v>
      </c>
    </row>
    <row r="173" spans="1:17" x14ac:dyDescent="0.35">
      <c r="A173">
        <v>16</v>
      </c>
      <c r="B173" t="s">
        <v>180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16</v>
      </c>
      <c r="B174" t="s">
        <v>181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16</v>
      </c>
      <c r="B175" t="s">
        <v>182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16</v>
      </c>
      <c r="B176" t="s">
        <v>183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16</v>
      </c>
      <c r="B177" t="s">
        <v>186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16</v>
      </c>
      <c r="B178" t="s">
        <v>240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16</v>
      </c>
      <c r="B179" t="s">
        <v>17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0.52300000000000002</v>
      </c>
    </row>
    <row r="180" spans="1:17" x14ac:dyDescent="0.35">
      <c r="A180">
        <v>16</v>
      </c>
      <c r="B180" t="s">
        <v>231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16</v>
      </c>
      <c r="B181" t="s">
        <v>50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2.5999999999999999E-2</v>
      </c>
    </row>
    <row r="182" spans="1:17" x14ac:dyDescent="0.35">
      <c r="A182">
        <v>16</v>
      </c>
      <c r="B182" t="s">
        <v>188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0</v>
      </c>
    </row>
    <row r="183" spans="1:17" x14ac:dyDescent="0.35">
      <c r="A183">
        <v>16</v>
      </c>
      <c r="B183" t="s">
        <v>189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16</v>
      </c>
      <c r="B184" t="s">
        <v>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1.9E-2</v>
      </c>
    </row>
    <row r="185" spans="1:17" x14ac:dyDescent="0.35">
      <c r="A185">
        <v>16</v>
      </c>
      <c r="B185" t="s">
        <v>61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1E-3</v>
      </c>
    </row>
    <row r="186" spans="1:17" x14ac:dyDescent="0.35">
      <c r="A186">
        <v>16</v>
      </c>
      <c r="B186" t="s">
        <v>236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0</v>
      </c>
    </row>
    <row r="187" spans="1:17" x14ac:dyDescent="0.35">
      <c r="A187">
        <v>16</v>
      </c>
      <c r="B187" t="s">
        <v>228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 s="1">
        <v>0</v>
      </c>
    </row>
    <row r="188" spans="1:17" x14ac:dyDescent="0.35">
      <c r="A188">
        <v>16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0</v>
      </c>
    </row>
    <row r="189" spans="1:17" x14ac:dyDescent="0.35">
      <c r="A189">
        <v>16</v>
      </c>
      <c r="B189" t="s">
        <v>16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0.22500000000000001</v>
      </c>
    </row>
    <row r="190" spans="1:17" x14ac:dyDescent="0.35">
      <c r="A190">
        <v>16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16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16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16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16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16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0</v>
      </c>
    </row>
    <row r="196" spans="1:17" x14ac:dyDescent="0.35">
      <c r="A196">
        <v>16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16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1E-3</v>
      </c>
    </row>
    <row r="198" spans="1:17" x14ac:dyDescent="0.35">
      <c r="A198">
        <v>16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16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Q200"/>
  <sheetViews>
    <sheetView showGridLines="0" topLeftCell="A172" workbookViewId="0">
      <selection activeCell="A5" sqref="A5:Q200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17</v>
      </c>
      <c r="B5" t="s">
        <v>58</v>
      </c>
      <c r="C5">
        <v>8</v>
      </c>
      <c r="D5">
        <v>12</v>
      </c>
      <c r="E5">
        <v>90</v>
      </c>
      <c r="F5">
        <v>11.3</v>
      </c>
      <c r="G5">
        <v>32</v>
      </c>
      <c r="H5">
        <v>2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19</v>
      </c>
      <c r="P5">
        <v>19</v>
      </c>
      <c r="Q5" s="1">
        <v>0.17100000000000001</v>
      </c>
    </row>
    <row r="6" spans="1:17" x14ac:dyDescent="0.35">
      <c r="A6">
        <v>17</v>
      </c>
      <c r="B6" t="s">
        <v>63</v>
      </c>
      <c r="C6">
        <v>2</v>
      </c>
      <c r="D6">
        <v>3</v>
      </c>
      <c r="E6">
        <v>42</v>
      </c>
      <c r="F6">
        <v>21</v>
      </c>
      <c r="G6">
        <v>35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17.2</v>
      </c>
      <c r="P6">
        <v>17.2</v>
      </c>
      <c r="Q6" s="1">
        <v>0.67600000000000005</v>
      </c>
    </row>
    <row r="7" spans="1:17" x14ac:dyDescent="0.35">
      <c r="A7">
        <v>17</v>
      </c>
      <c r="B7" t="s">
        <v>45</v>
      </c>
      <c r="C7">
        <v>6</v>
      </c>
      <c r="D7">
        <v>8</v>
      </c>
      <c r="E7">
        <v>134</v>
      </c>
      <c r="F7">
        <v>22.3</v>
      </c>
      <c r="G7">
        <v>43</v>
      </c>
      <c r="H7">
        <v>6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14.4</v>
      </c>
      <c r="P7">
        <v>14.4</v>
      </c>
      <c r="Q7" s="1">
        <v>0.94799999999999995</v>
      </c>
    </row>
    <row r="8" spans="1:17" x14ac:dyDescent="0.35">
      <c r="A8">
        <v>17</v>
      </c>
      <c r="B8" t="s">
        <v>42</v>
      </c>
      <c r="C8">
        <v>5</v>
      </c>
      <c r="D8">
        <v>6</v>
      </c>
      <c r="E8">
        <v>47</v>
      </c>
      <c r="F8">
        <v>9.4</v>
      </c>
      <c r="G8">
        <v>23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13.2</v>
      </c>
      <c r="P8">
        <v>13.2</v>
      </c>
      <c r="Q8" s="1">
        <v>0.89600000000000002</v>
      </c>
    </row>
    <row r="9" spans="1:17" x14ac:dyDescent="0.35">
      <c r="A9">
        <v>17</v>
      </c>
      <c r="B9" t="s">
        <v>22</v>
      </c>
      <c r="C9">
        <v>7</v>
      </c>
      <c r="D9">
        <v>12</v>
      </c>
      <c r="E9">
        <v>84</v>
      </c>
      <c r="F9">
        <v>12</v>
      </c>
      <c r="G9">
        <v>25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11.9</v>
      </c>
      <c r="P9">
        <v>11.9</v>
      </c>
      <c r="Q9" s="1">
        <v>0.98099999999999998</v>
      </c>
    </row>
    <row r="10" spans="1:17" x14ac:dyDescent="0.35">
      <c r="A10">
        <v>17</v>
      </c>
      <c r="B10" t="s">
        <v>190</v>
      </c>
      <c r="C10">
        <v>4</v>
      </c>
      <c r="D10">
        <v>7</v>
      </c>
      <c r="E10">
        <v>39</v>
      </c>
      <c r="F10">
        <v>9.8000000000000007</v>
      </c>
      <c r="G10">
        <v>14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11.9</v>
      </c>
      <c r="P10">
        <v>11.9</v>
      </c>
      <c r="Q10" s="1">
        <v>6.0000000000000001E-3</v>
      </c>
    </row>
    <row r="11" spans="1:17" x14ac:dyDescent="0.35">
      <c r="A11">
        <v>17</v>
      </c>
      <c r="B11" t="s">
        <v>31</v>
      </c>
      <c r="C11">
        <v>4</v>
      </c>
      <c r="D11">
        <v>7</v>
      </c>
      <c r="E11">
        <v>87</v>
      </c>
      <c r="F11">
        <v>21.8</v>
      </c>
      <c r="G11">
        <v>51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10.7</v>
      </c>
      <c r="P11">
        <v>10.7</v>
      </c>
      <c r="Q11" s="1">
        <v>0.80200000000000005</v>
      </c>
    </row>
    <row r="12" spans="1:17" x14ac:dyDescent="0.35">
      <c r="A12">
        <v>17</v>
      </c>
      <c r="B12" t="s">
        <v>27</v>
      </c>
      <c r="C12">
        <v>2</v>
      </c>
      <c r="D12">
        <v>2</v>
      </c>
      <c r="E12">
        <v>30</v>
      </c>
      <c r="F12">
        <v>15</v>
      </c>
      <c r="G12">
        <v>22</v>
      </c>
      <c r="H12">
        <v>1</v>
      </c>
      <c r="I12">
        <v>1</v>
      </c>
      <c r="J12">
        <v>2</v>
      </c>
      <c r="K12">
        <v>1</v>
      </c>
      <c r="L12">
        <v>0</v>
      </c>
      <c r="M12">
        <v>0</v>
      </c>
      <c r="N12">
        <v>1</v>
      </c>
      <c r="O12">
        <v>10.5</v>
      </c>
      <c r="P12">
        <v>10.5</v>
      </c>
      <c r="Q12" s="1">
        <v>0.56000000000000005</v>
      </c>
    </row>
    <row r="13" spans="1:17" x14ac:dyDescent="0.35">
      <c r="A13">
        <v>17</v>
      </c>
      <c r="B13" t="s">
        <v>56</v>
      </c>
      <c r="C13">
        <v>6</v>
      </c>
      <c r="D13">
        <v>7</v>
      </c>
      <c r="E13">
        <v>62</v>
      </c>
      <c r="F13">
        <v>10.3</v>
      </c>
      <c r="G13">
        <v>18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9.1999999999999993</v>
      </c>
      <c r="P13">
        <v>9.1999999999999993</v>
      </c>
      <c r="Q13" s="1">
        <v>0.38400000000000001</v>
      </c>
    </row>
    <row r="14" spans="1:17" x14ac:dyDescent="0.35">
      <c r="A14">
        <v>17</v>
      </c>
      <c r="B14" t="s">
        <v>23</v>
      </c>
      <c r="C14">
        <v>6</v>
      </c>
      <c r="D14">
        <v>6</v>
      </c>
      <c r="E14">
        <v>60</v>
      </c>
      <c r="F14">
        <v>10</v>
      </c>
      <c r="G14">
        <v>22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9</v>
      </c>
      <c r="P14">
        <v>9</v>
      </c>
      <c r="Q14" s="1">
        <v>0.96099999999999997</v>
      </c>
    </row>
    <row r="15" spans="1:17" x14ac:dyDescent="0.35">
      <c r="A15">
        <v>17</v>
      </c>
      <c r="B15" t="s">
        <v>49</v>
      </c>
      <c r="C15">
        <v>2</v>
      </c>
      <c r="D15">
        <v>2</v>
      </c>
      <c r="E15">
        <v>19</v>
      </c>
      <c r="F15">
        <v>9.5</v>
      </c>
      <c r="G15">
        <v>12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8.9</v>
      </c>
      <c r="P15">
        <v>8.9</v>
      </c>
      <c r="Q15" s="1">
        <v>6.9000000000000006E-2</v>
      </c>
    </row>
    <row r="16" spans="1:17" x14ac:dyDescent="0.35">
      <c r="A16">
        <v>17</v>
      </c>
      <c r="B16" t="s">
        <v>28</v>
      </c>
      <c r="C16">
        <v>5</v>
      </c>
      <c r="D16">
        <v>6</v>
      </c>
      <c r="E16">
        <v>59</v>
      </c>
      <c r="F16">
        <v>11.8</v>
      </c>
      <c r="G16">
        <v>21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8.4</v>
      </c>
      <c r="P16">
        <v>8.4</v>
      </c>
      <c r="Q16" s="1">
        <v>1.9E-2</v>
      </c>
    </row>
    <row r="17" spans="1:17" x14ac:dyDescent="0.35">
      <c r="A17">
        <v>17</v>
      </c>
      <c r="B17" t="s">
        <v>146</v>
      </c>
      <c r="C17">
        <v>1</v>
      </c>
      <c r="D17">
        <v>1</v>
      </c>
      <c r="E17">
        <v>19</v>
      </c>
      <c r="F17">
        <v>19</v>
      </c>
      <c r="G17">
        <v>19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8.4</v>
      </c>
      <c r="P17">
        <v>8.4</v>
      </c>
      <c r="Q17" s="1">
        <v>0</v>
      </c>
    </row>
    <row r="18" spans="1:17" x14ac:dyDescent="0.35">
      <c r="A18">
        <v>17</v>
      </c>
      <c r="B18" t="s">
        <v>47</v>
      </c>
      <c r="C18">
        <v>6</v>
      </c>
      <c r="D18">
        <v>7</v>
      </c>
      <c r="E18">
        <v>48</v>
      </c>
      <c r="F18">
        <v>8</v>
      </c>
      <c r="G18">
        <v>26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7.8</v>
      </c>
      <c r="P18">
        <v>7.8</v>
      </c>
      <c r="Q18" s="1">
        <v>0.86399999999999999</v>
      </c>
    </row>
    <row r="19" spans="1:17" x14ac:dyDescent="0.35">
      <c r="A19">
        <v>17</v>
      </c>
      <c r="B19" t="s">
        <v>136</v>
      </c>
      <c r="C19">
        <v>6</v>
      </c>
      <c r="D19">
        <v>6</v>
      </c>
      <c r="E19">
        <v>48</v>
      </c>
      <c r="F19">
        <v>8</v>
      </c>
      <c r="G19">
        <v>13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7.8</v>
      </c>
      <c r="P19">
        <v>7.8</v>
      </c>
      <c r="Q19" s="1">
        <v>0.16200000000000001</v>
      </c>
    </row>
    <row r="20" spans="1:17" x14ac:dyDescent="0.35">
      <c r="A20">
        <v>17</v>
      </c>
      <c r="B20" t="s">
        <v>18</v>
      </c>
      <c r="C20">
        <v>5</v>
      </c>
      <c r="D20">
        <v>6</v>
      </c>
      <c r="E20">
        <v>51</v>
      </c>
      <c r="F20">
        <v>10.199999999999999</v>
      </c>
      <c r="G20">
        <v>18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7.6</v>
      </c>
      <c r="P20">
        <v>7.6</v>
      </c>
      <c r="Q20" s="1">
        <v>0.70499999999999996</v>
      </c>
    </row>
    <row r="21" spans="1:17" x14ac:dyDescent="0.35">
      <c r="A21">
        <v>17</v>
      </c>
      <c r="B21" t="s">
        <v>29</v>
      </c>
      <c r="C21">
        <v>5</v>
      </c>
      <c r="D21">
        <v>5</v>
      </c>
      <c r="E21">
        <v>45</v>
      </c>
      <c r="F21">
        <v>9</v>
      </c>
      <c r="G21">
        <v>20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7</v>
      </c>
      <c r="P21">
        <v>7</v>
      </c>
      <c r="Q21" s="1">
        <v>0.17899999999999999</v>
      </c>
    </row>
    <row r="22" spans="1:17" x14ac:dyDescent="0.35">
      <c r="A22">
        <v>17</v>
      </c>
      <c r="B22" t="s">
        <v>48</v>
      </c>
      <c r="C22">
        <v>3</v>
      </c>
      <c r="D22">
        <v>3</v>
      </c>
      <c r="E22">
        <v>54</v>
      </c>
      <c r="F22">
        <v>18</v>
      </c>
      <c r="G22">
        <v>22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6.9</v>
      </c>
      <c r="P22">
        <v>6.9</v>
      </c>
      <c r="Q22" s="1">
        <v>8.0000000000000002E-3</v>
      </c>
    </row>
    <row r="23" spans="1:17" x14ac:dyDescent="0.35">
      <c r="A23">
        <v>17</v>
      </c>
      <c r="B23" t="s">
        <v>67</v>
      </c>
      <c r="C23">
        <v>3</v>
      </c>
      <c r="D23">
        <v>4</v>
      </c>
      <c r="E23">
        <v>44</v>
      </c>
      <c r="F23">
        <v>14.7</v>
      </c>
      <c r="G23">
        <v>25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5.9</v>
      </c>
      <c r="P23">
        <v>5.9</v>
      </c>
      <c r="Q23" s="1">
        <v>0.57099999999999995</v>
      </c>
    </row>
    <row r="24" spans="1:17" x14ac:dyDescent="0.35">
      <c r="A24">
        <v>17</v>
      </c>
      <c r="B24" t="s">
        <v>118</v>
      </c>
      <c r="C24">
        <v>4</v>
      </c>
      <c r="D24">
        <v>4</v>
      </c>
      <c r="E24">
        <v>39</v>
      </c>
      <c r="F24">
        <v>9.8000000000000007</v>
      </c>
      <c r="G24">
        <v>18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5.9</v>
      </c>
      <c r="P24">
        <v>5.9</v>
      </c>
      <c r="Q24" s="1">
        <v>8.9999999999999993E-3</v>
      </c>
    </row>
    <row r="25" spans="1:17" x14ac:dyDescent="0.35">
      <c r="A25">
        <v>17</v>
      </c>
      <c r="B25" t="s">
        <v>34</v>
      </c>
      <c r="C25">
        <v>4</v>
      </c>
      <c r="D25">
        <v>9</v>
      </c>
      <c r="E25">
        <v>31</v>
      </c>
      <c r="F25">
        <v>7.8</v>
      </c>
      <c r="G25">
        <v>22</v>
      </c>
      <c r="H25">
        <v>1</v>
      </c>
      <c r="I25">
        <v>0</v>
      </c>
      <c r="J25">
        <v>1</v>
      </c>
      <c r="K25">
        <v>6</v>
      </c>
      <c r="L25">
        <v>0</v>
      </c>
      <c r="M25">
        <v>0</v>
      </c>
      <c r="N25">
        <v>1</v>
      </c>
      <c r="O25">
        <v>5.7</v>
      </c>
      <c r="P25">
        <v>5.7</v>
      </c>
      <c r="Q25" s="1">
        <v>0.38800000000000001</v>
      </c>
    </row>
    <row r="26" spans="1:17" x14ac:dyDescent="0.35">
      <c r="A26">
        <v>17</v>
      </c>
      <c r="B26" t="s">
        <v>185</v>
      </c>
      <c r="C26">
        <v>3</v>
      </c>
      <c r="D26">
        <v>4</v>
      </c>
      <c r="E26">
        <v>40</v>
      </c>
      <c r="F26">
        <v>13.3</v>
      </c>
      <c r="G26">
        <v>24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5.5</v>
      </c>
      <c r="P26">
        <v>5.5</v>
      </c>
      <c r="Q26" s="1">
        <v>2E-3</v>
      </c>
    </row>
    <row r="27" spans="1:17" x14ac:dyDescent="0.35">
      <c r="A27">
        <v>17</v>
      </c>
      <c r="B27" t="s">
        <v>38</v>
      </c>
      <c r="C27">
        <v>4</v>
      </c>
      <c r="D27">
        <v>6</v>
      </c>
      <c r="E27">
        <v>35</v>
      </c>
      <c r="F27">
        <v>8.8000000000000007</v>
      </c>
      <c r="G27">
        <v>14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5.5</v>
      </c>
      <c r="P27">
        <v>5.5</v>
      </c>
      <c r="Q27" s="1">
        <v>3.3000000000000002E-2</v>
      </c>
    </row>
    <row r="28" spans="1:17" x14ac:dyDescent="0.35">
      <c r="A28">
        <v>17</v>
      </c>
      <c r="B28" t="s">
        <v>80</v>
      </c>
      <c r="C28">
        <v>3</v>
      </c>
      <c r="D28">
        <v>7</v>
      </c>
      <c r="E28">
        <v>38</v>
      </c>
      <c r="F28">
        <v>12.7</v>
      </c>
      <c r="G28">
        <v>15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5.3</v>
      </c>
      <c r="P28">
        <v>5.3</v>
      </c>
      <c r="Q28" s="1">
        <v>4.4999999999999998E-2</v>
      </c>
    </row>
    <row r="29" spans="1:17" x14ac:dyDescent="0.35">
      <c r="A29">
        <v>17</v>
      </c>
      <c r="B29" t="s">
        <v>25</v>
      </c>
      <c r="C29">
        <v>4</v>
      </c>
      <c r="D29">
        <v>6</v>
      </c>
      <c r="E29">
        <v>33</v>
      </c>
      <c r="F29">
        <v>8.3000000000000007</v>
      </c>
      <c r="G29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5.3</v>
      </c>
      <c r="P29">
        <v>5.3</v>
      </c>
      <c r="Q29" s="1">
        <v>0.89500000000000002</v>
      </c>
    </row>
    <row r="30" spans="1:17" x14ac:dyDescent="0.35">
      <c r="A30">
        <v>17</v>
      </c>
      <c r="B30" t="s">
        <v>39</v>
      </c>
      <c r="C30">
        <v>3</v>
      </c>
      <c r="D30">
        <v>4</v>
      </c>
      <c r="E30">
        <v>34</v>
      </c>
      <c r="F30">
        <v>11.3</v>
      </c>
      <c r="G30">
        <v>21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4.9000000000000004</v>
      </c>
      <c r="P30">
        <v>4.9000000000000004</v>
      </c>
      <c r="Q30" s="1">
        <v>0.39100000000000001</v>
      </c>
    </row>
    <row r="31" spans="1:17" x14ac:dyDescent="0.35">
      <c r="A31">
        <v>17</v>
      </c>
      <c r="B31" t="s">
        <v>43</v>
      </c>
      <c r="C31">
        <v>2</v>
      </c>
      <c r="D31">
        <v>3</v>
      </c>
      <c r="E31">
        <v>38</v>
      </c>
      <c r="F31">
        <v>19</v>
      </c>
      <c r="G31">
        <v>20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4.8</v>
      </c>
      <c r="P31">
        <v>4.8</v>
      </c>
      <c r="Q31" s="1">
        <v>1E-3</v>
      </c>
    </row>
    <row r="32" spans="1:17" x14ac:dyDescent="0.35">
      <c r="A32">
        <v>17</v>
      </c>
      <c r="B32" t="s">
        <v>46</v>
      </c>
      <c r="C32">
        <v>3</v>
      </c>
      <c r="D32">
        <v>4</v>
      </c>
      <c r="E32">
        <v>29</v>
      </c>
      <c r="F32">
        <v>9.6999999999999993</v>
      </c>
      <c r="G32">
        <v>18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4.4000000000000004</v>
      </c>
      <c r="P32">
        <v>4.4000000000000004</v>
      </c>
      <c r="Q32" s="1">
        <v>0.99199999999999999</v>
      </c>
    </row>
    <row r="33" spans="1:17" x14ac:dyDescent="0.35">
      <c r="A33">
        <v>17</v>
      </c>
      <c r="B33" t="s">
        <v>54</v>
      </c>
      <c r="C33">
        <v>3</v>
      </c>
      <c r="D33">
        <v>3</v>
      </c>
      <c r="E33">
        <v>28</v>
      </c>
      <c r="F33">
        <v>9.3000000000000007</v>
      </c>
      <c r="G33">
        <v>13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4.3</v>
      </c>
      <c r="P33">
        <v>4.3</v>
      </c>
      <c r="Q33" s="1">
        <v>4.0000000000000001E-3</v>
      </c>
    </row>
    <row r="34" spans="1:17" x14ac:dyDescent="0.35">
      <c r="A34">
        <v>17</v>
      </c>
      <c r="B34" t="s">
        <v>150</v>
      </c>
      <c r="C34">
        <v>2</v>
      </c>
      <c r="D34">
        <v>3</v>
      </c>
      <c r="E34">
        <v>28</v>
      </c>
      <c r="F34">
        <v>14</v>
      </c>
      <c r="G34">
        <v>20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3.8</v>
      </c>
      <c r="P34">
        <v>3.8</v>
      </c>
      <c r="Q34" s="1">
        <v>0</v>
      </c>
    </row>
    <row r="35" spans="1:17" x14ac:dyDescent="0.35">
      <c r="A35">
        <v>17</v>
      </c>
      <c r="B35" t="s">
        <v>73</v>
      </c>
      <c r="C35">
        <v>3</v>
      </c>
      <c r="D35">
        <v>4</v>
      </c>
      <c r="E35">
        <v>21</v>
      </c>
      <c r="F35">
        <v>7</v>
      </c>
      <c r="G35">
        <v>11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3.6</v>
      </c>
      <c r="P35">
        <v>3.6</v>
      </c>
      <c r="Q35" s="1">
        <v>1E-3</v>
      </c>
    </row>
    <row r="36" spans="1:17" x14ac:dyDescent="0.35">
      <c r="A36">
        <v>17</v>
      </c>
      <c r="B36" t="s">
        <v>20</v>
      </c>
      <c r="C36">
        <v>3</v>
      </c>
      <c r="D36">
        <v>4</v>
      </c>
      <c r="E36">
        <v>20</v>
      </c>
      <c r="F36">
        <v>6.7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3.5</v>
      </c>
      <c r="P36">
        <v>3.5</v>
      </c>
      <c r="Q36" s="1">
        <v>0.38100000000000001</v>
      </c>
    </row>
    <row r="37" spans="1:17" x14ac:dyDescent="0.35">
      <c r="A37">
        <v>17</v>
      </c>
      <c r="B37" t="s">
        <v>55</v>
      </c>
      <c r="C37">
        <v>2</v>
      </c>
      <c r="D37">
        <v>2</v>
      </c>
      <c r="E37">
        <v>23</v>
      </c>
      <c r="F37">
        <v>11.5</v>
      </c>
      <c r="G37">
        <v>18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3.3</v>
      </c>
      <c r="P37">
        <v>3.3</v>
      </c>
      <c r="Q37" s="1">
        <v>0</v>
      </c>
    </row>
    <row r="38" spans="1:17" x14ac:dyDescent="0.35">
      <c r="A38">
        <v>17</v>
      </c>
      <c r="B38" t="s">
        <v>66</v>
      </c>
      <c r="C38">
        <v>1</v>
      </c>
      <c r="D38">
        <v>1</v>
      </c>
      <c r="E38">
        <v>28</v>
      </c>
      <c r="F38">
        <v>28</v>
      </c>
      <c r="G38">
        <v>28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3.3</v>
      </c>
      <c r="P38">
        <v>3.3</v>
      </c>
      <c r="Q38" s="1">
        <v>0</v>
      </c>
    </row>
    <row r="39" spans="1:17" x14ac:dyDescent="0.35">
      <c r="A39">
        <v>17</v>
      </c>
      <c r="B39" t="s">
        <v>41</v>
      </c>
      <c r="C39">
        <v>3</v>
      </c>
      <c r="D39">
        <v>4</v>
      </c>
      <c r="E39">
        <v>17</v>
      </c>
      <c r="F39">
        <v>5.7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3.2</v>
      </c>
      <c r="P39">
        <v>3.2</v>
      </c>
      <c r="Q39" s="1">
        <v>0.01</v>
      </c>
    </row>
    <row r="40" spans="1:17" x14ac:dyDescent="0.35">
      <c r="A40">
        <v>17</v>
      </c>
      <c r="B40" t="s">
        <v>165</v>
      </c>
      <c r="C40">
        <v>2</v>
      </c>
      <c r="D40">
        <v>2</v>
      </c>
      <c r="E40">
        <v>21</v>
      </c>
      <c r="F40">
        <v>10.5</v>
      </c>
      <c r="G40">
        <v>14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3.1</v>
      </c>
      <c r="P40">
        <v>3.1</v>
      </c>
      <c r="Q40" s="1">
        <v>0</v>
      </c>
    </row>
    <row r="41" spans="1:17" x14ac:dyDescent="0.35">
      <c r="A41">
        <v>17</v>
      </c>
      <c r="B41" t="s">
        <v>19</v>
      </c>
      <c r="C41">
        <v>3</v>
      </c>
      <c r="D41">
        <v>4</v>
      </c>
      <c r="E41">
        <v>16</v>
      </c>
      <c r="F41">
        <v>5.3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3.1</v>
      </c>
      <c r="P41">
        <v>3.1</v>
      </c>
      <c r="Q41" s="1">
        <v>1</v>
      </c>
    </row>
    <row r="42" spans="1:17" x14ac:dyDescent="0.35">
      <c r="A42">
        <v>17</v>
      </c>
      <c r="B42" t="s">
        <v>40</v>
      </c>
      <c r="C42">
        <v>2</v>
      </c>
      <c r="D42">
        <v>4</v>
      </c>
      <c r="E42">
        <v>19</v>
      </c>
      <c r="F42">
        <v>9.5</v>
      </c>
      <c r="G42">
        <v>12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2.9</v>
      </c>
      <c r="P42">
        <v>2.9</v>
      </c>
      <c r="Q42" s="1">
        <v>0.79100000000000004</v>
      </c>
    </row>
    <row r="43" spans="1:17" x14ac:dyDescent="0.35">
      <c r="A43">
        <v>17</v>
      </c>
      <c r="B43" t="s">
        <v>61</v>
      </c>
      <c r="C43">
        <v>2</v>
      </c>
      <c r="D43">
        <v>3</v>
      </c>
      <c r="E43">
        <v>18</v>
      </c>
      <c r="F43">
        <v>9</v>
      </c>
      <c r="G43">
        <v>14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2.8</v>
      </c>
      <c r="P43">
        <v>2.8</v>
      </c>
      <c r="Q43" s="1">
        <v>1E-3</v>
      </c>
    </row>
    <row r="44" spans="1:17" x14ac:dyDescent="0.35">
      <c r="A44">
        <v>17</v>
      </c>
      <c r="B44" t="s">
        <v>101</v>
      </c>
      <c r="C44">
        <v>2</v>
      </c>
      <c r="D44">
        <v>3</v>
      </c>
      <c r="E44">
        <v>14</v>
      </c>
      <c r="F44">
        <v>7</v>
      </c>
      <c r="G44">
        <v>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2.4</v>
      </c>
      <c r="P44">
        <v>2.4</v>
      </c>
      <c r="Q44" s="1">
        <v>2E-3</v>
      </c>
    </row>
    <row r="45" spans="1:17" x14ac:dyDescent="0.35">
      <c r="A45">
        <v>17</v>
      </c>
      <c r="B45" t="s">
        <v>120</v>
      </c>
      <c r="C45">
        <v>2</v>
      </c>
      <c r="D45">
        <v>2</v>
      </c>
      <c r="E45">
        <v>14</v>
      </c>
      <c r="F45">
        <v>7</v>
      </c>
      <c r="G45">
        <v>11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2.4</v>
      </c>
      <c r="P45">
        <v>2.4</v>
      </c>
      <c r="Q45" s="1">
        <v>0</v>
      </c>
    </row>
    <row r="46" spans="1:17" x14ac:dyDescent="0.35">
      <c r="A46">
        <v>17</v>
      </c>
      <c r="B46" t="s">
        <v>36</v>
      </c>
      <c r="C46">
        <v>1</v>
      </c>
      <c r="D46">
        <v>1</v>
      </c>
      <c r="E46">
        <v>19</v>
      </c>
      <c r="F46">
        <v>19</v>
      </c>
      <c r="G46">
        <v>19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2.4</v>
      </c>
      <c r="P46">
        <v>2.4</v>
      </c>
      <c r="Q46" s="1">
        <v>0</v>
      </c>
    </row>
    <row r="47" spans="1:17" x14ac:dyDescent="0.35">
      <c r="A47">
        <v>17</v>
      </c>
      <c r="B47" t="s">
        <v>59</v>
      </c>
      <c r="C47">
        <v>1</v>
      </c>
      <c r="D47">
        <v>2</v>
      </c>
      <c r="E47">
        <v>17</v>
      </c>
      <c r="F47">
        <v>17</v>
      </c>
      <c r="G47">
        <v>17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2.2000000000000002</v>
      </c>
      <c r="P47">
        <v>2.2000000000000002</v>
      </c>
      <c r="Q47" s="1">
        <v>7.0000000000000001E-3</v>
      </c>
    </row>
    <row r="48" spans="1:17" x14ac:dyDescent="0.35">
      <c r="A48">
        <v>17</v>
      </c>
      <c r="B48" t="s">
        <v>30</v>
      </c>
      <c r="C48">
        <v>2</v>
      </c>
      <c r="D48">
        <v>6</v>
      </c>
      <c r="E48">
        <v>10</v>
      </c>
      <c r="F48">
        <v>5</v>
      </c>
      <c r="G48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</v>
      </c>
      <c r="P48">
        <v>2</v>
      </c>
      <c r="Q48" s="1">
        <v>0.26700000000000002</v>
      </c>
    </row>
    <row r="49" spans="1:17" x14ac:dyDescent="0.35">
      <c r="A49">
        <v>17</v>
      </c>
      <c r="B49" t="s">
        <v>198</v>
      </c>
      <c r="C49">
        <v>1</v>
      </c>
      <c r="D49">
        <v>1</v>
      </c>
      <c r="E49">
        <v>14</v>
      </c>
      <c r="F49">
        <v>14</v>
      </c>
      <c r="G49">
        <v>14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1.9</v>
      </c>
      <c r="P49">
        <v>1.9</v>
      </c>
      <c r="Q49" s="1">
        <v>0</v>
      </c>
    </row>
    <row r="50" spans="1:17" x14ac:dyDescent="0.35">
      <c r="A50">
        <v>17</v>
      </c>
      <c r="B50" t="s">
        <v>53</v>
      </c>
      <c r="C50">
        <v>1</v>
      </c>
      <c r="D50">
        <v>1</v>
      </c>
      <c r="E50">
        <v>13</v>
      </c>
      <c r="F50">
        <v>13</v>
      </c>
      <c r="G50">
        <v>13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1.8</v>
      </c>
      <c r="P50">
        <v>1.8</v>
      </c>
      <c r="Q50" s="1">
        <v>1E-3</v>
      </c>
    </row>
    <row r="51" spans="1:17" x14ac:dyDescent="0.35">
      <c r="A51">
        <v>17</v>
      </c>
      <c r="B51" t="s">
        <v>21</v>
      </c>
      <c r="C51">
        <v>1</v>
      </c>
      <c r="D51">
        <v>3</v>
      </c>
      <c r="E51">
        <v>13</v>
      </c>
      <c r="F51">
        <v>13</v>
      </c>
      <c r="G51">
        <v>13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1.8</v>
      </c>
      <c r="P51">
        <v>1.8</v>
      </c>
      <c r="Q51" s="1">
        <v>8.0000000000000002E-3</v>
      </c>
    </row>
    <row r="52" spans="1:17" x14ac:dyDescent="0.35">
      <c r="A52">
        <v>17</v>
      </c>
      <c r="B52" t="s">
        <v>102</v>
      </c>
      <c r="C52">
        <v>1</v>
      </c>
      <c r="D52">
        <v>2</v>
      </c>
      <c r="E52">
        <v>9</v>
      </c>
      <c r="F52">
        <v>9</v>
      </c>
      <c r="G52">
        <v>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1.4</v>
      </c>
      <c r="P52">
        <v>1.4</v>
      </c>
      <c r="Q52" s="1">
        <v>4.0000000000000001E-3</v>
      </c>
    </row>
    <row r="53" spans="1:17" x14ac:dyDescent="0.35">
      <c r="A53">
        <v>17</v>
      </c>
      <c r="B53" t="s">
        <v>127</v>
      </c>
      <c r="C53">
        <v>1</v>
      </c>
      <c r="D53">
        <v>1</v>
      </c>
      <c r="E53">
        <v>9</v>
      </c>
      <c r="F53">
        <v>9</v>
      </c>
      <c r="G53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1.4</v>
      </c>
      <c r="P53">
        <v>1.4</v>
      </c>
      <c r="Q53" s="1">
        <v>0</v>
      </c>
    </row>
    <row r="54" spans="1:17" x14ac:dyDescent="0.35">
      <c r="A54">
        <v>17</v>
      </c>
      <c r="B54" t="s">
        <v>104</v>
      </c>
      <c r="C54">
        <v>1</v>
      </c>
      <c r="D54">
        <v>1</v>
      </c>
      <c r="E54">
        <v>7</v>
      </c>
      <c r="F54">
        <v>7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1.2</v>
      </c>
      <c r="P54">
        <v>1.2</v>
      </c>
      <c r="Q54" s="1">
        <v>0</v>
      </c>
    </row>
    <row r="55" spans="1:17" x14ac:dyDescent="0.35">
      <c r="A55">
        <v>17</v>
      </c>
      <c r="B55" t="s">
        <v>140</v>
      </c>
      <c r="C55">
        <v>1</v>
      </c>
      <c r="D55">
        <v>1</v>
      </c>
      <c r="E55">
        <v>6</v>
      </c>
      <c r="F55">
        <v>6</v>
      </c>
      <c r="G55">
        <v>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1.1000000000000001</v>
      </c>
      <c r="P55">
        <v>1.1000000000000001</v>
      </c>
      <c r="Q55" s="1">
        <v>0</v>
      </c>
    </row>
    <row r="56" spans="1:17" x14ac:dyDescent="0.35">
      <c r="A56">
        <v>17</v>
      </c>
      <c r="B56" t="s">
        <v>148</v>
      </c>
      <c r="C56">
        <v>1</v>
      </c>
      <c r="D56">
        <v>3</v>
      </c>
      <c r="E56">
        <v>6</v>
      </c>
      <c r="F56">
        <v>6</v>
      </c>
      <c r="G56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1.1000000000000001</v>
      </c>
      <c r="P56">
        <v>1.1000000000000001</v>
      </c>
      <c r="Q56" s="1">
        <v>2E-3</v>
      </c>
    </row>
    <row r="57" spans="1:17" x14ac:dyDescent="0.35">
      <c r="A57">
        <v>17</v>
      </c>
      <c r="B57" t="s">
        <v>156</v>
      </c>
      <c r="C57">
        <v>1</v>
      </c>
      <c r="D57">
        <v>1</v>
      </c>
      <c r="E57">
        <v>6</v>
      </c>
      <c r="F57">
        <v>6</v>
      </c>
      <c r="G57">
        <v>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1.1000000000000001</v>
      </c>
      <c r="P57">
        <v>1.1000000000000001</v>
      </c>
      <c r="Q57" s="1">
        <v>1E-3</v>
      </c>
    </row>
    <row r="58" spans="1:17" x14ac:dyDescent="0.35">
      <c r="A58">
        <v>17</v>
      </c>
      <c r="B58" t="s">
        <v>35</v>
      </c>
      <c r="C58">
        <v>1</v>
      </c>
      <c r="D58">
        <v>2</v>
      </c>
      <c r="E58">
        <v>6</v>
      </c>
      <c r="F58">
        <v>6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1.1000000000000001</v>
      </c>
      <c r="P58">
        <v>1.1000000000000001</v>
      </c>
      <c r="Q58" s="1">
        <v>1E-3</v>
      </c>
    </row>
    <row r="59" spans="1:17" x14ac:dyDescent="0.35">
      <c r="A59">
        <v>17</v>
      </c>
      <c r="B59" t="s">
        <v>79</v>
      </c>
      <c r="C59">
        <v>1</v>
      </c>
      <c r="D59">
        <v>1</v>
      </c>
      <c r="E59">
        <v>6</v>
      </c>
      <c r="F59">
        <v>6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1.1000000000000001</v>
      </c>
      <c r="P59">
        <v>1.1000000000000001</v>
      </c>
      <c r="Q59" s="1">
        <v>0</v>
      </c>
    </row>
    <row r="60" spans="1:17" x14ac:dyDescent="0.35">
      <c r="A60">
        <v>17</v>
      </c>
      <c r="B60" t="s">
        <v>57</v>
      </c>
      <c r="C60">
        <v>1</v>
      </c>
      <c r="D60">
        <v>5</v>
      </c>
      <c r="E60">
        <v>5</v>
      </c>
      <c r="F60">
        <v>5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 s="1">
        <v>0.82099999999999995</v>
      </c>
    </row>
    <row r="61" spans="1:17" x14ac:dyDescent="0.35">
      <c r="A61">
        <v>17</v>
      </c>
      <c r="B61" t="s">
        <v>171</v>
      </c>
      <c r="C61">
        <v>1</v>
      </c>
      <c r="D61">
        <v>1</v>
      </c>
      <c r="E61">
        <v>4</v>
      </c>
      <c r="F61">
        <v>4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0.9</v>
      </c>
      <c r="P61">
        <v>0.9</v>
      </c>
      <c r="Q61" s="1">
        <v>0</v>
      </c>
    </row>
    <row r="62" spans="1:17" x14ac:dyDescent="0.35">
      <c r="A62">
        <v>17</v>
      </c>
      <c r="B62" t="s">
        <v>236</v>
      </c>
      <c r="C62">
        <v>1</v>
      </c>
      <c r="D62">
        <v>1</v>
      </c>
      <c r="E62">
        <v>2</v>
      </c>
      <c r="F62">
        <v>2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0.7</v>
      </c>
      <c r="P62">
        <v>0.7</v>
      </c>
      <c r="Q62" s="1">
        <v>0</v>
      </c>
    </row>
    <row r="63" spans="1:17" x14ac:dyDescent="0.35">
      <c r="A63">
        <v>17</v>
      </c>
      <c r="B63" t="s">
        <v>137</v>
      </c>
      <c r="C63">
        <v>1</v>
      </c>
      <c r="D63">
        <v>2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0.6</v>
      </c>
      <c r="P63">
        <v>0.6</v>
      </c>
      <c r="Q63" s="1">
        <v>1E-3</v>
      </c>
    </row>
    <row r="64" spans="1:17" x14ac:dyDescent="0.35">
      <c r="A64">
        <v>17</v>
      </c>
      <c r="B64" t="s">
        <v>70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v>0</v>
      </c>
    </row>
    <row r="65" spans="1:17" x14ac:dyDescent="0.35">
      <c r="A65">
        <v>17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17</v>
      </c>
      <c r="B66" t="s">
        <v>90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17</v>
      </c>
      <c r="B67" t="s">
        <v>72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17</v>
      </c>
      <c r="B68" t="s">
        <v>74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x14ac:dyDescent="0.35">
      <c r="A69">
        <v>17</v>
      </c>
      <c r="B69" t="s">
        <v>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x14ac:dyDescent="0.35">
      <c r="A70">
        <v>17</v>
      </c>
      <c r="B70" t="s">
        <v>60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2.7E-2</v>
      </c>
    </row>
    <row r="71" spans="1:17" x14ac:dyDescent="0.35">
      <c r="A71">
        <v>17</v>
      </c>
      <c r="B71" t="s">
        <v>26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 s="1">
        <v>0.06</v>
      </c>
    </row>
    <row r="72" spans="1:17" x14ac:dyDescent="0.35">
      <c r="A72">
        <v>17</v>
      </c>
      <c r="B72" t="s">
        <v>256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17</v>
      </c>
      <c r="B73" t="s">
        <v>68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x14ac:dyDescent="0.35">
      <c r="A74">
        <v>17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17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17</v>
      </c>
      <c r="B76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2.1000000000000001E-2</v>
      </c>
    </row>
    <row r="77" spans="1:17" x14ac:dyDescent="0.35">
      <c r="A77">
        <v>17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17</v>
      </c>
      <c r="B78" t="s">
        <v>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0.78700000000000003</v>
      </c>
    </row>
    <row r="79" spans="1:17" x14ac:dyDescent="0.35">
      <c r="A79">
        <v>17</v>
      </c>
      <c r="B79" t="s">
        <v>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1E-3</v>
      </c>
    </row>
    <row r="80" spans="1:17" x14ac:dyDescent="0.35">
      <c r="A80">
        <v>17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1E-3</v>
      </c>
    </row>
    <row r="81" spans="1:17" x14ac:dyDescent="0.35">
      <c r="A81">
        <v>17</v>
      </c>
      <c r="B81" t="s">
        <v>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17</v>
      </c>
      <c r="B82" t="s">
        <v>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17</v>
      </c>
      <c r="B83" t="s">
        <v>84</v>
      </c>
      <c r="C83"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 s="1">
        <v>0</v>
      </c>
    </row>
    <row r="84" spans="1:17" x14ac:dyDescent="0.35">
      <c r="A84">
        <v>17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17</v>
      </c>
      <c r="B85" t="s">
        <v>238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17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17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17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17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 s="1">
        <v>0</v>
      </c>
    </row>
    <row r="90" spans="1:17" x14ac:dyDescent="0.35">
      <c r="A90">
        <v>17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17</v>
      </c>
      <c r="B91" t="s">
        <v>242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17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17</v>
      </c>
      <c r="B93" t="s">
        <v>95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0</v>
      </c>
    </row>
    <row r="94" spans="1:17" x14ac:dyDescent="0.35">
      <c r="A94">
        <v>17</v>
      </c>
      <c r="B94" t="s">
        <v>83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 s="1">
        <v>0</v>
      </c>
    </row>
    <row r="95" spans="1:17" x14ac:dyDescent="0.35">
      <c r="A95">
        <v>17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17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17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17</v>
      </c>
      <c r="B98" t="s">
        <v>37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0.83799999999999997</v>
      </c>
    </row>
    <row r="99" spans="1:17" x14ac:dyDescent="0.35">
      <c r="A99">
        <v>17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17</v>
      </c>
      <c r="B100" t="s">
        <v>249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17</v>
      </c>
      <c r="B101" t="s">
        <v>62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1E-3</v>
      </c>
    </row>
    <row r="102" spans="1:17" x14ac:dyDescent="0.35">
      <c r="A102">
        <v>17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17</v>
      </c>
      <c r="B103" t="s">
        <v>248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17</v>
      </c>
      <c r="B104" t="s">
        <v>237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17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17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 s="1">
        <v>0</v>
      </c>
    </row>
    <row r="107" spans="1:17" x14ac:dyDescent="0.35">
      <c r="A107">
        <v>17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17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">
        <v>0</v>
      </c>
    </row>
    <row r="110" spans="1:17" x14ac:dyDescent="0.35">
      <c r="A110">
        <v>17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17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1E-3</v>
      </c>
    </row>
    <row r="112" spans="1:17" x14ac:dyDescent="0.35">
      <c r="A112">
        <v>17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17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17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17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17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17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17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17</v>
      </c>
      <c r="B119" t="s">
        <v>123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17</v>
      </c>
      <c r="B120" t="s">
        <v>125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1E-3</v>
      </c>
    </row>
    <row r="121" spans="1:17" x14ac:dyDescent="0.35">
      <c r="A121">
        <v>17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4.0000000000000001E-3</v>
      </c>
    </row>
    <row r="122" spans="1:17" x14ac:dyDescent="0.35">
      <c r="A122">
        <v>17</v>
      </c>
      <c r="B122" t="s">
        <v>250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17</v>
      </c>
      <c r="B123" t="s">
        <v>128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17</v>
      </c>
      <c r="B124" t="s">
        <v>129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17</v>
      </c>
      <c r="B125" t="s">
        <v>130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17</v>
      </c>
      <c r="B126" t="s">
        <v>131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17</v>
      </c>
      <c r="B127" t="s">
        <v>132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17</v>
      </c>
      <c r="B128" t="s">
        <v>133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17</v>
      </c>
      <c r="B129" t="s">
        <v>252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17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17</v>
      </c>
      <c r="B131" t="s">
        <v>257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17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17</v>
      </c>
      <c r="B133" t="s">
        <v>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3.0000000000000001E-3</v>
      </c>
    </row>
    <row r="134" spans="1:17" x14ac:dyDescent="0.35">
      <c r="A134">
        <v>17</v>
      </c>
      <c r="B134" t="s">
        <v>51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0.105</v>
      </c>
    </row>
    <row r="135" spans="1:17" x14ac:dyDescent="0.35">
      <c r="A135">
        <v>17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17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17</v>
      </c>
      <c r="B137" t="s">
        <v>141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17</v>
      </c>
      <c r="B138" t="s">
        <v>145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17</v>
      </c>
      <c r="B139" t="s">
        <v>243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17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17</v>
      </c>
      <c r="B141" t="s">
        <v>142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17</v>
      </c>
      <c r="B142" t="s">
        <v>258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17</v>
      </c>
      <c r="B143" t="s">
        <v>239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17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17</v>
      </c>
      <c r="B145" t="s">
        <v>151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17</v>
      </c>
      <c r="B146" t="s">
        <v>152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17</v>
      </c>
      <c r="B147" t="s">
        <v>153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17</v>
      </c>
      <c r="B148" t="s">
        <v>154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17</v>
      </c>
      <c r="B149" t="s">
        <v>155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3.0000000000000001E-3</v>
      </c>
    </row>
    <row r="150" spans="1:17" x14ac:dyDescent="0.35">
      <c r="A150">
        <v>17</v>
      </c>
      <c r="B150" t="s">
        <v>164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17</v>
      </c>
      <c r="B151" t="s">
        <v>157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17</v>
      </c>
      <c r="B152" t="s">
        <v>158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17</v>
      </c>
      <c r="B153" t="s">
        <v>159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17</v>
      </c>
      <c r="B154" t="s">
        <v>160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17</v>
      </c>
      <c r="B155" t="s">
        <v>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17</v>
      </c>
      <c r="B156" t="s">
        <v>161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2E-3</v>
      </c>
    </row>
    <row r="157" spans="1:17" x14ac:dyDescent="0.35">
      <c r="A157">
        <v>17</v>
      </c>
      <c r="B157" t="s">
        <v>162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1E-3</v>
      </c>
    </row>
    <row r="158" spans="1:17" x14ac:dyDescent="0.35">
      <c r="A158">
        <v>17</v>
      </c>
      <c r="B158" t="s">
        <v>163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8.9999999999999993E-3</v>
      </c>
    </row>
    <row r="159" spans="1:17" x14ac:dyDescent="0.35">
      <c r="A159">
        <v>17</v>
      </c>
      <c r="B159" t="s">
        <v>65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0.06</v>
      </c>
    </row>
    <row r="160" spans="1:17" x14ac:dyDescent="0.35">
      <c r="A160">
        <v>17</v>
      </c>
      <c r="B160" t="s">
        <v>167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1E-3</v>
      </c>
    </row>
    <row r="161" spans="1:17" x14ac:dyDescent="0.35">
      <c r="A161">
        <v>17</v>
      </c>
      <c r="B161" t="s">
        <v>253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17</v>
      </c>
      <c r="B162" t="s">
        <v>168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17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17</v>
      </c>
      <c r="B164" t="s">
        <v>170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2E-3</v>
      </c>
    </row>
    <row r="165" spans="1:17" x14ac:dyDescent="0.35">
      <c r="A165">
        <v>17</v>
      </c>
      <c r="B165" t="s">
        <v>169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5.7000000000000002E-2</v>
      </c>
    </row>
    <row r="166" spans="1:17" x14ac:dyDescent="0.35">
      <c r="A166">
        <v>17</v>
      </c>
      <c r="B166" t="s">
        <v>172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17</v>
      </c>
      <c r="B167" t="s">
        <v>173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17</v>
      </c>
      <c r="B168" t="s">
        <v>174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17</v>
      </c>
      <c r="B169" t="s">
        <v>235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17</v>
      </c>
      <c r="B170" t="s">
        <v>175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17</v>
      </c>
      <c r="B171" t="s">
        <v>176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17</v>
      </c>
      <c r="B172" t="s">
        <v>177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17</v>
      </c>
      <c r="B173" t="s">
        <v>178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17</v>
      </c>
      <c r="B174" t="s">
        <v>179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2E-3</v>
      </c>
    </row>
    <row r="175" spans="1:17" x14ac:dyDescent="0.35">
      <c r="A175">
        <v>17</v>
      </c>
      <c r="B175" t="s">
        <v>180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17</v>
      </c>
      <c r="B176" t="s">
        <v>181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17</v>
      </c>
      <c r="B177" t="s">
        <v>182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17</v>
      </c>
      <c r="B178" t="s">
        <v>183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17</v>
      </c>
      <c r="B179" t="s">
        <v>184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17</v>
      </c>
      <c r="B180" t="s">
        <v>186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17</v>
      </c>
      <c r="B181" t="s">
        <v>32</v>
      </c>
      <c r="C181">
        <v>0</v>
      </c>
      <c r="D181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0.151</v>
      </c>
    </row>
    <row r="182" spans="1:17" x14ac:dyDescent="0.35">
      <c r="A182">
        <v>17</v>
      </c>
      <c r="B182" t="s">
        <v>192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17</v>
      </c>
      <c r="B183" t="s">
        <v>240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17</v>
      </c>
      <c r="B184" t="s">
        <v>188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0</v>
      </c>
    </row>
    <row r="185" spans="1:17" x14ac:dyDescent="0.35">
      <c r="A185">
        <v>17</v>
      </c>
      <c r="B185" t="s">
        <v>17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0.51300000000000001</v>
      </c>
    </row>
    <row r="186" spans="1:17" x14ac:dyDescent="0.35">
      <c r="A186">
        <v>17</v>
      </c>
      <c r="B186" t="s">
        <v>231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17</v>
      </c>
      <c r="B187" t="s">
        <v>50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2.5999999999999999E-2</v>
      </c>
    </row>
    <row r="188" spans="1:17" x14ac:dyDescent="0.35">
      <c r="A188">
        <v>17</v>
      </c>
      <c r="B188" t="s">
        <v>189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17</v>
      </c>
      <c r="B189" t="s">
        <v>228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17</v>
      </c>
      <c r="B190" t="s">
        <v>16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0.23</v>
      </c>
    </row>
    <row r="191" spans="1:17" x14ac:dyDescent="0.35">
      <c r="A191">
        <v>17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17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17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17</v>
      </c>
      <c r="B194" t="s">
        <v>194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17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s="1">
        <v>0</v>
      </c>
    </row>
    <row r="196" spans="1:17" x14ac:dyDescent="0.35">
      <c r="A196">
        <v>17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1E-3</v>
      </c>
    </row>
    <row r="197" spans="1:17" x14ac:dyDescent="0.35">
      <c r="A197">
        <v>17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17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17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1E-3</v>
      </c>
    </row>
    <row r="200" spans="1:17" x14ac:dyDescent="0.35">
      <c r="A200">
        <v>17</v>
      </c>
      <c r="B200" t="s">
        <v>191</v>
      </c>
      <c r="C200">
        <v>1</v>
      </c>
      <c r="D200">
        <v>1</v>
      </c>
      <c r="E200">
        <v>5</v>
      </c>
      <c r="F200">
        <v>5</v>
      </c>
      <c r="G200">
        <v>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-1</v>
      </c>
      <c r="P200">
        <v>-1</v>
      </c>
      <c r="Q200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Q203"/>
  <sheetViews>
    <sheetView showGridLines="0" workbookViewId="0">
      <selection activeCell="B23" sqref="B23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259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18</v>
      </c>
      <c r="B5" t="s">
        <v>23</v>
      </c>
      <c r="C5">
        <v>10</v>
      </c>
      <c r="D5">
        <v>13</v>
      </c>
      <c r="E5">
        <v>79</v>
      </c>
      <c r="F5">
        <v>7.9</v>
      </c>
      <c r="G5">
        <v>17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18.899999999999999</v>
      </c>
      <c r="P5">
        <v>18.899999999999999</v>
      </c>
      <c r="Q5" s="1">
        <v>0.96699999999999997</v>
      </c>
    </row>
    <row r="6" spans="1:17" x14ac:dyDescent="0.35">
      <c r="A6">
        <v>18</v>
      </c>
      <c r="B6" t="s">
        <v>44</v>
      </c>
      <c r="C6">
        <v>3</v>
      </c>
      <c r="D6">
        <v>3</v>
      </c>
      <c r="E6">
        <v>46</v>
      </c>
      <c r="F6">
        <v>15.3</v>
      </c>
      <c r="G6">
        <v>21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12.1</v>
      </c>
      <c r="P6">
        <v>12.1</v>
      </c>
      <c r="Q6" s="1">
        <v>2E-3</v>
      </c>
    </row>
    <row r="7" spans="1:17" x14ac:dyDescent="0.35">
      <c r="A7">
        <v>18</v>
      </c>
      <c r="B7" t="s">
        <v>31</v>
      </c>
      <c r="C7">
        <v>7</v>
      </c>
      <c r="D7">
        <v>8</v>
      </c>
      <c r="E7">
        <v>84</v>
      </c>
      <c r="F7">
        <v>12</v>
      </c>
      <c r="G7">
        <v>29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11.9</v>
      </c>
      <c r="P7">
        <v>11.9</v>
      </c>
      <c r="Q7" s="1">
        <v>0.80500000000000005</v>
      </c>
    </row>
    <row r="8" spans="1:17" x14ac:dyDescent="0.35">
      <c r="A8">
        <v>18</v>
      </c>
      <c r="B8" t="s">
        <v>22</v>
      </c>
      <c r="C8">
        <v>5</v>
      </c>
      <c r="D8">
        <v>7</v>
      </c>
      <c r="E8">
        <v>29</v>
      </c>
      <c r="F8">
        <v>5.8</v>
      </c>
      <c r="G8">
        <v>9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11.4</v>
      </c>
      <c r="P8">
        <v>11.4</v>
      </c>
      <c r="Q8" s="1">
        <v>0.98099999999999998</v>
      </c>
    </row>
    <row r="9" spans="1:17" x14ac:dyDescent="0.35">
      <c r="A9">
        <v>18</v>
      </c>
      <c r="B9" t="s">
        <v>47</v>
      </c>
      <c r="C9">
        <v>3</v>
      </c>
      <c r="D9">
        <v>6</v>
      </c>
      <c r="E9">
        <v>34</v>
      </c>
      <c r="F9">
        <v>11.3</v>
      </c>
      <c r="G9">
        <v>25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10.9</v>
      </c>
      <c r="P9">
        <v>10.9</v>
      </c>
      <c r="Q9" s="1">
        <v>0.878</v>
      </c>
    </row>
    <row r="10" spans="1:17" x14ac:dyDescent="0.35">
      <c r="A10">
        <v>18</v>
      </c>
      <c r="B10" t="s">
        <v>64</v>
      </c>
      <c r="C10">
        <v>5</v>
      </c>
      <c r="D10">
        <v>6</v>
      </c>
      <c r="E10">
        <v>83</v>
      </c>
      <c r="F10">
        <v>16.600000000000001</v>
      </c>
      <c r="G10">
        <v>24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10.8</v>
      </c>
      <c r="P10">
        <v>10.8</v>
      </c>
      <c r="Q10" s="1">
        <v>0.02</v>
      </c>
    </row>
    <row r="11" spans="1:17" x14ac:dyDescent="0.35">
      <c r="A11">
        <v>18</v>
      </c>
      <c r="B11" t="s">
        <v>32</v>
      </c>
      <c r="C11">
        <v>3</v>
      </c>
      <c r="D11">
        <v>3</v>
      </c>
      <c r="E11">
        <v>29</v>
      </c>
      <c r="F11">
        <v>9.6999999999999993</v>
      </c>
      <c r="G11">
        <v>15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10.4</v>
      </c>
      <c r="P11">
        <v>10.4</v>
      </c>
      <c r="Q11" s="1">
        <v>0.14699999999999999</v>
      </c>
    </row>
    <row r="12" spans="1:17" x14ac:dyDescent="0.35">
      <c r="A12">
        <v>18</v>
      </c>
      <c r="B12" t="s">
        <v>63</v>
      </c>
      <c r="C12">
        <v>2</v>
      </c>
      <c r="D12">
        <v>2</v>
      </c>
      <c r="E12">
        <v>31</v>
      </c>
      <c r="F12">
        <v>15.5</v>
      </c>
      <c r="G12">
        <v>27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10.1</v>
      </c>
      <c r="P12">
        <v>10.1</v>
      </c>
      <c r="Q12" s="1">
        <v>0.65</v>
      </c>
    </row>
    <row r="13" spans="1:17" x14ac:dyDescent="0.35">
      <c r="A13">
        <v>18</v>
      </c>
      <c r="B13" t="s">
        <v>25</v>
      </c>
      <c r="C13">
        <v>6</v>
      </c>
      <c r="D13">
        <v>6</v>
      </c>
      <c r="E13">
        <v>69</v>
      </c>
      <c r="F13">
        <v>11.5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9.9</v>
      </c>
      <c r="P13">
        <v>9.9</v>
      </c>
      <c r="Q13" s="1">
        <v>0.89900000000000002</v>
      </c>
    </row>
    <row r="14" spans="1:17" x14ac:dyDescent="0.35">
      <c r="A14">
        <v>18</v>
      </c>
      <c r="B14" t="s">
        <v>27</v>
      </c>
      <c r="C14">
        <v>4</v>
      </c>
      <c r="D14">
        <v>4</v>
      </c>
      <c r="E14">
        <v>28</v>
      </c>
      <c r="F14">
        <v>7</v>
      </c>
      <c r="G14">
        <v>11</v>
      </c>
      <c r="H14">
        <v>0</v>
      </c>
      <c r="I14">
        <v>0</v>
      </c>
      <c r="J14">
        <v>6</v>
      </c>
      <c r="K14">
        <v>51</v>
      </c>
      <c r="L14">
        <v>0</v>
      </c>
      <c r="M14">
        <v>0</v>
      </c>
      <c r="N14">
        <v>1</v>
      </c>
      <c r="O14">
        <v>9.9</v>
      </c>
      <c r="P14">
        <v>9.9</v>
      </c>
      <c r="Q14" s="1">
        <v>0.54300000000000004</v>
      </c>
    </row>
    <row r="15" spans="1:17" x14ac:dyDescent="0.35">
      <c r="A15">
        <v>18</v>
      </c>
      <c r="B15" t="s">
        <v>26</v>
      </c>
      <c r="C15">
        <v>2</v>
      </c>
      <c r="D15">
        <v>3</v>
      </c>
      <c r="E15">
        <v>22</v>
      </c>
      <c r="F15">
        <v>11</v>
      </c>
      <c r="G15">
        <v>17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9.1999999999999993</v>
      </c>
      <c r="P15">
        <v>9.1999999999999993</v>
      </c>
      <c r="Q15" s="1">
        <v>0.06</v>
      </c>
    </row>
    <row r="16" spans="1:17" x14ac:dyDescent="0.35">
      <c r="A16">
        <v>18</v>
      </c>
      <c r="B16" t="s">
        <v>190</v>
      </c>
      <c r="C16">
        <v>5</v>
      </c>
      <c r="D16">
        <v>6</v>
      </c>
      <c r="E16">
        <v>58</v>
      </c>
      <c r="F16">
        <v>11.6</v>
      </c>
      <c r="G16">
        <v>32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8.3000000000000007</v>
      </c>
      <c r="P16">
        <v>8.3000000000000007</v>
      </c>
      <c r="Q16" s="1">
        <v>4.9000000000000002E-2</v>
      </c>
    </row>
    <row r="17" spans="1:17" x14ac:dyDescent="0.35">
      <c r="A17">
        <v>18</v>
      </c>
      <c r="B17" t="s">
        <v>68</v>
      </c>
      <c r="C17">
        <v>2</v>
      </c>
      <c r="D17">
        <v>2</v>
      </c>
      <c r="E17">
        <v>9</v>
      </c>
      <c r="F17">
        <v>4.5</v>
      </c>
      <c r="G17">
        <v>8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7.9</v>
      </c>
      <c r="P17">
        <v>7.9</v>
      </c>
      <c r="Q17" s="1">
        <v>0</v>
      </c>
    </row>
    <row r="18" spans="1:17" x14ac:dyDescent="0.35">
      <c r="A18">
        <v>18</v>
      </c>
      <c r="B18" t="s">
        <v>18</v>
      </c>
      <c r="C18">
        <v>5</v>
      </c>
      <c r="D18">
        <v>6</v>
      </c>
      <c r="E18">
        <v>45</v>
      </c>
      <c r="F18">
        <v>9</v>
      </c>
      <c r="G18">
        <v>23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7</v>
      </c>
      <c r="P18">
        <v>7</v>
      </c>
      <c r="Q18" s="1">
        <v>0.70899999999999996</v>
      </c>
    </row>
    <row r="19" spans="1:17" x14ac:dyDescent="0.35">
      <c r="A19">
        <v>18</v>
      </c>
      <c r="B19" t="s">
        <v>40</v>
      </c>
      <c r="C19">
        <v>5</v>
      </c>
      <c r="D19">
        <v>7</v>
      </c>
      <c r="E19">
        <v>42</v>
      </c>
      <c r="F19">
        <v>8.4</v>
      </c>
      <c r="G19">
        <v>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6.7</v>
      </c>
      <c r="P19">
        <v>6.7</v>
      </c>
      <c r="Q19" s="1">
        <v>0.79800000000000004</v>
      </c>
    </row>
    <row r="20" spans="1:17" x14ac:dyDescent="0.35">
      <c r="A20">
        <v>18</v>
      </c>
      <c r="B20" t="s">
        <v>54</v>
      </c>
      <c r="C20">
        <v>4</v>
      </c>
      <c r="D20">
        <v>5</v>
      </c>
      <c r="E20">
        <v>39</v>
      </c>
      <c r="F20">
        <v>9.8000000000000007</v>
      </c>
      <c r="G20">
        <v>21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5.9</v>
      </c>
      <c r="P20">
        <v>5.9</v>
      </c>
      <c r="Q20" s="1">
        <v>4.0000000000000001E-3</v>
      </c>
    </row>
    <row r="21" spans="1:17" x14ac:dyDescent="0.35">
      <c r="A21">
        <v>18</v>
      </c>
      <c r="B21" t="s">
        <v>100</v>
      </c>
      <c r="C21">
        <v>2</v>
      </c>
      <c r="D21">
        <v>3</v>
      </c>
      <c r="E21">
        <v>47</v>
      </c>
      <c r="F21">
        <v>23.5</v>
      </c>
      <c r="G21">
        <v>29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5.7</v>
      </c>
      <c r="P21">
        <v>5.7</v>
      </c>
      <c r="Q21" s="1">
        <v>0</v>
      </c>
    </row>
    <row r="22" spans="1:17" x14ac:dyDescent="0.35">
      <c r="A22">
        <v>18</v>
      </c>
      <c r="B22" t="s">
        <v>37</v>
      </c>
      <c r="C22">
        <v>3</v>
      </c>
      <c r="D22">
        <v>4</v>
      </c>
      <c r="E22">
        <v>41</v>
      </c>
      <c r="F22">
        <v>13.7</v>
      </c>
      <c r="G22">
        <v>27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5.6</v>
      </c>
      <c r="P22">
        <v>5.6</v>
      </c>
      <c r="Q22" s="1">
        <v>0.83599999999999997</v>
      </c>
    </row>
    <row r="23" spans="1:17" x14ac:dyDescent="0.35">
      <c r="A23">
        <v>18</v>
      </c>
      <c r="B23" t="s">
        <v>58</v>
      </c>
      <c r="C23">
        <v>3</v>
      </c>
      <c r="D23">
        <v>3</v>
      </c>
      <c r="E23">
        <v>40</v>
      </c>
      <c r="F23">
        <v>13.3</v>
      </c>
      <c r="G23">
        <v>20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5.5</v>
      </c>
      <c r="P23">
        <v>5.5</v>
      </c>
      <c r="Q23" s="1">
        <v>0.189</v>
      </c>
    </row>
    <row r="24" spans="1:17" x14ac:dyDescent="0.35">
      <c r="A24">
        <v>18</v>
      </c>
      <c r="B24" t="s">
        <v>61</v>
      </c>
      <c r="C24">
        <v>2</v>
      </c>
      <c r="D24">
        <v>4</v>
      </c>
      <c r="E24">
        <v>18</v>
      </c>
      <c r="F24">
        <v>9</v>
      </c>
      <c r="G24">
        <v>12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4.8</v>
      </c>
      <c r="P24">
        <v>4.8</v>
      </c>
      <c r="Q24" s="1">
        <v>1E-3</v>
      </c>
    </row>
    <row r="25" spans="1:17" x14ac:dyDescent="0.35">
      <c r="A25">
        <v>18</v>
      </c>
      <c r="B25" t="s">
        <v>136</v>
      </c>
      <c r="C25">
        <v>3</v>
      </c>
      <c r="D25">
        <v>3</v>
      </c>
      <c r="E25">
        <v>31</v>
      </c>
      <c r="F25">
        <v>10.3</v>
      </c>
      <c r="G25">
        <v>15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4.5999999999999996</v>
      </c>
      <c r="P25">
        <v>4.5999999999999996</v>
      </c>
      <c r="Q25" s="1">
        <v>0.19800000000000001</v>
      </c>
    </row>
    <row r="26" spans="1:17" x14ac:dyDescent="0.35">
      <c r="A26">
        <v>18</v>
      </c>
      <c r="B26" t="s">
        <v>39</v>
      </c>
      <c r="C26">
        <v>2</v>
      </c>
      <c r="D26">
        <v>3</v>
      </c>
      <c r="E26">
        <v>36</v>
      </c>
      <c r="F26">
        <v>18</v>
      </c>
      <c r="G26">
        <v>21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4.5999999999999996</v>
      </c>
      <c r="P26">
        <v>4.5999999999999996</v>
      </c>
      <c r="Q26" s="1">
        <v>0.38500000000000001</v>
      </c>
    </row>
    <row r="27" spans="1:17" x14ac:dyDescent="0.35">
      <c r="A27">
        <v>18</v>
      </c>
      <c r="B27" t="s">
        <v>162</v>
      </c>
      <c r="C27">
        <v>4</v>
      </c>
      <c r="D27">
        <v>4</v>
      </c>
      <c r="E27">
        <v>25</v>
      </c>
      <c r="F27">
        <v>6.3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4.5</v>
      </c>
      <c r="P27">
        <v>4.5</v>
      </c>
      <c r="Q27" s="1">
        <v>1E-3</v>
      </c>
    </row>
    <row r="28" spans="1:17" x14ac:dyDescent="0.35">
      <c r="A28">
        <v>18</v>
      </c>
      <c r="B28" t="s">
        <v>48</v>
      </c>
      <c r="C28">
        <v>3</v>
      </c>
      <c r="D28">
        <v>3</v>
      </c>
      <c r="E28">
        <v>30</v>
      </c>
      <c r="F28">
        <v>10</v>
      </c>
      <c r="G28">
        <v>14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4.5</v>
      </c>
      <c r="P28">
        <v>4.5</v>
      </c>
      <c r="Q28" s="1">
        <v>8.0000000000000002E-3</v>
      </c>
    </row>
    <row r="29" spans="1:17" x14ac:dyDescent="0.35">
      <c r="A29">
        <v>18</v>
      </c>
      <c r="B29" t="s">
        <v>165</v>
      </c>
      <c r="C29">
        <v>2</v>
      </c>
      <c r="D29">
        <v>2</v>
      </c>
      <c r="E29">
        <v>32</v>
      </c>
      <c r="F29">
        <v>16</v>
      </c>
      <c r="G29">
        <v>25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4.2</v>
      </c>
      <c r="P29">
        <v>4.2</v>
      </c>
      <c r="Q29" s="1">
        <v>0</v>
      </c>
    </row>
    <row r="30" spans="1:17" x14ac:dyDescent="0.35">
      <c r="A30">
        <v>18</v>
      </c>
      <c r="B30" t="s">
        <v>59</v>
      </c>
      <c r="C30">
        <v>2</v>
      </c>
      <c r="D30">
        <v>3</v>
      </c>
      <c r="E30">
        <v>31</v>
      </c>
      <c r="F30">
        <v>15.5</v>
      </c>
      <c r="G30">
        <v>20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4.0999999999999996</v>
      </c>
      <c r="P30">
        <v>4.0999999999999996</v>
      </c>
      <c r="Q30" s="1">
        <v>7.0000000000000001E-3</v>
      </c>
    </row>
    <row r="31" spans="1:17" x14ac:dyDescent="0.35">
      <c r="A31">
        <v>18</v>
      </c>
      <c r="B31" t="s">
        <v>30</v>
      </c>
      <c r="C31">
        <v>2</v>
      </c>
      <c r="D31">
        <v>3</v>
      </c>
      <c r="E31">
        <v>30</v>
      </c>
      <c r="F31">
        <v>15</v>
      </c>
      <c r="G31">
        <v>20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4</v>
      </c>
      <c r="P31">
        <v>4</v>
      </c>
      <c r="Q31" s="1">
        <v>0.26</v>
      </c>
    </row>
    <row r="32" spans="1:17" x14ac:dyDescent="0.35">
      <c r="A32">
        <v>18</v>
      </c>
      <c r="B32" t="s">
        <v>66</v>
      </c>
      <c r="C32">
        <v>3</v>
      </c>
      <c r="D32">
        <v>6</v>
      </c>
      <c r="E32">
        <v>24</v>
      </c>
      <c r="F32">
        <v>8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3.9</v>
      </c>
      <c r="P32">
        <v>3.9</v>
      </c>
      <c r="Q32" s="1">
        <v>1E-3</v>
      </c>
    </row>
    <row r="33" spans="1:17" x14ac:dyDescent="0.35">
      <c r="A33">
        <v>18</v>
      </c>
      <c r="B33" t="s">
        <v>146</v>
      </c>
      <c r="C33">
        <v>3</v>
      </c>
      <c r="D33">
        <v>4</v>
      </c>
      <c r="E33">
        <v>23</v>
      </c>
      <c r="F33">
        <v>7.7</v>
      </c>
      <c r="G33">
        <v>12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3.8</v>
      </c>
      <c r="P33">
        <v>3.8</v>
      </c>
      <c r="Q33" s="1">
        <v>1E-3</v>
      </c>
    </row>
    <row r="34" spans="1:17" x14ac:dyDescent="0.35">
      <c r="A34">
        <v>18</v>
      </c>
      <c r="B34" t="s">
        <v>57</v>
      </c>
      <c r="C34">
        <v>2</v>
      </c>
      <c r="D34">
        <v>3</v>
      </c>
      <c r="E34">
        <v>27</v>
      </c>
      <c r="F34">
        <v>13.5</v>
      </c>
      <c r="G34">
        <v>19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3.7</v>
      </c>
      <c r="P34">
        <v>3.7</v>
      </c>
      <c r="Q34" s="1">
        <v>0.81599999999999995</v>
      </c>
    </row>
    <row r="35" spans="1:17" x14ac:dyDescent="0.35">
      <c r="A35">
        <v>18</v>
      </c>
      <c r="B35" t="s">
        <v>67</v>
      </c>
      <c r="C35">
        <v>2</v>
      </c>
      <c r="D35">
        <v>2</v>
      </c>
      <c r="E35">
        <v>21</v>
      </c>
      <c r="F35">
        <v>10.5</v>
      </c>
      <c r="G35">
        <v>13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3.1</v>
      </c>
      <c r="P35">
        <v>3.1</v>
      </c>
      <c r="Q35" s="1">
        <v>0.56399999999999995</v>
      </c>
    </row>
    <row r="36" spans="1:17" x14ac:dyDescent="0.35">
      <c r="A36">
        <v>18</v>
      </c>
      <c r="B36" t="s">
        <v>156</v>
      </c>
      <c r="C36">
        <v>1</v>
      </c>
      <c r="D36">
        <v>1</v>
      </c>
      <c r="E36">
        <v>24</v>
      </c>
      <c r="F36">
        <v>24</v>
      </c>
      <c r="G36">
        <v>24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2.9</v>
      </c>
      <c r="P36">
        <v>2.9</v>
      </c>
      <c r="Q36" s="1">
        <v>1E-3</v>
      </c>
    </row>
    <row r="37" spans="1:17" x14ac:dyDescent="0.35">
      <c r="A37">
        <v>18</v>
      </c>
      <c r="B37" t="s">
        <v>171</v>
      </c>
      <c r="C37">
        <v>1</v>
      </c>
      <c r="D37">
        <v>1</v>
      </c>
      <c r="E37">
        <v>24</v>
      </c>
      <c r="F37">
        <v>24</v>
      </c>
      <c r="G37">
        <v>24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2.9</v>
      </c>
      <c r="P37">
        <v>2.9</v>
      </c>
      <c r="Q37" s="1">
        <v>0</v>
      </c>
    </row>
    <row r="38" spans="1:17" x14ac:dyDescent="0.35">
      <c r="A38">
        <v>18</v>
      </c>
      <c r="B38" t="s">
        <v>21</v>
      </c>
      <c r="C38">
        <v>1</v>
      </c>
      <c r="D38">
        <v>1</v>
      </c>
      <c r="E38">
        <v>23</v>
      </c>
      <c r="F38">
        <v>23</v>
      </c>
      <c r="G38">
        <v>23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2.8</v>
      </c>
      <c r="P38">
        <v>2.8</v>
      </c>
      <c r="Q38" s="1">
        <v>8.0000000000000002E-3</v>
      </c>
    </row>
    <row r="39" spans="1:17" x14ac:dyDescent="0.35">
      <c r="A39">
        <v>18</v>
      </c>
      <c r="B39" t="s">
        <v>113</v>
      </c>
      <c r="C39">
        <v>2</v>
      </c>
      <c r="D39">
        <v>2</v>
      </c>
      <c r="E39">
        <v>18</v>
      </c>
      <c r="F39">
        <v>9</v>
      </c>
      <c r="G39">
        <v>11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2.8</v>
      </c>
      <c r="P39">
        <v>2.8</v>
      </c>
      <c r="Q39" s="1">
        <v>1E-3</v>
      </c>
    </row>
    <row r="40" spans="1:17" x14ac:dyDescent="0.35">
      <c r="A40">
        <v>18</v>
      </c>
      <c r="B40" t="s">
        <v>119</v>
      </c>
      <c r="C40">
        <v>1</v>
      </c>
      <c r="D40">
        <v>1</v>
      </c>
      <c r="E40">
        <v>22</v>
      </c>
      <c r="F40">
        <v>22</v>
      </c>
      <c r="G40">
        <v>22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2.7</v>
      </c>
      <c r="P40">
        <v>2.7</v>
      </c>
      <c r="Q40" s="1">
        <v>0</v>
      </c>
    </row>
    <row r="41" spans="1:17" x14ac:dyDescent="0.35">
      <c r="A41">
        <v>18</v>
      </c>
      <c r="B41" t="s">
        <v>102</v>
      </c>
      <c r="C41">
        <v>1</v>
      </c>
      <c r="D41">
        <v>1</v>
      </c>
      <c r="E41">
        <v>21</v>
      </c>
      <c r="F41">
        <v>21</v>
      </c>
      <c r="G41">
        <v>21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2.6</v>
      </c>
      <c r="P41">
        <v>2.6</v>
      </c>
      <c r="Q41" s="1">
        <v>4.0000000000000001E-3</v>
      </c>
    </row>
    <row r="42" spans="1:17" x14ac:dyDescent="0.35">
      <c r="A42">
        <v>18</v>
      </c>
      <c r="B42" t="s">
        <v>29</v>
      </c>
      <c r="C42">
        <v>2</v>
      </c>
      <c r="D42">
        <v>3</v>
      </c>
      <c r="E42">
        <v>16</v>
      </c>
      <c r="F42">
        <v>8</v>
      </c>
      <c r="G42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2.6</v>
      </c>
      <c r="P42">
        <v>2.6</v>
      </c>
      <c r="Q42" s="1">
        <v>0.17399999999999999</v>
      </c>
    </row>
    <row r="43" spans="1:17" x14ac:dyDescent="0.35">
      <c r="A43">
        <v>18</v>
      </c>
      <c r="B43" t="s">
        <v>85</v>
      </c>
      <c r="C43">
        <v>1</v>
      </c>
      <c r="D43">
        <v>1</v>
      </c>
      <c r="E43">
        <v>20</v>
      </c>
      <c r="F43">
        <v>20</v>
      </c>
      <c r="G43">
        <v>20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2.5</v>
      </c>
      <c r="P43">
        <v>2.5</v>
      </c>
      <c r="Q43" s="1">
        <v>0</v>
      </c>
    </row>
    <row r="44" spans="1:17" x14ac:dyDescent="0.35">
      <c r="A44">
        <v>18</v>
      </c>
      <c r="B44" t="s">
        <v>55</v>
      </c>
      <c r="C44">
        <v>2</v>
      </c>
      <c r="D44">
        <v>3</v>
      </c>
      <c r="E44">
        <v>14</v>
      </c>
      <c r="F44">
        <v>7</v>
      </c>
      <c r="G44">
        <v>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2.4</v>
      </c>
      <c r="P44">
        <v>2.4</v>
      </c>
      <c r="Q44" s="1">
        <v>0</v>
      </c>
    </row>
    <row r="45" spans="1:17" x14ac:dyDescent="0.35">
      <c r="A45">
        <v>18</v>
      </c>
      <c r="B45" t="s">
        <v>43</v>
      </c>
      <c r="C45">
        <v>3</v>
      </c>
      <c r="D45">
        <v>4</v>
      </c>
      <c r="E45">
        <v>8</v>
      </c>
      <c r="F45">
        <v>2.7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2.2999999999999998</v>
      </c>
      <c r="P45">
        <v>2.2999999999999998</v>
      </c>
      <c r="Q45" s="1">
        <v>1E-3</v>
      </c>
    </row>
    <row r="46" spans="1:17" x14ac:dyDescent="0.35">
      <c r="A46">
        <v>18</v>
      </c>
      <c r="B46" t="s">
        <v>198</v>
      </c>
      <c r="C46">
        <v>1</v>
      </c>
      <c r="D46">
        <v>1</v>
      </c>
      <c r="E46">
        <v>17</v>
      </c>
      <c r="F46">
        <v>17</v>
      </c>
      <c r="G46">
        <v>17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2.2000000000000002</v>
      </c>
      <c r="P46">
        <v>2.2000000000000002</v>
      </c>
      <c r="Q46" s="1">
        <v>0</v>
      </c>
    </row>
    <row r="47" spans="1:17" x14ac:dyDescent="0.35">
      <c r="A47">
        <v>18</v>
      </c>
      <c r="B47" t="s">
        <v>148</v>
      </c>
      <c r="C47">
        <v>2</v>
      </c>
      <c r="D47">
        <v>2</v>
      </c>
      <c r="E47">
        <v>11</v>
      </c>
      <c r="F47">
        <v>5.5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2.1</v>
      </c>
      <c r="P47">
        <v>2.1</v>
      </c>
      <c r="Q47" s="1">
        <v>2E-3</v>
      </c>
    </row>
    <row r="48" spans="1:17" x14ac:dyDescent="0.35">
      <c r="A48">
        <v>18</v>
      </c>
      <c r="B48" t="s">
        <v>80</v>
      </c>
      <c r="C48">
        <v>2</v>
      </c>
      <c r="D48">
        <v>2</v>
      </c>
      <c r="E48">
        <v>11</v>
      </c>
      <c r="F48">
        <v>5.5</v>
      </c>
      <c r="G48">
        <v>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2.1</v>
      </c>
      <c r="P48">
        <v>2.1</v>
      </c>
      <c r="Q48" s="1">
        <v>4.3999999999999997E-2</v>
      </c>
    </row>
    <row r="49" spans="1:17" x14ac:dyDescent="0.35">
      <c r="A49">
        <v>18</v>
      </c>
      <c r="B49" t="s">
        <v>114</v>
      </c>
      <c r="C49">
        <v>1</v>
      </c>
      <c r="D49">
        <v>1</v>
      </c>
      <c r="E49">
        <v>12</v>
      </c>
      <c r="F49">
        <v>12</v>
      </c>
      <c r="G49">
        <v>12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1.7</v>
      </c>
      <c r="P49">
        <v>1.7</v>
      </c>
      <c r="Q49" s="1">
        <v>0</v>
      </c>
    </row>
    <row r="50" spans="1:17" x14ac:dyDescent="0.35">
      <c r="A50">
        <v>18</v>
      </c>
      <c r="B50" t="s">
        <v>73</v>
      </c>
      <c r="C50">
        <v>2</v>
      </c>
      <c r="D50">
        <v>2</v>
      </c>
      <c r="E50">
        <v>7</v>
      </c>
      <c r="F50">
        <v>3.5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1.7</v>
      </c>
      <c r="P50">
        <v>1.7</v>
      </c>
      <c r="Q50" s="1">
        <v>1E-3</v>
      </c>
    </row>
    <row r="51" spans="1:17" x14ac:dyDescent="0.35">
      <c r="A51">
        <v>18</v>
      </c>
      <c r="B51" t="s">
        <v>170</v>
      </c>
      <c r="C51">
        <v>1</v>
      </c>
      <c r="D51">
        <v>1</v>
      </c>
      <c r="E51">
        <v>11</v>
      </c>
      <c r="F51">
        <v>11</v>
      </c>
      <c r="G51">
        <v>11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1.6</v>
      </c>
      <c r="P51">
        <v>1.6</v>
      </c>
      <c r="Q51" s="1">
        <v>2E-3</v>
      </c>
    </row>
    <row r="52" spans="1:17" x14ac:dyDescent="0.35">
      <c r="A52">
        <v>18</v>
      </c>
      <c r="B52" t="s">
        <v>51</v>
      </c>
      <c r="C52">
        <v>1</v>
      </c>
      <c r="D52">
        <v>1</v>
      </c>
      <c r="E52">
        <v>11</v>
      </c>
      <c r="F52">
        <v>11</v>
      </c>
      <c r="G52">
        <v>11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1.6</v>
      </c>
      <c r="P52">
        <v>1.6</v>
      </c>
      <c r="Q52" s="1">
        <v>0.10299999999999999</v>
      </c>
    </row>
    <row r="53" spans="1:17" x14ac:dyDescent="0.35">
      <c r="A53">
        <v>18</v>
      </c>
      <c r="B53" t="s">
        <v>124</v>
      </c>
      <c r="C53">
        <v>2</v>
      </c>
      <c r="D53">
        <v>2</v>
      </c>
      <c r="E53">
        <v>4</v>
      </c>
      <c r="F53">
        <v>2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1.4</v>
      </c>
      <c r="P53">
        <v>1.4</v>
      </c>
      <c r="Q53" s="1">
        <v>4.0000000000000001E-3</v>
      </c>
    </row>
    <row r="54" spans="1:17" x14ac:dyDescent="0.35">
      <c r="A54">
        <v>18</v>
      </c>
      <c r="B54" t="s">
        <v>20</v>
      </c>
      <c r="C54">
        <v>1</v>
      </c>
      <c r="D54">
        <v>2</v>
      </c>
      <c r="E54">
        <v>9</v>
      </c>
      <c r="F54">
        <v>9</v>
      </c>
      <c r="G54">
        <v>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1.4</v>
      </c>
      <c r="P54">
        <v>1.4</v>
      </c>
      <c r="Q54" s="1">
        <v>0.373</v>
      </c>
    </row>
    <row r="55" spans="1:17" x14ac:dyDescent="0.35">
      <c r="A55">
        <v>18</v>
      </c>
      <c r="B55" t="s">
        <v>236</v>
      </c>
      <c r="C55">
        <v>1</v>
      </c>
      <c r="D55">
        <v>1</v>
      </c>
      <c r="E55">
        <v>5</v>
      </c>
      <c r="F55">
        <v>5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 s="1">
        <v>0</v>
      </c>
    </row>
    <row r="56" spans="1:17" x14ac:dyDescent="0.35">
      <c r="A56">
        <v>18</v>
      </c>
      <c r="B56" t="s">
        <v>38</v>
      </c>
      <c r="C56">
        <v>1</v>
      </c>
      <c r="D56">
        <v>3</v>
      </c>
      <c r="E56">
        <v>5</v>
      </c>
      <c r="F56">
        <v>5</v>
      </c>
      <c r="G56">
        <v>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 s="1">
        <v>3.4000000000000002E-2</v>
      </c>
    </row>
    <row r="57" spans="1:17" x14ac:dyDescent="0.35">
      <c r="A57">
        <v>18</v>
      </c>
      <c r="B57" t="s">
        <v>188</v>
      </c>
      <c r="C57">
        <v>1</v>
      </c>
      <c r="D57">
        <v>2</v>
      </c>
      <c r="E57">
        <v>5</v>
      </c>
      <c r="F57">
        <v>5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 s="1">
        <v>0</v>
      </c>
    </row>
    <row r="58" spans="1:17" x14ac:dyDescent="0.35">
      <c r="A58">
        <v>18</v>
      </c>
      <c r="B58" t="s">
        <v>34</v>
      </c>
      <c r="C58">
        <v>1</v>
      </c>
      <c r="D58">
        <v>1</v>
      </c>
      <c r="E58">
        <v>4</v>
      </c>
      <c r="F58">
        <v>4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0.9</v>
      </c>
      <c r="P58">
        <v>0.9</v>
      </c>
      <c r="Q58" s="1">
        <v>0.41599999999999998</v>
      </c>
    </row>
    <row r="59" spans="1:17" x14ac:dyDescent="0.35">
      <c r="A59">
        <v>18</v>
      </c>
      <c r="B59" t="s">
        <v>42</v>
      </c>
      <c r="C59">
        <v>1</v>
      </c>
      <c r="D59">
        <v>3</v>
      </c>
      <c r="E59">
        <v>4</v>
      </c>
      <c r="F59">
        <v>4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0.9</v>
      </c>
      <c r="P59">
        <v>0.9</v>
      </c>
      <c r="Q59" s="1">
        <v>0.90600000000000003</v>
      </c>
    </row>
    <row r="60" spans="1:17" x14ac:dyDescent="0.35">
      <c r="A60">
        <v>18</v>
      </c>
      <c r="B60" t="s">
        <v>192</v>
      </c>
      <c r="C60">
        <v>1</v>
      </c>
      <c r="D60">
        <v>1</v>
      </c>
      <c r="E60">
        <v>3</v>
      </c>
      <c r="F60">
        <v>3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0.8</v>
      </c>
      <c r="P60">
        <v>0.8</v>
      </c>
      <c r="Q60" s="1">
        <v>0</v>
      </c>
    </row>
    <row r="61" spans="1:17" x14ac:dyDescent="0.35">
      <c r="A61">
        <v>18</v>
      </c>
      <c r="B61" t="s">
        <v>53</v>
      </c>
      <c r="C61">
        <v>1</v>
      </c>
      <c r="D61">
        <v>1</v>
      </c>
      <c r="E61">
        <v>3</v>
      </c>
      <c r="F61">
        <v>3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0.8</v>
      </c>
      <c r="P61">
        <v>0.8</v>
      </c>
      <c r="Q61" s="1">
        <v>1E-3</v>
      </c>
    </row>
    <row r="62" spans="1:17" x14ac:dyDescent="0.35">
      <c r="A62">
        <v>18</v>
      </c>
      <c r="B62" t="s">
        <v>199</v>
      </c>
      <c r="C62">
        <v>1</v>
      </c>
      <c r="D62">
        <v>2</v>
      </c>
      <c r="E62">
        <v>3</v>
      </c>
      <c r="F62">
        <v>3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0.8</v>
      </c>
      <c r="P62">
        <v>0.8</v>
      </c>
      <c r="Q62" s="1">
        <v>1E-3</v>
      </c>
    </row>
    <row r="63" spans="1:17" x14ac:dyDescent="0.35">
      <c r="A63">
        <v>18</v>
      </c>
      <c r="B63" t="s">
        <v>127</v>
      </c>
      <c r="C63">
        <v>1</v>
      </c>
      <c r="D63">
        <v>2</v>
      </c>
      <c r="E63">
        <v>2</v>
      </c>
      <c r="F63">
        <v>2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0.7</v>
      </c>
      <c r="P63">
        <v>0.7</v>
      </c>
      <c r="Q63" s="1">
        <v>0</v>
      </c>
    </row>
    <row r="64" spans="1:17" x14ac:dyDescent="0.35">
      <c r="A64">
        <v>18</v>
      </c>
      <c r="B64" t="s">
        <v>191</v>
      </c>
      <c r="C64">
        <v>1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0.5</v>
      </c>
      <c r="P64">
        <v>0.5</v>
      </c>
      <c r="Q64" s="1">
        <v>0</v>
      </c>
    </row>
    <row r="65" spans="1:17" x14ac:dyDescent="0.35">
      <c r="A65">
        <v>18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18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18</v>
      </c>
      <c r="B67" t="s">
        <v>49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6.8000000000000005E-2</v>
      </c>
    </row>
    <row r="68" spans="1:17" x14ac:dyDescent="0.35">
      <c r="A68">
        <v>18</v>
      </c>
      <c r="B68" t="s">
        <v>88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x14ac:dyDescent="0.35">
      <c r="A69">
        <v>18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x14ac:dyDescent="0.35">
      <c r="A70">
        <v>18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18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</row>
    <row r="72" spans="1:17" x14ac:dyDescent="0.35">
      <c r="A72">
        <v>18</v>
      </c>
      <c r="B72" t="s">
        <v>60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2.7E-2</v>
      </c>
    </row>
    <row r="73" spans="1:17" x14ac:dyDescent="0.35">
      <c r="A73">
        <v>18</v>
      </c>
      <c r="B73" t="s">
        <v>256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x14ac:dyDescent="0.35">
      <c r="A74">
        <v>18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18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18</v>
      </c>
      <c r="B76" t="s">
        <v>79</v>
      </c>
      <c r="C76">
        <v>0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 s="1">
        <v>0</v>
      </c>
    </row>
    <row r="77" spans="1:17" x14ac:dyDescent="0.35">
      <c r="A77">
        <v>18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18</v>
      </c>
      <c r="B78" t="s">
        <v>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0.75900000000000001</v>
      </c>
    </row>
    <row r="79" spans="1:17" x14ac:dyDescent="0.35">
      <c r="A79">
        <v>18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1E-3</v>
      </c>
    </row>
    <row r="80" spans="1:17" x14ac:dyDescent="0.35">
      <c r="A80">
        <v>18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 s="1">
        <v>0</v>
      </c>
    </row>
    <row r="81" spans="1:17" x14ac:dyDescent="0.35">
      <c r="A81">
        <v>18</v>
      </c>
      <c r="B81" t="s">
        <v>90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18</v>
      </c>
      <c r="B82" t="s">
        <v>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18</v>
      </c>
      <c r="B83" t="s">
        <v>84</v>
      </c>
      <c r="C83"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 s="1">
        <v>0</v>
      </c>
    </row>
    <row r="84" spans="1:17" x14ac:dyDescent="0.35">
      <c r="A84">
        <v>18</v>
      </c>
      <c r="B84" t="s">
        <v>238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18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18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18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18</v>
      </c>
      <c r="B88" t="s">
        <v>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 s="1">
        <v>0</v>
      </c>
    </row>
    <row r="89" spans="1:17" x14ac:dyDescent="0.35">
      <c r="A89">
        <v>18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18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18</v>
      </c>
      <c r="B91" t="s">
        <v>242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18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18</v>
      </c>
      <c r="B93" t="s">
        <v>41</v>
      </c>
      <c r="C93">
        <v>0</v>
      </c>
      <c r="D93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1.0999999999999999E-2</v>
      </c>
    </row>
    <row r="94" spans="1:17" x14ac:dyDescent="0.35">
      <c r="A94">
        <v>18</v>
      </c>
      <c r="B94" t="s">
        <v>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18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18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18</v>
      </c>
      <c r="B97" t="s">
        <v>104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18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3.0000000000000001E-3</v>
      </c>
    </row>
    <row r="99" spans="1:17" x14ac:dyDescent="0.35">
      <c r="A99">
        <v>18</v>
      </c>
      <c r="B99" t="s">
        <v>249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18</v>
      </c>
      <c r="B100" t="s">
        <v>62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1E-3</v>
      </c>
    </row>
    <row r="101" spans="1:17" x14ac:dyDescent="0.35">
      <c r="A101">
        <v>18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18</v>
      </c>
      <c r="B102" t="s">
        <v>248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18</v>
      </c>
      <c r="B103" t="s">
        <v>237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18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18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18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18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18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18</v>
      </c>
      <c r="B109" t="s">
        <v>122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18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18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18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18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18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8.0000000000000002E-3</v>
      </c>
    </row>
    <row r="115" spans="1:17" x14ac:dyDescent="0.35">
      <c r="A115">
        <v>18</v>
      </c>
      <c r="B115" t="s">
        <v>120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 s="1">
        <v>1E-3</v>
      </c>
    </row>
    <row r="116" spans="1:17" x14ac:dyDescent="0.35">
      <c r="A116">
        <v>18</v>
      </c>
      <c r="B116" t="s">
        <v>121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18</v>
      </c>
      <c r="B117" t="s">
        <v>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18</v>
      </c>
      <c r="B118" t="s">
        <v>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1E-3</v>
      </c>
    </row>
    <row r="119" spans="1:17" x14ac:dyDescent="0.35">
      <c r="A119">
        <v>18</v>
      </c>
      <c r="B119" t="s">
        <v>260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18</v>
      </c>
      <c r="B120" t="s">
        <v>250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18</v>
      </c>
      <c r="B121" t="s">
        <v>261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18</v>
      </c>
      <c r="B122" t="s">
        <v>128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18</v>
      </c>
      <c r="B123" t="s">
        <v>129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18</v>
      </c>
      <c r="B124" t="s">
        <v>130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18</v>
      </c>
      <c r="B125" t="s">
        <v>131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18</v>
      </c>
      <c r="B126" t="s">
        <v>132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18</v>
      </c>
      <c r="B127" t="s">
        <v>133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18</v>
      </c>
      <c r="B128" t="s">
        <v>252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18</v>
      </c>
      <c r="B129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18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18</v>
      </c>
      <c r="B131" t="s">
        <v>135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18</v>
      </c>
      <c r="B132" t="s">
        <v>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3.0000000000000001E-3</v>
      </c>
    </row>
    <row r="133" spans="1:17" x14ac:dyDescent="0.35">
      <c r="A133">
        <v>18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 s="1">
        <v>1E-3</v>
      </c>
    </row>
    <row r="134" spans="1:17" x14ac:dyDescent="0.35">
      <c r="A134">
        <v>18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18</v>
      </c>
      <c r="B135" t="s">
        <v>139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18</v>
      </c>
      <c r="B136" t="s">
        <v>140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18</v>
      </c>
      <c r="B137" t="s">
        <v>141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18</v>
      </c>
      <c r="B138" t="s">
        <v>145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18</v>
      </c>
      <c r="B139" t="s">
        <v>243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18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18</v>
      </c>
      <c r="B141" t="s">
        <v>142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18</v>
      </c>
      <c r="B142" t="s">
        <v>258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18</v>
      </c>
      <c r="B143" t="s">
        <v>147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18</v>
      </c>
      <c r="B144" t="s">
        <v>239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18</v>
      </c>
      <c r="B145" t="s">
        <v>150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18</v>
      </c>
      <c r="B146" t="s">
        <v>151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18</v>
      </c>
      <c r="B147" t="s">
        <v>152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18</v>
      </c>
      <c r="B148" t="s">
        <v>35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 s="1">
        <v>1E-3</v>
      </c>
    </row>
    <row r="149" spans="1:17" x14ac:dyDescent="0.35">
      <c r="A149">
        <v>18</v>
      </c>
      <c r="B149" t="s">
        <v>153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18</v>
      </c>
      <c r="B150" t="s">
        <v>154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18</v>
      </c>
      <c r="B151" t="s">
        <v>163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8.9999999999999993E-3</v>
      </c>
    </row>
    <row r="152" spans="1:17" x14ac:dyDescent="0.35">
      <c r="A152">
        <v>18</v>
      </c>
      <c r="B152" t="s">
        <v>164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18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18</v>
      </c>
      <c r="B154" t="s">
        <v>158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18</v>
      </c>
      <c r="B155" t="s">
        <v>159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18</v>
      </c>
      <c r="B156" t="s">
        <v>167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1E-3</v>
      </c>
    </row>
    <row r="157" spans="1:17" x14ac:dyDescent="0.35">
      <c r="A157">
        <v>18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18</v>
      </c>
      <c r="B158" t="s">
        <v>52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18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2E-3</v>
      </c>
    </row>
    <row r="160" spans="1:17" x14ac:dyDescent="0.35">
      <c r="A160">
        <v>18</v>
      </c>
      <c r="B160" t="s">
        <v>36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0</v>
      </c>
    </row>
    <row r="161" spans="1:17" x14ac:dyDescent="0.35">
      <c r="A161">
        <v>18</v>
      </c>
      <c r="B161" t="s">
        <v>155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3.0000000000000001E-3</v>
      </c>
    </row>
    <row r="162" spans="1:17" x14ac:dyDescent="0.35">
      <c r="A162">
        <v>18</v>
      </c>
      <c r="B162" t="s">
        <v>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5.8000000000000003E-2</v>
      </c>
    </row>
    <row r="163" spans="1:17" x14ac:dyDescent="0.35">
      <c r="A163">
        <v>18</v>
      </c>
      <c r="B163" t="s">
        <v>253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18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18</v>
      </c>
      <c r="B165" t="s">
        <v>166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18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5.8000000000000003E-2</v>
      </c>
    </row>
    <row r="167" spans="1:17" x14ac:dyDescent="0.35">
      <c r="A167">
        <v>18</v>
      </c>
      <c r="B167" t="s">
        <v>172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18</v>
      </c>
      <c r="B168" t="s">
        <v>173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18</v>
      </c>
      <c r="B169" t="s">
        <v>174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18</v>
      </c>
      <c r="B170" t="s">
        <v>235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18</v>
      </c>
      <c r="B171" t="s">
        <v>19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0.99299999999999999</v>
      </c>
    </row>
    <row r="172" spans="1:17" x14ac:dyDescent="0.35">
      <c r="A172">
        <v>18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18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18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18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18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2E-3</v>
      </c>
    </row>
    <row r="177" spans="1:17" x14ac:dyDescent="0.35">
      <c r="A177">
        <v>18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18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18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18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18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0</v>
      </c>
    </row>
    <row r="183" spans="1:17" x14ac:dyDescent="0.35">
      <c r="A183">
        <v>18</v>
      </c>
      <c r="B183" t="s">
        <v>45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0.93300000000000005</v>
      </c>
    </row>
    <row r="184" spans="1:17" x14ac:dyDescent="0.35">
      <c r="A184">
        <v>18</v>
      </c>
      <c r="B184" t="s">
        <v>46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0.98</v>
      </c>
    </row>
    <row r="185" spans="1:17" x14ac:dyDescent="0.35">
      <c r="A185">
        <v>18</v>
      </c>
      <c r="B185" t="s">
        <v>185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2E-3</v>
      </c>
    </row>
    <row r="186" spans="1:17" x14ac:dyDescent="0.35">
      <c r="A186">
        <v>18</v>
      </c>
      <c r="B186" t="s">
        <v>56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0.379</v>
      </c>
    </row>
    <row r="187" spans="1:17" x14ac:dyDescent="0.35">
      <c r="A187">
        <v>18</v>
      </c>
      <c r="B187" t="s">
        <v>240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18</v>
      </c>
      <c r="B188" t="s">
        <v>16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0.219</v>
      </c>
    </row>
    <row r="189" spans="1:17" x14ac:dyDescent="0.35">
      <c r="A189">
        <v>18</v>
      </c>
      <c r="B189" t="s">
        <v>50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2.5999999999999999E-2</v>
      </c>
    </row>
    <row r="190" spans="1:17" x14ac:dyDescent="0.35">
      <c r="A190">
        <v>18</v>
      </c>
      <c r="B190" t="s">
        <v>17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0.51</v>
      </c>
    </row>
    <row r="191" spans="1:17" x14ac:dyDescent="0.35">
      <c r="A191">
        <v>18</v>
      </c>
      <c r="B191" t="s">
        <v>231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18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18</v>
      </c>
      <c r="B193" t="s">
        <v>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1.9E-2</v>
      </c>
    </row>
    <row r="194" spans="1:17" x14ac:dyDescent="0.35">
      <c r="A194">
        <v>18</v>
      </c>
      <c r="B194" t="s">
        <v>228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18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0</v>
      </c>
    </row>
    <row r="196" spans="1:17" x14ac:dyDescent="0.35">
      <c r="A196">
        <v>18</v>
      </c>
      <c r="B196" t="s">
        <v>262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0</v>
      </c>
    </row>
    <row r="197" spans="1:17" x14ac:dyDescent="0.35">
      <c r="A197">
        <v>18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18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 s="1">
        <v>0</v>
      </c>
    </row>
    <row r="199" spans="1:17" x14ac:dyDescent="0.35">
      <c r="A199">
        <v>18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0</v>
      </c>
    </row>
    <row r="200" spans="1:17" x14ac:dyDescent="0.35">
      <c r="A200">
        <v>18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1E-3</v>
      </c>
    </row>
    <row r="201" spans="1:17" x14ac:dyDescent="0.35">
      <c r="A201">
        <v>18</v>
      </c>
      <c r="B201" t="s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</row>
    <row r="202" spans="1:17" x14ac:dyDescent="0.35">
      <c r="A202">
        <v>18</v>
      </c>
      <c r="B202" t="s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0</v>
      </c>
    </row>
    <row r="203" spans="1:17" x14ac:dyDescent="0.35">
      <c r="A203">
        <v>18</v>
      </c>
      <c r="B203" t="s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Q198"/>
  <sheetViews>
    <sheetView showGridLines="0" topLeftCell="A170" workbookViewId="0">
      <selection activeCell="A4" sqref="A4:Q198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259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1</v>
      </c>
      <c r="B5" t="s">
        <v>16</v>
      </c>
      <c r="C5">
        <v>5</v>
      </c>
      <c r="D5">
        <v>6</v>
      </c>
      <c r="E5">
        <v>56</v>
      </c>
      <c r="F5">
        <v>11.2</v>
      </c>
      <c r="G5">
        <v>13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14.1</v>
      </c>
      <c r="P5">
        <v>14.1</v>
      </c>
      <c r="Q5" s="1">
        <v>0.22500000000000001</v>
      </c>
    </row>
    <row r="6" spans="1:17" x14ac:dyDescent="0.35">
      <c r="A6">
        <v>1</v>
      </c>
      <c r="B6" t="s">
        <v>50</v>
      </c>
      <c r="C6">
        <v>5</v>
      </c>
      <c r="D6">
        <v>7</v>
      </c>
      <c r="E6">
        <v>41</v>
      </c>
      <c r="F6">
        <v>8.1999999999999993</v>
      </c>
      <c r="G6">
        <v>14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12.6</v>
      </c>
      <c r="P6">
        <v>12.6</v>
      </c>
      <c r="Q6" s="1">
        <v>2.5999999999999999E-2</v>
      </c>
    </row>
    <row r="7" spans="1:17" x14ac:dyDescent="0.35">
      <c r="A7">
        <v>1</v>
      </c>
      <c r="B7" t="s">
        <v>64</v>
      </c>
      <c r="C7">
        <v>3</v>
      </c>
      <c r="D7">
        <v>3</v>
      </c>
      <c r="E7">
        <v>22</v>
      </c>
      <c r="F7">
        <v>7.3</v>
      </c>
      <c r="G7">
        <v>16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9.6999999999999993</v>
      </c>
      <c r="P7">
        <v>9.6999999999999993</v>
      </c>
      <c r="Q7" s="1">
        <v>2.1000000000000001E-2</v>
      </c>
    </row>
    <row r="8" spans="1:17" x14ac:dyDescent="0.35">
      <c r="A8">
        <v>1</v>
      </c>
      <c r="B8" t="s">
        <v>199</v>
      </c>
      <c r="C8">
        <v>2</v>
      </c>
      <c r="D8">
        <v>3</v>
      </c>
      <c r="E8">
        <v>12</v>
      </c>
      <c r="F8">
        <v>6</v>
      </c>
      <c r="G8">
        <v>8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8.1999999999999993</v>
      </c>
      <c r="P8">
        <v>8.1999999999999993</v>
      </c>
      <c r="Q8" s="1">
        <v>1E-3</v>
      </c>
    </row>
    <row r="9" spans="1:17" x14ac:dyDescent="0.35">
      <c r="A9">
        <v>1</v>
      </c>
      <c r="B9" t="s">
        <v>101</v>
      </c>
      <c r="C9">
        <v>2</v>
      </c>
      <c r="D9">
        <v>2</v>
      </c>
      <c r="E9">
        <v>5</v>
      </c>
      <c r="F9">
        <v>2.5</v>
      </c>
      <c r="G9">
        <v>3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7.5</v>
      </c>
      <c r="P9">
        <v>7.5</v>
      </c>
      <c r="Q9" s="1">
        <v>7.0000000000000001E-3</v>
      </c>
    </row>
    <row r="10" spans="1:17" x14ac:dyDescent="0.35">
      <c r="A10">
        <v>1</v>
      </c>
      <c r="B10" t="s">
        <v>15</v>
      </c>
      <c r="C10">
        <v>8</v>
      </c>
      <c r="D10">
        <v>9</v>
      </c>
      <c r="E10">
        <v>35</v>
      </c>
      <c r="F10">
        <v>4.4000000000000004</v>
      </c>
      <c r="G10">
        <v>14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7.5</v>
      </c>
      <c r="P10">
        <v>7.5</v>
      </c>
      <c r="Q10" s="1">
        <v>0.99299999999999999</v>
      </c>
    </row>
    <row r="11" spans="1:17" x14ac:dyDescent="0.35">
      <c r="A11">
        <v>1</v>
      </c>
      <c r="B11" t="s">
        <v>23</v>
      </c>
      <c r="C11">
        <v>5</v>
      </c>
      <c r="D11">
        <v>5</v>
      </c>
      <c r="E11">
        <v>49</v>
      </c>
      <c r="F11">
        <v>9.8000000000000007</v>
      </c>
      <c r="G11">
        <v>26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7.4</v>
      </c>
      <c r="P11">
        <v>7.4</v>
      </c>
      <c r="Q11" s="1">
        <v>0.96</v>
      </c>
    </row>
    <row r="12" spans="1:17" x14ac:dyDescent="0.35">
      <c r="A12">
        <v>1</v>
      </c>
      <c r="B12" t="s">
        <v>37</v>
      </c>
      <c r="C12">
        <v>5</v>
      </c>
      <c r="D12">
        <v>7</v>
      </c>
      <c r="E12">
        <v>44</v>
      </c>
      <c r="F12">
        <v>8.8000000000000007</v>
      </c>
      <c r="G12">
        <v>15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6.9</v>
      </c>
      <c r="P12">
        <v>6.9</v>
      </c>
      <c r="Q12" s="1">
        <v>0.83699999999999997</v>
      </c>
    </row>
    <row r="13" spans="1:17" x14ac:dyDescent="0.35">
      <c r="A13">
        <v>1</v>
      </c>
      <c r="B13" t="s">
        <v>67</v>
      </c>
      <c r="C13">
        <v>1</v>
      </c>
      <c r="D13">
        <v>4</v>
      </c>
      <c r="E13">
        <v>3</v>
      </c>
      <c r="F13">
        <v>3</v>
      </c>
      <c r="G13">
        <v>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6.8</v>
      </c>
      <c r="P13">
        <v>6.8</v>
      </c>
      <c r="Q13" s="1">
        <v>0.60599999999999998</v>
      </c>
    </row>
    <row r="14" spans="1:17" x14ac:dyDescent="0.35">
      <c r="A14">
        <v>1</v>
      </c>
      <c r="B14" t="s">
        <v>51</v>
      </c>
      <c r="C14">
        <v>3</v>
      </c>
      <c r="D14">
        <v>4</v>
      </c>
      <c r="E14">
        <v>50</v>
      </c>
      <c r="F14">
        <v>16.7</v>
      </c>
      <c r="G14">
        <v>37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6.5</v>
      </c>
      <c r="P14">
        <v>6.5</v>
      </c>
      <c r="Q14" s="1">
        <v>0.105</v>
      </c>
    </row>
    <row r="15" spans="1:17" x14ac:dyDescent="0.35">
      <c r="A15">
        <v>1</v>
      </c>
      <c r="B15" t="s">
        <v>56</v>
      </c>
      <c r="C15">
        <v>3</v>
      </c>
      <c r="D15">
        <v>3</v>
      </c>
      <c r="E15">
        <v>49</v>
      </c>
      <c r="F15">
        <v>16.3</v>
      </c>
      <c r="G15">
        <v>30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6.4</v>
      </c>
      <c r="P15">
        <v>6.4</v>
      </c>
      <c r="Q15" s="1">
        <v>0.38600000000000001</v>
      </c>
    </row>
    <row r="16" spans="1:17" x14ac:dyDescent="0.35">
      <c r="A16">
        <v>1</v>
      </c>
      <c r="B16" t="s">
        <v>22</v>
      </c>
      <c r="C16">
        <v>5</v>
      </c>
      <c r="D16">
        <v>5</v>
      </c>
      <c r="E16">
        <v>39</v>
      </c>
      <c r="F16">
        <v>7.8</v>
      </c>
      <c r="G16">
        <v>14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6.4</v>
      </c>
      <c r="P16">
        <v>6.4</v>
      </c>
      <c r="Q16" s="1">
        <v>0.98</v>
      </c>
    </row>
    <row r="17" spans="1:17" x14ac:dyDescent="0.35">
      <c r="A17">
        <v>1</v>
      </c>
      <c r="B17" t="s">
        <v>20</v>
      </c>
      <c r="C17">
        <v>4</v>
      </c>
      <c r="D17">
        <v>8</v>
      </c>
      <c r="E17">
        <v>43</v>
      </c>
      <c r="F17">
        <v>10.8</v>
      </c>
      <c r="G17">
        <v>19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6.3</v>
      </c>
      <c r="P17">
        <v>6.3</v>
      </c>
      <c r="Q17" s="1">
        <v>0.38700000000000001</v>
      </c>
    </row>
    <row r="18" spans="1:17" x14ac:dyDescent="0.35">
      <c r="A18">
        <v>1</v>
      </c>
      <c r="B18" t="s">
        <v>21</v>
      </c>
      <c r="C18">
        <v>4</v>
      </c>
      <c r="D18">
        <v>6</v>
      </c>
      <c r="E18">
        <v>39</v>
      </c>
      <c r="F18">
        <v>9.8000000000000007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5.9</v>
      </c>
      <c r="P18">
        <v>5.9</v>
      </c>
      <c r="Q18" s="1">
        <v>7.0000000000000001E-3</v>
      </c>
    </row>
    <row r="19" spans="1:17" x14ac:dyDescent="0.35">
      <c r="A19">
        <v>1</v>
      </c>
      <c r="B19" t="s">
        <v>102</v>
      </c>
      <c r="C19">
        <v>5</v>
      </c>
      <c r="D19">
        <v>5</v>
      </c>
      <c r="E19">
        <v>34</v>
      </c>
      <c r="F19">
        <v>6.8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5.9</v>
      </c>
      <c r="P19">
        <v>5.9</v>
      </c>
      <c r="Q19" s="1">
        <v>4.0000000000000001E-3</v>
      </c>
    </row>
    <row r="20" spans="1:17" x14ac:dyDescent="0.35">
      <c r="A20">
        <v>1</v>
      </c>
      <c r="B20" t="s">
        <v>48</v>
      </c>
      <c r="C20">
        <v>3</v>
      </c>
      <c r="D20">
        <v>7</v>
      </c>
      <c r="E20">
        <v>44</v>
      </c>
      <c r="F20">
        <v>14.7</v>
      </c>
      <c r="G20">
        <v>18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5.9</v>
      </c>
      <c r="P20">
        <v>5.9</v>
      </c>
      <c r="Q20" s="1">
        <v>5.0000000000000001E-3</v>
      </c>
    </row>
    <row r="21" spans="1:17" x14ac:dyDescent="0.35">
      <c r="A21">
        <v>1</v>
      </c>
      <c r="B21" t="s">
        <v>57</v>
      </c>
      <c r="C21">
        <v>2</v>
      </c>
      <c r="D21">
        <v>3</v>
      </c>
      <c r="E21">
        <v>44</v>
      </c>
      <c r="F21">
        <v>22</v>
      </c>
      <c r="G21">
        <v>34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5.4</v>
      </c>
      <c r="P21">
        <v>5.4</v>
      </c>
      <c r="Q21" s="1">
        <v>0.81100000000000005</v>
      </c>
    </row>
    <row r="22" spans="1:17" x14ac:dyDescent="0.35">
      <c r="A22">
        <v>1</v>
      </c>
      <c r="B22" t="s">
        <v>58</v>
      </c>
      <c r="C22">
        <v>3</v>
      </c>
      <c r="D22">
        <v>5</v>
      </c>
      <c r="E22">
        <v>36</v>
      </c>
      <c r="F22">
        <v>12</v>
      </c>
      <c r="G22">
        <v>27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5.0999999999999996</v>
      </c>
      <c r="P22">
        <v>5.0999999999999996</v>
      </c>
      <c r="Q22" s="1">
        <v>0.152</v>
      </c>
    </row>
    <row r="23" spans="1:17" x14ac:dyDescent="0.35">
      <c r="A23">
        <v>1</v>
      </c>
      <c r="B23" t="s">
        <v>18</v>
      </c>
      <c r="C23">
        <v>3</v>
      </c>
      <c r="D23">
        <v>5</v>
      </c>
      <c r="E23">
        <v>36</v>
      </c>
      <c r="F23">
        <v>12</v>
      </c>
      <c r="G23">
        <v>22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5.0999999999999996</v>
      </c>
      <c r="P23">
        <v>5.0999999999999996</v>
      </c>
      <c r="Q23" s="1">
        <v>0.69099999999999995</v>
      </c>
    </row>
    <row r="24" spans="1:17" x14ac:dyDescent="0.35">
      <c r="A24">
        <v>1</v>
      </c>
      <c r="B24" t="s">
        <v>38</v>
      </c>
      <c r="C24">
        <v>3</v>
      </c>
      <c r="D24">
        <v>3</v>
      </c>
      <c r="E24">
        <v>36</v>
      </c>
      <c r="F24">
        <v>12</v>
      </c>
      <c r="G24">
        <v>17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5.0999999999999996</v>
      </c>
      <c r="P24">
        <v>5.0999999999999996</v>
      </c>
      <c r="Q24" s="1">
        <v>3.4000000000000002E-2</v>
      </c>
    </row>
    <row r="25" spans="1:17" x14ac:dyDescent="0.35">
      <c r="A25">
        <v>1</v>
      </c>
      <c r="B25" t="s">
        <v>244</v>
      </c>
      <c r="C25">
        <v>6</v>
      </c>
      <c r="D25">
        <v>10</v>
      </c>
      <c r="E25">
        <v>21</v>
      </c>
      <c r="F25">
        <v>3.5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5.0999999999999996</v>
      </c>
      <c r="P25">
        <v>5.0999999999999996</v>
      </c>
      <c r="Q25" s="1">
        <v>0.111</v>
      </c>
    </row>
    <row r="26" spans="1:17" x14ac:dyDescent="0.35">
      <c r="A26">
        <v>1</v>
      </c>
      <c r="B26" t="s">
        <v>59</v>
      </c>
      <c r="C26">
        <v>3</v>
      </c>
      <c r="D26">
        <v>3</v>
      </c>
      <c r="E26">
        <v>32</v>
      </c>
      <c r="F26">
        <v>10.7</v>
      </c>
      <c r="G26">
        <v>18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4.7</v>
      </c>
      <c r="P26">
        <v>4.7</v>
      </c>
      <c r="Q26" s="1">
        <v>1E-3</v>
      </c>
    </row>
    <row r="27" spans="1:17" x14ac:dyDescent="0.35">
      <c r="A27">
        <v>1</v>
      </c>
      <c r="B27" t="s">
        <v>31</v>
      </c>
      <c r="C27">
        <v>4</v>
      </c>
      <c r="D27">
        <v>4</v>
      </c>
      <c r="E27">
        <v>26</v>
      </c>
      <c r="F27">
        <v>6.5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4.5999999999999996</v>
      </c>
      <c r="P27">
        <v>4.5999999999999996</v>
      </c>
      <c r="Q27" s="1">
        <v>0.84399999999999997</v>
      </c>
    </row>
    <row r="28" spans="1:17" x14ac:dyDescent="0.35">
      <c r="A28">
        <v>1</v>
      </c>
      <c r="B28" t="s">
        <v>41</v>
      </c>
      <c r="C28">
        <v>3</v>
      </c>
      <c r="D28">
        <v>5</v>
      </c>
      <c r="E28">
        <v>31</v>
      </c>
      <c r="F28">
        <v>10.3</v>
      </c>
      <c r="G28">
        <v>24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4.5999999999999996</v>
      </c>
      <c r="P28">
        <v>4.5999999999999996</v>
      </c>
      <c r="Q28" s="1">
        <v>0.01</v>
      </c>
    </row>
    <row r="29" spans="1:17" x14ac:dyDescent="0.35">
      <c r="A29">
        <v>1</v>
      </c>
      <c r="B29" t="s">
        <v>26</v>
      </c>
      <c r="C29">
        <v>3</v>
      </c>
      <c r="D29">
        <v>4</v>
      </c>
      <c r="E29">
        <v>25</v>
      </c>
      <c r="F29">
        <v>8.3000000000000007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4</v>
      </c>
      <c r="P29">
        <v>4</v>
      </c>
      <c r="Q29" s="1">
        <v>6.0999999999999999E-2</v>
      </c>
    </row>
    <row r="30" spans="1:17" x14ac:dyDescent="0.35">
      <c r="A30">
        <v>1</v>
      </c>
      <c r="B30" t="s">
        <v>45</v>
      </c>
      <c r="C30">
        <v>2</v>
      </c>
      <c r="D30">
        <v>3</v>
      </c>
      <c r="E30">
        <v>24</v>
      </c>
      <c r="F30">
        <v>12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3.4</v>
      </c>
      <c r="P30">
        <v>3.4</v>
      </c>
      <c r="Q30" s="1">
        <v>0.93899999999999995</v>
      </c>
    </row>
    <row r="31" spans="1:17" x14ac:dyDescent="0.35">
      <c r="A31">
        <v>1</v>
      </c>
      <c r="B31" t="s">
        <v>46</v>
      </c>
      <c r="C31">
        <v>3</v>
      </c>
      <c r="D31">
        <v>6</v>
      </c>
      <c r="E31">
        <v>19</v>
      </c>
      <c r="F31">
        <v>6.3</v>
      </c>
      <c r="G31">
        <v>11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3.4</v>
      </c>
      <c r="P31">
        <v>3.4</v>
      </c>
      <c r="Q31" s="1">
        <v>0.99199999999999999</v>
      </c>
    </row>
    <row r="32" spans="1:17" x14ac:dyDescent="0.35">
      <c r="A32">
        <v>1</v>
      </c>
      <c r="B32" t="s">
        <v>47</v>
      </c>
      <c r="C32">
        <v>2</v>
      </c>
      <c r="D32">
        <v>2</v>
      </c>
      <c r="E32">
        <v>23</v>
      </c>
      <c r="F32">
        <v>11.5</v>
      </c>
      <c r="G32">
        <v>13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3.3</v>
      </c>
      <c r="P32">
        <v>3.3</v>
      </c>
      <c r="Q32" s="1">
        <v>0.84499999999999997</v>
      </c>
    </row>
    <row r="33" spans="1:17" x14ac:dyDescent="0.35">
      <c r="A33">
        <v>1</v>
      </c>
      <c r="B33" t="s">
        <v>34</v>
      </c>
      <c r="C33">
        <v>2</v>
      </c>
      <c r="D33">
        <v>3</v>
      </c>
      <c r="E33">
        <v>21</v>
      </c>
      <c r="F33">
        <v>10.5</v>
      </c>
      <c r="G33">
        <v>11</v>
      </c>
      <c r="H33">
        <v>0</v>
      </c>
      <c r="I33">
        <v>0</v>
      </c>
      <c r="J33">
        <v>1</v>
      </c>
      <c r="K33">
        <v>2</v>
      </c>
      <c r="L33">
        <v>0</v>
      </c>
      <c r="M33">
        <v>0</v>
      </c>
      <c r="N33">
        <v>1</v>
      </c>
      <c r="O33">
        <v>3.3</v>
      </c>
      <c r="P33">
        <v>3.3</v>
      </c>
      <c r="Q33" s="1">
        <v>0.34</v>
      </c>
    </row>
    <row r="34" spans="1:17" x14ac:dyDescent="0.35">
      <c r="A34">
        <v>1</v>
      </c>
      <c r="B34" t="s">
        <v>60</v>
      </c>
      <c r="C34">
        <v>3</v>
      </c>
      <c r="D34">
        <v>5</v>
      </c>
      <c r="E34">
        <v>17</v>
      </c>
      <c r="F34">
        <v>5.7</v>
      </c>
      <c r="G34">
        <v>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3.2</v>
      </c>
      <c r="P34">
        <v>3.2</v>
      </c>
      <c r="Q34" s="1">
        <v>2.8000000000000001E-2</v>
      </c>
    </row>
    <row r="35" spans="1:17" x14ac:dyDescent="0.35">
      <c r="A35">
        <v>1</v>
      </c>
      <c r="B35" t="s">
        <v>169</v>
      </c>
      <c r="C35">
        <v>2</v>
      </c>
      <c r="D35">
        <v>2</v>
      </c>
      <c r="E35">
        <v>22</v>
      </c>
      <c r="F35">
        <v>11</v>
      </c>
      <c r="G35">
        <v>13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3.2</v>
      </c>
      <c r="P35">
        <v>3.2</v>
      </c>
      <c r="Q35" s="1">
        <v>5.7000000000000002E-2</v>
      </c>
    </row>
    <row r="36" spans="1:17" x14ac:dyDescent="0.35">
      <c r="A36">
        <v>1</v>
      </c>
      <c r="B36" t="s">
        <v>30</v>
      </c>
      <c r="C36">
        <v>2</v>
      </c>
      <c r="D36">
        <v>3</v>
      </c>
      <c r="E36">
        <v>19</v>
      </c>
      <c r="F36">
        <v>9.5</v>
      </c>
      <c r="G36">
        <v>13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2.9</v>
      </c>
      <c r="P36">
        <v>2.9</v>
      </c>
      <c r="Q36" s="1">
        <v>0.28199999999999997</v>
      </c>
    </row>
    <row r="37" spans="1:17" x14ac:dyDescent="0.35">
      <c r="A37">
        <v>1</v>
      </c>
      <c r="B37" t="s">
        <v>124</v>
      </c>
      <c r="C37">
        <v>2</v>
      </c>
      <c r="D37">
        <v>4</v>
      </c>
      <c r="E37">
        <v>19</v>
      </c>
      <c r="F37">
        <v>9.5</v>
      </c>
      <c r="G37">
        <v>11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2.9</v>
      </c>
      <c r="P37">
        <v>2.9</v>
      </c>
      <c r="Q37" s="1">
        <v>4.0000000000000001E-3</v>
      </c>
    </row>
    <row r="38" spans="1:17" x14ac:dyDescent="0.35">
      <c r="A38">
        <v>1</v>
      </c>
      <c r="B38" t="s">
        <v>44</v>
      </c>
      <c r="C38">
        <v>2</v>
      </c>
      <c r="D38">
        <v>2</v>
      </c>
      <c r="E38">
        <v>17</v>
      </c>
      <c r="F38">
        <v>8.5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2.7</v>
      </c>
      <c r="P38">
        <v>2.7</v>
      </c>
      <c r="Q38" s="1">
        <v>1E-3</v>
      </c>
    </row>
    <row r="39" spans="1:17" x14ac:dyDescent="0.35">
      <c r="A39">
        <v>1</v>
      </c>
      <c r="B39" t="s">
        <v>167</v>
      </c>
      <c r="C39">
        <v>2</v>
      </c>
      <c r="D39">
        <v>2</v>
      </c>
      <c r="E39">
        <v>17</v>
      </c>
      <c r="F39">
        <v>8.5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2.7</v>
      </c>
      <c r="P39">
        <v>2.7</v>
      </c>
      <c r="Q39" s="1">
        <v>1E-3</v>
      </c>
    </row>
    <row r="40" spans="1:17" x14ac:dyDescent="0.35">
      <c r="A40">
        <v>1</v>
      </c>
      <c r="B40" t="s">
        <v>100</v>
      </c>
      <c r="C40">
        <v>1</v>
      </c>
      <c r="D40">
        <v>2</v>
      </c>
      <c r="E40">
        <v>21</v>
      </c>
      <c r="F40">
        <v>21</v>
      </c>
      <c r="G40">
        <v>21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2.6</v>
      </c>
      <c r="P40">
        <v>2.6</v>
      </c>
      <c r="Q40" s="1">
        <v>0</v>
      </c>
    </row>
    <row r="41" spans="1:17" x14ac:dyDescent="0.35">
      <c r="A41">
        <v>1</v>
      </c>
      <c r="B41" t="s">
        <v>54</v>
      </c>
      <c r="C41">
        <v>1</v>
      </c>
      <c r="D41">
        <v>1</v>
      </c>
      <c r="E41">
        <v>20</v>
      </c>
      <c r="F41">
        <v>20</v>
      </c>
      <c r="G41">
        <v>20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2.5</v>
      </c>
      <c r="P41">
        <v>2.5</v>
      </c>
      <c r="Q41" s="1">
        <v>4.0000000000000001E-3</v>
      </c>
    </row>
    <row r="42" spans="1:17" x14ac:dyDescent="0.35">
      <c r="A42">
        <v>1</v>
      </c>
      <c r="B42" t="s">
        <v>125</v>
      </c>
      <c r="C42">
        <v>1</v>
      </c>
      <c r="D42">
        <v>2</v>
      </c>
      <c r="E42">
        <v>20</v>
      </c>
      <c r="F42">
        <v>20</v>
      </c>
      <c r="G42">
        <v>20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2.5</v>
      </c>
      <c r="P42">
        <v>2.5</v>
      </c>
      <c r="Q42" s="1">
        <v>1E-3</v>
      </c>
    </row>
    <row r="43" spans="1:17" x14ac:dyDescent="0.35">
      <c r="A43">
        <v>1</v>
      </c>
      <c r="B43" t="s">
        <v>52</v>
      </c>
      <c r="C43">
        <v>1</v>
      </c>
      <c r="D43">
        <v>2</v>
      </c>
      <c r="E43">
        <v>17</v>
      </c>
      <c r="F43">
        <v>17</v>
      </c>
      <c r="G43">
        <v>17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2.2000000000000002</v>
      </c>
      <c r="P43">
        <v>2.2000000000000002</v>
      </c>
      <c r="Q43" s="1">
        <v>0</v>
      </c>
    </row>
    <row r="44" spans="1:17" x14ac:dyDescent="0.35">
      <c r="A44">
        <v>1</v>
      </c>
      <c r="B44" t="s">
        <v>25</v>
      </c>
      <c r="C44">
        <v>2</v>
      </c>
      <c r="D44">
        <v>7</v>
      </c>
      <c r="E44">
        <v>11</v>
      </c>
      <c r="F44">
        <v>5.5</v>
      </c>
      <c r="G44">
        <v>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2.1</v>
      </c>
      <c r="P44">
        <v>2.1</v>
      </c>
      <c r="Q44" s="1">
        <v>0.89</v>
      </c>
    </row>
    <row r="45" spans="1:17" x14ac:dyDescent="0.35">
      <c r="A45">
        <v>1</v>
      </c>
      <c r="B45" t="s">
        <v>66</v>
      </c>
      <c r="C45">
        <v>1</v>
      </c>
      <c r="D45">
        <v>1</v>
      </c>
      <c r="E45">
        <v>12</v>
      </c>
      <c r="F45">
        <v>12</v>
      </c>
      <c r="G45">
        <v>12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1.7</v>
      </c>
      <c r="P45">
        <v>1.7</v>
      </c>
      <c r="Q45" s="1">
        <v>0</v>
      </c>
    </row>
    <row r="46" spans="1:17" x14ac:dyDescent="0.35">
      <c r="A46">
        <v>1</v>
      </c>
      <c r="B46" t="s">
        <v>115</v>
      </c>
      <c r="C46">
        <v>1</v>
      </c>
      <c r="D46">
        <v>1</v>
      </c>
      <c r="E46">
        <v>11</v>
      </c>
      <c r="F46">
        <v>11</v>
      </c>
      <c r="G46">
        <v>11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1.6</v>
      </c>
      <c r="P46">
        <v>1.6</v>
      </c>
      <c r="Q46" s="1">
        <v>0</v>
      </c>
    </row>
    <row r="47" spans="1:17" x14ac:dyDescent="0.35">
      <c r="A47">
        <v>1</v>
      </c>
      <c r="B47" t="s">
        <v>40</v>
      </c>
      <c r="C47">
        <v>2</v>
      </c>
      <c r="D47">
        <v>4</v>
      </c>
      <c r="E47">
        <v>4</v>
      </c>
      <c r="F47">
        <v>2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1.4</v>
      </c>
      <c r="P47">
        <v>1.4</v>
      </c>
      <c r="Q47" s="1">
        <v>0.751</v>
      </c>
    </row>
    <row r="48" spans="1:17" x14ac:dyDescent="0.35">
      <c r="A48">
        <v>1</v>
      </c>
      <c r="B48" t="s">
        <v>43</v>
      </c>
      <c r="C48">
        <v>1</v>
      </c>
      <c r="D48">
        <v>2</v>
      </c>
      <c r="E48">
        <v>8</v>
      </c>
      <c r="F48">
        <v>8</v>
      </c>
      <c r="G48">
        <v>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1.3</v>
      </c>
      <c r="P48">
        <v>1.3</v>
      </c>
      <c r="Q48" s="1">
        <v>1E-3</v>
      </c>
    </row>
    <row r="49" spans="1:17" x14ac:dyDescent="0.35">
      <c r="A49">
        <v>1</v>
      </c>
      <c r="B49" t="s">
        <v>63</v>
      </c>
      <c r="C49">
        <v>1</v>
      </c>
      <c r="D49">
        <v>1</v>
      </c>
      <c r="E49">
        <v>4</v>
      </c>
      <c r="F49">
        <v>4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0.9</v>
      </c>
      <c r="P49">
        <v>0.9</v>
      </c>
      <c r="Q49" s="1">
        <v>0.63</v>
      </c>
    </row>
    <row r="50" spans="1:17" x14ac:dyDescent="0.35">
      <c r="A50">
        <v>1</v>
      </c>
      <c r="B50" t="s">
        <v>89</v>
      </c>
      <c r="C50">
        <v>1</v>
      </c>
      <c r="D50">
        <v>1</v>
      </c>
      <c r="E50">
        <v>2</v>
      </c>
      <c r="F50">
        <v>2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0.7</v>
      </c>
      <c r="P50">
        <v>0.7</v>
      </c>
      <c r="Q50" s="1">
        <v>0</v>
      </c>
    </row>
    <row r="51" spans="1:17" x14ac:dyDescent="0.35">
      <c r="A51">
        <v>1</v>
      </c>
      <c r="B51" t="s">
        <v>29</v>
      </c>
      <c r="C51">
        <v>1</v>
      </c>
      <c r="D51">
        <v>1</v>
      </c>
      <c r="E51">
        <v>2</v>
      </c>
      <c r="F51">
        <v>2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0.7</v>
      </c>
      <c r="P51">
        <v>0.7</v>
      </c>
      <c r="Q51" s="1">
        <v>0.17899999999999999</v>
      </c>
    </row>
    <row r="52" spans="1:17" x14ac:dyDescent="0.35">
      <c r="A52">
        <v>1</v>
      </c>
      <c r="B52" t="s">
        <v>118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0.6</v>
      </c>
      <c r="P52">
        <v>0.6</v>
      </c>
      <c r="Q52" s="1">
        <v>8.9999999999999993E-3</v>
      </c>
    </row>
    <row r="53" spans="1:17" x14ac:dyDescent="0.35">
      <c r="A53">
        <v>1</v>
      </c>
      <c r="B53" t="s">
        <v>27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3</v>
      </c>
      <c r="K53">
        <v>4</v>
      </c>
      <c r="L53">
        <v>0</v>
      </c>
      <c r="M53">
        <v>0</v>
      </c>
      <c r="N53">
        <v>1</v>
      </c>
      <c r="O53">
        <v>0.4</v>
      </c>
      <c r="P53">
        <v>0.4</v>
      </c>
      <c r="Q53" s="1">
        <v>0.61299999999999999</v>
      </c>
    </row>
    <row r="54" spans="1:17" x14ac:dyDescent="0.35">
      <c r="A54">
        <v>1</v>
      </c>
      <c r="B54" t="s">
        <v>128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v>0</v>
      </c>
    </row>
    <row r="55" spans="1:17" x14ac:dyDescent="0.35">
      <c r="A55">
        <v>1</v>
      </c>
      <c r="B55" t="s">
        <v>49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7.0999999999999994E-2</v>
      </c>
    </row>
    <row r="56" spans="1:17" x14ac:dyDescent="0.35">
      <c r="A56">
        <v>1</v>
      </c>
      <c r="B56" t="s">
        <v>87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0</v>
      </c>
    </row>
    <row r="57" spans="1:17" x14ac:dyDescent="0.35">
      <c r="A57">
        <v>1</v>
      </c>
      <c r="B57" t="s">
        <v>88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v>0</v>
      </c>
    </row>
    <row r="58" spans="1:17" x14ac:dyDescent="0.35">
      <c r="A58">
        <v>1</v>
      </c>
      <c r="B58" t="s">
        <v>90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</v>
      </c>
    </row>
    <row r="59" spans="1:17" x14ac:dyDescent="0.35">
      <c r="A59">
        <v>1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 s="1">
        <v>0</v>
      </c>
    </row>
    <row r="60" spans="1:17" x14ac:dyDescent="0.35">
      <c r="A60">
        <v>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0</v>
      </c>
    </row>
    <row r="61" spans="1:17" x14ac:dyDescent="0.35">
      <c r="A61">
        <v>1</v>
      </c>
      <c r="B61" t="s">
        <v>242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x14ac:dyDescent="0.35">
      <c r="A62">
        <v>1</v>
      </c>
      <c r="B62" t="s">
        <v>94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1</v>
      </c>
      <c r="B63" t="s">
        <v>130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x14ac:dyDescent="0.35">
      <c r="A64">
        <v>1</v>
      </c>
      <c r="B64" t="s">
        <v>129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v>0</v>
      </c>
    </row>
    <row r="65" spans="1:17" x14ac:dyDescent="0.35">
      <c r="A65">
        <v>1</v>
      </c>
      <c r="B65" t="s">
        <v>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1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1</v>
      </c>
      <c r="B67" t="s">
        <v>127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1</v>
      </c>
      <c r="B68" t="s">
        <v>86</v>
      </c>
      <c r="C68">
        <v>2</v>
      </c>
      <c r="D68">
        <v>2</v>
      </c>
      <c r="E68">
        <v>17</v>
      </c>
      <c r="F68">
        <v>8.5</v>
      </c>
      <c r="G68">
        <v>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0</v>
      </c>
    </row>
    <row r="69" spans="1:17" x14ac:dyDescent="0.35">
      <c r="A69">
        <v>1</v>
      </c>
      <c r="B69" t="s">
        <v>85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 s="1">
        <v>0</v>
      </c>
    </row>
    <row r="70" spans="1:17" x14ac:dyDescent="0.35">
      <c r="A70">
        <v>1</v>
      </c>
      <c r="B70" t="s">
        <v>238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1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1E-3</v>
      </c>
    </row>
    <row r="72" spans="1:17" x14ac:dyDescent="0.35">
      <c r="A72">
        <v>1</v>
      </c>
      <c r="B72" t="s">
        <v>53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 s="1">
        <v>1E-3</v>
      </c>
    </row>
    <row r="73" spans="1:17" x14ac:dyDescent="0.35">
      <c r="A73">
        <v>1</v>
      </c>
      <c r="B73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 s="1">
        <v>0</v>
      </c>
    </row>
    <row r="74" spans="1:17" x14ac:dyDescent="0.35">
      <c r="A74">
        <v>1</v>
      </c>
      <c r="B74" t="s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1">
        <v>1E-3</v>
      </c>
    </row>
    <row r="75" spans="1:17" x14ac:dyDescent="0.35">
      <c r="A75">
        <v>1</v>
      </c>
      <c r="B75" t="s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 s="1">
        <v>0</v>
      </c>
    </row>
    <row r="76" spans="1:17" x14ac:dyDescent="0.35">
      <c r="A76">
        <v>1</v>
      </c>
      <c r="B76" t="s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1</v>
      </c>
      <c r="B77" t="s">
        <v>71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1</v>
      </c>
      <c r="B78" t="s">
        <v>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 s="1">
        <v>0</v>
      </c>
    </row>
    <row r="79" spans="1:17" x14ac:dyDescent="0.35">
      <c r="A79">
        <v>1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1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4.5999999999999999E-2</v>
      </c>
    </row>
    <row r="81" spans="1:17" x14ac:dyDescent="0.35">
      <c r="A81">
        <v>1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 s="1">
        <v>0</v>
      </c>
    </row>
    <row r="82" spans="1:17" x14ac:dyDescent="0.35">
      <c r="A82">
        <v>1</v>
      </c>
      <c r="B82" t="s">
        <v>76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1</v>
      </c>
      <c r="B83" t="s">
        <v>252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1</v>
      </c>
      <c r="B84" t="s">
        <v>249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1</v>
      </c>
      <c r="B85" t="s">
        <v>62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 s="1">
        <v>1E-3</v>
      </c>
    </row>
    <row r="86" spans="1:17" x14ac:dyDescent="0.35">
      <c r="A86">
        <v>1</v>
      </c>
      <c r="B86" t="s">
        <v>104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 s="1">
        <v>0</v>
      </c>
    </row>
    <row r="87" spans="1:17" x14ac:dyDescent="0.35">
      <c r="A87">
        <v>1</v>
      </c>
      <c r="B87" t="s">
        <v>95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 s="1">
        <v>0</v>
      </c>
    </row>
    <row r="88" spans="1:17" x14ac:dyDescent="0.35">
      <c r="A88">
        <v>1</v>
      </c>
      <c r="B88" t="s">
        <v>133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1</v>
      </c>
      <c r="B89" t="s">
        <v>132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1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1</v>
      </c>
      <c r="B91" t="s">
        <v>84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1</v>
      </c>
      <c r="B92" t="s">
        <v>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 s="1">
        <v>0</v>
      </c>
    </row>
    <row r="93" spans="1:17" x14ac:dyDescent="0.35">
      <c r="A93">
        <v>1</v>
      </c>
      <c r="B93" t="s">
        <v>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1</v>
      </c>
      <c r="B94" t="s">
        <v>83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1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1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1</v>
      </c>
      <c r="B97" t="s">
        <v>145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1</v>
      </c>
      <c r="B98" t="s">
        <v>112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0</v>
      </c>
    </row>
    <row r="99" spans="1:17" x14ac:dyDescent="0.35">
      <c r="A99">
        <v>1</v>
      </c>
      <c r="B99" t="s">
        <v>113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 s="1">
        <v>0</v>
      </c>
    </row>
    <row r="100" spans="1:17" x14ac:dyDescent="0.35">
      <c r="A100">
        <v>1</v>
      </c>
      <c r="B100" t="s">
        <v>114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1</v>
      </c>
      <c r="B101" t="s">
        <v>116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1</v>
      </c>
      <c r="B102" t="s">
        <v>117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1</v>
      </c>
      <c r="B103" t="s">
        <v>119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1</v>
      </c>
      <c r="B104" t="s">
        <v>120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1</v>
      </c>
      <c r="B105" t="s">
        <v>121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1</v>
      </c>
      <c r="B106" t="s">
        <v>39</v>
      </c>
      <c r="C106">
        <v>0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 s="1">
        <v>0.315</v>
      </c>
    </row>
    <row r="107" spans="1:17" x14ac:dyDescent="0.35">
      <c r="A107">
        <v>1</v>
      </c>
      <c r="B107" t="s">
        <v>122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1</v>
      </c>
      <c r="B108" t="s">
        <v>160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1</v>
      </c>
      <c r="B109" t="s">
        <v>158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1</v>
      </c>
      <c r="B110" t="s">
        <v>159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1</v>
      </c>
      <c r="B111" t="s">
        <v>142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1</v>
      </c>
      <c r="B112" t="s">
        <v>161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 s="1">
        <v>2E-3</v>
      </c>
    </row>
    <row r="113" spans="1:17" x14ac:dyDescent="0.35">
      <c r="A113">
        <v>1</v>
      </c>
      <c r="B113" t="s">
        <v>162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1E-3</v>
      </c>
    </row>
    <row r="114" spans="1:17" x14ac:dyDescent="0.35">
      <c r="A114">
        <v>1</v>
      </c>
      <c r="B114" t="s">
        <v>143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1</v>
      </c>
      <c r="B115" t="s">
        <v>36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1</v>
      </c>
      <c r="B116" t="s">
        <v>163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8.9999999999999993E-3</v>
      </c>
    </row>
    <row r="117" spans="1:17" x14ac:dyDescent="0.35">
      <c r="A117">
        <v>1</v>
      </c>
      <c r="B117" t="s">
        <v>135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1</v>
      </c>
      <c r="B118" t="s">
        <v>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3.0000000000000001E-3</v>
      </c>
    </row>
    <row r="119" spans="1:17" x14ac:dyDescent="0.35">
      <c r="A119">
        <v>1</v>
      </c>
      <c r="B119" t="s">
        <v>243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1</v>
      </c>
      <c r="B120" t="s">
        <v>111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1</v>
      </c>
      <c r="B121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0.13600000000000001</v>
      </c>
    </row>
    <row r="122" spans="1:17" x14ac:dyDescent="0.35">
      <c r="A122">
        <v>1</v>
      </c>
      <c r="B122" t="s">
        <v>137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 s="1">
        <v>1E-3</v>
      </c>
    </row>
    <row r="123" spans="1:17" x14ac:dyDescent="0.35">
      <c r="A123">
        <v>1</v>
      </c>
      <c r="B123" t="s">
        <v>138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1</v>
      </c>
      <c r="B124" t="s">
        <v>139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1</v>
      </c>
      <c r="B125" t="s">
        <v>140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0</v>
      </c>
    </row>
    <row r="126" spans="1:17" x14ac:dyDescent="0.35">
      <c r="A126">
        <v>1</v>
      </c>
      <c r="B126" t="s">
        <v>141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1</v>
      </c>
      <c r="B127" t="s">
        <v>123</v>
      </c>
      <c r="C127">
        <v>0</v>
      </c>
      <c r="D127">
        <v>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0</v>
      </c>
    </row>
    <row r="128" spans="1:17" x14ac:dyDescent="0.35">
      <c r="A128">
        <v>1</v>
      </c>
      <c r="B128" t="s">
        <v>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0</v>
      </c>
    </row>
    <row r="129" spans="1:17" x14ac:dyDescent="0.35">
      <c r="A129">
        <v>1</v>
      </c>
      <c r="B129" t="s">
        <v>105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1</v>
      </c>
      <c r="B130" t="s">
        <v>248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1</v>
      </c>
      <c r="B131" t="s">
        <v>237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1</v>
      </c>
      <c r="B132" t="s">
        <v>107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1</v>
      </c>
      <c r="B133" t="s">
        <v>108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1</v>
      </c>
      <c r="B134" t="s">
        <v>109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1</v>
      </c>
      <c r="B135" t="s">
        <v>110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1</v>
      </c>
      <c r="B136" t="s">
        <v>157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1</v>
      </c>
      <c r="B137" t="s">
        <v>164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1</v>
      </c>
      <c r="B138" t="s">
        <v>250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1</v>
      </c>
      <c r="B139" t="s">
        <v>146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 s="1">
        <v>0</v>
      </c>
    </row>
    <row r="140" spans="1:17" x14ac:dyDescent="0.35">
      <c r="A140">
        <v>1</v>
      </c>
      <c r="B140" t="s">
        <v>147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1</v>
      </c>
      <c r="B141" t="s">
        <v>239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0</v>
      </c>
    </row>
    <row r="142" spans="1:17" x14ac:dyDescent="0.35">
      <c r="A142">
        <v>1</v>
      </c>
      <c r="B142" t="s">
        <v>148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 s="1">
        <v>1E-3</v>
      </c>
    </row>
    <row r="143" spans="1:17" x14ac:dyDescent="0.35">
      <c r="A143">
        <v>1</v>
      </c>
      <c r="B143" t="s">
        <v>150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1</v>
      </c>
      <c r="B144" t="s">
        <v>171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0</v>
      </c>
    </row>
    <row r="145" spans="1:17" x14ac:dyDescent="0.35">
      <c r="A145">
        <v>1</v>
      </c>
      <c r="B145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1</v>
      </c>
      <c r="B146" t="s">
        <v>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1">
        <v>0.06</v>
      </c>
    </row>
    <row r="147" spans="1:17" x14ac:dyDescent="0.35">
      <c r="A147">
        <v>1</v>
      </c>
      <c r="B147" t="s">
        <v>170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 s="1">
        <v>2E-3</v>
      </c>
    </row>
    <row r="148" spans="1:17" x14ac:dyDescent="0.35">
      <c r="A148">
        <v>1</v>
      </c>
      <c r="B148" t="s">
        <v>166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1</v>
      </c>
      <c r="B149" t="s">
        <v>168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1</v>
      </c>
      <c r="B150" t="s">
        <v>253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1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0</v>
      </c>
    </row>
    <row r="152" spans="1:17" x14ac:dyDescent="0.35">
      <c r="A152">
        <v>1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 s="1">
        <v>0</v>
      </c>
    </row>
    <row r="153" spans="1:17" x14ac:dyDescent="0.35">
      <c r="A153">
        <v>1</v>
      </c>
      <c r="B153" t="s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1</v>
      </c>
      <c r="B154" t="s">
        <v>35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1E-3</v>
      </c>
    </row>
    <row r="155" spans="1:17" x14ac:dyDescent="0.35">
      <c r="A155">
        <v>1</v>
      </c>
      <c r="B155" t="s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0</v>
      </c>
    </row>
    <row r="156" spans="1:17" x14ac:dyDescent="0.35">
      <c r="A156">
        <v>1</v>
      </c>
      <c r="B156" t="s">
        <v>134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1</v>
      </c>
      <c r="B157" t="s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3.0000000000000001E-3</v>
      </c>
    </row>
    <row r="158" spans="1:17" x14ac:dyDescent="0.35">
      <c r="A158">
        <v>1</v>
      </c>
      <c r="B158" t="s">
        <v>156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1E-3</v>
      </c>
    </row>
    <row r="159" spans="1:17" x14ac:dyDescent="0.35">
      <c r="A159">
        <v>1</v>
      </c>
      <c r="B159" t="s">
        <v>172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1</v>
      </c>
      <c r="B160" t="s">
        <v>173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1</v>
      </c>
      <c r="B161" t="s">
        <v>174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1</v>
      </c>
      <c r="B162" t="s">
        <v>235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1</v>
      </c>
      <c r="B163" t="s">
        <v>19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1</v>
      </c>
    </row>
    <row r="164" spans="1:17" x14ac:dyDescent="0.35">
      <c r="A164">
        <v>1</v>
      </c>
      <c r="B164" t="s">
        <v>176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1</v>
      </c>
      <c r="B165" t="s">
        <v>177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1</v>
      </c>
      <c r="B166" t="s">
        <v>175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1</v>
      </c>
      <c r="B167" t="s">
        <v>178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1</v>
      </c>
      <c r="B168" t="s">
        <v>179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2E-3</v>
      </c>
    </row>
    <row r="169" spans="1:17" x14ac:dyDescent="0.35">
      <c r="A169">
        <v>1</v>
      </c>
      <c r="B169" t="s">
        <v>180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1</v>
      </c>
      <c r="B170" t="s">
        <v>181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1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1</v>
      </c>
      <c r="B172" t="s">
        <v>183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1</v>
      </c>
      <c r="B173" t="s">
        <v>184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0</v>
      </c>
    </row>
    <row r="174" spans="1:17" x14ac:dyDescent="0.35">
      <c r="A174">
        <v>1</v>
      </c>
      <c r="B174" t="s">
        <v>32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0.15</v>
      </c>
    </row>
    <row r="175" spans="1:17" x14ac:dyDescent="0.35">
      <c r="A175">
        <v>1</v>
      </c>
      <c r="B175" t="s">
        <v>185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 s="1">
        <v>1E-3</v>
      </c>
    </row>
    <row r="176" spans="1:17" x14ac:dyDescent="0.35">
      <c r="A176">
        <v>1</v>
      </c>
      <c r="B176" t="s">
        <v>186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 s="1">
        <v>0</v>
      </c>
    </row>
    <row r="177" spans="1:17" x14ac:dyDescent="0.35">
      <c r="A177">
        <v>1</v>
      </c>
      <c r="B177" t="s">
        <v>240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1</v>
      </c>
      <c r="B178" t="s">
        <v>192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1</v>
      </c>
      <c r="B179" t="s">
        <v>231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1</v>
      </c>
      <c r="B180" t="s">
        <v>17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0.52300000000000002</v>
      </c>
    </row>
    <row r="181" spans="1:17" x14ac:dyDescent="0.35">
      <c r="A181">
        <v>1</v>
      </c>
      <c r="B181" t="s">
        <v>42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0.88500000000000001</v>
      </c>
    </row>
    <row r="182" spans="1:17" x14ac:dyDescent="0.35">
      <c r="A182">
        <v>1</v>
      </c>
      <c r="B182" t="s">
        <v>188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0</v>
      </c>
    </row>
    <row r="183" spans="1:17" x14ac:dyDescent="0.35">
      <c r="A183">
        <v>1</v>
      </c>
      <c r="B183" t="s">
        <v>189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1</v>
      </c>
      <c r="B184" t="s">
        <v>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1.9E-2</v>
      </c>
    </row>
    <row r="185" spans="1:17" x14ac:dyDescent="0.35">
      <c r="A185">
        <v>1</v>
      </c>
      <c r="B185" t="s">
        <v>61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1E-3</v>
      </c>
    </row>
    <row r="186" spans="1:17" x14ac:dyDescent="0.35">
      <c r="A186">
        <v>1</v>
      </c>
      <c r="B186" t="s">
        <v>236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1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 s="1">
        <v>0</v>
      </c>
    </row>
    <row r="188" spans="1:17" x14ac:dyDescent="0.35">
      <c r="A188">
        <v>1</v>
      </c>
      <c r="B188" t="s">
        <v>228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1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 s="1">
        <v>0</v>
      </c>
    </row>
    <row r="190" spans="1:17" x14ac:dyDescent="0.35">
      <c r="A190">
        <v>1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0</v>
      </c>
    </row>
    <row r="191" spans="1:17" x14ac:dyDescent="0.35">
      <c r="A191">
        <v>1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1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1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0</v>
      </c>
    </row>
    <row r="195" spans="1:17" x14ac:dyDescent="0.35">
      <c r="A195">
        <v>1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0</v>
      </c>
    </row>
    <row r="196" spans="1:17" x14ac:dyDescent="0.35">
      <c r="A196">
        <v>1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1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 s="1">
        <v>1E-3</v>
      </c>
    </row>
    <row r="198" spans="1:17" x14ac:dyDescent="0.35">
      <c r="A198">
        <v>1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Q195"/>
  <sheetViews>
    <sheetView showGridLines="0" topLeftCell="A167" workbookViewId="0">
      <selection activeCell="A5" sqref="A5:Q195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2</v>
      </c>
      <c r="B5" t="s">
        <v>15</v>
      </c>
      <c r="C5">
        <v>7</v>
      </c>
      <c r="D5">
        <v>8</v>
      </c>
      <c r="E5">
        <v>66</v>
      </c>
      <c r="F5">
        <v>9.4</v>
      </c>
      <c r="G5">
        <v>24</v>
      </c>
      <c r="H5">
        <v>1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>
        <v>22.1</v>
      </c>
      <c r="P5">
        <v>22.1</v>
      </c>
      <c r="Q5" s="1">
        <v>0.99199999999999999</v>
      </c>
    </row>
    <row r="6" spans="1:17" x14ac:dyDescent="0.35">
      <c r="A6">
        <v>2</v>
      </c>
      <c r="B6" t="s">
        <v>16</v>
      </c>
      <c r="C6">
        <v>6</v>
      </c>
      <c r="D6">
        <v>7</v>
      </c>
      <c r="E6">
        <v>52</v>
      </c>
      <c r="F6">
        <v>8.6999999999999993</v>
      </c>
      <c r="G6">
        <v>13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14.2</v>
      </c>
      <c r="P6">
        <v>14.2</v>
      </c>
      <c r="Q6" s="1">
        <v>0.21199999999999999</v>
      </c>
    </row>
    <row r="7" spans="1:17" x14ac:dyDescent="0.35">
      <c r="A7">
        <v>2</v>
      </c>
      <c r="B7" t="s">
        <v>17</v>
      </c>
      <c r="C7">
        <v>5</v>
      </c>
      <c r="D7">
        <v>8</v>
      </c>
      <c r="E7">
        <v>45</v>
      </c>
      <c r="F7">
        <v>9</v>
      </c>
      <c r="G7">
        <v>20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13</v>
      </c>
      <c r="P7">
        <v>13</v>
      </c>
      <c r="Q7" s="1">
        <v>0.60299999999999998</v>
      </c>
    </row>
    <row r="8" spans="1:17" x14ac:dyDescent="0.35">
      <c r="A8">
        <v>2</v>
      </c>
      <c r="B8" t="s">
        <v>18</v>
      </c>
      <c r="C8">
        <v>6</v>
      </c>
      <c r="D8">
        <v>8</v>
      </c>
      <c r="E8">
        <v>76</v>
      </c>
      <c r="F8">
        <v>12.7</v>
      </c>
      <c r="G8">
        <v>25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10.6</v>
      </c>
      <c r="P8">
        <v>10.6</v>
      </c>
      <c r="Q8" s="1">
        <v>0.6</v>
      </c>
    </row>
    <row r="9" spans="1:17" x14ac:dyDescent="0.35">
      <c r="A9">
        <v>2</v>
      </c>
      <c r="B9" t="s">
        <v>19</v>
      </c>
      <c r="C9">
        <v>4</v>
      </c>
      <c r="D9">
        <v>9</v>
      </c>
      <c r="E9">
        <v>26</v>
      </c>
      <c r="F9">
        <v>6.5</v>
      </c>
      <c r="G9">
        <v>9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10.6</v>
      </c>
      <c r="P9">
        <v>10.6</v>
      </c>
      <c r="Q9" s="1">
        <v>1</v>
      </c>
    </row>
    <row r="10" spans="1:17" x14ac:dyDescent="0.35">
      <c r="A10">
        <v>2</v>
      </c>
      <c r="B10" t="s">
        <v>20</v>
      </c>
      <c r="C10">
        <v>2</v>
      </c>
      <c r="D10">
        <v>3</v>
      </c>
      <c r="E10">
        <v>22</v>
      </c>
      <c r="F10">
        <v>11</v>
      </c>
      <c r="G10">
        <v>18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9.1999999999999993</v>
      </c>
      <c r="P10">
        <v>9.1999999999999993</v>
      </c>
      <c r="Q10" s="1">
        <v>0.64600000000000002</v>
      </c>
    </row>
    <row r="11" spans="1:17" x14ac:dyDescent="0.35">
      <c r="A11">
        <v>2</v>
      </c>
      <c r="B11" t="s">
        <v>21</v>
      </c>
      <c r="C11">
        <v>3</v>
      </c>
      <c r="D11">
        <v>4</v>
      </c>
      <c r="E11">
        <v>16</v>
      </c>
      <c r="F11">
        <v>5.3</v>
      </c>
      <c r="G11">
        <v>11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9.1</v>
      </c>
      <c r="P11">
        <v>9.1</v>
      </c>
      <c r="Q11" s="1">
        <v>7.0000000000000001E-3</v>
      </c>
    </row>
    <row r="12" spans="1:17" x14ac:dyDescent="0.35">
      <c r="A12">
        <v>2</v>
      </c>
      <c r="B12" t="s">
        <v>22</v>
      </c>
      <c r="C12">
        <v>5</v>
      </c>
      <c r="D12">
        <v>6</v>
      </c>
      <c r="E12">
        <v>63</v>
      </c>
      <c r="F12">
        <v>12.6</v>
      </c>
      <c r="G12">
        <v>23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8.8000000000000007</v>
      </c>
      <c r="P12">
        <v>8.8000000000000007</v>
      </c>
      <c r="Q12" s="1">
        <v>0.97</v>
      </c>
    </row>
    <row r="13" spans="1:17" x14ac:dyDescent="0.35">
      <c r="A13">
        <v>2</v>
      </c>
      <c r="B13" t="s">
        <v>23</v>
      </c>
      <c r="C13">
        <v>6</v>
      </c>
      <c r="D13">
        <v>8</v>
      </c>
      <c r="E13">
        <v>57</v>
      </c>
      <c r="F13">
        <v>9.5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8.6999999999999993</v>
      </c>
      <c r="P13">
        <v>8.6999999999999993</v>
      </c>
      <c r="Q13" s="1">
        <v>0.94799999999999995</v>
      </c>
    </row>
    <row r="14" spans="1:17" x14ac:dyDescent="0.35">
      <c r="A14">
        <v>2</v>
      </c>
      <c r="B14" t="s">
        <v>244</v>
      </c>
      <c r="C14">
        <v>6</v>
      </c>
      <c r="D14">
        <v>8</v>
      </c>
      <c r="E14">
        <v>56</v>
      </c>
      <c r="F14">
        <v>9.3000000000000007</v>
      </c>
      <c r="G14">
        <v>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8.6</v>
      </c>
      <c r="P14">
        <v>8.6</v>
      </c>
      <c r="Q14" s="1">
        <v>0.16400000000000001</v>
      </c>
    </row>
    <row r="15" spans="1:17" x14ac:dyDescent="0.35">
      <c r="A15">
        <v>2</v>
      </c>
      <c r="B15" t="s">
        <v>25</v>
      </c>
      <c r="C15">
        <v>3</v>
      </c>
      <c r="D15">
        <v>4</v>
      </c>
      <c r="E15">
        <v>11</v>
      </c>
      <c r="F15">
        <v>3.7</v>
      </c>
      <c r="G15">
        <v>6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8.6</v>
      </c>
      <c r="P15">
        <v>8.6</v>
      </c>
      <c r="Q15" s="1">
        <v>0.84299999999999997</v>
      </c>
    </row>
    <row r="16" spans="1:17" x14ac:dyDescent="0.35">
      <c r="A16">
        <v>2</v>
      </c>
      <c r="B16" t="s">
        <v>26</v>
      </c>
      <c r="C16">
        <v>3</v>
      </c>
      <c r="D16">
        <v>5</v>
      </c>
      <c r="E16">
        <v>10</v>
      </c>
      <c r="F16">
        <v>3.3</v>
      </c>
      <c r="G16">
        <v>7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8.5</v>
      </c>
      <c r="P16">
        <v>8.5</v>
      </c>
      <c r="Q16" s="1">
        <v>5.3999999999999999E-2</v>
      </c>
    </row>
    <row r="17" spans="1:17" x14ac:dyDescent="0.35">
      <c r="A17">
        <v>2</v>
      </c>
      <c r="B17" t="s">
        <v>27</v>
      </c>
      <c r="C17">
        <v>1</v>
      </c>
      <c r="D17">
        <v>2</v>
      </c>
      <c r="E17">
        <v>-1</v>
      </c>
      <c r="F17">
        <v>-1</v>
      </c>
      <c r="G17">
        <v>0</v>
      </c>
      <c r="H17">
        <v>0</v>
      </c>
      <c r="I17">
        <v>0</v>
      </c>
      <c r="J17">
        <v>9</v>
      </c>
      <c r="K17">
        <v>75</v>
      </c>
      <c r="L17">
        <v>0</v>
      </c>
      <c r="M17">
        <v>0</v>
      </c>
      <c r="N17">
        <v>1</v>
      </c>
      <c r="O17">
        <v>8.1999999999999993</v>
      </c>
      <c r="P17">
        <v>8.1999999999999993</v>
      </c>
      <c r="Q17" s="1">
        <v>0.72599999999999998</v>
      </c>
    </row>
    <row r="18" spans="1:17" x14ac:dyDescent="0.35">
      <c r="A18">
        <v>2</v>
      </c>
      <c r="B18" t="s">
        <v>28</v>
      </c>
      <c r="C18">
        <v>4</v>
      </c>
      <c r="D18">
        <v>4</v>
      </c>
      <c r="E18">
        <v>56</v>
      </c>
      <c r="F18">
        <v>14</v>
      </c>
      <c r="G18">
        <v>31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7.6</v>
      </c>
      <c r="P18">
        <v>7.6</v>
      </c>
      <c r="Q18" s="1">
        <v>1.7999999999999999E-2</v>
      </c>
    </row>
    <row r="19" spans="1:17" x14ac:dyDescent="0.35">
      <c r="A19">
        <v>2</v>
      </c>
      <c r="B19" t="s">
        <v>29</v>
      </c>
      <c r="C19">
        <v>5</v>
      </c>
      <c r="D19">
        <v>6</v>
      </c>
      <c r="E19">
        <v>50</v>
      </c>
      <c r="F19">
        <v>10</v>
      </c>
      <c r="G19">
        <v>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7.5</v>
      </c>
      <c r="P19">
        <v>7.5</v>
      </c>
      <c r="Q19" s="1">
        <v>0.20200000000000001</v>
      </c>
    </row>
    <row r="20" spans="1:17" x14ac:dyDescent="0.35">
      <c r="A20">
        <v>2</v>
      </c>
      <c r="B20" t="s">
        <v>30</v>
      </c>
      <c r="C20">
        <v>6</v>
      </c>
      <c r="D20">
        <v>6</v>
      </c>
      <c r="E20">
        <v>41</v>
      </c>
      <c r="F20">
        <v>6.8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7.1</v>
      </c>
      <c r="P20">
        <v>7.1</v>
      </c>
      <c r="Q20" s="1">
        <v>0.39500000000000002</v>
      </c>
    </row>
    <row r="21" spans="1:17" x14ac:dyDescent="0.35">
      <c r="A21">
        <v>2</v>
      </c>
      <c r="B21" t="s">
        <v>31</v>
      </c>
      <c r="C21">
        <v>5</v>
      </c>
      <c r="D21">
        <v>6</v>
      </c>
      <c r="E21">
        <v>43</v>
      </c>
      <c r="F21">
        <v>8.6</v>
      </c>
      <c r="G21">
        <v>14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6.8</v>
      </c>
      <c r="P21">
        <v>6.8</v>
      </c>
      <c r="Q21" s="1">
        <v>0.89600000000000002</v>
      </c>
    </row>
    <row r="22" spans="1:17" x14ac:dyDescent="0.35">
      <c r="A22">
        <v>2</v>
      </c>
      <c r="B22" t="s">
        <v>32</v>
      </c>
      <c r="C22">
        <v>4</v>
      </c>
      <c r="D22">
        <v>6</v>
      </c>
      <c r="E22">
        <v>47</v>
      </c>
      <c r="F22">
        <v>11.8</v>
      </c>
      <c r="G22">
        <v>17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6.7</v>
      </c>
      <c r="P22">
        <v>6.7</v>
      </c>
      <c r="Q22" s="1">
        <v>0.2</v>
      </c>
    </row>
    <row r="23" spans="1:17" x14ac:dyDescent="0.35">
      <c r="A23">
        <v>2</v>
      </c>
      <c r="B23" t="s">
        <v>33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6.6</v>
      </c>
      <c r="P23">
        <v>6.6</v>
      </c>
      <c r="Q23" s="1">
        <v>3.0000000000000001E-3</v>
      </c>
    </row>
    <row r="24" spans="1:17" x14ac:dyDescent="0.35">
      <c r="A24">
        <v>2</v>
      </c>
      <c r="B24" t="s">
        <v>34</v>
      </c>
      <c r="C24">
        <v>3</v>
      </c>
      <c r="D24">
        <v>3</v>
      </c>
      <c r="E24">
        <v>47</v>
      </c>
      <c r="F24">
        <v>15.7</v>
      </c>
      <c r="G24">
        <v>29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6.2</v>
      </c>
      <c r="P24">
        <v>6.2</v>
      </c>
      <c r="Q24" s="1">
        <v>0.32100000000000001</v>
      </c>
    </row>
    <row r="25" spans="1:17" x14ac:dyDescent="0.35">
      <c r="A25">
        <v>2</v>
      </c>
      <c r="B25" t="s">
        <v>35</v>
      </c>
      <c r="C25">
        <v>3</v>
      </c>
      <c r="D25">
        <v>5</v>
      </c>
      <c r="E25">
        <v>46</v>
      </c>
      <c r="F25">
        <v>15.3</v>
      </c>
      <c r="G25">
        <v>35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6.1</v>
      </c>
      <c r="P25">
        <v>6.1</v>
      </c>
      <c r="Q25" s="1">
        <v>1E-3</v>
      </c>
    </row>
    <row r="26" spans="1:17" x14ac:dyDescent="0.35">
      <c r="A26">
        <v>2</v>
      </c>
      <c r="B26" t="s">
        <v>36</v>
      </c>
      <c r="C26">
        <v>2</v>
      </c>
      <c r="D26">
        <v>2</v>
      </c>
      <c r="E26">
        <v>49</v>
      </c>
      <c r="F26">
        <v>24.5</v>
      </c>
      <c r="G26">
        <v>43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5.9</v>
      </c>
      <c r="P26">
        <v>5.9</v>
      </c>
      <c r="Q26" s="1">
        <v>0</v>
      </c>
    </row>
    <row r="27" spans="1:17" x14ac:dyDescent="0.35">
      <c r="A27">
        <v>2</v>
      </c>
      <c r="B27" t="s">
        <v>37</v>
      </c>
      <c r="C27">
        <v>4</v>
      </c>
      <c r="D27">
        <v>6</v>
      </c>
      <c r="E27">
        <v>38</v>
      </c>
      <c r="F27">
        <v>9.5</v>
      </c>
      <c r="G27">
        <v>11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5.8</v>
      </c>
      <c r="P27">
        <v>5.8</v>
      </c>
      <c r="Q27" s="1">
        <v>0.79900000000000004</v>
      </c>
    </row>
    <row r="28" spans="1:17" x14ac:dyDescent="0.35">
      <c r="A28">
        <v>2</v>
      </c>
      <c r="B28" t="s">
        <v>38</v>
      </c>
      <c r="C28">
        <v>5</v>
      </c>
      <c r="D28">
        <v>6</v>
      </c>
      <c r="E28">
        <v>33</v>
      </c>
      <c r="F28">
        <v>6.6</v>
      </c>
      <c r="G28">
        <v>14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5.8</v>
      </c>
      <c r="P28">
        <v>5.8</v>
      </c>
      <c r="Q28" s="1">
        <v>3.3000000000000002E-2</v>
      </c>
    </row>
    <row r="29" spans="1:17" x14ac:dyDescent="0.35">
      <c r="A29">
        <v>2</v>
      </c>
      <c r="B29" t="s">
        <v>39</v>
      </c>
      <c r="C29">
        <v>4</v>
      </c>
      <c r="D29">
        <v>4</v>
      </c>
      <c r="E29">
        <v>35</v>
      </c>
      <c r="F29">
        <v>8.8000000000000007</v>
      </c>
      <c r="G29">
        <v>20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5.5</v>
      </c>
      <c r="P29">
        <v>5.5</v>
      </c>
      <c r="Q29" s="1">
        <v>0.28100000000000003</v>
      </c>
    </row>
    <row r="30" spans="1:17" x14ac:dyDescent="0.35">
      <c r="A30">
        <v>2</v>
      </c>
      <c r="B30" t="s">
        <v>40</v>
      </c>
      <c r="C30">
        <v>4</v>
      </c>
      <c r="D30">
        <v>7</v>
      </c>
      <c r="E30">
        <v>34</v>
      </c>
      <c r="F30">
        <v>8.5</v>
      </c>
      <c r="G30">
        <v>14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5.4</v>
      </c>
      <c r="P30">
        <v>5.4</v>
      </c>
      <c r="Q30" s="1">
        <v>0.83299999999999996</v>
      </c>
    </row>
    <row r="31" spans="1:17" x14ac:dyDescent="0.35">
      <c r="A31">
        <v>2</v>
      </c>
      <c r="B31" t="s">
        <v>41</v>
      </c>
      <c r="C31">
        <v>3</v>
      </c>
      <c r="D31">
        <v>3</v>
      </c>
      <c r="E31">
        <v>38</v>
      </c>
      <c r="F31">
        <v>12.7</v>
      </c>
      <c r="G31">
        <v>16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5.3</v>
      </c>
      <c r="P31">
        <v>5.3</v>
      </c>
      <c r="Q31" s="1">
        <v>0.01</v>
      </c>
    </row>
    <row r="32" spans="1:17" x14ac:dyDescent="0.35">
      <c r="A32">
        <v>2</v>
      </c>
      <c r="B32" t="s">
        <v>42</v>
      </c>
      <c r="C32">
        <v>6</v>
      </c>
      <c r="D32">
        <v>7</v>
      </c>
      <c r="E32">
        <v>22</v>
      </c>
      <c r="F32">
        <v>3.7</v>
      </c>
      <c r="G32">
        <v>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5.2</v>
      </c>
      <c r="P32">
        <v>5.2</v>
      </c>
      <c r="Q32" s="1">
        <v>0.79600000000000004</v>
      </c>
    </row>
    <row r="33" spans="1:17" x14ac:dyDescent="0.35">
      <c r="A33">
        <v>2</v>
      </c>
      <c r="B33" t="s">
        <v>43</v>
      </c>
      <c r="C33">
        <v>2</v>
      </c>
      <c r="D33">
        <v>3</v>
      </c>
      <c r="E33">
        <v>41</v>
      </c>
      <c r="F33">
        <v>20.5</v>
      </c>
      <c r="G33">
        <v>21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5.0999999999999996</v>
      </c>
      <c r="P33">
        <v>5.0999999999999996</v>
      </c>
      <c r="Q33" s="1">
        <v>1E-3</v>
      </c>
    </row>
    <row r="34" spans="1:17" x14ac:dyDescent="0.35">
      <c r="A34">
        <v>2</v>
      </c>
      <c r="B34" t="s">
        <v>44</v>
      </c>
      <c r="C34">
        <v>3</v>
      </c>
      <c r="D34">
        <v>3</v>
      </c>
      <c r="E34">
        <v>35</v>
      </c>
      <c r="F34">
        <v>11.7</v>
      </c>
      <c r="G34">
        <v>16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5</v>
      </c>
      <c r="P34">
        <v>5</v>
      </c>
      <c r="Q34" s="1">
        <v>1E-3</v>
      </c>
    </row>
    <row r="35" spans="1:17" x14ac:dyDescent="0.35">
      <c r="A35">
        <v>2</v>
      </c>
      <c r="B35" t="s">
        <v>45</v>
      </c>
      <c r="C35">
        <v>4</v>
      </c>
      <c r="D35">
        <v>4</v>
      </c>
      <c r="E35">
        <v>48</v>
      </c>
      <c r="F35">
        <v>12</v>
      </c>
      <c r="G35">
        <v>29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4.8</v>
      </c>
      <c r="P35">
        <v>4.8</v>
      </c>
      <c r="Q35" s="1">
        <v>0.92100000000000004</v>
      </c>
    </row>
    <row r="36" spans="1:17" x14ac:dyDescent="0.35">
      <c r="A36">
        <v>2</v>
      </c>
      <c r="B36" t="s">
        <v>46</v>
      </c>
      <c r="C36">
        <v>3</v>
      </c>
      <c r="D36">
        <v>3</v>
      </c>
      <c r="E36">
        <v>30</v>
      </c>
      <c r="F36">
        <v>10</v>
      </c>
      <c r="G36">
        <v>12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4.5</v>
      </c>
      <c r="P36">
        <v>4.5</v>
      </c>
      <c r="Q36" s="1">
        <v>0.997</v>
      </c>
    </row>
    <row r="37" spans="1:17" x14ac:dyDescent="0.35">
      <c r="A37">
        <v>2</v>
      </c>
      <c r="B37" t="s">
        <v>47</v>
      </c>
      <c r="C37">
        <v>2</v>
      </c>
      <c r="D37">
        <v>3</v>
      </c>
      <c r="E37">
        <v>32</v>
      </c>
      <c r="F37">
        <v>16</v>
      </c>
      <c r="G37">
        <v>23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4.2</v>
      </c>
      <c r="P37">
        <v>4.2</v>
      </c>
      <c r="Q37" s="1">
        <v>0.80400000000000005</v>
      </c>
    </row>
    <row r="38" spans="1:17" x14ac:dyDescent="0.35">
      <c r="A38">
        <v>2</v>
      </c>
      <c r="B38" t="s">
        <v>48</v>
      </c>
      <c r="C38">
        <v>3</v>
      </c>
      <c r="D38">
        <v>3</v>
      </c>
      <c r="E38">
        <v>23</v>
      </c>
      <c r="F38">
        <v>7.7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3.8</v>
      </c>
      <c r="P38">
        <v>3.8</v>
      </c>
      <c r="Q38" s="1">
        <v>5.0000000000000001E-3</v>
      </c>
    </row>
    <row r="39" spans="1:17" x14ac:dyDescent="0.35">
      <c r="A39">
        <v>2</v>
      </c>
      <c r="B39" t="s">
        <v>49</v>
      </c>
      <c r="C39">
        <v>2</v>
      </c>
      <c r="D39">
        <v>2</v>
      </c>
      <c r="E39">
        <v>27</v>
      </c>
      <c r="F39">
        <v>13.5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3.7</v>
      </c>
      <c r="P39">
        <v>3.7</v>
      </c>
      <c r="Q39" s="1">
        <v>3.9E-2</v>
      </c>
    </row>
    <row r="40" spans="1:17" x14ac:dyDescent="0.35">
      <c r="A40">
        <v>2</v>
      </c>
      <c r="B40" t="s">
        <v>50</v>
      </c>
      <c r="C40">
        <v>3</v>
      </c>
      <c r="D40">
        <v>3</v>
      </c>
      <c r="E40">
        <v>20</v>
      </c>
      <c r="F40">
        <v>6.7</v>
      </c>
      <c r="G40">
        <v>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3.5</v>
      </c>
      <c r="P40">
        <v>3.5</v>
      </c>
      <c r="Q40" s="1">
        <v>3.4000000000000002E-2</v>
      </c>
    </row>
    <row r="41" spans="1:17" x14ac:dyDescent="0.35">
      <c r="A41">
        <v>2</v>
      </c>
      <c r="B41" t="s">
        <v>51</v>
      </c>
      <c r="C41">
        <v>2</v>
      </c>
      <c r="D41">
        <v>3</v>
      </c>
      <c r="E41">
        <v>25</v>
      </c>
      <c r="F41">
        <v>12.5</v>
      </c>
      <c r="G41">
        <v>17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3.5</v>
      </c>
      <c r="P41">
        <v>3.5</v>
      </c>
      <c r="Q41" s="1">
        <v>0.14399999999999999</v>
      </c>
    </row>
    <row r="42" spans="1:17" x14ac:dyDescent="0.35">
      <c r="A42">
        <v>2</v>
      </c>
      <c r="B42" t="s">
        <v>52</v>
      </c>
      <c r="C42">
        <v>2</v>
      </c>
      <c r="D42">
        <v>2</v>
      </c>
      <c r="E42">
        <v>21</v>
      </c>
      <c r="F42">
        <v>10.5</v>
      </c>
      <c r="G42">
        <v>12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3.1</v>
      </c>
      <c r="P42">
        <v>3.1</v>
      </c>
      <c r="Q42" s="1">
        <v>0</v>
      </c>
    </row>
    <row r="43" spans="1:17" x14ac:dyDescent="0.35">
      <c r="A43">
        <v>2</v>
      </c>
      <c r="B43" t="s">
        <v>53</v>
      </c>
      <c r="C43">
        <v>2</v>
      </c>
      <c r="D43">
        <v>2</v>
      </c>
      <c r="E43">
        <v>20</v>
      </c>
      <c r="F43">
        <v>10</v>
      </c>
      <c r="G43">
        <v>14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3</v>
      </c>
      <c r="P43">
        <v>3</v>
      </c>
      <c r="Q43" s="1">
        <v>1E-3</v>
      </c>
    </row>
    <row r="44" spans="1:17" x14ac:dyDescent="0.35">
      <c r="A44">
        <v>2</v>
      </c>
      <c r="B44" t="s">
        <v>54</v>
      </c>
      <c r="C44">
        <v>2</v>
      </c>
      <c r="D44">
        <v>2</v>
      </c>
      <c r="E44">
        <v>20</v>
      </c>
      <c r="F44">
        <v>10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3</v>
      </c>
      <c r="P44">
        <v>3</v>
      </c>
      <c r="Q44" s="1">
        <v>3.0000000000000001E-3</v>
      </c>
    </row>
    <row r="45" spans="1:17" x14ac:dyDescent="0.35">
      <c r="A45">
        <v>2</v>
      </c>
      <c r="B45" t="s">
        <v>55</v>
      </c>
      <c r="C45">
        <v>1</v>
      </c>
      <c r="D45">
        <v>1</v>
      </c>
      <c r="E45">
        <v>24</v>
      </c>
      <c r="F45">
        <v>24</v>
      </c>
      <c r="G45">
        <v>24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2.9</v>
      </c>
      <c r="P45">
        <v>2.9</v>
      </c>
      <c r="Q45" s="1">
        <v>1E-3</v>
      </c>
    </row>
    <row r="46" spans="1:17" x14ac:dyDescent="0.35">
      <c r="A46">
        <v>2</v>
      </c>
      <c r="B46" t="s">
        <v>56</v>
      </c>
      <c r="C46">
        <v>3</v>
      </c>
      <c r="D46">
        <v>7</v>
      </c>
      <c r="E46">
        <v>12</v>
      </c>
      <c r="F46">
        <v>4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2.7</v>
      </c>
      <c r="P46">
        <v>2.7</v>
      </c>
      <c r="Q46" s="1">
        <v>0.45500000000000002</v>
      </c>
    </row>
    <row r="47" spans="1:17" x14ac:dyDescent="0.35">
      <c r="A47">
        <v>2</v>
      </c>
      <c r="B47" t="s">
        <v>57</v>
      </c>
      <c r="C47">
        <v>2</v>
      </c>
      <c r="D47">
        <v>5</v>
      </c>
      <c r="E47">
        <v>15</v>
      </c>
      <c r="F47">
        <v>7.5</v>
      </c>
      <c r="G47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2.5</v>
      </c>
      <c r="P47">
        <v>2.5</v>
      </c>
      <c r="Q47" s="1">
        <v>0.81</v>
      </c>
    </row>
    <row r="48" spans="1:17" x14ac:dyDescent="0.35">
      <c r="A48">
        <v>2</v>
      </c>
      <c r="B48" t="s">
        <v>58</v>
      </c>
      <c r="C48">
        <v>2</v>
      </c>
      <c r="D48">
        <v>3</v>
      </c>
      <c r="E48">
        <v>13</v>
      </c>
      <c r="F48">
        <v>6.5</v>
      </c>
      <c r="G48">
        <v>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2.2999999999999998</v>
      </c>
      <c r="P48">
        <v>2.2999999999999998</v>
      </c>
      <c r="Q48" s="1">
        <v>0.26400000000000001</v>
      </c>
    </row>
    <row r="49" spans="1:17" x14ac:dyDescent="0.35">
      <c r="A49">
        <v>2</v>
      </c>
      <c r="B49" t="s">
        <v>59</v>
      </c>
      <c r="C49">
        <v>2</v>
      </c>
      <c r="D49">
        <v>3</v>
      </c>
      <c r="E49">
        <v>13</v>
      </c>
      <c r="F49">
        <v>6.5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2.2999999999999998</v>
      </c>
      <c r="P49">
        <v>2.2999999999999998</v>
      </c>
      <c r="Q49" s="1">
        <v>2E-3</v>
      </c>
    </row>
    <row r="50" spans="1:17" x14ac:dyDescent="0.35">
      <c r="A50">
        <v>2</v>
      </c>
      <c r="B50" t="s">
        <v>60</v>
      </c>
      <c r="C50">
        <v>2</v>
      </c>
      <c r="D50">
        <v>4</v>
      </c>
      <c r="E50">
        <v>10</v>
      </c>
      <c r="F50">
        <v>5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2</v>
      </c>
      <c r="P50">
        <v>2</v>
      </c>
      <c r="Q50" s="1">
        <v>3.5000000000000003E-2</v>
      </c>
    </row>
    <row r="51" spans="1:17" x14ac:dyDescent="0.35">
      <c r="A51">
        <v>2</v>
      </c>
      <c r="B51" t="s">
        <v>61</v>
      </c>
      <c r="C51">
        <v>1</v>
      </c>
      <c r="D51">
        <v>1</v>
      </c>
      <c r="E51">
        <v>15</v>
      </c>
      <c r="F51">
        <v>15</v>
      </c>
      <c r="G51">
        <v>15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2</v>
      </c>
      <c r="P51">
        <v>2</v>
      </c>
      <c r="Q51" s="1">
        <v>1E-3</v>
      </c>
    </row>
    <row r="52" spans="1:17" x14ac:dyDescent="0.35">
      <c r="A52">
        <v>2</v>
      </c>
      <c r="B52" t="s">
        <v>62</v>
      </c>
      <c r="C52">
        <v>2</v>
      </c>
      <c r="D52">
        <v>2</v>
      </c>
      <c r="E52">
        <v>5</v>
      </c>
      <c r="F52">
        <v>2.5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1.5</v>
      </c>
      <c r="P52">
        <v>1.5</v>
      </c>
      <c r="Q52" s="1">
        <v>1E-3</v>
      </c>
    </row>
    <row r="53" spans="1:17" x14ac:dyDescent="0.35">
      <c r="A53">
        <v>2</v>
      </c>
      <c r="B53" t="s">
        <v>63</v>
      </c>
      <c r="C53">
        <v>1</v>
      </c>
      <c r="D53">
        <v>1</v>
      </c>
      <c r="E53">
        <v>8</v>
      </c>
      <c r="F53">
        <v>8</v>
      </c>
      <c r="G53">
        <v>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1.3</v>
      </c>
      <c r="P53">
        <v>1.3</v>
      </c>
      <c r="Q53" s="1">
        <v>0.30199999999999999</v>
      </c>
    </row>
    <row r="54" spans="1:17" x14ac:dyDescent="0.35">
      <c r="A54">
        <v>2</v>
      </c>
      <c r="B54" t="s">
        <v>64</v>
      </c>
      <c r="C54">
        <v>1</v>
      </c>
      <c r="D54">
        <v>2</v>
      </c>
      <c r="E54">
        <v>7</v>
      </c>
      <c r="F54">
        <v>7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1.2</v>
      </c>
      <c r="P54">
        <v>1.2</v>
      </c>
      <c r="Q54" s="1">
        <v>2.9000000000000001E-2</v>
      </c>
    </row>
    <row r="55" spans="1:17" x14ac:dyDescent="0.35">
      <c r="A55">
        <v>2</v>
      </c>
      <c r="B55" t="s">
        <v>65</v>
      </c>
      <c r="C55">
        <v>1</v>
      </c>
      <c r="D55">
        <v>1</v>
      </c>
      <c r="E55">
        <v>2</v>
      </c>
      <c r="F55">
        <v>2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0.7</v>
      </c>
      <c r="P55">
        <v>0.7</v>
      </c>
      <c r="Q55" s="1">
        <v>6.4000000000000001E-2</v>
      </c>
    </row>
    <row r="56" spans="1:17" x14ac:dyDescent="0.35">
      <c r="A56">
        <v>2</v>
      </c>
      <c r="B56" t="s">
        <v>66</v>
      </c>
      <c r="C56">
        <v>1</v>
      </c>
      <c r="D56">
        <v>1</v>
      </c>
      <c r="E56">
        <v>2</v>
      </c>
      <c r="F56">
        <v>2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0.7</v>
      </c>
      <c r="P56">
        <v>0.7</v>
      </c>
      <c r="Q56" s="1">
        <v>0</v>
      </c>
    </row>
    <row r="57" spans="1:17" x14ac:dyDescent="0.35">
      <c r="A57">
        <v>2</v>
      </c>
      <c r="B57" t="s">
        <v>67</v>
      </c>
      <c r="C57">
        <v>1</v>
      </c>
      <c r="D57">
        <v>1</v>
      </c>
      <c r="E57">
        <v>2</v>
      </c>
      <c r="F57">
        <v>2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0.7</v>
      </c>
      <c r="P57">
        <v>0.7</v>
      </c>
      <c r="Q57" s="1">
        <v>0.79400000000000004</v>
      </c>
    </row>
    <row r="58" spans="1:17" x14ac:dyDescent="0.35">
      <c r="A58">
        <v>2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2</v>
      </c>
      <c r="L58">
        <v>0</v>
      </c>
      <c r="M58">
        <v>0</v>
      </c>
      <c r="N58">
        <v>1</v>
      </c>
      <c r="O58">
        <v>0.2</v>
      </c>
      <c r="P58">
        <v>0.2</v>
      </c>
      <c r="Q58" s="1">
        <v>0</v>
      </c>
    </row>
    <row r="59" spans="1:17" x14ac:dyDescent="0.35">
      <c r="A59">
        <v>2</v>
      </c>
      <c r="B59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v>0</v>
      </c>
    </row>
    <row r="60" spans="1:17" x14ac:dyDescent="0.35">
      <c r="A60">
        <v>2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0</v>
      </c>
    </row>
    <row r="61" spans="1:17" x14ac:dyDescent="0.35">
      <c r="A61">
        <v>2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x14ac:dyDescent="0.35">
      <c r="A62">
        <v>2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2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 s="1">
        <v>1E-3</v>
      </c>
    </row>
    <row r="64" spans="1:17" x14ac:dyDescent="0.35">
      <c r="A64">
        <v>2</v>
      </c>
      <c r="B64" t="s">
        <v>74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 s="1">
        <v>0</v>
      </c>
    </row>
    <row r="65" spans="1:17" x14ac:dyDescent="0.35">
      <c r="A65">
        <v>2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2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2</v>
      </c>
      <c r="B67" t="s">
        <v>77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2</v>
      </c>
      <c r="B68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x14ac:dyDescent="0.35">
      <c r="A69">
        <v>2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0.03</v>
      </c>
    </row>
    <row r="70" spans="1:17" x14ac:dyDescent="0.35">
      <c r="A70">
        <v>2</v>
      </c>
      <c r="B70" t="s">
        <v>81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 s="1">
        <v>1E-3</v>
      </c>
    </row>
    <row r="71" spans="1:17" x14ac:dyDescent="0.35">
      <c r="A71">
        <v>2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1E-3</v>
      </c>
    </row>
    <row r="72" spans="1:17" x14ac:dyDescent="0.35">
      <c r="A72">
        <v>2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 s="1">
        <v>0</v>
      </c>
    </row>
    <row r="73" spans="1:17" x14ac:dyDescent="0.35">
      <c r="A73">
        <v>2</v>
      </c>
      <c r="B73" t="s">
        <v>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x14ac:dyDescent="0.35">
      <c r="A74">
        <v>2</v>
      </c>
      <c r="B74" t="s">
        <v>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1">
        <v>0</v>
      </c>
    </row>
    <row r="75" spans="1:17" x14ac:dyDescent="0.35">
      <c r="A75">
        <v>2</v>
      </c>
      <c r="B75" t="s">
        <v>238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2</v>
      </c>
      <c r="B76" t="s">
        <v>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2</v>
      </c>
      <c r="B77" t="s">
        <v>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2</v>
      </c>
      <c r="B78" t="s">
        <v>88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2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 s="1">
        <v>0</v>
      </c>
    </row>
    <row r="80" spans="1:17" x14ac:dyDescent="0.35">
      <c r="A80">
        <v>2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</v>
      </c>
    </row>
    <row r="81" spans="1:17" x14ac:dyDescent="0.35">
      <c r="A81">
        <v>2</v>
      </c>
      <c r="B81" t="s">
        <v>91</v>
      </c>
      <c r="C81">
        <v>1</v>
      </c>
      <c r="D81">
        <v>1</v>
      </c>
      <c r="E81">
        <v>3</v>
      </c>
      <c r="F81">
        <v>3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 s="1">
        <v>0</v>
      </c>
    </row>
    <row r="82" spans="1:17" x14ac:dyDescent="0.35">
      <c r="A82">
        <v>2</v>
      </c>
      <c r="B82" t="s">
        <v>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2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2</v>
      </c>
      <c r="B84" t="s">
        <v>242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2</v>
      </c>
      <c r="B85" t="s">
        <v>94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2</v>
      </c>
      <c r="B86" t="s">
        <v>95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 s="1">
        <v>0</v>
      </c>
    </row>
    <row r="87" spans="1:17" x14ac:dyDescent="0.35">
      <c r="A87">
        <v>2</v>
      </c>
      <c r="B87" t="s">
        <v>96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2</v>
      </c>
      <c r="B88" t="s">
        <v>97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2</v>
      </c>
      <c r="B89" t="s">
        <v>98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2</v>
      </c>
      <c r="B90" t="s">
        <v>100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 s="1">
        <v>0</v>
      </c>
    </row>
    <row r="91" spans="1:17" x14ac:dyDescent="0.35">
      <c r="A91">
        <v>2</v>
      </c>
      <c r="B91" t="s">
        <v>101</v>
      </c>
      <c r="C91">
        <v>0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 s="1">
        <v>1E-3</v>
      </c>
    </row>
    <row r="92" spans="1:17" x14ac:dyDescent="0.35">
      <c r="A92">
        <v>2</v>
      </c>
      <c r="B92" t="s">
        <v>102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 s="1">
        <v>4.0000000000000001E-3</v>
      </c>
    </row>
    <row r="93" spans="1:17" x14ac:dyDescent="0.35">
      <c r="A93">
        <v>2</v>
      </c>
      <c r="B93" t="s">
        <v>104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0</v>
      </c>
    </row>
    <row r="94" spans="1:17" x14ac:dyDescent="0.35">
      <c r="A94">
        <v>2</v>
      </c>
      <c r="B94" t="s">
        <v>105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2</v>
      </c>
      <c r="B95" t="s">
        <v>237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2</v>
      </c>
      <c r="B96" t="s">
        <v>107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2</v>
      </c>
      <c r="B97" t="s">
        <v>108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2</v>
      </c>
      <c r="B98" t="s">
        <v>109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0</v>
      </c>
    </row>
    <row r="99" spans="1:17" x14ac:dyDescent="0.35">
      <c r="A99">
        <v>2</v>
      </c>
      <c r="B99" t="s">
        <v>110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2</v>
      </c>
      <c r="B100" t="s">
        <v>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2</v>
      </c>
      <c r="B101" t="s">
        <v>112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2</v>
      </c>
      <c r="B102" t="s">
        <v>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 s="1">
        <v>1E-3</v>
      </c>
    </row>
    <row r="103" spans="1:17" x14ac:dyDescent="0.35">
      <c r="A103">
        <v>2</v>
      </c>
      <c r="B103" t="s">
        <v>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 s="1">
        <v>0</v>
      </c>
    </row>
    <row r="104" spans="1:17" x14ac:dyDescent="0.35">
      <c r="A104">
        <v>2</v>
      </c>
      <c r="B104" t="s">
        <v>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 s="1">
        <v>0</v>
      </c>
    </row>
    <row r="105" spans="1:17" x14ac:dyDescent="0.35">
      <c r="A105">
        <v>2</v>
      </c>
      <c r="B105" t="s">
        <v>116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2</v>
      </c>
      <c r="B106" t="s">
        <v>117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2</v>
      </c>
      <c r="B107" t="s">
        <v>118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 s="1">
        <v>8.9999999999999993E-3</v>
      </c>
    </row>
    <row r="108" spans="1:17" x14ac:dyDescent="0.35">
      <c r="A108">
        <v>2</v>
      </c>
      <c r="B108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2</v>
      </c>
      <c r="B109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2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2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2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 s="1">
        <v>0</v>
      </c>
    </row>
    <row r="113" spans="1:17" x14ac:dyDescent="0.35">
      <c r="A113">
        <v>2</v>
      </c>
      <c r="B113" t="s">
        <v>124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1">
        <v>5.0000000000000001E-3</v>
      </c>
    </row>
    <row r="114" spans="1:17" x14ac:dyDescent="0.35">
      <c r="A114">
        <v>2</v>
      </c>
      <c r="B114" t="s">
        <v>125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1E-3</v>
      </c>
    </row>
    <row r="115" spans="1:17" x14ac:dyDescent="0.35">
      <c r="A115">
        <v>2</v>
      </c>
      <c r="B115" t="s">
        <v>126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2</v>
      </c>
      <c r="B116" t="s">
        <v>127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2</v>
      </c>
      <c r="B117" t="s">
        <v>128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2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2</v>
      </c>
      <c r="B119" t="s">
        <v>130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 s="1">
        <v>0</v>
      </c>
    </row>
    <row r="120" spans="1:17" x14ac:dyDescent="0.35">
      <c r="A120">
        <v>2</v>
      </c>
      <c r="B120" t="s">
        <v>132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2</v>
      </c>
      <c r="B121" t="s">
        <v>133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2</v>
      </c>
      <c r="B122" t="s">
        <v>134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2</v>
      </c>
      <c r="B123" t="s">
        <v>135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2</v>
      </c>
      <c r="B124" t="s">
        <v>136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v>3.3000000000000002E-2</v>
      </c>
    </row>
    <row r="125" spans="1:17" x14ac:dyDescent="0.35">
      <c r="A125">
        <v>2</v>
      </c>
      <c r="B125" t="s">
        <v>137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1E-3</v>
      </c>
    </row>
    <row r="126" spans="1:17" x14ac:dyDescent="0.35">
      <c r="A126">
        <v>2</v>
      </c>
      <c r="B126" t="s">
        <v>138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2</v>
      </c>
      <c r="B127" t="s">
        <v>139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2</v>
      </c>
      <c r="B128" t="s">
        <v>140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0</v>
      </c>
    </row>
    <row r="129" spans="1:17" x14ac:dyDescent="0.35">
      <c r="A129">
        <v>2</v>
      </c>
      <c r="B129" t="s">
        <v>141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2</v>
      </c>
      <c r="B130" t="s">
        <v>142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2</v>
      </c>
      <c r="B131" t="s">
        <v>143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2</v>
      </c>
      <c r="B132" t="s">
        <v>243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2</v>
      </c>
      <c r="B133" t="s">
        <v>145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2</v>
      </c>
      <c r="B134" t="s">
        <v>146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1E-3</v>
      </c>
    </row>
    <row r="135" spans="1:17" x14ac:dyDescent="0.35">
      <c r="A135">
        <v>2</v>
      </c>
      <c r="B135" t="s">
        <v>147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2</v>
      </c>
      <c r="B136" t="s">
        <v>148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2E-3</v>
      </c>
    </row>
    <row r="137" spans="1:17" x14ac:dyDescent="0.35">
      <c r="A137">
        <v>2</v>
      </c>
      <c r="B137" t="s">
        <v>239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2</v>
      </c>
      <c r="B138" t="s">
        <v>150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2</v>
      </c>
      <c r="B139" t="s">
        <v>151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 s="1">
        <v>0</v>
      </c>
    </row>
    <row r="140" spans="1:17" x14ac:dyDescent="0.35">
      <c r="A140">
        <v>2</v>
      </c>
      <c r="B140" t="s">
        <v>152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2</v>
      </c>
      <c r="B141" t="s">
        <v>153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2</v>
      </c>
      <c r="B142" t="s">
        <v>154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 s="1">
        <v>0</v>
      </c>
    </row>
    <row r="143" spans="1:17" x14ac:dyDescent="0.35">
      <c r="A143">
        <v>2</v>
      </c>
      <c r="B143" t="s">
        <v>155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3.0000000000000001E-3</v>
      </c>
    </row>
    <row r="144" spans="1:17" x14ac:dyDescent="0.35">
      <c r="A144">
        <v>2</v>
      </c>
      <c r="B144" t="s">
        <v>156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1E-3</v>
      </c>
    </row>
    <row r="145" spans="1:17" x14ac:dyDescent="0.35">
      <c r="A145">
        <v>2</v>
      </c>
      <c r="B145" t="s">
        <v>157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2</v>
      </c>
      <c r="B146" t="s">
        <v>158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2</v>
      </c>
      <c r="B147" t="s">
        <v>159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2</v>
      </c>
      <c r="B148" t="s">
        <v>160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2</v>
      </c>
      <c r="B149" t="s">
        <v>161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 s="1">
        <v>2E-3</v>
      </c>
    </row>
    <row r="150" spans="1:17" x14ac:dyDescent="0.35">
      <c r="A150">
        <v>2</v>
      </c>
      <c r="B150" t="s">
        <v>162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2</v>
      </c>
      <c r="B151" t="s">
        <v>163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0.01</v>
      </c>
    </row>
    <row r="152" spans="1:17" x14ac:dyDescent="0.35">
      <c r="A152">
        <v>2</v>
      </c>
      <c r="B152" t="s">
        <v>164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2</v>
      </c>
      <c r="B153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2</v>
      </c>
      <c r="B154" t="s">
        <v>166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2</v>
      </c>
      <c r="B155" t="s">
        <v>167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1E-3</v>
      </c>
    </row>
    <row r="156" spans="1:17" x14ac:dyDescent="0.35">
      <c r="A156">
        <v>2</v>
      </c>
      <c r="B156" t="s">
        <v>168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2</v>
      </c>
      <c r="B157" t="s">
        <v>169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5.8000000000000003E-2</v>
      </c>
    </row>
    <row r="158" spans="1:17" x14ac:dyDescent="0.35">
      <c r="A158">
        <v>2</v>
      </c>
      <c r="B158" t="s">
        <v>170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2E-3</v>
      </c>
    </row>
    <row r="159" spans="1:17" x14ac:dyDescent="0.35">
      <c r="A159">
        <v>2</v>
      </c>
      <c r="B159" t="s">
        <v>171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 s="1">
        <v>0</v>
      </c>
    </row>
    <row r="160" spans="1:17" x14ac:dyDescent="0.35">
      <c r="A160">
        <v>2</v>
      </c>
      <c r="B160" t="s">
        <v>172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2</v>
      </c>
      <c r="B161" t="s">
        <v>173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2</v>
      </c>
      <c r="B162" t="s">
        <v>174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2</v>
      </c>
      <c r="B163" t="s">
        <v>235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2</v>
      </c>
      <c r="B164" t="s">
        <v>175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2</v>
      </c>
      <c r="B165" t="s">
        <v>176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2</v>
      </c>
      <c r="B166" t="s">
        <v>177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2</v>
      </c>
      <c r="B167" t="s">
        <v>178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2</v>
      </c>
      <c r="B168" t="s">
        <v>179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 s="1">
        <v>1E-3</v>
      </c>
    </row>
    <row r="169" spans="1:17" x14ac:dyDescent="0.35">
      <c r="A169">
        <v>2</v>
      </c>
      <c r="B169" t="s">
        <v>180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2</v>
      </c>
      <c r="B170" t="s">
        <v>181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2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2</v>
      </c>
      <c r="B172" t="s">
        <v>183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2</v>
      </c>
      <c r="B173" t="s">
        <v>184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 s="1">
        <v>0</v>
      </c>
    </row>
    <row r="174" spans="1:17" x14ac:dyDescent="0.35">
      <c r="A174">
        <v>2</v>
      </c>
      <c r="B174" t="s">
        <v>185</v>
      </c>
      <c r="C174">
        <v>0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1E-3</v>
      </c>
    </row>
    <row r="175" spans="1:17" x14ac:dyDescent="0.35">
      <c r="A175">
        <v>2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2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2</v>
      </c>
      <c r="B177" t="s">
        <v>187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2</v>
      </c>
      <c r="B178" t="s">
        <v>231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2</v>
      </c>
      <c r="B179" t="s">
        <v>188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0</v>
      </c>
    </row>
    <row r="180" spans="1:17" x14ac:dyDescent="0.35">
      <c r="A180">
        <v>2</v>
      </c>
      <c r="B180" t="s">
        <v>189</v>
      </c>
      <c r="C180">
        <v>2</v>
      </c>
      <c r="D180">
        <v>2</v>
      </c>
      <c r="E180">
        <v>-10</v>
      </c>
      <c r="F180">
        <v>-5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 s="1">
        <v>0</v>
      </c>
    </row>
    <row r="181" spans="1:17" x14ac:dyDescent="0.35">
      <c r="A181">
        <v>2</v>
      </c>
      <c r="B181" t="s">
        <v>236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2</v>
      </c>
      <c r="B182" t="s">
        <v>190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0</v>
      </c>
    </row>
    <row r="183" spans="1:17" x14ac:dyDescent="0.35">
      <c r="A183">
        <v>2</v>
      </c>
      <c r="B183" t="s">
        <v>228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2</v>
      </c>
      <c r="B184" t="s">
        <v>191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0</v>
      </c>
    </row>
    <row r="185" spans="1:17" x14ac:dyDescent="0.35">
      <c r="A185">
        <v>2</v>
      </c>
      <c r="B185" t="s">
        <v>192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2</v>
      </c>
      <c r="B186" t="s">
        <v>193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2</v>
      </c>
      <c r="B187" t="s">
        <v>194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2</v>
      </c>
      <c r="B188" t="s">
        <v>195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2</v>
      </c>
      <c r="B189" t="s">
        <v>196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2</v>
      </c>
      <c r="B190" t="s">
        <v>197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0</v>
      </c>
    </row>
    <row r="191" spans="1:17" x14ac:dyDescent="0.35">
      <c r="A191">
        <v>2</v>
      </c>
      <c r="B191" t="s">
        <v>198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0</v>
      </c>
    </row>
    <row r="192" spans="1:17" x14ac:dyDescent="0.35">
      <c r="A192">
        <v>2</v>
      </c>
      <c r="B192" t="s">
        <v>199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1E-3</v>
      </c>
    </row>
    <row r="193" spans="1:17" x14ac:dyDescent="0.35">
      <c r="A193">
        <v>2</v>
      </c>
      <c r="B193" t="s">
        <v>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0</v>
      </c>
    </row>
    <row r="194" spans="1:17" x14ac:dyDescent="0.35">
      <c r="A194">
        <v>2</v>
      </c>
      <c r="B194" t="s">
        <v>201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0</v>
      </c>
    </row>
    <row r="195" spans="1:17" x14ac:dyDescent="0.35">
      <c r="A195">
        <v>2</v>
      </c>
      <c r="B195" t="s">
        <v>202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Q196"/>
  <sheetViews>
    <sheetView showGridLines="0" topLeftCell="A168" workbookViewId="0">
      <selection activeCell="A5" sqref="A5:Q196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3</v>
      </c>
      <c r="B5" t="s">
        <v>22</v>
      </c>
      <c r="C5">
        <v>8</v>
      </c>
      <c r="D5">
        <v>11</v>
      </c>
      <c r="E5">
        <v>84</v>
      </c>
      <c r="F5">
        <v>10.5</v>
      </c>
      <c r="G5">
        <v>45</v>
      </c>
      <c r="H5">
        <v>3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18.399999999999999</v>
      </c>
      <c r="P5">
        <v>18.399999999999999</v>
      </c>
      <c r="Q5" s="1">
        <v>0.97</v>
      </c>
    </row>
    <row r="6" spans="1:17" x14ac:dyDescent="0.35">
      <c r="A6">
        <v>3</v>
      </c>
      <c r="B6" t="s">
        <v>19</v>
      </c>
      <c r="C6">
        <v>7</v>
      </c>
      <c r="D6">
        <v>8</v>
      </c>
      <c r="E6">
        <v>69</v>
      </c>
      <c r="F6">
        <v>9.9</v>
      </c>
      <c r="G6">
        <v>24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16.399999999999999</v>
      </c>
      <c r="P6">
        <v>16.399999999999999</v>
      </c>
      <c r="Q6" s="1">
        <v>1</v>
      </c>
    </row>
    <row r="7" spans="1:17" x14ac:dyDescent="0.35">
      <c r="A7">
        <v>3</v>
      </c>
      <c r="B7" t="s">
        <v>191</v>
      </c>
      <c r="C7">
        <v>2</v>
      </c>
      <c r="D7">
        <v>2</v>
      </c>
      <c r="E7">
        <v>71</v>
      </c>
      <c r="F7">
        <v>35.5</v>
      </c>
      <c r="G7">
        <v>58</v>
      </c>
      <c r="H7">
        <v>4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14.1</v>
      </c>
      <c r="P7">
        <v>14.1</v>
      </c>
      <c r="Q7" s="1">
        <v>0</v>
      </c>
    </row>
    <row r="8" spans="1:17" x14ac:dyDescent="0.35">
      <c r="A8">
        <v>3</v>
      </c>
      <c r="B8" t="s">
        <v>64</v>
      </c>
      <c r="C8">
        <v>2</v>
      </c>
      <c r="D8">
        <v>2</v>
      </c>
      <c r="E8">
        <v>4</v>
      </c>
      <c r="F8">
        <v>2</v>
      </c>
      <c r="G8">
        <v>3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13.4</v>
      </c>
      <c r="P8">
        <v>13.4</v>
      </c>
      <c r="Q8" s="1">
        <v>2.9000000000000001E-2</v>
      </c>
    </row>
    <row r="9" spans="1:17" x14ac:dyDescent="0.35">
      <c r="A9">
        <v>3</v>
      </c>
      <c r="B9" t="s">
        <v>46</v>
      </c>
      <c r="C9">
        <v>7</v>
      </c>
      <c r="D9">
        <v>9</v>
      </c>
      <c r="E9">
        <v>90</v>
      </c>
      <c r="F9">
        <v>12.9</v>
      </c>
      <c r="G9">
        <v>29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12.5</v>
      </c>
      <c r="P9">
        <v>12.5</v>
      </c>
      <c r="Q9" s="1">
        <v>0.997</v>
      </c>
    </row>
    <row r="10" spans="1:17" x14ac:dyDescent="0.35">
      <c r="A10">
        <v>3</v>
      </c>
      <c r="B10" t="s">
        <v>67</v>
      </c>
      <c r="C10">
        <v>3</v>
      </c>
      <c r="D10">
        <v>4</v>
      </c>
      <c r="E10">
        <v>41</v>
      </c>
      <c r="F10">
        <v>13.7</v>
      </c>
      <c r="G10">
        <v>14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11.6</v>
      </c>
      <c r="P10">
        <v>11.6</v>
      </c>
      <c r="Q10" s="1">
        <v>0.79400000000000004</v>
      </c>
    </row>
    <row r="11" spans="1:17" x14ac:dyDescent="0.35">
      <c r="A11">
        <v>3</v>
      </c>
      <c r="B11" t="s">
        <v>23</v>
      </c>
      <c r="C11">
        <v>7</v>
      </c>
      <c r="D11">
        <v>8</v>
      </c>
      <c r="E11">
        <v>67</v>
      </c>
      <c r="F11">
        <v>9.6</v>
      </c>
      <c r="G11">
        <v>28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10.199999999999999</v>
      </c>
      <c r="P11">
        <v>10.199999999999999</v>
      </c>
      <c r="Q11" s="1">
        <v>0.94799999999999995</v>
      </c>
    </row>
    <row r="12" spans="1:17" x14ac:dyDescent="0.35">
      <c r="A12">
        <v>3</v>
      </c>
      <c r="B12" t="s">
        <v>15</v>
      </c>
      <c r="C12">
        <v>8</v>
      </c>
      <c r="D12">
        <v>11</v>
      </c>
      <c r="E12">
        <v>78</v>
      </c>
      <c r="F12">
        <v>9.8000000000000007</v>
      </c>
      <c r="G12">
        <v>21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9.8000000000000007</v>
      </c>
      <c r="P12">
        <v>9.8000000000000007</v>
      </c>
      <c r="Q12" s="1">
        <v>0.99199999999999999</v>
      </c>
    </row>
    <row r="13" spans="1:17" x14ac:dyDescent="0.35">
      <c r="A13">
        <v>3</v>
      </c>
      <c r="B13" t="s">
        <v>56</v>
      </c>
      <c r="C13">
        <v>5</v>
      </c>
      <c r="D13">
        <v>5</v>
      </c>
      <c r="E13">
        <v>71</v>
      </c>
      <c r="F13">
        <v>14.2</v>
      </c>
      <c r="G13">
        <v>22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9.6</v>
      </c>
      <c r="P13">
        <v>9.6</v>
      </c>
      <c r="Q13" s="1">
        <v>0.45500000000000002</v>
      </c>
    </row>
    <row r="14" spans="1:17" x14ac:dyDescent="0.35">
      <c r="A14">
        <v>3</v>
      </c>
      <c r="B14" t="s">
        <v>49</v>
      </c>
      <c r="C14">
        <v>2</v>
      </c>
      <c r="D14">
        <v>2</v>
      </c>
      <c r="E14">
        <v>13</v>
      </c>
      <c r="F14">
        <v>6.5</v>
      </c>
      <c r="G14">
        <v>9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8.3000000000000007</v>
      </c>
      <c r="P14">
        <v>8.3000000000000007</v>
      </c>
      <c r="Q14" s="1">
        <v>3.9E-2</v>
      </c>
    </row>
    <row r="15" spans="1:17" x14ac:dyDescent="0.35">
      <c r="A15">
        <v>3</v>
      </c>
      <c r="B15" t="s">
        <v>51</v>
      </c>
      <c r="C15">
        <v>6</v>
      </c>
      <c r="D15">
        <v>8</v>
      </c>
      <c r="E15">
        <v>49</v>
      </c>
      <c r="F15">
        <v>8.1999999999999993</v>
      </c>
      <c r="G15">
        <v>12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7.9</v>
      </c>
      <c r="P15">
        <v>7.9</v>
      </c>
      <c r="Q15" s="1">
        <v>0.14399999999999999</v>
      </c>
    </row>
    <row r="16" spans="1:17" x14ac:dyDescent="0.35">
      <c r="A16">
        <v>3</v>
      </c>
      <c r="B16" t="s">
        <v>59</v>
      </c>
      <c r="C16">
        <v>2</v>
      </c>
      <c r="D16">
        <v>2</v>
      </c>
      <c r="E16">
        <v>4</v>
      </c>
      <c r="F16">
        <v>2</v>
      </c>
      <c r="G16">
        <v>4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7.4</v>
      </c>
      <c r="P16">
        <v>7.4</v>
      </c>
      <c r="Q16" s="1">
        <v>2E-3</v>
      </c>
    </row>
    <row r="17" spans="1:17" x14ac:dyDescent="0.35">
      <c r="A17">
        <v>3</v>
      </c>
      <c r="B17" t="s">
        <v>25</v>
      </c>
      <c r="C17">
        <v>5</v>
      </c>
      <c r="D17">
        <v>7</v>
      </c>
      <c r="E17">
        <v>48</v>
      </c>
      <c r="F17">
        <v>9.6</v>
      </c>
      <c r="G17">
        <v>12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7.3</v>
      </c>
      <c r="P17">
        <v>7.3</v>
      </c>
      <c r="Q17" s="1">
        <v>0.84299999999999997</v>
      </c>
    </row>
    <row r="18" spans="1:17" x14ac:dyDescent="0.35">
      <c r="A18">
        <v>3</v>
      </c>
      <c r="B18" t="s">
        <v>179</v>
      </c>
      <c r="C18">
        <v>1</v>
      </c>
      <c r="D18">
        <v>1</v>
      </c>
      <c r="E18">
        <v>8</v>
      </c>
      <c r="F18">
        <v>8</v>
      </c>
      <c r="G18">
        <v>8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7.3</v>
      </c>
      <c r="P18">
        <v>7.3</v>
      </c>
      <c r="Q18" s="1">
        <v>1E-3</v>
      </c>
    </row>
    <row r="19" spans="1:17" x14ac:dyDescent="0.35">
      <c r="A19">
        <v>3</v>
      </c>
      <c r="B19" t="s">
        <v>42</v>
      </c>
      <c r="C19">
        <v>5</v>
      </c>
      <c r="D19">
        <v>7</v>
      </c>
      <c r="E19">
        <v>41</v>
      </c>
      <c r="F19">
        <v>8.1999999999999993</v>
      </c>
      <c r="G19">
        <v>13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6.6</v>
      </c>
      <c r="P19">
        <v>6.6</v>
      </c>
      <c r="Q19" s="1">
        <v>0.79600000000000004</v>
      </c>
    </row>
    <row r="20" spans="1:17" x14ac:dyDescent="0.35">
      <c r="A20">
        <v>3</v>
      </c>
      <c r="B20" t="s">
        <v>57</v>
      </c>
      <c r="C20">
        <v>5</v>
      </c>
      <c r="D20">
        <v>9</v>
      </c>
      <c r="E20">
        <v>41</v>
      </c>
      <c r="F20">
        <v>8.1999999999999993</v>
      </c>
      <c r="G20">
        <v>16</v>
      </c>
      <c r="H20">
        <v>0</v>
      </c>
      <c r="I20">
        <v>0</v>
      </c>
      <c r="J20">
        <v>1</v>
      </c>
      <c r="K20">
        <v>-4</v>
      </c>
      <c r="L20">
        <v>0</v>
      </c>
      <c r="M20">
        <v>0</v>
      </c>
      <c r="N20">
        <v>1</v>
      </c>
      <c r="O20">
        <v>6.2</v>
      </c>
      <c r="P20">
        <v>6.2</v>
      </c>
      <c r="Q20" s="1">
        <v>0.81</v>
      </c>
    </row>
    <row r="21" spans="1:17" x14ac:dyDescent="0.35">
      <c r="A21">
        <v>3</v>
      </c>
      <c r="B21" t="s">
        <v>32</v>
      </c>
      <c r="C21">
        <v>5</v>
      </c>
      <c r="D21">
        <v>8</v>
      </c>
      <c r="E21">
        <v>37</v>
      </c>
      <c r="F21">
        <v>7.4</v>
      </c>
      <c r="G21">
        <v>12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6.2</v>
      </c>
      <c r="P21">
        <v>6.2</v>
      </c>
      <c r="Q21" s="1">
        <v>0.2</v>
      </c>
    </row>
    <row r="22" spans="1:17" x14ac:dyDescent="0.35">
      <c r="A22">
        <v>3</v>
      </c>
      <c r="B22" t="s">
        <v>28</v>
      </c>
      <c r="C22">
        <v>4</v>
      </c>
      <c r="D22">
        <v>5</v>
      </c>
      <c r="E22">
        <v>41</v>
      </c>
      <c r="F22">
        <v>10.3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6.1</v>
      </c>
      <c r="P22">
        <v>6.1</v>
      </c>
      <c r="Q22" s="1">
        <v>1.7999999999999999E-2</v>
      </c>
    </row>
    <row r="23" spans="1:17" x14ac:dyDescent="0.35">
      <c r="A23">
        <v>3</v>
      </c>
      <c r="B23" t="s">
        <v>68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6</v>
      </c>
      <c r="P23">
        <v>6</v>
      </c>
      <c r="Q23" s="1">
        <v>0</v>
      </c>
    </row>
    <row r="24" spans="1:17" x14ac:dyDescent="0.35">
      <c r="A24">
        <v>3</v>
      </c>
      <c r="B24" t="s">
        <v>34</v>
      </c>
      <c r="C24">
        <v>6</v>
      </c>
      <c r="D24">
        <v>6</v>
      </c>
      <c r="E24">
        <v>30</v>
      </c>
      <c r="F24">
        <v>5</v>
      </c>
      <c r="G24">
        <v>13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6</v>
      </c>
      <c r="P24">
        <v>6</v>
      </c>
      <c r="Q24" s="1">
        <v>0.32100000000000001</v>
      </c>
    </row>
    <row r="25" spans="1:17" x14ac:dyDescent="0.35">
      <c r="A25">
        <v>3</v>
      </c>
      <c r="B25" t="s">
        <v>52</v>
      </c>
      <c r="C25">
        <v>4</v>
      </c>
      <c r="D25">
        <v>7</v>
      </c>
      <c r="E25">
        <v>35</v>
      </c>
      <c r="F25">
        <v>8.8000000000000007</v>
      </c>
      <c r="G25">
        <v>21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5.5</v>
      </c>
      <c r="P25">
        <v>5.5</v>
      </c>
      <c r="Q25" s="1">
        <v>0</v>
      </c>
    </row>
    <row r="26" spans="1:17" x14ac:dyDescent="0.35">
      <c r="A26">
        <v>3</v>
      </c>
      <c r="B26" t="s">
        <v>17</v>
      </c>
      <c r="C26">
        <v>4</v>
      </c>
      <c r="D26">
        <v>5</v>
      </c>
      <c r="E26">
        <v>35</v>
      </c>
      <c r="F26">
        <v>8.8000000000000007</v>
      </c>
      <c r="G26">
        <v>20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5.5</v>
      </c>
      <c r="P26">
        <v>5.5</v>
      </c>
      <c r="Q26" s="1">
        <v>0.60299999999999998</v>
      </c>
    </row>
    <row r="27" spans="1:17" x14ac:dyDescent="0.35">
      <c r="A27">
        <v>3</v>
      </c>
      <c r="B27" t="s">
        <v>43</v>
      </c>
      <c r="C27">
        <v>3</v>
      </c>
      <c r="D27">
        <v>4</v>
      </c>
      <c r="E27">
        <v>38</v>
      </c>
      <c r="F27">
        <v>12.7</v>
      </c>
      <c r="G27">
        <v>17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5.3</v>
      </c>
      <c r="P27">
        <v>5.3</v>
      </c>
      <c r="Q27" s="1">
        <v>1E-3</v>
      </c>
    </row>
    <row r="28" spans="1:17" x14ac:dyDescent="0.35">
      <c r="A28">
        <v>3</v>
      </c>
      <c r="B28" t="s">
        <v>29</v>
      </c>
      <c r="C28">
        <v>3</v>
      </c>
      <c r="D28">
        <v>5</v>
      </c>
      <c r="E28">
        <v>26</v>
      </c>
      <c r="F28">
        <v>8.6999999999999993</v>
      </c>
      <c r="G28">
        <v>18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4.0999999999999996</v>
      </c>
      <c r="P28">
        <v>4.0999999999999996</v>
      </c>
      <c r="Q28" s="1">
        <v>0.20200000000000001</v>
      </c>
    </row>
    <row r="29" spans="1:17" x14ac:dyDescent="0.35">
      <c r="A29">
        <v>3</v>
      </c>
      <c r="B29" t="s">
        <v>45</v>
      </c>
      <c r="C29">
        <v>4</v>
      </c>
      <c r="D29">
        <v>4</v>
      </c>
      <c r="E29">
        <v>20</v>
      </c>
      <c r="F29">
        <v>5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4</v>
      </c>
      <c r="P29">
        <v>4</v>
      </c>
      <c r="Q29" s="1">
        <v>0.92100000000000004</v>
      </c>
    </row>
    <row r="30" spans="1:17" x14ac:dyDescent="0.35">
      <c r="A30">
        <v>3</v>
      </c>
      <c r="B30" t="s">
        <v>80</v>
      </c>
      <c r="C30">
        <v>2</v>
      </c>
      <c r="D30">
        <v>4</v>
      </c>
      <c r="E30">
        <v>30</v>
      </c>
      <c r="F30">
        <v>15</v>
      </c>
      <c r="G30">
        <v>26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4</v>
      </c>
      <c r="P30">
        <v>4</v>
      </c>
      <c r="Q30" s="1">
        <v>0.03</v>
      </c>
    </row>
    <row r="31" spans="1:17" x14ac:dyDescent="0.35">
      <c r="A31">
        <v>3</v>
      </c>
      <c r="B31" t="s">
        <v>18</v>
      </c>
      <c r="C31">
        <v>3</v>
      </c>
      <c r="D31">
        <v>7</v>
      </c>
      <c r="E31">
        <v>20</v>
      </c>
      <c r="F31">
        <v>6.7</v>
      </c>
      <c r="G31">
        <v>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3.5</v>
      </c>
      <c r="P31">
        <v>3.5</v>
      </c>
      <c r="Q31" s="1">
        <v>0.6</v>
      </c>
    </row>
    <row r="32" spans="1:17" x14ac:dyDescent="0.35">
      <c r="A32">
        <v>3</v>
      </c>
      <c r="B32" t="s">
        <v>37</v>
      </c>
      <c r="C32">
        <v>2</v>
      </c>
      <c r="D32">
        <v>2</v>
      </c>
      <c r="E32">
        <v>22</v>
      </c>
      <c r="F32">
        <v>11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3.2</v>
      </c>
      <c r="P32">
        <v>3.2</v>
      </c>
      <c r="Q32" s="1">
        <v>0.79900000000000004</v>
      </c>
    </row>
    <row r="33" spans="1:17" x14ac:dyDescent="0.35">
      <c r="A33">
        <v>3</v>
      </c>
      <c r="B33" t="s">
        <v>16</v>
      </c>
      <c r="C33">
        <v>2</v>
      </c>
      <c r="D33">
        <v>5</v>
      </c>
      <c r="E33">
        <v>17</v>
      </c>
      <c r="F33">
        <v>8.5</v>
      </c>
      <c r="G33">
        <v>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2.7</v>
      </c>
      <c r="P33">
        <v>2.7</v>
      </c>
      <c r="Q33" s="1">
        <v>0.21199999999999999</v>
      </c>
    </row>
    <row r="34" spans="1:17" x14ac:dyDescent="0.35">
      <c r="A34">
        <v>3</v>
      </c>
      <c r="B34" t="s">
        <v>27</v>
      </c>
      <c r="C34">
        <v>1</v>
      </c>
      <c r="D34">
        <v>1</v>
      </c>
      <c r="E34">
        <v>9</v>
      </c>
      <c r="F34">
        <v>9</v>
      </c>
      <c r="G34">
        <v>9</v>
      </c>
      <c r="H34">
        <v>0</v>
      </c>
      <c r="I34">
        <v>0</v>
      </c>
      <c r="J34">
        <v>4</v>
      </c>
      <c r="K34">
        <v>12</v>
      </c>
      <c r="L34">
        <v>0</v>
      </c>
      <c r="M34">
        <v>0</v>
      </c>
      <c r="N34">
        <v>1</v>
      </c>
      <c r="O34">
        <v>2.6</v>
      </c>
      <c r="P34">
        <v>2.6</v>
      </c>
      <c r="Q34" s="1">
        <v>0.72599999999999998</v>
      </c>
    </row>
    <row r="35" spans="1:17" x14ac:dyDescent="0.35">
      <c r="A35">
        <v>3</v>
      </c>
      <c r="B35" t="s">
        <v>63</v>
      </c>
      <c r="C35">
        <v>1</v>
      </c>
      <c r="D35">
        <v>2</v>
      </c>
      <c r="E35">
        <v>20</v>
      </c>
      <c r="F35">
        <v>20</v>
      </c>
      <c r="G35">
        <v>20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2.5</v>
      </c>
      <c r="P35">
        <v>2.5</v>
      </c>
      <c r="Q35" s="1">
        <v>0.30199999999999999</v>
      </c>
    </row>
    <row r="36" spans="1:17" x14ac:dyDescent="0.35">
      <c r="A36">
        <v>3</v>
      </c>
      <c r="B36" t="s">
        <v>38</v>
      </c>
      <c r="C36">
        <v>1</v>
      </c>
      <c r="D36">
        <v>1</v>
      </c>
      <c r="E36">
        <v>18</v>
      </c>
      <c r="F36">
        <v>18</v>
      </c>
      <c r="G36">
        <v>18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2.2999999999999998</v>
      </c>
      <c r="P36">
        <v>2.2999999999999998</v>
      </c>
      <c r="Q36" s="1">
        <v>3.3000000000000002E-2</v>
      </c>
    </row>
    <row r="37" spans="1:17" x14ac:dyDescent="0.35">
      <c r="A37">
        <v>3</v>
      </c>
      <c r="B37" t="s">
        <v>39</v>
      </c>
      <c r="C37">
        <v>3</v>
      </c>
      <c r="D37">
        <v>4</v>
      </c>
      <c r="E37">
        <v>7</v>
      </c>
      <c r="F37">
        <v>2.2999999999999998</v>
      </c>
      <c r="G37">
        <v>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2.2000000000000002</v>
      </c>
      <c r="P37">
        <v>2.2000000000000002</v>
      </c>
      <c r="Q37" s="1">
        <v>0.28100000000000003</v>
      </c>
    </row>
    <row r="38" spans="1:17" x14ac:dyDescent="0.35">
      <c r="A38">
        <v>3</v>
      </c>
      <c r="B38" t="s">
        <v>35</v>
      </c>
      <c r="C38">
        <v>2</v>
      </c>
      <c r="D38">
        <v>2</v>
      </c>
      <c r="E38">
        <v>12</v>
      </c>
      <c r="F38">
        <v>6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2.2000000000000002</v>
      </c>
      <c r="P38">
        <v>2.2000000000000002</v>
      </c>
      <c r="Q38" s="1">
        <v>1E-3</v>
      </c>
    </row>
    <row r="39" spans="1:17" x14ac:dyDescent="0.35">
      <c r="A39">
        <v>3</v>
      </c>
      <c r="B39" t="s">
        <v>58</v>
      </c>
      <c r="C39">
        <v>2</v>
      </c>
      <c r="D39">
        <v>4</v>
      </c>
      <c r="E39">
        <v>12</v>
      </c>
      <c r="F39">
        <v>6</v>
      </c>
      <c r="G39"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2.2000000000000002</v>
      </c>
      <c r="P39">
        <v>2.2000000000000002</v>
      </c>
      <c r="Q39" s="1">
        <v>0.26400000000000001</v>
      </c>
    </row>
    <row r="40" spans="1:17" x14ac:dyDescent="0.35">
      <c r="A40">
        <v>3</v>
      </c>
      <c r="B40" t="s">
        <v>30</v>
      </c>
      <c r="C40">
        <v>1</v>
      </c>
      <c r="D40">
        <v>2</v>
      </c>
      <c r="E40">
        <v>16</v>
      </c>
      <c r="F40">
        <v>16</v>
      </c>
      <c r="G40">
        <v>16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2.1</v>
      </c>
      <c r="P40">
        <v>2.1</v>
      </c>
      <c r="Q40" s="1">
        <v>0.39500000000000002</v>
      </c>
    </row>
    <row r="41" spans="1:17" x14ac:dyDescent="0.35">
      <c r="A41">
        <v>3</v>
      </c>
      <c r="B41" t="s">
        <v>65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</v>
      </c>
      <c r="P41">
        <v>2</v>
      </c>
      <c r="Q41" s="1">
        <v>6.4000000000000001E-2</v>
      </c>
    </row>
    <row r="42" spans="1:17" x14ac:dyDescent="0.35">
      <c r="A42">
        <v>3</v>
      </c>
      <c r="B42" t="s">
        <v>148</v>
      </c>
      <c r="C42">
        <v>1</v>
      </c>
      <c r="D42">
        <v>1</v>
      </c>
      <c r="E42">
        <v>15</v>
      </c>
      <c r="F42">
        <v>15</v>
      </c>
      <c r="G42">
        <v>15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</v>
      </c>
      <c r="P42">
        <v>2</v>
      </c>
      <c r="Q42" s="1">
        <v>2E-3</v>
      </c>
    </row>
    <row r="43" spans="1:17" x14ac:dyDescent="0.35">
      <c r="A43">
        <v>3</v>
      </c>
      <c r="B43" t="s">
        <v>95</v>
      </c>
      <c r="C43">
        <v>2</v>
      </c>
      <c r="D43">
        <v>3</v>
      </c>
      <c r="E43">
        <v>10</v>
      </c>
      <c r="F43">
        <v>5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</v>
      </c>
      <c r="P43">
        <v>2</v>
      </c>
      <c r="Q43" s="1">
        <v>0</v>
      </c>
    </row>
    <row r="44" spans="1:17" x14ac:dyDescent="0.35">
      <c r="A44">
        <v>3</v>
      </c>
      <c r="B44" t="s">
        <v>48</v>
      </c>
      <c r="C44">
        <v>1</v>
      </c>
      <c r="D44">
        <v>1</v>
      </c>
      <c r="E44">
        <v>15</v>
      </c>
      <c r="F44">
        <v>15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2</v>
      </c>
      <c r="P44">
        <v>2</v>
      </c>
      <c r="Q44" s="1">
        <v>5.0000000000000001E-3</v>
      </c>
    </row>
    <row r="45" spans="1:17" x14ac:dyDescent="0.35">
      <c r="A45">
        <v>3</v>
      </c>
      <c r="B45" t="s">
        <v>21</v>
      </c>
      <c r="C45">
        <v>2</v>
      </c>
      <c r="D45">
        <v>4</v>
      </c>
      <c r="E45">
        <v>9</v>
      </c>
      <c r="F45">
        <v>4.5</v>
      </c>
      <c r="G45">
        <v>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1.9</v>
      </c>
      <c r="P45">
        <v>1.9</v>
      </c>
      <c r="Q45" s="1">
        <v>7.0000000000000001E-3</v>
      </c>
    </row>
    <row r="46" spans="1:17" x14ac:dyDescent="0.35">
      <c r="A46">
        <v>3</v>
      </c>
      <c r="B46" t="s">
        <v>137</v>
      </c>
      <c r="C46">
        <v>2</v>
      </c>
      <c r="D46">
        <v>2</v>
      </c>
      <c r="E46">
        <v>7</v>
      </c>
      <c r="F46">
        <v>3.5</v>
      </c>
      <c r="G46">
        <v>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1.7</v>
      </c>
      <c r="P46">
        <v>1.7</v>
      </c>
      <c r="Q46" s="1">
        <v>1E-3</v>
      </c>
    </row>
    <row r="47" spans="1:17" x14ac:dyDescent="0.35">
      <c r="A47">
        <v>3</v>
      </c>
      <c r="B47" t="s">
        <v>130</v>
      </c>
      <c r="C47">
        <v>1</v>
      </c>
      <c r="D47">
        <v>1</v>
      </c>
      <c r="E47">
        <v>11</v>
      </c>
      <c r="F47">
        <v>11</v>
      </c>
      <c r="G47">
        <v>11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1.6</v>
      </c>
      <c r="P47">
        <v>1.6</v>
      </c>
      <c r="Q47" s="1">
        <v>0</v>
      </c>
    </row>
    <row r="48" spans="1:17" x14ac:dyDescent="0.35">
      <c r="A48">
        <v>3</v>
      </c>
      <c r="B48" t="s">
        <v>244</v>
      </c>
      <c r="C48">
        <v>2</v>
      </c>
      <c r="D48">
        <v>2</v>
      </c>
      <c r="E48">
        <v>6</v>
      </c>
      <c r="F48">
        <v>3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1.6</v>
      </c>
      <c r="P48">
        <v>1.6</v>
      </c>
      <c r="Q48" s="1">
        <v>0.16400000000000001</v>
      </c>
    </row>
    <row r="49" spans="1:17" x14ac:dyDescent="0.35">
      <c r="A49">
        <v>3</v>
      </c>
      <c r="B49" t="s">
        <v>50</v>
      </c>
      <c r="C49">
        <v>1</v>
      </c>
      <c r="D49">
        <v>3</v>
      </c>
      <c r="E49">
        <v>11</v>
      </c>
      <c r="F49">
        <v>11</v>
      </c>
      <c r="G49">
        <v>11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1.6</v>
      </c>
      <c r="P49">
        <v>1.6</v>
      </c>
      <c r="Q49" s="1">
        <v>3.4000000000000002E-2</v>
      </c>
    </row>
    <row r="50" spans="1:17" x14ac:dyDescent="0.35">
      <c r="A50">
        <v>3</v>
      </c>
      <c r="B50" t="s">
        <v>125</v>
      </c>
      <c r="C50">
        <v>1</v>
      </c>
      <c r="D50">
        <v>2</v>
      </c>
      <c r="E50">
        <v>11</v>
      </c>
      <c r="F50">
        <v>11</v>
      </c>
      <c r="G50">
        <v>11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1.6</v>
      </c>
      <c r="P50">
        <v>1.6</v>
      </c>
      <c r="Q50" s="1">
        <v>1E-3</v>
      </c>
    </row>
    <row r="51" spans="1:17" x14ac:dyDescent="0.35">
      <c r="A51">
        <v>3</v>
      </c>
      <c r="B51" t="s">
        <v>26</v>
      </c>
      <c r="C51">
        <v>1</v>
      </c>
      <c r="D51">
        <v>3</v>
      </c>
      <c r="E51">
        <v>11</v>
      </c>
      <c r="F51">
        <v>11</v>
      </c>
      <c r="G51">
        <v>11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1.6</v>
      </c>
      <c r="P51">
        <v>1.6</v>
      </c>
      <c r="Q51" s="1">
        <v>5.3999999999999999E-2</v>
      </c>
    </row>
    <row r="52" spans="1:17" x14ac:dyDescent="0.35">
      <c r="A52">
        <v>3</v>
      </c>
      <c r="B52" t="s">
        <v>198</v>
      </c>
      <c r="C52">
        <v>1</v>
      </c>
      <c r="D52">
        <v>1</v>
      </c>
      <c r="E52">
        <v>10</v>
      </c>
      <c r="F52">
        <v>10</v>
      </c>
      <c r="G52">
        <v>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1.5</v>
      </c>
      <c r="P52">
        <v>1.5</v>
      </c>
      <c r="Q52" s="1">
        <v>0</v>
      </c>
    </row>
    <row r="53" spans="1:17" x14ac:dyDescent="0.35">
      <c r="A53">
        <v>3</v>
      </c>
      <c r="B53" t="s">
        <v>41</v>
      </c>
      <c r="C53">
        <v>1</v>
      </c>
      <c r="D53">
        <v>2</v>
      </c>
      <c r="E53">
        <v>9</v>
      </c>
      <c r="F53">
        <v>9</v>
      </c>
      <c r="G53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1.4</v>
      </c>
      <c r="P53">
        <v>1.4</v>
      </c>
      <c r="Q53" s="1">
        <v>0.01</v>
      </c>
    </row>
    <row r="54" spans="1:17" x14ac:dyDescent="0.35">
      <c r="A54">
        <v>3</v>
      </c>
      <c r="B54" t="s">
        <v>202</v>
      </c>
      <c r="C54">
        <v>1</v>
      </c>
      <c r="D54">
        <v>1</v>
      </c>
      <c r="E54">
        <v>9</v>
      </c>
      <c r="F54">
        <v>9</v>
      </c>
      <c r="G54">
        <v>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1.4</v>
      </c>
      <c r="P54">
        <v>1.4</v>
      </c>
      <c r="Q54" s="1">
        <v>1E-3</v>
      </c>
    </row>
    <row r="55" spans="1:17" x14ac:dyDescent="0.35">
      <c r="A55">
        <v>3</v>
      </c>
      <c r="B55" t="s">
        <v>40</v>
      </c>
      <c r="C55">
        <v>1</v>
      </c>
      <c r="D55">
        <v>3</v>
      </c>
      <c r="E55">
        <v>9</v>
      </c>
      <c r="F55">
        <v>9</v>
      </c>
      <c r="G55">
        <v>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1.4</v>
      </c>
      <c r="P55">
        <v>1.4</v>
      </c>
      <c r="Q55" s="1">
        <v>0.83299999999999996</v>
      </c>
    </row>
    <row r="56" spans="1:17" x14ac:dyDescent="0.35">
      <c r="A56">
        <v>3</v>
      </c>
      <c r="B56" t="s">
        <v>188</v>
      </c>
      <c r="C56">
        <v>1</v>
      </c>
      <c r="D56">
        <v>1</v>
      </c>
      <c r="E56">
        <v>8</v>
      </c>
      <c r="F56">
        <v>8</v>
      </c>
      <c r="G56">
        <v>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1.3</v>
      </c>
      <c r="P56">
        <v>1.3</v>
      </c>
      <c r="Q56" s="1">
        <v>0</v>
      </c>
    </row>
    <row r="57" spans="1:17" x14ac:dyDescent="0.35">
      <c r="A57">
        <v>3</v>
      </c>
      <c r="B57" t="s">
        <v>118</v>
      </c>
      <c r="C57">
        <v>1</v>
      </c>
      <c r="D57">
        <v>1</v>
      </c>
      <c r="E57">
        <v>8</v>
      </c>
      <c r="F57">
        <v>8</v>
      </c>
      <c r="G57">
        <v>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1.3</v>
      </c>
      <c r="P57">
        <v>1.3</v>
      </c>
      <c r="Q57" s="1">
        <v>8.9999999999999993E-3</v>
      </c>
    </row>
    <row r="58" spans="1:17" x14ac:dyDescent="0.35">
      <c r="A58">
        <v>3</v>
      </c>
      <c r="B58" t="s">
        <v>31</v>
      </c>
      <c r="C58">
        <v>2</v>
      </c>
      <c r="D58">
        <v>2</v>
      </c>
      <c r="E58">
        <v>3</v>
      </c>
      <c r="F58">
        <v>1.5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1.3</v>
      </c>
      <c r="P58">
        <v>1.3</v>
      </c>
      <c r="Q58" s="1">
        <v>0.89600000000000002</v>
      </c>
    </row>
    <row r="59" spans="1:17" x14ac:dyDescent="0.35">
      <c r="A59">
        <v>3</v>
      </c>
      <c r="B59" t="s">
        <v>73</v>
      </c>
      <c r="C59">
        <v>1</v>
      </c>
      <c r="D59">
        <v>1</v>
      </c>
      <c r="E59">
        <v>7</v>
      </c>
      <c r="F59">
        <v>7</v>
      </c>
      <c r="G59">
        <v>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1.2</v>
      </c>
      <c r="P59">
        <v>1.2</v>
      </c>
      <c r="Q59" s="1">
        <v>1E-3</v>
      </c>
    </row>
    <row r="60" spans="1:17" x14ac:dyDescent="0.35">
      <c r="A60">
        <v>3</v>
      </c>
      <c r="B60" t="s">
        <v>170</v>
      </c>
      <c r="C60">
        <v>1</v>
      </c>
      <c r="D60">
        <v>2</v>
      </c>
      <c r="E60">
        <v>6</v>
      </c>
      <c r="F60">
        <v>6</v>
      </c>
      <c r="G60">
        <v>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1.1000000000000001</v>
      </c>
      <c r="P60">
        <v>1.1000000000000001</v>
      </c>
      <c r="Q60" s="1">
        <v>2E-3</v>
      </c>
    </row>
    <row r="61" spans="1:17" x14ac:dyDescent="0.35">
      <c r="A61">
        <v>3</v>
      </c>
      <c r="B61" t="s">
        <v>104</v>
      </c>
      <c r="C61">
        <v>1</v>
      </c>
      <c r="D61">
        <v>1</v>
      </c>
      <c r="E61">
        <v>4</v>
      </c>
      <c r="F61">
        <v>4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0.9</v>
      </c>
      <c r="P61">
        <v>0.9</v>
      </c>
      <c r="Q61" s="1">
        <v>0</v>
      </c>
    </row>
    <row r="62" spans="1:17" x14ac:dyDescent="0.35">
      <c r="A62">
        <v>3</v>
      </c>
      <c r="B62" t="s">
        <v>156</v>
      </c>
      <c r="C62">
        <v>1</v>
      </c>
      <c r="D62">
        <v>1</v>
      </c>
      <c r="E62">
        <v>3</v>
      </c>
      <c r="F62">
        <v>3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0.8</v>
      </c>
      <c r="P62">
        <v>0.8</v>
      </c>
      <c r="Q62" s="1">
        <v>1E-3</v>
      </c>
    </row>
    <row r="63" spans="1:17" x14ac:dyDescent="0.35">
      <c r="A63">
        <v>3</v>
      </c>
      <c r="B63" t="s">
        <v>47</v>
      </c>
      <c r="C63">
        <v>1</v>
      </c>
      <c r="D63">
        <v>1</v>
      </c>
      <c r="E63">
        <v>2</v>
      </c>
      <c r="F63">
        <v>2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0.7</v>
      </c>
      <c r="P63">
        <v>0.7</v>
      </c>
      <c r="Q63" s="1">
        <v>0.80400000000000005</v>
      </c>
    </row>
    <row r="64" spans="1:17" x14ac:dyDescent="0.35">
      <c r="A64">
        <v>3</v>
      </c>
      <c r="B64" t="s">
        <v>101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4</v>
      </c>
      <c r="L64">
        <v>0</v>
      </c>
      <c r="M64">
        <v>0</v>
      </c>
      <c r="N64">
        <v>1</v>
      </c>
      <c r="O64">
        <v>0.4</v>
      </c>
      <c r="P64">
        <v>0.4</v>
      </c>
      <c r="Q64" s="1">
        <v>1E-3</v>
      </c>
    </row>
    <row r="65" spans="1:17" x14ac:dyDescent="0.35">
      <c r="A65">
        <v>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3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3</v>
      </c>
      <c r="B67" t="s">
        <v>53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1E-3</v>
      </c>
    </row>
    <row r="68" spans="1:17" x14ac:dyDescent="0.35">
      <c r="A68">
        <v>3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x14ac:dyDescent="0.35">
      <c r="A69">
        <v>3</v>
      </c>
      <c r="B69" t="s">
        <v>74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 s="1">
        <v>0</v>
      </c>
    </row>
    <row r="70" spans="1:17" x14ac:dyDescent="0.35">
      <c r="A70">
        <v>3</v>
      </c>
      <c r="B70" t="s">
        <v>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3</v>
      </c>
      <c r="B71" t="s">
        <v>60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3.5000000000000003E-2</v>
      </c>
    </row>
    <row r="72" spans="1:17" x14ac:dyDescent="0.35">
      <c r="A72">
        <v>3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3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x14ac:dyDescent="0.35">
      <c r="A74">
        <v>3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3</v>
      </c>
      <c r="B75" t="s">
        <v>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3</v>
      </c>
      <c r="B76" t="s">
        <v>79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3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 s="1">
        <v>1E-3</v>
      </c>
    </row>
    <row r="78" spans="1:17" x14ac:dyDescent="0.35">
      <c r="A78">
        <v>3</v>
      </c>
      <c r="B78" t="s">
        <v>44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1E-3</v>
      </c>
    </row>
    <row r="79" spans="1:17" x14ac:dyDescent="0.35">
      <c r="A79">
        <v>3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1E-3</v>
      </c>
    </row>
    <row r="80" spans="1:17" x14ac:dyDescent="0.35">
      <c r="A80">
        <v>3</v>
      </c>
      <c r="B80" t="s">
        <v>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 s="1">
        <v>0</v>
      </c>
    </row>
    <row r="81" spans="1:17" x14ac:dyDescent="0.35">
      <c r="A81">
        <v>3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3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 s="1">
        <v>0</v>
      </c>
    </row>
    <row r="83" spans="1:17" x14ac:dyDescent="0.35">
      <c r="A83">
        <v>3</v>
      </c>
      <c r="B83" t="s">
        <v>238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3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3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3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3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3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3</v>
      </c>
      <c r="B90" t="s">
        <v>242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3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3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 s="1">
        <v>0</v>
      </c>
    </row>
    <row r="93" spans="1:17" x14ac:dyDescent="0.35">
      <c r="A93">
        <v>3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3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3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 s="1">
        <v>0</v>
      </c>
    </row>
    <row r="97" spans="1:17" x14ac:dyDescent="0.35">
      <c r="A97">
        <v>3</v>
      </c>
      <c r="B97" t="s">
        <v>102</v>
      </c>
      <c r="C97">
        <v>0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 s="1">
        <v>4.0000000000000001E-3</v>
      </c>
    </row>
    <row r="98" spans="1:17" x14ac:dyDescent="0.35">
      <c r="A98">
        <v>3</v>
      </c>
      <c r="B98" t="s">
        <v>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1">
        <v>1E-3</v>
      </c>
    </row>
    <row r="99" spans="1:17" x14ac:dyDescent="0.35">
      <c r="A99">
        <v>3</v>
      </c>
      <c r="B99" t="s">
        <v>105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3</v>
      </c>
      <c r="B100" t="s">
        <v>237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3</v>
      </c>
      <c r="B101" t="s">
        <v>107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3</v>
      </c>
      <c r="B102" t="s">
        <v>108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3</v>
      </c>
      <c r="B103" t="s">
        <v>109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3</v>
      </c>
      <c r="B104" t="s">
        <v>110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3</v>
      </c>
      <c r="B105" t="s">
        <v>111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3</v>
      </c>
      <c r="B106" t="s">
        <v>55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 s="1">
        <v>1E-3</v>
      </c>
    </row>
    <row r="107" spans="1:17" x14ac:dyDescent="0.35">
      <c r="A107">
        <v>3</v>
      </c>
      <c r="B107" t="s">
        <v>112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3</v>
      </c>
      <c r="B108" t="s">
        <v>113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 s="1">
        <v>1E-3</v>
      </c>
    </row>
    <row r="109" spans="1:17" x14ac:dyDescent="0.35">
      <c r="A109">
        <v>3</v>
      </c>
      <c r="B109" t="s">
        <v>114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">
        <v>0</v>
      </c>
    </row>
    <row r="110" spans="1:17" x14ac:dyDescent="0.35">
      <c r="A110">
        <v>3</v>
      </c>
      <c r="B110" t="s">
        <v>115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 s="1">
        <v>0</v>
      </c>
    </row>
    <row r="111" spans="1:17" x14ac:dyDescent="0.35">
      <c r="A111">
        <v>3</v>
      </c>
      <c r="B111" t="s">
        <v>116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3</v>
      </c>
      <c r="B112" t="s">
        <v>117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3</v>
      </c>
      <c r="B113" t="s">
        <v>119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3</v>
      </c>
      <c r="B114" t="s">
        <v>120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3</v>
      </c>
      <c r="B115" t="s">
        <v>121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3</v>
      </c>
      <c r="B116" t="s">
        <v>122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3</v>
      </c>
      <c r="B117" t="s">
        <v>124</v>
      </c>
      <c r="C117">
        <v>0</v>
      </c>
      <c r="D117">
        <v>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 s="1">
        <v>5.0000000000000001E-3</v>
      </c>
    </row>
    <row r="118" spans="1:17" x14ac:dyDescent="0.35">
      <c r="A118">
        <v>3</v>
      </c>
      <c r="B118" t="s">
        <v>123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0</v>
      </c>
    </row>
    <row r="119" spans="1:17" x14ac:dyDescent="0.35">
      <c r="A119">
        <v>3</v>
      </c>
      <c r="B119" t="s">
        <v>126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3</v>
      </c>
      <c r="B12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0</v>
      </c>
    </row>
    <row r="121" spans="1:17" x14ac:dyDescent="0.35">
      <c r="A121">
        <v>3</v>
      </c>
      <c r="B121" t="s">
        <v>128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3</v>
      </c>
      <c r="B122" t="s">
        <v>129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3</v>
      </c>
      <c r="B123" t="s">
        <v>132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3</v>
      </c>
      <c r="B124" t="s">
        <v>133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3</v>
      </c>
      <c r="B125" t="s">
        <v>134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0</v>
      </c>
    </row>
    <row r="126" spans="1:17" x14ac:dyDescent="0.35">
      <c r="A126">
        <v>3</v>
      </c>
      <c r="B126" t="s">
        <v>135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3</v>
      </c>
      <c r="B127" t="s">
        <v>33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3.0000000000000001E-3</v>
      </c>
    </row>
    <row r="128" spans="1:17" x14ac:dyDescent="0.35">
      <c r="A128">
        <v>3</v>
      </c>
      <c r="B128" t="s">
        <v>136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3.3000000000000002E-2</v>
      </c>
    </row>
    <row r="129" spans="1:17" x14ac:dyDescent="0.35">
      <c r="A129">
        <v>3</v>
      </c>
      <c r="B129" t="s">
        <v>138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3</v>
      </c>
      <c r="B130" t="s">
        <v>139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3</v>
      </c>
      <c r="B131" t="s">
        <v>140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 s="1">
        <v>0</v>
      </c>
    </row>
    <row r="132" spans="1:17" x14ac:dyDescent="0.35">
      <c r="A132">
        <v>3</v>
      </c>
      <c r="B132" t="s">
        <v>141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3</v>
      </c>
      <c r="B133" t="s">
        <v>142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3</v>
      </c>
      <c r="B134" t="s">
        <v>143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3</v>
      </c>
      <c r="B135" t="s">
        <v>243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3</v>
      </c>
      <c r="B136" t="s">
        <v>245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0</v>
      </c>
    </row>
    <row r="137" spans="1:17" x14ac:dyDescent="0.35">
      <c r="A137">
        <v>3</v>
      </c>
      <c r="B137" t="s">
        <v>145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3</v>
      </c>
      <c r="B138" t="s">
        <v>151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0</v>
      </c>
    </row>
    <row r="139" spans="1:17" x14ac:dyDescent="0.35">
      <c r="A139">
        <v>3</v>
      </c>
      <c r="B139" t="s">
        <v>146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1E-3</v>
      </c>
    </row>
    <row r="140" spans="1:17" x14ac:dyDescent="0.35">
      <c r="A140">
        <v>3</v>
      </c>
      <c r="B140" t="s">
        <v>147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3</v>
      </c>
      <c r="B141" t="s">
        <v>239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0</v>
      </c>
    </row>
    <row r="142" spans="1:17" x14ac:dyDescent="0.35">
      <c r="A142">
        <v>3</v>
      </c>
      <c r="B142" t="s">
        <v>150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3</v>
      </c>
      <c r="B143" t="s">
        <v>152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3</v>
      </c>
      <c r="B144" t="s">
        <v>153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3</v>
      </c>
      <c r="B145" t="s">
        <v>154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 s="1">
        <v>0</v>
      </c>
    </row>
    <row r="146" spans="1:17" x14ac:dyDescent="0.35">
      <c r="A146">
        <v>3</v>
      </c>
      <c r="B146" t="s">
        <v>155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 s="1">
        <v>3.0000000000000001E-3</v>
      </c>
    </row>
    <row r="147" spans="1:17" x14ac:dyDescent="0.35">
      <c r="A147">
        <v>3</v>
      </c>
      <c r="B147" t="s">
        <v>157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3</v>
      </c>
      <c r="B148" t="s">
        <v>158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3</v>
      </c>
      <c r="B149" t="s">
        <v>159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3</v>
      </c>
      <c r="B150" t="s">
        <v>160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3</v>
      </c>
      <c r="B151" t="s">
        <v>161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2E-3</v>
      </c>
    </row>
    <row r="152" spans="1:17" x14ac:dyDescent="0.35">
      <c r="A152">
        <v>3</v>
      </c>
      <c r="B152" t="s">
        <v>162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3</v>
      </c>
      <c r="B153" t="s">
        <v>36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3</v>
      </c>
      <c r="B154" t="s">
        <v>163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0.01</v>
      </c>
    </row>
    <row r="155" spans="1:17" x14ac:dyDescent="0.35">
      <c r="A155">
        <v>3</v>
      </c>
      <c r="B155" t="s">
        <v>164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3</v>
      </c>
      <c r="B156" t="s">
        <v>165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3</v>
      </c>
      <c r="B157" t="s">
        <v>166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0</v>
      </c>
    </row>
    <row r="158" spans="1:17" x14ac:dyDescent="0.35">
      <c r="A158">
        <v>3</v>
      </c>
      <c r="B158" t="s">
        <v>167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1E-3</v>
      </c>
    </row>
    <row r="159" spans="1:17" x14ac:dyDescent="0.35">
      <c r="A159">
        <v>3</v>
      </c>
      <c r="B159" t="s">
        <v>168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3</v>
      </c>
      <c r="B160" t="s">
        <v>171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0</v>
      </c>
    </row>
    <row r="161" spans="1:17" x14ac:dyDescent="0.35">
      <c r="A161">
        <v>3</v>
      </c>
      <c r="B161" t="s">
        <v>169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5.8000000000000003E-2</v>
      </c>
    </row>
    <row r="162" spans="1:17" x14ac:dyDescent="0.35">
      <c r="A162">
        <v>3</v>
      </c>
      <c r="B162" t="s">
        <v>172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3</v>
      </c>
      <c r="B163" t="s">
        <v>173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3</v>
      </c>
      <c r="B164" t="s">
        <v>174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3</v>
      </c>
      <c r="B165" t="s">
        <v>20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0.64600000000000002</v>
      </c>
    </row>
    <row r="166" spans="1:17" x14ac:dyDescent="0.35">
      <c r="A166">
        <v>3</v>
      </c>
      <c r="B166" t="s">
        <v>235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3</v>
      </c>
      <c r="B167" t="s">
        <v>175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3</v>
      </c>
      <c r="B168" t="s">
        <v>176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3</v>
      </c>
      <c r="B169" t="s">
        <v>177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3</v>
      </c>
      <c r="B170" t="s">
        <v>178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3</v>
      </c>
      <c r="B171" t="s">
        <v>180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3</v>
      </c>
      <c r="B172" t="s">
        <v>181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3</v>
      </c>
      <c r="B173" t="s">
        <v>182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3</v>
      </c>
      <c r="B174" t="s">
        <v>183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3</v>
      </c>
      <c r="B175" t="s">
        <v>184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 s="1">
        <v>0</v>
      </c>
    </row>
    <row r="176" spans="1:17" x14ac:dyDescent="0.35">
      <c r="A176">
        <v>3</v>
      </c>
      <c r="B176" t="s">
        <v>185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 s="1">
        <v>1E-3</v>
      </c>
    </row>
    <row r="177" spans="1:17" x14ac:dyDescent="0.35">
      <c r="A177">
        <v>3</v>
      </c>
      <c r="B177" t="s">
        <v>186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3</v>
      </c>
      <c r="B178" t="s">
        <v>240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3</v>
      </c>
      <c r="B179" t="s">
        <v>54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3.0000000000000001E-3</v>
      </c>
    </row>
    <row r="180" spans="1:17" x14ac:dyDescent="0.35">
      <c r="A180">
        <v>3</v>
      </c>
      <c r="B180" t="s">
        <v>231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3</v>
      </c>
      <c r="B181" t="s">
        <v>187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3</v>
      </c>
      <c r="B182" t="s">
        <v>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0</v>
      </c>
    </row>
    <row r="183" spans="1:17" x14ac:dyDescent="0.35">
      <c r="A183">
        <v>3</v>
      </c>
      <c r="B183" t="s">
        <v>189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</v>
      </c>
    </row>
    <row r="184" spans="1:17" x14ac:dyDescent="0.35">
      <c r="A184">
        <v>3</v>
      </c>
      <c r="B184" t="s">
        <v>61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1E-3</v>
      </c>
    </row>
    <row r="185" spans="1:17" x14ac:dyDescent="0.35">
      <c r="A185">
        <v>3</v>
      </c>
      <c r="B185" t="s">
        <v>236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3</v>
      </c>
      <c r="B186" t="s">
        <v>190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0</v>
      </c>
    </row>
    <row r="187" spans="1:17" x14ac:dyDescent="0.35">
      <c r="A187">
        <v>3</v>
      </c>
      <c r="B187" t="s">
        <v>228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3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3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3</v>
      </c>
      <c r="B190" t="s">
        <v>194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3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0</v>
      </c>
    </row>
    <row r="192" spans="1:17" x14ac:dyDescent="0.35">
      <c r="A192">
        <v>3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3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3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1E-3</v>
      </c>
    </row>
    <row r="195" spans="1:17" x14ac:dyDescent="0.35">
      <c r="A195">
        <v>3</v>
      </c>
      <c r="B195" t="s">
        <v>200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0</v>
      </c>
    </row>
    <row r="196" spans="1:17" x14ac:dyDescent="0.35">
      <c r="A196">
        <v>3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Q196"/>
  <sheetViews>
    <sheetView showGridLines="0" topLeftCell="A168" workbookViewId="0">
      <selection activeCell="A5" sqref="A5:Q196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4</v>
      </c>
      <c r="B5" t="s">
        <v>37</v>
      </c>
      <c r="C5">
        <v>7</v>
      </c>
      <c r="D5">
        <v>9</v>
      </c>
      <c r="E5">
        <v>85</v>
      </c>
      <c r="F5">
        <v>12.1</v>
      </c>
      <c r="G5">
        <v>22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1</v>
      </c>
      <c r="O5">
        <v>24.1</v>
      </c>
      <c r="P5">
        <v>24.1</v>
      </c>
      <c r="Q5" s="1">
        <v>0.79900000000000004</v>
      </c>
    </row>
    <row r="6" spans="1:17" x14ac:dyDescent="0.35">
      <c r="A6">
        <v>4</v>
      </c>
      <c r="B6" t="s">
        <v>17</v>
      </c>
      <c r="C6">
        <v>5</v>
      </c>
      <c r="D6">
        <v>5</v>
      </c>
      <c r="E6">
        <v>80</v>
      </c>
      <c r="F6">
        <v>16</v>
      </c>
      <c r="G6">
        <v>36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22.5</v>
      </c>
      <c r="P6">
        <v>22.5</v>
      </c>
      <c r="Q6" s="1">
        <v>0.60299999999999998</v>
      </c>
    </row>
    <row r="7" spans="1:17" x14ac:dyDescent="0.35">
      <c r="A7">
        <v>4</v>
      </c>
      <c r="B7" t="s">
        <v>32</v>
      </c>
      <c r="C7">
        <v>6</v>
      </c>
      <c r="D7">
        <v>6</v>
      </c>
      <c r="E7">
        <v>95</v>
      </c>
      <c r="F7">
        <v>15.8</v>
      </c>
      <c r="G7">
        <v>33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12.5</v>
      </c>
      <c r="P7">
        <v>12.5</v>
      </c>
      <c r="Q7" s="1">
        <v>0.2</v>
      </c>
    </row>
    <row r="8" spans="1:17" x14ac:dyDescent="0.35">
      <c r="A8">
        <v>4</v>
      </c>
      <c r="B8" t="s">
        <v>125</v>
      </c>
      <c r="C8">
        <v>3</v>
      </c>
      <c r="D8">
        <v>4</v>
      </c>
      <c r="E8">
        <v>48</v>
      </c>
      <c r="F8">
        <v>16</v>
      </c>
      <c r="G8">
        <v>22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12.3</v>
      </c>
      <c r="P8">
        <v>12.3</v>
      </c>
      <c r="Q8" s="1">
        <v>1E-3</v>
      </c>
    </row>
    <row r="9" spans="1:17" x14ac:dyDescent="0.35">
      <c r="A9">
        <v>4</v>
      </c>
      <c r="B9" t="s">
        <v>40</v>
      </c>
      <c r="C9">
        <v>3</v>
      </c>
      <c r="D9">
        <v>3</v>
      </c>
      <c r="E9">
        <v>42</v>
      </c>
      <c r="F9">
        <v>14</v>
      </c>
      <c r="G9">
        <v>29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11.7</v>
      </c>
      <c r="P9">
        <v>11.7</v>
      </c>
      <c r="Q9" s="1">
        <v>0.83299999999999996</v>
      </c>
    </row>
    <row r="10" spans="1:17" x14ac:dyDescent="0.35">
      <c r="A10">
        <v>4</v>
      </c>
      <c r="B10" t="s">
        <v>25</v>
      </c>
      <c r="C10">
        <v>7</v>
      </c>
      <c r="D10">
        <v>7</v>
      </c>
      <c r="E10">
        <v>77</v>
      </c>
      <c r="F10">
        <v>11</v>
      </c>
      <c r="G10">
        <v>21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11.2</v>
      </c>
      <c r="P10">
        <v>11.2</v>
      </c>
      <c r="Q10" s="1">
        <v>0.84299999999999997</v>
      </c>
    </row>
    <row r="11" spans="1:17" x14ac:dyDescent="0.35">
      <c r="A11">
        <v>4</v>
      </c>
      <c r="B11" t="s">
        <v>61</v>
      </c>
      <c r="C11">
        <v>1</v>
      </c>
      <c r="D11">
        <v>1</v>
      </c>
      <c r="E11">
        <v>35</v>
      </c>
      <c r="F11">
        <v>35</v>
      </c>
      <c r="G11">
        <v>35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10</v>
      </c>
      <c r="P11">
        <v>10</v>
      </c>
      <c r="Q11" s="1">
        <v>1E-3</v>
      </c>
    </row>
    <row r="12" spans="1:17" x14ac:dyDescent="0.35">
      <c r="A12">
        <v>4</v>
      </c>
      <c r="B12" t="s">
        <v>41</v>
      </c>
      <c r="C12">
        <v>1</v>
      </c>
      <c r="D12">
        <v>3</v>
      </c>
      <c r="E12">
        <v>34</v>
      </c>
      <c r="F12">
        <v>34</v>
      </c>
      <c r="G12">
        <v>34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9.9</v>
      </c>
      <c r="P12">
        <v>9.9</v>
      </c>
      <c r="Q12" s="1">
        <v>0.01</v>
      </c>
    </row>
    <row r="13" spans="1:17" x14ac:dyDescent="0.35">
      <c r="A13">
        <v>4</v>
      </c>
      <c r="B13" t="s">
        <v>154</v>
      </c>
      <c r="C13">
        <v>2</v>
      </c>
      <c r="D13">
        <v>2</v>
      </c>
      <c r="E13">
        <v>26</v>
      </c>
      <c r="F13">
        <v>13</v>
      </c>
      <c r="G13">
        <v>24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9.6</v>
      </c>
      <c r="P13">
        <v>9.6</v>
      </c>
      <c r="Q13" s="1">
        <v>0</v>
      </c>
    </row>
    <row r="14" spans="1:17" x14ac:dyDescent="0.35">
      <c r="A14">
        <v>4</v>
      </c>
      <c r="B14" t="s">
        <v>23</v>
      </c>
      <c r="C14">
        <v>7</v>
      </c>
      <c r="D14">
        <v>8</v>
      </c>
      <c r="E14">
        <v>59</v>
      </c>
      <c r="F14">
        <v>8.4</v>
      </c>
      <c r="G14">
        <v>19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9.4</v>
      </c>
      <c r="P14">
        <v>9.4</v>
      </c>
      <c r="Q14" s="1">
        <v>0.94799999999999995</v>
      </c>
    </row>
    <row r="15" spans="1:17" x14ac:dyDescent="0.35">
      <c r="A15">
        <v>4</v>
      </c>
      <c r="B15" t="s">
        <v>19</v>
      </c>
      <c r="C15">
        <v>6</v>
      </c>
      <c r="D15">
        <v>9</v>
      </c>
      <c r="E15">
        <v>60</v>
      </c>
      <c r="F15">
        <v>10</v>
      </c>
      <c r="G15">
        <v>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9</v>
      </c>
      <c r="P15">
        <v>9</v>
      </c>
      <c r="Q15" s="1">
        <v>1</v>
      </c>
    </row>
    <row r="16" spans="1:17" x14ac:dyDescent="0.35">
      <c r="A16">
        <v>4</v>
      </c>
      <c r="B16" t="s">
        <v>56</v>
      </c>
      <c r="C16">
        <v>5</v>
      </c>
      <c r="D16">
        <v>11</v>
      </c>
      <c r="E16">
        <v>64</v>
      </c>
      <c r="F16">
        <v>12.8</v>
      </c>
      <c r="G16">
        <v>33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8.9</v>
      </c>
      <c r="P16">
        <v>8.9</v>
      </c>
      <c r="Q16" s="1">
        <v>0.45500000000000002</v>
      </c>
    </row>
    <row r="17" spans="1:17" x14ac:dyDescent="0.35">
      <c r="A17">
        <v>4</v>
      </c>
      <c r="B17" t="s">
        <v>30</v>
      </c>
      <c r="C17">
        <v>3</v>
      </c>
      <c r="D17">
        <v>4</v>
      </c>
      <c r="E17">
        <v>13</v>
      </c>
      <c r="F17">
        <v>4.3</v>
      </c>
      <c r="G17">
        <v>6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8.8000000000000007</v>
      </c>
      <c r="P17">
        <v>8.8000000000000007</v>
      </c>
      <c r="Q17" s="1">
        <v>0.39500000000000002</v>
      </c>
    </row>
    <row r="18" spans="1:17" x14ac:dyDescent="0.35">
      <c r="A18">
        <v>4</v>
      </c>
      <c r="B18" t="s">
        <v>244</v>
      </c>
      <c r="C18">
        <v>6</v>
      </c>
      <c r="D18">
        <v>10</v>
      </c>
      <c r="E18">
        <v>53</v>
      </c>
      <c r="F18">
        <v>8.8000000000000007</v>
      </c>
      <c r="G18">
        <v>15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8.3000000000000007</v>
      </c>
      <c r="P18">
        <v>8.3000000000000007</v>
      </c>
      <c r="Q18" s="1">
        <v>0.16400000000000001</v>
      </c>
    </row>
    <row r="19" spans="1:17" x14ac:dyDescent="0.35">
      <c r="A19">
        <v>4</v>
      </c>
      <c r="B19" t="s">
        <v>29</v>
      </c>
      <c r="C19">
        <v>4</v>
      </c>
      <c r="D19">
        <v>6</v>
      </c>
      <c r="E19">
        <v>58</v>
      </c>
      <c r="F19">
        <v>14.5</v>
      </c>
      <c r="G19">
        <v>25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7.8</v>
      </c>
      <c r="P19">
        <v>7.8</v>
      </c>
      <c r="Q19" s="1">
        <v>0.20200000000000001</v>
      </c>
    </row>
    <row r="20" spans="1:17" x14ac:dyDescent="0.35">
      <c r="A20">
        <v>4</v>
      </c>
      <c r="B20" t="s">
        <v>22</v>
      </c>
      <c r="C20">
        <v>4</v>
      </c>
      <c r="D20">
        <v>5</v>
      </c>
      <c r="E20">
        <v>56</v>
      </c>
      <c r="F20">
        <v>14</v>
      </c>
      <c r="G20">
        <v>35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7.6</v>
      </c>
      <c r="P20">
        <v>7.6</v>
      </c>
      <c r="Q20" s="1">
        <v>0.97</v>
      </c>
    </row>
    <row r="21" spans="1:17" x14ac:dyDescent="0.35">
      <c r="A21">
        <v>4</v>
      </c>
      <c r="B21" t="s">
        <v>45</v>
      </c>
      <c r="C21">
        <v>6</v>
      </c>
      <c r="D21">
        <v>7</v>
      </c>
      <c r="E21">
        <v>46</v>
      </c>
      <c r="F21">
        <v>7.7</v>
      </c>
      <c r="G21">
        <v>15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7.6</v>
      </c>
      <c r="P21">
        <v>7.6</v>
      </c>
      <c r="Q21" s="1">
        <v>0.92100000000000004</v>
      </c>
    </row>
    <row r="22" spans="1:17" x14ac:dyDescent="0.35">
      <c r="A22">
        <v>4</v>
      </c>
      <c r="B22" t="s">
        <v>28</v>
      </c>
      <c r="C22">
        <v>2</v>
      </c>
      <c r="D22">
        <v>2</v>
      </c>
      <c r="E22">
        <v>63</v>
      </c>
      <c r="F22">
        <v>31.5</v>
      </c>
      <c r="G22">
        <v>51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7.3</v>
      </c>
      <c r="P22">
        <v>7.3</v>
      </c>
      <c r="Q22" s="1">
        <v>1.7999999999999999E-2</v>
      </c>
    </row>
    <row r="23" spans="1:17" x14ac:dyDescent="0.35">
      <c r="A23">
        <v>4</v>
      </c>
      <c r="B23" t="s">
        <v>16</v>
      </c>
      <c r="C23">
        <v>4</v>
      </c>
      <c r="D23">
        <v>5</v>
      </c>
      <c r="E23">
        <v>51</v>
      </c>
      <c r="F23">
        <v>12.8</v>
      </c>
      <c r="G23">
        <v>21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7.1</v>
      </c>
      <c r="P23">
        <v>7.1</v>
      </c>
      <c r="Q23" s="1">
        <v>0.21199999999999999</v>
      </c>
    </row>
    <row r="24" spans="1:17" x14ac:dyDescent="0.35">
      <c r="A24">
        <v>4</v>
      </c>
      <c r="B24" t="s">
        <v>202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6.6</v>
      </c>
      <c r="P24">
        <v>6.6</v>
      </c>
      <c r="Q24" s="1">
        <v>1E-3</v>
      </c>
    </row>
    <row r="25" spans="1:17" x14ac:dyDescent="0.35">
      <c r="A25">
        <v>4</v>
      </c>
      <c r="B25" t="s">
        <v>48</v>
      </c>
      <c r="C25">
        <v>4</v>
      </c>
      <c r="D25">
        <v>4</v>
      </c>
      <c r="E25">
        <v>41</v>
      </c>
      <c r="F25">
        <v>10.3</v>
      </c>
      <c r="G25">
        <v>22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6.1</v>
      </c>
      <c r="P25">
        <v>6.1</v>
      </c>
      <c r="Q25" s="1">
        <v>5.0000000000000001E-3</v>
      </c>
    </row>
    <row r="26" spans="1:17" x14ac:dyDescent="0.35">
      <c r="A26">
        <v>4</v>
      </c>
      <c r="B26" t="s">
        <v>20</v>
      </c>
      <c r="C26">
        <v>3</v>
      </c>
      <c r="D26">
        <v>3</v>
      </c>
      <c r="E26">
        <v>41</v>
      </c>
      <c r="F26">
        <v>13.7</v>
      </c>
      <c r="G26">
        <v>27</v>
      </c>
      <c r="H26">
        <v>1</v>
      </c>
      <c r="I26">
        <v>0</v>
      </c>
      <c r="J26">
        <v>1</v>
      </c>
      <c r="K26">
        <v>2</v>
      </c>
      <c r="L26">
        <v>0</v>
      </c>
      <c r="M26">
        <v>0</v>
      </c>
      <c r="N26">
        <v>1</v>
      </c>
      <c r="O26">
        <v>5.8</v>
      </c>
      <c r="P26">
        <v>5.8</v>
      </c>
      <c r="Q26" s="1">
        <v>0.64600000000000002</v>
      </c>
    </row>
    <row r="27" spans="1:17" x14ac:dyDescent="0.35">
      <c r="A27">
        <v>4</v>
      </c>
      <c r="B27" t="s">
        <v>62</v>
      </c>
      <c r="C27">
        <v>4</v>
      </c>
      <c r="D27">
        <v>4</v>
      </c>
      <c r="E27">
        <v>34</v>
      </c>
      <c r="F27">
        <v>8.5</v>
      </c>
      <c r="G27">
        <v>13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5.4</v>
      </c>
      <c r="P27">
        <v>5.4</v>
      </c>
      <c r="Q27" s="1">
        <v>1E-3</v>
      </c>
    </row>
    <row r="28" spans="1:17" x14ac:dyDescent="0.35">
      <c r="A28">
        <v>4</v>
      </c>
      <c r="B28" t="s">
        <v>31</v>
      </c>
      <c r="C28">
        <v>4</v>
      </c>
      <c r="D28">
        <v>5</v>
      </c>
      <c r="E28">
        <v>27</v>
      </c>
      <c r="F28">
        <v>6.8</v>
      </c>
      <c r="G28">
        <v>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4.7</v>
      </c>
      <c r="P28">
        <v>4.7</v>
      </c>
      <c r="Q28" s="1">
        <v>0.89600000000000002</v>
      </c>
    </row>
    <row r="29" spans="1:17" x14ac:dyDescent="0.35">
      <c r="A29">
        <v>4</v>
      </c>
      <c r="B29" t="s">
        <v>39</v>
      </c>
      <c r="C29">
        <v>3</v>
      </c>
      <c r="D29">
        <v>3</v>
      </c>
      <c r="E29">
        <v>29</v>
      </c>
      <c r="F29">
        <v>9.6999999999999993</v>
      </c>
      <c r="G29">
        <v>13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4.4000000000000004</v>
      </c>
      <c r="P29">
        <v>4.4000000000000004</v>
      </c>
      <c r="Q29" s="1">
        <v>0.28100000000000003</v>
      </c>
    </row>
    <row r="30" spans="1:17" x14ac:dyDescent="0.35">
      <c r="A30">
        <v>4</v>
      </c>
      <c r="B30" t="s">
        <v>161</v>
      </c>
      <c r="C30">
        <v>2</v>
      </c>
      <c r="D30">
        <v>2</v>
      </c>
      <c r="E30">
        <v>26</v>
      </c>
      <c r="F30">
        <v>13</v>
      </c>
      <c r="G30">
        <v>23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3.6</v>
      </c>
      <c r="P30">
        <v>3.6</v>
      </c>
      <c r="Q30" s="1">
        <v>2E-3</v>
      </c>
    </row>
    <row r="31" spans="1:17" x14ac:dyDescent="0.35">
      <c r="A31">
        <v>4</v>
      </c>
      <c r="B31" t="s">
        <v>18</v>
      </c>
      <c r="C31">
        <v>3</v>
      </c>
      <c r="D31">
        <v>3</v>
      </c>
      <c r="E31">
        <v>21</v>
      </c>
      <c r="F31">
        <v>7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3.6</v>
      </c>
      <c r="P31">
        <v>3.6</v>
      </c>
      <c r="Q31" s="1">
        <v>0.6</v>
      </c>
    </row>
    <row r="32" spans="1:17" x14ac:dyDescent="0.35">
      <c r="A32">
        <v>4</v>
      </c>
      <c r="B32" t="s">
        <v>42</v>
      </c>
      <c r="C32">
        <v>2</v>
      </c>
      <c r="D32">
        <v>4</v>
      </c>
      <c r="E32">
        <v>25</v>
      </c>
      <c r="F32">
        <v>12.5</v>
      </c>
      <c r="G32">
        <v>17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3.5</v>
      </c>
      <c r="P32">
        <v>3.5</v>
      </c>
      <c r="Q32" s="1">
        <v>0.79600000000000004</v>
      </c>
    </row>
    <row r="33" spans="1:17" x14ac:dyDescent="0.35">
      <c r="A33">
        <v>4</v>
      </c>
      <c r="B33" t="s">
        <v>21</v>
      </c>
      <c r="C33">
        <v>2</v>
      </c>
      <c r="D33">
        <v>5</v>
      </c>
      <c r="E33">
        <v>24</v>
      </c>
      <c r="F33">
        <v>12</v>
      </c>
      <c r="G33">
        <v>17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3.4</v>
      </c>
      <c r="P33">
        <v>3.4</v>
      </c>
      <c r="Q33" s="1">
        <v>7.0000000000000001E-3</v>
      </c>
    </row>
    <row r="34" spans="1:17" x14ac:dyDescent="0.35">
      <c r="A34">
        <v>4</v>
      </c>
      <c r="B34" t="s">
        <v>15</v>
      </c>
      <c r="C34">
        <v>2</v>
      </c>
      <c r="D34">
        <v>3</v>
      </c>
      <c r="E34">
        <v>24</v>
      </c>
      <c r="F34">
        <v>12</v>
      </c>
      <c r="G34">
        <v>16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3.4</v>
      </c>
      <c r="P34">
        <v>3.4</v>
      </c>
      <c r="Q34" s="1">
        <v>0.99199999999999999</v>
      </c>
    </row>
    <row r="35" spans="1:17" x14ac:dyDescent="0.35">
      <c r="A35">
        <v>4</v>
      </c>
      <c r="B35" t="s">
        <v>57</v>
      </c>
      <c r="C35">
        <v>2</v>
      </c>
      <c r="D35">
        <v>4</v>
      </c>
      <c r="E35">
        <v>21</v>
      </c>
      <c r="F35">
        <v>10.5</v>
      </c>
      <c r="G35">
        <v>13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3.1</v>
      </c>
      <c r="P35">
        <v>3.1</v>
      </c>
      <c r="Q35" s="1">
        <v>0.81</v>
      </c>
    </row>
    <row r="36" spans="1:17" x14ac:dyDescent="0.35">
      <c r="A36">
        <v>4</v>
      </c>
      <c r="B36" t="s">
        <v>185</v>
      </c>
      <c r="C36">
        <v>2</v>
      </c>
      <c r="D36">
        <v>2</v>
      </c>
      <c r="E36">
        <v>18</v>
      </c>
      <c r="F36">
        <v>9</v>
      </c>
      <c r="G36">
        <v>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2.8</v>
      </c>
      <c r="P36">
        <v>2.8</v>
      </c>
      <c r="Q36" s="1">
        <v>1E-3</v>
      </c>
    </row>
    <row r="37" spans="1:17" x14ac:dyDescent="0.35">
      <c r="A37">
        <v>4</v>
      </c>
      <c r="B37" t="s">
        <v>80</v>
      </c>
      <c r="C37">
        <v>2</v>
      </c>
      <c r="D37">
        <v>2</v>
      </c>
      <c r="E37">
        <v>18</v>
      </c>
      <c r="F37">
        <v>9</v>
      </c>
      <c r="G37">
        <v>12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2.8</v>
      </c>
      <c r="P37">
        <v>2.8</v>
      </c>
      <c r="Q37" s="1">
        <v>0.03</v>
      </c>
    </row>
    <row r="38" spans="1:17" x14ac:dyDescent="0.35">
      <c r="A38">
        <v>4</v>
      </c>
      <c r="B38" t="s">
        <v>27</v>
      </c>
      <c r="C38">
        <v>1</v>
      </c>
      <c r="D38">
        <v>1</v>
      </c>
      <c r="E38">
        <v>7</v>
      </c>
      <c r="F38">
        <v>7</v>
      </c>
      <c r="G38">
        <v>7</v>
      </c>
      <c r="H38">
        <v>0</v>
      </c>
      <c r="I38">
        <v>0</v>
      </c>
      <c r="J38">
        <v>4</v>
      </c>
      <c r="K38">
        <v>10</v>
      </c>
      <c r="L38">
        <v>0</v>
      </c>
      <c r="M38">
        <v>0</v>
      </c>
      <c r="N38">
        <v>1</v>
      </c>
      <c r="O38">
        <v>2.7</v>
      </c>
      <c r="P38">
        <v>2.7</v>
      </c>
      <c r="Q38" s="1">
        <v>0.72599999999999998</v>
      </c>
    </row>
    <row r="39" spans="1:17" x14ac:dyDescent="0.35">
      <c r="A39">
        <v>4</v>
      </c>
      <c r="B39" t="s">
        <v>67</v>
      </c>
      <c r="C39">
        <v>3</v>
      </c>
      <c r="D39">
        <v>4</v>
      </c>
      <c r="E39">
        <v>7</v>
      </c>
      <c r="F39">
        <v>2.2999999999999998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2.2000000000000002</v>
      </c>
      <c r="P39">
        <v>2.2000000000000002</v>
      </c>
      <c r="Q39" s="1">
        <v>0.79400000000000004</v>
      </c>
    </row>
    <row r="40" spans="1:17" x14ac:dyDescent="0.35">
      <c r="A40">
        <v>4</v>
      </c>
      <c r="B40" t="s">
        <v>104</v>
      </c>
      <c r="C40">
        <v>2</v>
      </c>
      <c r="D40">
        <v>2</v>
      </c>
      <c r="E40">
        <v>10</v>
      </c>
      <c r="F40">
        <v>5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2</v>
      </c>
      <c r="P40">
        <v>2</v>
      </c>
      <c r="Q40" s="1">
        <v>0</v>
      </c>
    </row>
    <row r="41" spans="1:17" x14ac:dyDescent="0.35">
      <c r="A41">
        <v>4</v>
      </c>
      <c r="B41" t="s">
        <v>34</v>
      </c>
      <c r="C41">
        <v>2</v>
      </c>
      <c r="D41">
        <v>2</v>
      </c>
      <c r="E41">
        <v>9</v>
      </c>
      <c r="F41">
        <v>4.5</v>
      </c>
      <c r="G41">
        <v>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1.9</v>
      </c>
      <c r="P41">
        <v>1.9</v>
      </c>
      <c r="Q41" s="1">
        <v>0.32100000000000001</v>
      </c>
    </row>
    <row r="42" spans="1:17" x14ac:dyDescent="0.35">
      <c r="A42">
        <v>4</v>
      </c>
      <c r="B42" t="s">
        <v>130</v>
      </c>
      <c r="C42">
        <v>2</v>
      </c>
      <c r="D42">
        <v>2</v>
      </c>
      <c r="E42">
        <v>8</v>
      </c>
      <c r="F42">
        <v>4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1.8</v>
      </c>
      <c r="P42">
        <v>1.8</v>
      </c>
      <c r="Q42" s="1">
        <v>0</v>
      </c>
    </row>
    <row r="43" spans="1:17" x14ac:dyDescent="0.35">
      <c r="A43">
        <v>4</v>
      </c>
      <c r="B43" t="s">
        <v>26</v>
      </c>
      <c r="C43">
        <v>1</v>
      </c>
      <c r="D43">
        <v>1</v>
      </c>
      <c r="E43">
        <v>12</v>
      </c>
      <c r="F43">
        <v>12</v>
      </c>
      <c r="G43">
        <v>12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1.7</v>
      </c>
      <c r="P43">
        <v>1.7</v>
      </c>
      <c r="Q43" s="1">
        <v>5.3999999999999999E-2</v>
      </c>
    </row>
    <row r="44" spans="1:17" x14ac:dyDescent="0.35">
      <c r="A44">
        <v>4</v>
      </c>
      <c r="B44" t="s">
        <v>38</v>
      </c>
      <c r="C44">
        <v>1</v>
      </c>
      <c r="D44">
        <v>3</v>
      </c>
      <c r="E44">
        <v>12</v>
      </c>
      <c r="F44">
        <v>12</v>
      </c>
      <c r="G44">
        <v>12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1.7</v>
      </c>
      <c r="P44">
        <v>1.7</v>
      </c>
      <c r="Q44" s="1">
        <v>3.3000000000000002E-2</v>
      </c>
    </row>
    <row r="45" spans="1:17" x14ac:dyDescent="0.35">
      <c r="A45">
        <v>4</v>
      </c>
      <c r="B45" t="s">
        <v>54</v>
      </c>
      <c r="C45">
        <v>1</v>
      </c>
      <c r="D45">
        <v>2</v>
      </c>
      <c r="E45">
        <v>11</v>
      </c>
      <c r="F45">
        <v>11</v>
      </c>
      <c r="G45">
        <v>11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1.6</v>
      </c>
      <c r="P45">
        <v>1.6</v>
      </c>
      <c r="Q45" s="1">
        <v>3.0000000000000001E-3</v>
      </c>
    </row>
    <row r="46" spans="1:17" x14ac:dyDescent="0.35">
      <c r="A46">
        <v>4</v>
      </c>
      <c r="B46" t="s">
        <v>155</v>
      </c>
      <c r="C46">
        <v>1</v>
      </c>
      <c r="D46">
        <v>1</v>
      </c>
      <c r="E46">
        <v>10</v>
      </c>
      <c r="F46">
        <v>10</v>
      </c>
      <c r="G46">
        <v>10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1.5</v>
      </c>
      <c r="P46">
        <v>1.5</v>
      </c>
      <c r="Q46" s="1">
        <v>3.0000000000000001E-3</v>
      </c>
    </row>
    <row r="47" spans="1:17" x14ac:dyDescent="0.35">
      <c r="A47">
        <v>4</v>
      </c>
      <c r="B47" t="s">
        <v>136</v>
      </c>
      <c r="C47">
        <v>2</v>
      </c>
      <c r="D47">
        <v>2</v>
      </c>
      <c r="E47">
        <v>5</v>
      </c>
      <c r="F47">
        <v>2.5</v>
      </c>
      <c r="G47">
        <v>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1.5</v>
      </c>
      <c r="P47">
        <v>1.5</v>
      </c>
      <c r="Q47" s="1">
        <v>3.3000000000000002E-2</v>
      </c>
    </row>
    <row r="48" spans="1:17" x14ac:dyDescent="0.35">
      <c r="A48">
        <v>4</v>
      </c>
      <c r="B48" t="s">
        <v>200</v>
      </c>
      <c r="C48">
        <v>1</v>
      </c>
      <c r="D48">
        <v>1</v>
      </c>
      <c r="E48">
        <v>10</v>
      </c>
      <c r="F48">
        <v>10</v>
      </c>
      <c r="G48">
        <v>10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1.5</v>
      </c>
      <c r="P48">
        <v>1.5</v>
      </c>
      <c r="Q48" s="1">
        <v>0</v>
      </c>
    </row>
    <row r="49" spans="1:17" x14ac:dyDescent="0.35">
      <c r="A49">
        <v>4</v>
      </c>
      <c r="B49" t="s">
        <v>46</v>
      </c>
      <c r="C49">
        <v>1</v>
      </c>
      <c r="D49">
        <v>1</v>
      </c>
      <c r="E49">
        <v>9</v>
      </c>
      <c r="F49">
        <v>9</v>
      </c>
      <c r="G49">
        <v>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1.4</v>
      </c>
      <c r="P49">
        <v>1.4</v>
      </c>
      <c r="Q49" s="1">
        <v>0.997</v>
      </c>
    </row>
    <row r="50" spans="1:17" x14ac:dyDescent="0.35">
      <c r="A50">
        <v>4</v>
      </c>
      <c r="B50" t="s">
        <v>184</v>
      </c>
      <c r="C50">
        <v>1</v>
      </c>
      <c r="D50">
        <v>1</v>
      </c>
      <c r="E50">
        <v>8</v>
      </c>
      <c r="F50">
        <v>8</v>
      </c>
      <c r="G50">
        <v>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1.3</v>
      </c>
      <c r="P50">
        <v>1.3</v>
      </c>
      <c r="Q50" s="1">
        <v>0</v>
      </c>
    </row>
    <row r="51" spans="1:17" x14ac:dyDescent="0.35">
      <c r="A51">
        <v>4</v>
      </c>
      <c r="B51" t="s">
        <v>50</v>
      </c>
      <c r="C51">
        <v>1</v>
      </c>
      <c r="D51">
        <v>3</v>
      </c>
      <c r="E51">
        <v>7</v>
      </c>
      <c r="F51">
        <v>7</v>
      </c>
      <c r="G51">
        <v>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1.2</v>
      </c>
      <c r="P51">
        <v>1.2</v>
      </c>
      <c r="Q51" s="1">
        <v>3.4000000000000002E-2</v>
      </c>
    </row>
    <row r="52" spans="1:17" x14ac:dyDescent="0.35">
      <c r="A52">
        <v>4</v>
      </c>
      <c r="B52" t="s">
        <v>95</v>
      </c>
      <c r="C52">
        <v>1</v>
      </c>
      <c r="D52">
        <v>1</v>
      </c>
      <c r="E52">
        <v>7</v>
      </c>
      <c r="F52">
        <v>7</v>
      </c>
      <c r="G52">
        <v>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1.2</v>
      </c>
      <c r="P52">
        <v>1.2</v>
      </c>
      <c r="Q52" s="1">
        <v>0</v>
      </c>
    </row>
    <row r="53" spans="1:17" x14ac:dyDescent="0.35">
      <c r="A53">
        <v>4</v>
      </c>
      <c r="B53" t="s">
        <v>35</v>
      </c>
      <c r="C53">
        <v>1</v>
      </c>
      <c r="D53">
        <v>1</v>
      </c>
      <c r="E53">
        <v>6</v>
      </c>
      <c r="F53">
        <v>6</v>
      </c>
      <c r="G53">
        <v>6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1.1000000000000001</v>
      </c>
      <c r="P53">
        <v>1.1000000000000001</v>
      </c>
      <c r="Q53" s="1">
        <v>1E-3</v>
      </c>
    </row>
    <row r="54" spans="1:17" x14ac:dyDescent="0.35">
      <c r="A54">
        <v>4</v>
      </c>
      <c r="B54" t="s">
        <v>118</v>
      </c>
      <c r="C54">
        <v>1</v>
      </c>
      <c r="D54">
        <v>1</v>
      </c>
      <c r="E54">
        <v>6</v>
      </c>
      <c r="F54">
        <v>6</v>
      </c>
      <c r="G54">
        <v>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1.1000000000000001</v>
      </c>
      <c r="P54">
        <v>1.1000000000000001</v>
      </c>
      <c r="Q54" s="1">
        <v>8.9999999999999993E-3</v>
      </c>
    </row>
    <row r="55" spans="1:17" x14ac:dyDescent="0.35">
      <c r="A55">
        <v>4</v>
      </c>
      <c r="B55" t="s">
        <v>66</v>
      </c>
      <c r="C55">
        <v>1</v>
      </c>
      <c r="D55">
        <v>2</v>
      </c>
      <c r="E55">
        <v>6</v>
      </c>
      <c r="F55">
        <v>6</v>
      </c>
      <c r="G55">
        <v>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1.1000000000000001</v>
      </c>
      <c r="P55">
        <v>1.1000000000000001</v>
      </c>
      <c r="Q55" s="1">
        <v>0</v>
      </c>
    </row>
    <row r="56" spans="1:17" x14ac:dyDescent="0.35">
      <c r="A56">
        <v>4</v>
      </c>
      <c r="B56" t="s">
        <v>47</v>
      </c>
      <c r="C56">
        <v>1</v>
      </c>
      <c r="D56">
        <v>1</v>
      </c>
      <c r="E56">
        <v>5</v>
      </c>
      <c r="F56">
        <v>5</v>
      </c>
      <c r="G56">
        <v>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 s="1">
        <v>0.80400000000000005</v>
      </c>
    </row>
    <row r="57" spans="1:17" x14ac:dyDescent="0.35">
      <c r="A57">
        <v>4</v>
      </c>
      <c r="B57" t="s">
        <v>100</v>
      </c>
      <c r="C57">
        <v>1</v>
      </c>
      <c r="D57">
        <v>1</v>
      </c>
      <c r="E57">
        <v>5</v>
      </c>
      <c r="F57">
        <v>5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 s="1">
        <v>0</v>
      </c>
    </row>
    <row r="58" spans="1:17" x14ac:dyDescent="0.35">
      <c r="A58">
        <v>4</v>
      </c>
      <c r="B58" t="s">
        <v>101</v>
      </c>
      <c r="C58">
        <v>1</v>
      </c>
      <c r="D58">
        <v>1</v>
      </c>
      <c r="E58">
        <v>2</v>
      </c>
      <c r="F58">
        <v>2</v>
      </c>
      <c r="G58">
        <v>2</v>
      </c>
      <c r="H58">
        <v>0</v>
      </c>
      <c r="I58">
        <v>0</v>
      </c>
      <c r="J58">
        <v>1</v>
      </c>
      <c r="K58">
        <v>2</v>
      </c>
      <c r="L58">
        <v>0</v>
      </c>
      <c r="M58">
        <v>0</v>
      </c>
      <c r="N58">
        <v>1</v>
      </c>
      <c r="O58">
        <v>0.9</v>
      </c>
      <c r="P58">
        <v>0.9</v>
      </c>
      <c r="Q58" s="1">
        <v>1E-3</v>
      </c>
    </row>
    <row r="59" spans="1:17" x14ac:dyDescent="0.35">
      <c r="A59">
        <v>4</v>
      </c>
      <c r="B59" t="s">
        <v>51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0.6</v>
      </c>
      <c r="P59">
        <v>0.6</v>
      </c>
      <c r="Q59" s="1">
        <v>0.14399999999999999</v>
      </c>
    </row>
    <row r="60" spans="1:17" x14ac:dyDescent="0.35">
      <c r="A60">
        <v>4</v>
      </c>
      <c r="B60" t="s">
        <v>73</v>
      </c>
      <c r="C60">
        <v>1</v>
      </c>
      <c r="D60">
        <v>1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0.4</v>
      </c>
      <c r="P60">
        <v>0.4</v>
      </c>
      <c r="Q60" s="1">
        <v>1E-3</v>
      </c>
    </row>
    <row r="61" spans="1:17" x14ac:dyDescent="0.35">
      <c r="A61">
        <v>4</v>
      </c>
      <c r="B61" t="s">
        <v>49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 s="1">
        <v>3.9E-2</v>
      </c>
    </row>
    <row r="62" spans="1:17" x14ac:dyDescent="0.35">
      <c r="A62">
        <v>4</v>
      </c>
      <c r="B62" t="s">
        <v>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4</v>
      </c>
      <c r="B63" t="s">
        <v>70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x14ac:dyDescent="0.35">
      <c r="A64">
        <v>4</v>
      </c>
      <c r="B64" t="s">
        <v>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 s="1">
        <v>0</v>
      </c>
    </row>
    <row r="65" spans="1:17" x14ac:dyDescent="0.35">
      <c r="A65">
        <v>4</v>
      </c>
      <c r="B65" t="s">
        <v>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4</v>
      </c>
      <c r="B66" t="s">
        <v>72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4</v>
      </c>
      <c r="B67" t="s">
        <v>59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 s="1">
        <v>2E-3</v>
      </c>
    </row>
    <row r="68" spans="1:17" x14ac:dyDescent="0.35">
      <c r="A68">
        <v>4</v>
      </c>
      <c r="B68" t="s">
        <v>74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0</v>
      </c>
    </row>
    <row r="69" spans="1:17" x14ac:dyDescent="0.35">
      <c r="A69">
        <v>4</v>
      </c>
      <c r="B69" t="s">
        <v>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x14ac:dyDescent="0.35">
      <c r="A70">
        <v>4</v>
      </c>
      <c r="B70" t="s">
        <v>60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3.5000000000000003E-2</v>
      </c>
    </row>
    <row r="71" spans="1:17" x14ac:dyDescent="0.35">
      <c r="A71">
        <v>4</v>
      </c>
      <c r="B71" t="s">
        <v>68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 s="1">
        <v>0</v>
      </c>
    </row>
    <row r="72" spans="1:17" x14ac:dyDescent="0.35">
      <c r="A72">
        <v>4</v>
      </c>
      <c r="B72" t="s">
        <v>53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1E-3</v>
      </c>
    </row>
    <row r="73" spans="1:17" x14ac:dyDescent="0.35">
      <c r="A73">
        <v>4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x14ac:dyDescent="0.35">
      <c r="A74">
        <v>4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x14ac:dyDescent="0.35">
      <c r="A75">
        <v>4</v>
      </c>
      <c r="B75" t="s">
        <v>64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 s="1">
        <v>2.9000000000000001E-2</v>
      </c>
    </row>
    <row r="76" spans="1:17" x14ac:dyDescent="0.35">
      <c r="A76">
        <v>4</v>
      </c>
      <c r="B76" t="s">
        <v>44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 s="1">
        <v>1E-3</v>
      </c>
    </row>
    <row r="77" spans="1:17" x14ac:dyDescent="0.35">
      <c r="A77">
        <v>4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 s="1">
        <v>1E-3</v>
      </c>
    </row>
    <row r="78" spans="1:17" x14ac:dyDescent="0.35">
      <c r="A78">
        <v>4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1E-3</v>
      </c>
    </row>
    <row r="79" spans="1:17" x14ac:dyDescent="0.35">
      <c r="A79">
        <v>4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4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</v>
      </c>
    </row>
    <row r="81" spans="1:17" x14ac:dyDescent="0.35">
      <c r="A81">
        <v>4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 s="1">
        <v>0</v>
      </c>
    </row>
    <row r="82" spans="1:17" x14ac:dyDescent="0.35">
      <c r="A82">
        <v>4</v>
      </c>
      <c r="B82" t="s">
        <v>238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4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 s="1">
        <v>0</v>
      </c>
    </row>
    <row r="84" spans="1:17" x14ac:dyDescent="0.35">
      <c r="A84">
        <v>4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4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 s="1">
        <v>0</v>
      </c>
    </row>
    <row r="86" spans="1:17" x14ac:dyDescent="0.35">
      <c r="A86">
        <v>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 s="1">
        <v>0</v>
      </c>
    </row>
    <row r="87" spans="1:17" x14ac:dyDescent="0.35">
      <c r="A87">
        <v>4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4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4</v>
      </c>
      <c r="B89" t="s">
        <v>242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4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4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4</v>
      </c>
      <c r="B92" t="s">
        <v>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4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4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4</v>
      </c>
      <c r="B95" t="s">
        <v>58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0.26400000000000001</v>
      </c>
    </row>
    <row r="96" spans="1:17" x14ac:dyDescent="0.35">
      <c r="A96">
        <v>4</v>
      </c>
      <c r="B96" t="s">
        <v>43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 s="1">
        <v>1E-3</v>
      </c>
    </row>
    <row r="97" spans="1:17" x14ac:dyDescent="0.35">
      <c r="A97">
        <v>4</v>
      </c>
      <c r="B97" t="s">
        <v>102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 s="1">
        <v>4.0000000000000001E-3</v>
      </c>
    </row>
    <row r="98" spans="1:17" x14ac:dyDescent="0.35">
      <c r="A98">
        <v>4</v>
      </c>
      <c r="B98" t="s">
        <v>105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0</v>
      </c>
    </row>
    <row r="99" spans="1:17" x14ac:dyDescent="0.35">
      <c r="A99">
        <v>4</v>
      </c>
      <c r="B99" t="s">
        <v>237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4</v>
      </c>
      <c r="B100" t="s">
        <v>107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4</v>
      </c>
      <c r="B101" t="s">
        <v>108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4</v>
      </c>
      <c r="B102" t="s">
        <v>109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4</v>
      </c>
      <c r="B103" t="s">
        <v>110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4</v>
      </c>
      <c r="B104" t="s">
        <v>111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4</v>
      </c>
      <c r="B105" t="s">
        <v>55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 s="1">
        <v>1E-3</v>
      </c>
    </row>
    <row r="106" spans="1:17" x14ac:dyDescent="0.35">
      <c r="A106">
        <v>4</v>
      </c>
      <c r="B106" t="s">
        <v>122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4</v>
      </c>
      <c r="B107" t="s">
        <v>112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4</v>
      </c>
      <c r="B108" t="s">
        <v>113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 s="1">
        <v>1E-3</v>
      </c>
    </row>
    <row r="109" spans="1:17" x14ac:dyDescent="0.35">
      <c r="A109">
        <v>4</v>
      </c>
      <c r="B109" t="s">
        <v>114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">
        <v>0</v>
      </c>
    </row>
    <row r="110" spans="1:17" x14ac:dyDescent="0.35">
      <c r="A110">
        <v>4</v>
      </c>
      <c r="B110" t="s">
        <v>115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 s="1">
        <v>0</v>
      </c>
    </row>
    <row r="111" spans="1:17" x14ac:dyDescent="0.35">
      <c r="A111">
        <v>4</v>
      </c>
      <c r="B111" t="s">
        <v>116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4</v>
      </c>
      <c r="B112" t="s">
        <v>117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4</v>
      </c>
      <c r="B113" t="s">
        <v>119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4</v>
      </c>
      <c r="B114" t="s">
        <v>120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4</v>
      </c>
      <c r="B115" t="s">
        <v>121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4</v>
      </c>
      <c r="B116" t="s">
        <v>123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4</v>
      </c>
      <c r="B117" t="s">
        <v>124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 s="1">
        <v>5.0000000000000001E-3</v>
      </c>
    </row>
    <row r="118" spans="1:17" x14ac:dyDescent="0.35">
      <c r="A118">
        <v>4</v>
      </c>
      <c r="B118" t="s">
        <v>126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4</v>
      </c>
      <c r="B119" t="s">
        <v>127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 s="1">
        <v>0</v>
      </c>
    </row>
    <row r="120" spans="1:17" x14ac:dyDescent="0.35">
      <c r="A120">
        <v>4</v>
      </c>
      <c r="B120" t="s">
        <v>128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4</v>
      </c>
      <c r="B121" t="s">
        <v>129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4</v>
      </c>
      <c r="B122" t="s">
        <v>132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4</v>
      </c>
      <c r="B123" t="s">
        <v>133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4</v>
      </c>
      <c r="B124" t="s">
        <v>134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4</v>
      </c>
      <c r="B125" t="s">
        <v>135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4</v>
      </c>
      <c r="B126" t="s">
        <v>33</v>
      </c>
      <c r="C126">
        <v>0</v>
      </c>
      <c r="D126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3.0000000000000001E-3</v>
      </c>
    </row>
    <row r="127" spans="1:17" x14ac:dyDescent="0.35">
      <c r="A127">
        <v>4</v>
      </c>
      <c r="B127" t="s">
        <v>137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1E-3</v>
      </c>
    </row>
    <row r="128" spans="1:17" x14ac:dyDescent="0.35">
      <c r="A128">
        <v>4</v>
      </c>
      <c r="B128" t="s">
        <v>138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4</v>
      </c>
      <c r="B129" t="s">
        <v>139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4</v>
      </c>
      <c r="B130" t="s">
        <v>140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0</v>
      </c>
    </row>
    <row r="131" spans="1:17" x14ac:dyDescent="0.35">
      <c r="A131">
        <v>4</v>
      </c>
      <c r="B131" t="s">
        <v>141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4</v>
      </c>
      <c r="B132" t="s">
        <v>142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4</v>
      </c>
      <c r="B133" t="s">
        <v>143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4</v>
      </c>
      <c r="B134" t="s">
        <v>243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4</v>
      </c>
      <c r="B135" t="s">
        <v>145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 s="1">
        <v>0</v>
      </c>
    </row>
    <row r="136" spans="1:17" x14ac:dyDescent="0.35">
      <c r="A136">
        <v>4</v>
      </c>
      <c r="B136" t="s">
        <v>146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 s="1">
        <v>1E-3</v>
      </c>
    </row>
    <row r="137" spans="1:17" x14ac:dyDescent="0.35">
      <c r="A137">
        <v>4</v>
      </c>
      <c r="B137" t="s">
        <v>147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4</v>
      </c>
      <c r="B138" t="s">
        <v>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 s="1">
        <v>2E-3</v>
      </c>
    </row>
    <row r="139" spans="1:17" x14ac:dyDescent="0.35">
      <c r="A139">
        <v>4</v>
      </c>
      <c r="B139" t="s">
        <v>239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 s="1">
        <v>0</v>
      </c>
    </row>
    <row r="140" spans="1:17" x14ac:dyDescent="0.35">
      <c r="A140">
        <v>4</v>
      </c>
      <c r="B140" t="s">
        <v>150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4</v>
      </c>
      <c r="B141" t="s">
        <v>151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0</v>
      </c>
    </row>
    <row r="142" spans="1:17" x14ac:dyDescent="0.35">
      <c r="A142">
        <v>4</v>
      </c>
      <c r="B142" t="s">
        <v>152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4</v>
      </c>
      <c r="B143" t="s">
        <v>153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4</v>
      </c>
      <c r="B144" t="s">
        <v>156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1E-3</v>
      </c>
    </row>
    <row r="145" spans="1:17" x14ac:dyDescent="0.35">
      <c r="A145">
        <v>4</v>
      </c>
      <c r="B145" t="s">
        <v>157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4</v>
      </c>
      <c r="B146" t="s">
        <v>158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4</v>
      </c>
      <c r="B147" t="s">
        <v>159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4</v>
      </c>
      <c r="B148" t="s">
        <v>160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4</v>
      </c>
      <c r="B149" t="s">
        <v>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 s="1">
        <v>0</v>
      </c>
    </row>
    <row r="150" spans="1:17" x14ac:dyDescent="0.35">
      <c r="A150">
        <v>4</v>
      </c>
      <c r="B150" t="s">
        <v>162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 s="1">
        <v>0</v>
      </c>
    </row>
    <row r="151" spans="1:17" x14ac:dyDescent="0.35">
      <c r="A151">
        <v>4</v>
      </c>
      <c r="B151" t="s">
        <v>63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0.30199999999999999</v>
      </c>
    </row>
    <row r="152" spans="1:17" x14ac:dyDescent="0.35">
      <c r="A152">
        <v>4</v>
      </c>
      <c r="B152" t="s">
        <v>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</v>
      </c>
    </row>
    <row r="153" spans="1:17" x14ac:dyDescent="0.35">
      <c r="A153">
        <v>4</v>
      </c>
      <c r="B153" t="s">
        <v>163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0.01</v>
      </c>
    </row>
    <row r="154" spans="1:17" x14ac:dyDescent="0.35">
      <c r="A154">
        <v>4</v>
      </c>
      <c r="B154" t="s">
        <v>164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4</v>
      </c>
      <c r="B155" t="s">
        <v>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6.4000000000000001E-2</v>
      </c>
    </row>
    <row r="156" spans="1:17" x14ac:dyDescent="0.35">
      <c r="A156">
        <v>4</v>
      </c>
      <c r="B156" t="s">
        <v>165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4</v>
      </c>
      <c r="B157" t="s">
        <v>166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0</v>
      </c>
    </row>
    <row r="158" spans="1:17" x14ac:dyDescent="0.35">
      <c r="A158">
        <v>4</v>
      </c>
      <c r="B158" t="s">
        <v>167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1E-3</v>
      </c>
    </row>
    <row r="159" spans="1:17" x14ac:dyDescent="0.35">
      <c r="A159">
        <v>4</v>
      </c>
      <c r="B159" t="s">
        <v>168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4</v>
      </c>
      <c r="B160" t="s">
        <v>169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5.8000000000000003E-2</v>
      </c>
    </row>
    <row r="161" spans="1:17" x14ac:dyDescent="0.35">
      <c r="A161">
        <v>4</v>
      </c>
      <c r="B161" t="s">
        <v>170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 s="1">
        <v>2E-3</v>
      </c>
    </row>
    <row r="162" spans="1:17" x14ac:dyDescent="0.35">
      <c r="A162">
        <v>4</v>
      </c>
      <c r="B162" t="s">
        <v>171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 s="1">
        <v>0</v>
      </c>
    </row>
    <row r="163" spans="1:17" x14ac:dyDescent="0.35">
      <c r="A163">
        <v>4</v>
      </c>
      <c r="B163" t="s">
        <v>79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 s="1">
        <v>0</v>
      </c>
    </row>
    <row r="164" spans="1:17" x14ac:dyDescent="0.35">
      <c r="A164">
        <v>4</v>
      </c>
      <c r="B164" t="s">
        <v>172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4</v>
      </c>
      <c r="B165" t="s">
        <v>173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4</v>
      </c>
      <c r="B166" t="s">
        <v>174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4</v>
      </c>
      <c r="B167" t="s">
        <v>235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4</v>
      </c>
      <c r="B168" t="s">
        <v>175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4</v>
      </c>
      <c r="B169" t="s">
        <v>176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0</v>
      </c>
    </row>
    <row r="170" spans="1:17" x14ac:dyDescent="0.35">
      <c r="A170">
        <v>4</v>
      </c>
      <c r="B170" t="s">
        <v>177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4</v>
      </c>
      <c r="B171" t="s">
        <v>178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4</v>
      </c>
      <c r="B172" t="s">
        <v>179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 s="1">
        <v>1E-3</v>
      </c>
    </row>
    <row r="173" spans="1:17" x14ac:dyDescent="0.35">
      <c r="A173">
        <v>4</v>
      </c>
      <c r="B173" t="s">
        <v>180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4</v>
      </c>
      <c r="B174" t="s">
        <v>181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>
        <v>0</v>
      </c>
    </row>
    <row r="175" spans="1:17" x14ac:dyDescent="0.35">
      <c r="A175">
        <v>4</v>
      </c>
      <c r="B175" t="s">
        <v>182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4</v>
      </c>
      <c r="B176" t="s">
        <v>183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4</v>
      </c>
      <c r="B177" t="s">
        <v>186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 s="1">
        <v>0</v>
      </c>
    </row>
    <row r="178" spans="1:17" x14ac:dyDescent="0.35">
      <c r="A178">
        <v>4</v>
      </c>
      <c r="B178" t="s">
        <v>240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4</v>
      </c>
      <c r="B179" t="s">
        <v>192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4</v>
      </c>
      <c r="B180" t="s">
        <v>189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 s="1">
        <v>0</v>
      </c>
    </row>
    <row r="181" spans="1:17" x14ac:dyDescent="0.35">
      <c r="A181">
        <v>4</v>
      </c>
      <c r="B181" t="s">
        <v>231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4</v>
      </c>
      <c r="B182" t="s">
        <v>188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0</v>
      </c>
    </row>
    <row r="183" spans="1:17" x14ac:dyDescent="0.35">
      <c r="A183">
        <v>4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4</v>
      </c>
      <c r="B184" t="s">
        <v>230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0</v>
      </c>
    </row>
    <row r="185" spans="1:17" x14ac:dyDescent="0.35">
      <c r="A185">
        <v>4</v>
      </c>
      <c r="B185" t="s">
        <v>236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4</v>
      </c>
      <c r="B186" t="s">
        <v>190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0</v>
      </c>
    </row>
    <row r="187" spans="1:17" x14ac:dyDescent="0.35">
      <c r="A187">
        <v>4</v>
      </c>
      <c r="B187" t="s">
        <v>228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4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0</v>
      </c>
    </row>
    <row r="189" spans="1:17" x14ac:dyDescent="0.35">
      <c r="A189">
        <v>4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4</v>
      </c>
      <c r="B190" t="s">
        <v>194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 s="1">
        <v>0</v>
      </c>
    </row>
    <row r="191" spans="1:17" x14ac:dyDescent="0.35">
      <c r="A191">
        <v>4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4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4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4</v>
      </c>
      <c r="B194" t="s">
        <v>198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0</v>
      </c>
    </row>
    <row r="195" spans="1:17" x14ac:dyDescent="0.35">
      <c r="A195">
        <v>4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1E-3</v>
      </c>
    </row>
    <row r="196" spans="1:17" x14ac:dyDescent="0.35">
      <c r="A196">
        <v>4</v>
      </c>
      <c r="B196" t="s">
        <v>201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Q200"/>
  <sheetViews>
    <sheetView showGridLines="0" topLeftCell="A172" workbookViewId="0">
      <selection activeCell="A5" sqref="A5:Q200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5</v>
      </c>
      <c r="B5" t="s">
        <v>46</v>
      </c>
      <c r="C5">
        <v>3</v>
      </c>
      <c r="D5">
        <v>4</v>
      </c>
      <c r="E5">
        <v>67</v>
      </c>
      <c r="F5">
        <v>22.3</v>
      </c>
      <c r="G5">
        <v>38</v>
      </c>
      <c r="H5">
        <v>2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26.2</v>
      </c>
      <c r="P5">
        <v>26.2</v>
      </c>
      <c r="Q5" s="1">
        <v>0.997</v>
      </c>
    </row>
    <row r="6" spans="1:17" x14ac:dyDescent="0.35">
      <c r="A6">
        <v>5</v>
      </c>
      <c r="B6" t="s">
        <v>42</v>
      </c>
      <c r="C6">
        <v>8</v>
      </c>
      <c r="D6">
        <v>9</v>
      </c>
      <c r="E6">
        <v>117</v>
      </c>
      <c r="F6">
        <v>14.6</v>
      </c>
      <c r="G6">
        <v>49</v>
      </c>
      <c r="H6">
        <v>3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21.7</v>
      </c>
      <c r="P6">
        <v>21.7</v>
      </c>
      <c r="Q6" s="1">
        <v>0.79600000000000004</v>
      </c>
    </row>
    <row r="7" spans="1:17" x14ac:dyDescent="0.35">
      <c r="A7">
        <v>5</v>
      </c>
      <c r="B7" t="s">
        <v>22</v>
      </c>
      <c r="C7">
        <v>3</v>
      </c>
      <c r="D7">
        <v>4</v>
      </c>
      <c r="E7">
        <v>47</v>
      </c>
      <c r="F7">
        <v>15.7</v>
      </c>
      <c r="G7">
        <v>31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18.2</v>
      </c>
      <c r="P7">
        <v>18.2</v>
      </c>
      <c r="Q7" s="1">
        <v>0.97</v>
      </c>
    </row>
    <row r="8" spans="1:17" x14ac:dyDescent="0.35">
      <c r="A8">
        <v>5</v>
      </c>
      <c r="B8" t="s">
        <v>19</v>
      </c>
      <c r="C8">
        <v>10</v>
      </c>
      <c r="D8">
        <v>11</v>
      </c>
      <c r="E8">
        <v>67</v>
      </c>
      <c r="F8">
        <v>6.7</v>
      </c>
      <c r="G8">
        <v>14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17.7</v>
      </c>
      <c r="P8">
        <v>17.7</v>
      </c>
      <c r="Q8" s="1">
        <v>1</v>
      </c>
    </row>
    <row r="9" spans="1:17" x14ac:dyDescent="0.35">
      <c r="A9">
        <v>5</v>
      </c>
      <c r="B9" t="s">
        <v>20</v>
      </c>
      <c r="C9">
        <v>9</v>
      </c>
      <c r="D9">
        <v>11</v>
      </c>
      <c r="E9">
        <v>77</v>
      </c>
      <c r="F9">
        <v>8.6</v>
      </c>
      <c r="G9">
        <v>24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16.2</v>
      </c>
      <c r="P9">
        <v>16.2</v>
      </c>
      <c r="Q9" s="1">
        <v>0.64600000000000002</v>
      </c>
    </row>
    <row r="10" spans="1:17" x14ac:dyDescent="0.35">
      <c r="A10">
        <v>5</v>
      </c>
      <c r="B10" t="s">
        <v>40</v>
      </c>
      <c r="C10">
        <v>7</v>
      </c>
      <c r="D10">
        <v>10</v>
      </c>
      <c r="E10">
        <v>65</v>
      </c>
      <c r="F10">
        <v>9.3000000000000007</v>
      </c>
      <c r="G10">
        <v>18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16</v>
      </c>
      <c r="P10">
        <v>16</v>
      </c>
      <c r="Q10" s="1">
        <v>0.83299999999999996</v>
      </c>
    </row>
    <row r="11" spans="1:17" x14ac:dyDescent="0.35">
      <c r="A11">
        <v>5</v>
      </c>
      <c r="B11" t="s">
        <v>37</v>
      </c>
      <c r="C11">
        <v>5</v>
      </c>
      <c r="D11">
        <v>5</v>
      </c>
      <c r="E11">
        <v>42</v>
      </c>
      <c r="F11">
        <v>8.4</v>
      </c>
      <c r="G11">
        <v>23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12.7</v>
      </c>
      <c r="P11">
        <v>12.7</v>
      </c>
      <c r="Q11" s="1">
        <v>0.79900000000000004</v>
      </c>
    </row>
    <row r="12" spans="1:17" x14ac:dyDescent="0.35">
      <c r="A12">
        <v>5</v>
      </c>
      <c r="B12" t="s">
        <v>18</v>
      </c>
      <c r="C12">
        <v>8</v>
      </c>
      <c r="D12">
        <v>11</v>
      </c>
      <c r="E12">
        <v>86</v>
      </c>
      <c r="F12">
        <v>10.8</v>
      </c>
      <c r="G12">
        <v>21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12.6</v>
      </c>
      <c r="P12">
        <v>12.6</v>
      </c>
      <c r="Q12" s="1">
        <v>0.6</v>
      </c>
    </row>
    <row r="13" spans="1:17" x14ac:dyDescent="0.35">
      <c r="A13">
        <v>5</v>
      </c>
      <c r="B13" t="s">
        <v>57</v>
      </c>
      <c r="C13">
        <v>7</v>
      </c>
      <c r="D13">
        <v>11</v>
      </c>
      <c r="E13">
        <v>87</v>
      </c>
      <c r="F13">
        <v>12.4</v>
      </c>
      <c r="G13">
        <v>20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12.2</v>
      </c>
      <c r="P13">
        <v>12.2</v>
      </c>
      <c r="Q13" s="1">
        <v>0.81</v>
      </c>
    </row>
    <row r="14" spans="1:17" x14ac:dyDescent="0.35">
      <c r="A14">
        <v>5</v>
      </c>
      <c r="B14" t="s">
        <v>102</v>
      </c>
      <c r="C14">
        <v>4</v>
      </c>
      <c r="D14">
        <v>5</v>
      </c>
      <c r="E14">
        <v>26</v>
      </c>
      <c r="F14">
        <v>6.5</v>
      </c>
      <c r="G14">
        <v>12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10.6</v>
      </c>
      <c r="P14">
        <v>10.6</v>
      </c>
      <c r="Q14" s="1">
        <v>4.0000000000000001E-3</v>
      </c>
    </row>
    <row r="15" spans="1:17" x14ac:dyDescent="0.35">
      <c r="A15">
        <v>5</v>
      </c>
      <c r="B15" t="s">
        <v>17</v>
      </c>
      <c r="C15">
        <v>6</v>
      </c>
      <c r="D15">
        <v>10</v>
      </c>
      <c r="E15">
        <v>65</v>
      </c>
      <c r="F15">
        <v>10.8</v>
      </c>
      <c r="G15">
        <v>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9.5</v>
      </c>
      <c r="P15">
        <v>9.5</v>
      </c>
      <c r="Q15" s="1">
        <v>0.60299999999999998</v>
      </c>
    </row>
    <row r="16" spans="1:17" x14ac:dyDescent="0.35">
      <c r="A16">
        <v>5</v>
      </c>
      <c r="B16" t="s">
        <v>29</v>
      </c>
      <c r="C16">
        <v>4</v>
      </c>
      <c r="D16">
        <v>5</v>
      </c>
      <c r="E16">
        <v>67</v>
      </c>
      <c r="F16">
        <v>16.8</v>
      </c>
      <c r="G16">
        <v>37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8.6999999999999993</v>
      </c>
      <c r="P16">
        <v>8.6999999999999993</v>
      </c>
      <c r="Q16" s="1">
        <v>0.20200000000000001</v>
      </c>
    </row>
    <row r="17" spans="1:17" x14ac:dyDescent="0.35">
      <c r="A17">
        <v>5</v>
      </c>
      <c r="B17" t="s">
        <v>244</v>
      </c>
      <c r="C17">
        <v>2</v>
      </c>
      <c r="D17">
        <v>4</v>
      </c>
      <c r="E17">
        <v>10</v>
      </c>
      <c r="F17">
        <v>5</v>
      </c>
      <c r="G17">
        <v>6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8</v>
      </c>
      <c r="P17">
        <v>8</v>
      </c>
      <c r="Q17" s="1">
        <v>0.16400000000000001</v>
      </c>
    </row>
    <row r="18" spans="1:17" x14ac:dyDescent="0.35">
      <c r="A18">
        <v>5</v>
      </c>
      <c r="B18" t="s">
        <v>32</v>
      </c>
      <c r="C18">
        <v>6</v>
      </c>
      <c r="D18">
        <v>7</v>
      </c>
      <c r="E18">
        <v>67</v>
      </c>
      <c r="F18">
        <v>11.2</v>
      </c>
      <c r="G18">
        <v>22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7.7</v>
      </c>
      <c r="P18">
        <v>7.7</v>
      </c>
      <c r="Q18" s="1">
        <v>0.2</v>
      </c>
    </row>
    <row r="19" spans="1:17" x14ac:dyDescent="0.35">
      <c r="A19">
        <v>5</v>
      </c>
      <c r="B19" t="s">
        <v>15</v>
      </c>
      <c r="C19">
        <v>5</v>
      </c>
      <c r="D19">
        <v>8</v>
      </c>
      <c r="E19">
        <v>51</v>
      </c>
      <c r="F19">
        <v>10.199999999999999</v>
      </c>
      <c r="G19">
        <v>19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7.6</v>
      </c>
      <c r="P19">
        <v>7.6</v>
      </c>
      <c r="Q19" s="1">
        <v>0.99199999999999999</v>
      </c>
    </row>
    <row r="20" spans="1:17" x14ac:dyDescent="0.35">
      <c r="A20">
        <v>5</v>
      </c>
      <c r="B20" t="s">
        <v>53</v>
      </c>
      <c r="C20">
        <v>1</v>
      </c>
      <c r="D20">
        <v>1</v>
      </c>
      <c r="E20">
        <v>6</v>
      </c>
      <c r="F20">
        <v>6</v>
      </c>
      <c r="G20">
        <v>6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7.1</v>
      </c>
      <c r="P20">
        <v>7.1</v>
      </c>
      <c r="Q20" s="1">
        <v>1E-3</v>
      </c>
    </row>
    <row r="21" spans="1:17" x14ac:dyDescent="0.35">
      <c r="A21">
        <v>5</v>
      </c>
      <c r="B21" t="s">
        <v>148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6.6</v>
      </c>
      <c r="P21">
        <v>6.6</v>
      </c>
      <c r="Q21" s="1">
        <v>2E-3</v>
      </c>
    </row>
    <row r="22" spans="1:17" x14ac:dyDescent="0.35">
      <c r="A22">
        <v>5</v>
      </c>
      <c r="B22" t="s">
        <v>51</v>
      </c>
      <c r="C22">
        <v>6</v>
      </c>
      <c r="D22">
        <v>7</v>
      </c>
      <c r="E22">
        <v>34</v>
      </c>
      <c r="F22">
        <v>5.7</v>
      </c>
      <c r="G22">
        <v>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6.4</v>
      </c>
      <c r="P22">
        <v>6.4</v>
      </c>
      <c r="Q22" s="1">
        <v>0.14399999999999999</v>
      </c>
    </row>
    <row r="23" spans="1:17" x14ac:dyDescent="0.35">
      <c r="A23">
        <v>5</v>
      </c>
      <c r="B23" t="s">
        <v>39</v>
      </c>
      <c r="C23">
        <v>5</v>
      </c>
      <c r="D23">
        <v>9</v>
      </c>
      <c r="E23">
        <v>33</v>
      </c>
      <c r="F23">
        <v>6.6</v>
      </c>
      <c r="G23">
        <v>11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5.8</v>
      </c>
      <c r="P23">
        <v>5.8</v>
      </c>
      <c r="Q23" s="1">
        <v>0.28100000000000003</v>
      </c>
    </row>
    <row r="24" spans="1:17" x14ac:dyDescent="0.35">
      <c r="A24">
        <v>5</v>
      </c>
      <c r="B24" t="s">
        <v>65</v>
      </c>
      <c r="C24">
        <v>2</v>
      </c>
      <c r="D24">
        <v>3</v>
      </c>
      <c r="E24">
        <v>39</v>
      </c>
      <c r="F24">
        <v>19.5</v>
      </c>
      <c r="G24">
        <v>20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4.9000000000000004</v>
      </c>
      <c r="P24">
        <v>4.9000000000000004</v>
      </c>
      <c r="Q24" s="1">
        <v>6.4000000000000001E-2</v>
      </c>
    </row>
    <row r="25" spans="1:17" x14ac:dyDescent="0.35">
      <c r="A25">
        <v>5</v>
      </c>
      <c r="B25" t="s">
        <v>23</v>
      </c>
      <c r="C25">
        <v>4</v>
      </c>
      <c r="D25">
        <v>8</v>
      </c>
      <c r="E25">
        <v>28</v>
      </c>
      <c r="F25">
        <v>7</v>
      </c>
      <c r="G25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4.8</v>
      </c>
      <c r="P25">
        <v>4.8</v>
      </c>
      <c r="Q25" s="1">
        <v>0.94799999999999995</v>
      </c>
    </row>
    <row r="26" spans="1:17" x14ac:dyDescent="0.35">
      <c r="A26">
        <v>5</v>
      </c>
      <c r="B26" t="s">
        <v>25</v>
      </c>
      <c r="C26">
        <v>3</v>
      </c>
      <c r="D26">
        <v>3</v>
      </c>
      <c r="E26">
        <v>28</v>
      </c>
      <c r="F26">
        <v>9.3000000000000007</v>
      </c>
      <c r="G26">
        <v>20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4.3</v>
      </c>
      <c r="P26">
        <v>4.3</v>
      </c>
      <c r="Q26" s="1">
        <v>0.84299999999999997</v>
      </c>
    </row>
    <row r="27" spans="1:17" x14ac:dyDescent="0.35">
      <c r="A27">
        <v>5</v>
      </c>
      <c r="B27" t="s">
        <v>124</v>
      </c>
      <c r="C27">
        <v>3</v>
      </c>
      <c r="D27">
        <v>4</v>
      </c>
      <c r="E27">
        <v>23</v>
      </c>
      <c r="F27">
        <v>7.7</v>
      </c>
      <c r="G27">
        <v>12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3.8</v>
      </c>
      <c r="P27">
        <v>3.8</v>
      </c>
      <c r="Q27" s="1">
        <v>5.0000000000000001E-3</v>
      </c>
    </row>
    <row r="28" spans="1:17" x14ac:dyDescent="0.35">
      <c r="A28">
        <v>5</v>
      </c>
      <c r="B28" t="s">
        <v>50</v>
      </c>
      <c r="C28">
        <v>3</v>
      </c>
      <c r="D28">
        <v>3</v>
      </c>
      <c r="E28">
        <v>21</v>
      </c>
      <c r="F28">
        <v>7</v>
      </c>
      <c r="G28">
        <v>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3.6</v>
      </c>
      <c r="P28">
        <v>3.6</v>
      </c>
      <c r="Q28" s="1">
        <v>3.4000000000000002E-2</v>
      </c>
    </row>
    <row r="29" spans="1:17" x14ac:dyDescent="0.35">
      <c r="A29">
        <v>5</v>
      </c>
      <c r="B29" t="s">
        <v>188</v>
      </c>
      <c r="C29">
        <v>1</v>
      </c>
      <c r="D29">
        <v>2</v>
      </c>
      <c r="E29">
        <v>28</v>
      </c>
      <c r="F29">
        <v>28</v>
      </c>
      <c r="G29">
        <v>28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3.3</v>
      </c>
      <c r="P29">
        <v>3.3</v>
      </c>
      <c r="Q29" s="1">
        <v>0</v>
      </c>
    </row>
    <row r="30" spans="1:17" x14ac:dyDescent="0.35">
      <c r="A30">
        <v>5</v>
      </c>
      <c r="B30" t="s">
        <v>26</v>
      </c>
      <c r="C30">
        <v>3</v>
      </c>
      <c r="D30">
        <v>6</v>
      </c>
      <c r="E30">
        <v>17</v>
      </c>
      <c r="F30">
        <v>5.7</v>
      </c>
      <c r="G30">
        <v>11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3.2</v>
      </c>
      <c r="P30">
        <v>3.2</v>
      </c>
      <c r="Q30" s="1">
        <v>5.3999999999999999E-2</v>
      </c>
    </row>
    <row r="31" spans="1:17" x14ac:dyDescent="0.35">
      <c r="A31">
        <v>5</v>
      </c>
      <c r="B31" t="s">
        <v>201</v>
      </c>
      <c r="C31">
        <v>2</v>
      </c>
      <c r="D31">
        <v>2</v>
      </c>
      <c r="E31">
        <v>22</v>
      </c>
      <c r="F31">
        <v>11</v>
      </c>
      <c r="G31">
        <v>11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3.2</v>
      </c>
      <c r="P31">
        <v>3.2</v>
      </c>
      <c r="Q31" s="1">
        <v>0</v>
      </c>
    </row>
    <row r="32" spans="1:17" x14ac:dyDescent="0.35">
      <c r="A32">
        <v>5</v>
      </c>
      <c r="B32" t="s">
        <v>41</v>
      </c>
      <c r="C32">
        <v>2</v>
      </c>
      <c r="D32">
        <v>2</v>
      </c>
      <c r="E32">
        <v>21</v>
      </c>
      <c r="F32">
        <v>10.5</v>
      </c>
      <c r="G32">
        <v>12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3.1</v>
      </c>
      <c r="P32">
        <v>3.1</v>
      </c>
      <c r="Q32" s="1">
        <v>0.01</v>
      </c>
    </row>
    <row r="33" spans="1:17" x14ac:dyDescent="0.35">
      <c r="A33">
        <v>5</v>
      </c>
      <c r="B33" t="s">
        <v>167</v>
      </c>
      <c r="C33">
        <v>3</v>
      </c>
      <c r="D33">
        <v>3</v>
      </c>
      <c r="E33">
        <v>16</v>
      </c>
      <c r="F33">
        <v>5.3</v>
      </c>
      <c r="G33">
        <v>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3.1</v>
      </c>
      <c r="P33">
        <v>3.1</v>
      </c>
      <c r="Q33" s="1">
        <v>1E-3</v>
      </c>
    </row>
    <row r="34" spans="1:17" x14ac:dyDescent="0.35">
      <c r="A34">
        <v>5</v>
      </c>
      <c r="B34" t="s">
        <v>56</v>
      </c>
      <c r="C34">
        <v>2</v>
      </c>
      <c r="D34">
        <v>3</v>
      </c>
      <c r="E34">
        <v>20</v>
      </c>
      <c r="F34">
        <v>10</v>
      </c>
      <c r="G34">
        <v>12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3</v>
      </c>
      <c r="P34">
        <v>3</v>
      </c>
      <c r="Q34" s="1">
        <v>0.45500000000000002</v>
      </c>
    </row>
    <row r="35" spans="1:17" x14ac:dyDescent="0.35">
      <c r="A35">
        <v>5</v>
      </c>
      <c r="B35" t="s">
        <v>31</v>
      </c>
      <c r="C35">
        <v>2</v>
      </c>
      <c r="D35">
        <v>2</v>
      </c>
      <c r="E35">
        <v>19</v>
      </c>
      <c r="F35">
        <v>9.5</v>
      </c>
      <c r="G35">
        <v>14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2.9</v>
      </c>
      <c r="P35">
        <v>2.9</v>
      </c>
      <c r="Q35" s="1">
        <v>0.89600000000000002</v>
      </c>
    </row>
    <row r="36" spans="1:17" x14ac:dyDescent="0.35">
      <c r="A36">
        <v>5</v>
      </c>
      <c r="B36" t="s">
        <v>35</v>
      </c>
      <c r="C36">
        <v>2</v>
      </c>
      <c r="D36">
        <v>2</v>
      </c>
      <c r="E36">
        <v>19</v>
      </c>
      <c r="F36">
        <v>9.5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2.9</v>
      </c>
      <c r="P36">
        <v>2.9</v>
      </c>
      <c r="Q36" s="1">
        <v>1E-3</v>
      </c>
    </row>
    <row r="37" spans="1:17" x14ac:dyDescent="0.35">
      <c r="A37">
        <v>5</v>
      </c>
      <c r="B37" t="s">
        <v>38</v>
      </c>
      <c r="C37">
        <v>2</v>
      </c>
      <c r="D37">
        <v>4</v>
      </c>
      <c r="E37">
        <v>17</v>
      </c>
      <c r="F37">
        <v>8.5</v>
      </c>
      <c r="G37">
        <v>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2.7</v>
      </c>
      <c r="P37">
        <v>2.7</v>
      </c>
      <c r="Q37" s="1">
        <v>3.3000000000000002E-2</v>
      </c>
    </row>
    <row r="38" spans="1:17" x14ac:dyDescent="0.35">
      <c r="A38">
        <v>5</v>
      </c>
      <c r="B38" t="s">
        <v>198</v>
      </c>
      <c r="C38">
        <v>1</v>
      </c>
      <c r="D38">
        <v>1</v>
      </c>
      <c r="E38">
        <v>22</v>
      </c>
      <c r="F38">
        <v>22</v>
      </c>
      <c r="G38">
        <v>22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2.7</v>
      </c>
      <c r="P38">
        <v>2.7</v>
      </c>
      <c r="Q38" s="1">
        <v>0</v>
      </c>
    </row>
    <row r="39" spans="1:17" x14ac:dyDescent="0.35">
      <c r="A39">
        <v>5</v>
      </c>
      <c r="B39" t="s">
        <v>47</v>
      </c>
      <c r="C39">
        <v>2</v>
      </c>
      <c r="D39">
        <v>3</v>
      </c>
      <c r="E39">
        <v>17</v>
      </c>
      <c r="F39">
        <v>8.5</v>
      </c>
      <c r="G39">
        <v>13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2.7</v>
      </c>
      <c r="P39">
        <v>2.7</v>
      </c>
      <c r="Q39" s="1">
        <v>0.80400000000000005</v>
      </c>
    </row>
    <row r="40" spans="1:17" x14ac:dyDescent="0.35">
      <c r="A40">
        <v>5</v>
      </c>
      <c r="B40" t="s">
        <v>115</v>
      </c>
      <c r="C40">
        <v>1</v>
      </c>
      <c r="D40">
        <v>1</v>
      </c>
      <c r="E40">
        <v>22</v>
      </c>
      <c r="F40">
        <v>22</v>
      </c>
      <c r="G40">
        <v>22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2.7</v>
      </c>
      <c r="P40">
        <v>2.7</v>
      </c>
      <c r="Q40" s="1">
        <v>0</v>
      </c>
    </row>
    <row r="41" spans="1:17" x14ac:dyDescent="0.35">
      <c r="A41">
        <v>5</v>
      </c>
      <c r="B41" t="s">
        <v>125</v>
      </c>
      <c r="C41">
        <v>2</v>
      </c>
      <c r="D41">
        <v>2</v>
      </c>
      <c r="E41">
        <v>16</v>
      </c>
      <c r="F41">
        <v>8</v>
      </c>
      <c r="G41">
        <v>13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2.6</v>
      </c>
      <c r="P41">
        <v>2.6</v>
      </c>
      <c r="Q41" s="1">
        <v>1E-3</v>
      </c>
    </row>
    <row r="42" spans="1:17" x14ac:dyDescent="0.35">
      <c r="A42">
        <v>5</v>
      </c>
      <c r="B42" t="s">
        <v>74</v>
      </c>
      <c r="C42">
        <v>1</v>
      </c>
      <c r="D42">
        <v>1</v>
      </c>
      <c r="E42">
        <v>21</v>
      </c>
      <c r="F42">
        <v>21</v>
      </c>
      <c r="G42">
        <v>21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2.6</v>
      </c>
      <c r="P42">
        <v>2.6</v>
      </c>
      <c r="Q42" s="1">
        <v>0</v>
      </c>
    </row>
    <row r="43" spans="1:17" x14ac:dyDescent="0.35">
      <c r="A43">
        <v>5</v>
      </c>
      <c r="B43" t="s">
        <v>21</v>
      </c>
      <c r="C43">
        <v>2</v>
      </c>
      <c r="D43">
        <v>3</v>
      </c>
      <c r="E43">
        <v>15</v>
      </c>
      <c r="F43">
        <v>7.5</v>
      </c>
      <c r="G43">
        <v>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2.5</v>
      </c>
      <c r="P43">
        <v>2.5</v>
      </c>
      <c r="Q43" s="1">
        <v>7.0000000000000001E-3</v>
      </c>
    </row>
    <row r="44" spans="1:17" x14ac:dyDescent="0.35">
      <c r="A44">
        <v>5</v>
      </c>
      <c r="B44" t="s">
        <v>27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3</v>
      </c>
      <c r="K44">
        <v>19</v>
      </c>
      <c r="L44">
        <v>0</v>
      </c>
      <c r="M44">
        <v>0</v>
      </c>
      <c r="N44">
        <v>1</v>
      </c>
      <c r="O44">
        <v>2.5</v>
      </c>
      <c r="P44">
        <v>2.5</v>
      </c>
      <c r="Q44" s="1">
        <v>0.72599999999999998</v>
      </c>
    </row>
    <row r="45" spans="1:17" x14ac:dyDescent="0.35">
      <c r="A45">
        <v>5</v>
      </c>
      <c r="B45" t="s">
        <v>62</v>
      </c>
      <c r="C45">
        <v>1</v>
      </c>
      <c r="D45">
        <v>1</v>
      </c>
      <c r="E45">
        <v>19</v>
      </c>
      <c r="F45">
        <v>19</v>
      </c>
      <c r="G45">
        <v>19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2.4</v>
      </c>
      <c r="P45">
        <v>2.4</v>
      </c>
      <c r="Q45" s="1">
        <v>1E-3</v>
      </c>
    </row>
    <row r="46" spans="1:17" x14ac:dyDescent="0.35">
      <c r="A46">
        <v>5</v>
      </c>
      <c r="B46" t="s">
        <v>61</v>
      </c>
      <c r="C46">
        <v>1</v>
      </c>
      <c r="D46">
        <v>1</v>
      </c>
      <c r="E46">
        <v>17</v>
      </c>
      <c r="F46">
        <v>17</v>
      </c>
      <c r="G46">
        <v>17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2.2000000000000002</v>
      </c>
      <c r="P46">
        <v>2.2000000000000002</v>
      </c>
      <c r="Q46" s="1">
        <v>1E-3</v>
      </c>
    </row>
    <row r="47" spans="1:17" x14ac:dyDescent="0.35">
      <c r="A47">
        <v>5</v>
      </c>
      <c r="B47" t="s">
        <v>202</v>
      </c>
      <c r="C47">
        <v>2</v>
      </c>
      <c r="D47">
        <v>2</v>
      </c>
      <c r="E47">
        <v>12</v>
      </c>
      <c r="F47">
        <v>6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2.2000000000000002</v>
      </c>
      <c r="P47">
        <v>2.2000000000000002</v>
      </c>
      <c r="Q47" s="1">
        <v>1E-3</v>
      </c>
    </row>
    <row r="48" spans="1:17" x14ac:dyDescent="0.35">
      <c r="A48">
        <v>5</v>
      </c>
      <c r="B48" t="s">
        <v>104</v>
      </c>
      <c r="C48">
        <v>1</v>
      </c>
      <c r="D48">
        <v>1</v>
      </c>
      <c r="E48">
        <v>16</v>
      </c>
      <c r="F48">
        <v>16</v>
      </c>
      <c r="G48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2.1</v>
      </c>
      <c r="P48">
        <v>2.1</v>
      </c>
      <c r="Q48" s="1">
        <v>0</v>
      </c>
    </row>
    <row r="49" spans="1:17" x14ac:dyDescent="0.35">
      <c r="A49">
        <v>5</v>
      </c>
      <c r="B49" t="s">
        <v>54</v>
      </c>
      <c r="C49">
        <v>2</v>
      </c>
      <c r="D49">
        <v>2</v>
      </c>
      <c r="E49">
        <v>11</v>
      </c>
      <c r="F49">
        <v>5.5</v>
      </c>
      <c r="G49">
        <v>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2.1</v>
      </c>
      <c r="P49">
        <v>2.1</v>
      </c>
      <c r="Q49" s="1">
        <v>3.0000000000000001E-3</v>
      </c>
    </row>
    <row r="50" spans="1:17" x14ac:dyDescent="0.35">
      <c r="A50">
        <v>5</v>
      </c>
      <c r="B50" t="s">
        <v>185</v>
      </c>
      <c r="C50">
        <v>2</v>
      </c>
      <c r="D50">
        <v>2</v>
      </c>
      <c r="E50">
        <v>10</v>
      </c>
      <c r="F50">
        <v>5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2</v>
      </c>
      <c r="P50">
        <v>2</v>
      </c>
      <c r="Q50" s="1">
        <v>1E-3</v>
      </c>
    </row>
    <row r="51" spans="1:17" x14ac:dyDescent="0.35">
      <c r="A51">
        <v>5</v>
      </c>
      <c r="B51" t="s">
        <v>140</v>
      </c>
      <c r="C51">
        <v>1</v>
      </c>
      <c r="D51">
        <v>1</v>
      </c>
      <c r="E51">
        <v>12</v>
      </c>
      <c r="F51">
        <v>12</v>
      </c>
      <c r="G51">
        <v>12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1.7</v>
      </c>
      <c r="P51">
        <v>1.7</v>
      </c>
      <c r="Q51" s="1">
        <v>0</v>
      </c>
    </row>
    <row r="52" spans="1:17" x14ac:dyDescent="0.35">
      <c r="A52">
        <v>5</v>
      </c>
      <c r="B52" t="s">
        <v>190</v>
      </c>
      <c r="C52">
        <v>1</v>
      </c>
      <c r="D52">
        <v>1</v>
      </c>
      <c r="E52">
        <v>11</v>
      </c>
      <c r="F52">
        <v>11</v>
      </c>
      <c r="G52">
        <v>11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1.6</v>
      </c>
      <c r="P52">
        <v>1.6</v>
      </c>
      <c r="Q52" s="1">
        <v>0</v>
      </c>
    </row>
    <row r="53" spans="1:17" x14ac:dyDescent="0.35">
      <c r="A53">
        <v>5</v>
      </c>
      <c r="B53" t="s">
        <v>52</v>
      </c>
      <c r="C53">
        <v>1</v>
      </c>
      <c r="D53">
        <v>1</v>
      </c>
      <c r="E53">
        <v>9</v>
      </c>
      <c r="F53">
        <v>9</v>
      </c>
      <c r="G53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1.4</v>
      </c>
      <c r="P53">
        <v>1.4</v>
      </c>
      <c r="Q53" s="1">
        <v>0</v>
      </c>
    </row>
    <row r="54" spans="1:17" x14ac:dyDescent="0.35">
      <c r="A54">
        <v>5</v>
      </c>
      <c r="B54" t="s">
        <v>154</v>
      </c>
      <c r="C54">
        <v>1</v>
      </c>
      <c r="D54">
        <v>1</v>
      </c>
      <c r="E54">
        <v>7</v>
      </c>
      <c r="F54">
        <v>7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1.2</v>
      </c>
      <c r="P54">
        <v>1.2</v>
      </c>
      <c r="Q54" s="1">
        <v>0</v>
      </c>
    </row>
    <row r="55" spans="1:17" x14ac:dyDescent="0.35">
      <c r="A55">
        <v>5</v>
      </c>
      <c r="B55" t="s">
        <v>118</v>
      </c>
      <c r="C55">
        <v>1</v>
      </c>
      <c r="D55">
        <v>1</v>
      </c>
      <c r="E55">
        <v>7</v>
      </c>
      <c r="F55">
        <v>7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1.2</v>
      </c>
      <c r="P55">
        <v>1.2</v>
      </c>
      <c r="Q55" s="1">
        <v>8.9999999999999993E-3</v>
      </c>
    </row>
    <row r="56" spans="1:17" x14ac:dyDescent="0.35">
      <c r="A56">
        <v>5</v>
      </c>
      <c r="B56" t="s">
        <v>170</v>
      </c>
      <c r="C56">
        <v>1</v>
      </c>
      <c r="D56">
        <v>1</v>
      </c>
      <c r="E56">
        <v>4</v>
      </c>
      <c r="F56">
        <v>4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0.9</v>
      </c>
      <c r="P56">
        <v>0.9</v>
      </c>
      <c r="Q56" s="1">
        <v>2E-3</v>
      </c>
    </row>
    <row r="57" spans="1:17" x14ac:dyDescent="0.35">
      <c r="A57">
        <v>5</v>
      </c>
      <c r="B57" t="s">
        <v>161</v>
      </c>
      <c r="C57">
        <v>1</v>
      </c>
      <c r="D57">
        <v>1</v>
      </c>
      <c r="E57">
        <v>2</v>
      </c>
      <c r="F57">
        <v>2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0.7</v>
      </c>
      <c r="P57">
        <v>0.7</v>
      </c>
      <c r="Q57" s="1">
        <v>2E-3</v>
      </c>
    </row>
    <row r="58" spans="1:17" x14ac:dyDescent="0.35">
      <c r="A58">
        <v>5</v>
      </c>
      <c r="B58" t="s">
        <v>67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0.79400000000000004</v>
      </c>
    </row>
    <row r="59" spans="1:17" x14ac:dyDescent="0.35">
      <c r="A59">
        <v>5</v>
      </c>
      <c r="B59" t="s">
        <v>49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 s="1">
        <v>3.9E-2</v>
      </c>
    </row>
    <row r="60" spans="1:17" x14ac:dyDescent="0.35">
      <c r="A60">
        <v>5</v>
      </c>
      <c r="B60" t="s">
        <v>69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0</v>
      </c>
    </row>
    <row r="61" spans="1:17" x14ac:dyDescent="0.35">
      <c r="A61">
        <v>5</v>
      </c>
      <c r="B61" t="s">
        <v>70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x14ac:dyDescent="0.35">
      <c r="A62">
        <v>5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5</v>
      </c>
      <c r="B63" t="s">
        <v>59</v>
      </c>
      <c r="C63">
        <v>1</v>
      </c>
      <c r="D63">
        <v>2</v>
      </c>
      <c r="E63">
        <v>15</v>
      </c>
      <c r="F63">
        <v>15</v>
      </c>
      <c r="G63">
        <v>15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 s="1">
        <v>2E-3</v>
      </c>
    </row>
    <row r="64" spans="1:17" x14ac:dyDescent="0.35">
      <c r="A64">
        <v>5</v>
      </c>
      <c r="B64" t="s">
        <v>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 s="1">
        <v>1E-3</v>
      </c>
    </row>
    <row r="65" spans="1:17" x14ac:dyDescent="0.35">
      <c r="A65">
        <v>5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5</v>
      </c>
      <c r="B66" t="s">
        <v>60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 s="1">
        <v>3.5000000000000003E-2</v>
      </c>
    </row>
    <row r="67" spans="1:17" x14ac:dyDescent="0.35">
      <c r="A67">
        <v>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5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0</v>
      </c>
    </row>
    <row r="69" spans="1:17" x14ac:dyDescent="0.35">
      <c r="A69">
        <v>5</v>
      </c>
      <c r="B69" t="s">
        <v>76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x14ac:dyDescent="0.35">
      <c r="A70">
        <v>5</v>
      </c>
      <c r="B70" t="s">
        <v>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5</v>
      </c>
      <c r="B71" t="s">
        <v>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2.9000000000000001E-2</v>
      </c>
    </row>
    <row r="72" spans="1:17" x14ac:dyDescent="0.35">
      <c r="A72">
        <v>5</v>
      </c>
      <c r="B72" t="s">
        <v>79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 s="1">
        <v>0</v>
      </c>
    </row>
    <row r="73" spans="1:17" x14ac:dyDescent="0.35">
      <c r="A73">
        <v>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0.03</v>
      </c>
    </row>
    <row r="74" spans="1:17" x14ac:dyDescent="0.35">
      <c r="A74">
        <v>5</v>
      </c>
      <c r="B74" t="s">
        <v>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1">
        <v>1E-3</v>
      </c>
    </row>
    <row r="75" spans="1:17" x14ac:dyDescent="0.35">
      <c r="A75">
        <v>5</v>
      </c>
      <c r="B75" t="s">
        <v>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1E-3</v>
      </c>
    </row>
    <row r="76" spans="1:17" x14ac:dyDescent="0.35">
      <c r="A76">
        <v>5</v>
      </c>
      <c r="B76" t="s">
        <v>82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1E-3</v>
      </c>
    </row>
    <row r="77" spans="1:17" x14ac:dyDescent="0.35">
      <c r="A77">
        <v>5</v>
      </c>
      <c r="B77" t="s">
        <v>89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5</v>
      </c>
      <c r="B78" t="s">
        <v>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5</v>
      </c>
      <c r="B79" t="s">
        <v>84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5</v>
      </c>
      <c r="B80" t="s">
        <v>85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 s="1">
        <v>0</v>
      </c>
    </row>
    <row r="81" spans="1:17" x14ac:dyDescent="0.35">
      <c r="A81">
        <v>5</v>
      </c>
      <c r="B81" t="s">
        <v>238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5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5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5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 s="1">
        <v>0</v>
      </c>
    </row>
    <row r="85" spans="1:17" x14ac:dyDescent="0.35">
      <c r="A85">
        <v>5</v>
      </c>
      <c r="B85" t="s">
        <v>90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5</v>
      </c>
      <c r="B86" t="s">
        <v>95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 s="1">
        <v>0</v>
      </c>
    </row>
    <row r="87" spans="1:17" x14ac:dyDescent="0.35">
      <c r="A87">
        <v>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 s="1">
        <v>0</v>
      </c>
    </row>
    <row r="88" spans="1:17" x14ac:dyDescent="0.35">
      <c r="A88">
        <v>5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5</v>
      </c>
      <c r="B89" t="s">
        <v>242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5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5</v>
      </c>
      <c r="B91" t="s">
        <v>58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0.26400000000000001</v>
      </c>
    </row>
    <row r="92" spans="1:17" x14ac:dyDescent="0.35">
      <c r="A92">
        <v>5</v>
      </c>
      <c r="B92" t="s">
        <v>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</row>
    <row r="93" spans="1:17" x14ac:dyDescent="0.35">
      <c r="A93">
        <v>5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5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5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5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 s="1">
        <v>0</v>
      </c>
    </row>
    <row r="97" spans="1:17" x14ac:dyDescent="0.35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1E-3</v>
      </c>
    </row>
    <row r="98" spans="1:17" x14ac:dyDescent="0.35">
      <c r="A98">
        <v>5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1E-3</v>
      </c>
    </row>
    <row r="99" spans="1:17" x14ac:dyDescent="0.35">
      <c r="A99">
        <v>5</v>
      </c>
      <c r="B99" t="s">
        <v>105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5</v>
      </c>
      <c r="B100" t="s">
        <v>237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5</v>
      </c>
      <c r="B101" t="s">
        <v>107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5</v>
      </c>
      <c r="B102" t="s">
        <v>108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 s="1">
        <v>0</v>
      </c>
    </row>
    <row r="103" spans="1:17" x14ac:dyDescent="0.35">
      <c r="A103">
        <v>5</v>
      </c>
      <c r="B103" t="s">
        <v>55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1E-3</v>
      </c>
    </row>
    <row r="104" spans="1:17" x14ac:dyDescent="0.35">
      <c r="A104">
        <v>5</v>
      </c>
      <c r="B104" t="s">
        <v>109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5</v>
      </c>
      <c r="B105" t="s">
        <v>110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5</v>
      </c>
      <c r="B106" t="s">
        <v>111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5</v>
      </c>
      <c r="B107" t="s">
        <v>112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">
        <v>0</v>
      </c>
    </row>
    <row r="108" spans="1:17" x14ac:dyDescent="0.35">
      <c r="A108">
        <v>5</v>
      </c>
      <c r="B108" t="s">
        <v>113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 s="1">
        <v>1E-3</v>
      </c>
    </row>
    <row r="109" spans="1:17" x14ac:dyDescent="0.35">
      <c r="A109">
        <v>5</v>
      </c>
      <c r="B109" t="s">
        <v>114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">
        <v>0</v>
      </c>
    </row>
    <row r="110" spans="1:17" x14ac:dyDescent="0.35">
      <c r="A110">
        <v>5</v>
      </c>
      <c r="B110" t="s">
        <v>116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5</v>
      </c>
      <c r="B111" t="s">
        <v>117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5</v>
      </c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5</v>
      </c>
      <c r="B113" t="s">
        <v>120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5</v>
      </c>
      <c r="B114" t="s">
        <v>121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5</v>
      </c>
      <c r="B115" t="s">
        <v>122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5</v>
      </c>
      <c r="B116" t="s">
        <v>123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5</v>
      </c>
      <c r="B117" t="s">
        <v>126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5</v>
      </c>
      <c r="B118" t="s">
        <v>127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 s="1">
        <v>0</v>
      </c>
    </row>
    <row r="119" spans="1:17" x14ac:dyDescent="0.35">
      <c r="A119">
        <v>5</v>
      </c>
      <c r="B119" t="s">
        <v>128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5</v>
      </c>
      <c r="B120" t="s">
        <v>129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5</v>
      </c>
      <c r="B121" t="s">
        <v>130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0</v>
      </c>
    </row>
    <row r="122" spans="1:17" x14ac:dyDescent="0.35">
      <c r="A122">
        <v>5</v>
      </c>
      <c r="B122" t="s">
        <v>132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5</v>
      </c>
      <c r="B123" t="s">
        <v>133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5</v>
      </c>
      <c r="B124" t="s">
        <v>134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5</v>
      </c>
      <c r="B125" t="s">
        <v>135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5</v>
      </c>
      <c r="B126" t="s">
        <v>33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3.0000000000000001E-3</v>
      </c>
    </row>
    <row r="127" spans="1:17" x14ac:dyDescent="0.35">
      <c r="A127">
        <v>5</v>
      </c>
      <c r="B127" t="s">
        <v>136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3.3000000000000002E-2</v>
      </c>
    </row>
    <row r="128" spans="1:17" x14ac:dyDescent="0.35">
      <c r="A128">
        <v>5</v>
      </c>
      <c r="B128" t="s">
        <v>137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1E-3</v>
      </c>
    </row>
    <row r="129" spans="1:17" x14ac:dyDescent="0.35">
      <c r="A129">
        <v>5</v>
      </c>
      <c r="B129" t="s">
        <v>138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5</v>
      </c>
      <c r="B130" t="s">
        <v>139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5</v>
      </c>
      <c r="B131" t="s">
        <v>141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5</v>
      </c>
      <c r="B132" t="s">
        <v>142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5</v>
      </c>
      <c r="B133" t="s">
        <v>143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5</v>
      </c>
      <c r="B134" t="s">
        <v>243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5</v>
      </c>
      <c r="B135" t="s">
        <v>145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5</v>
      </c>
      <c r="B136" t="s">
        <v>150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5</v>
      </c>
      <c r="B137" t="s">
        <v>146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1E-3</v>
      </c>
    </row>
    <row r="138" spans="1:17" x14ac:dyDescent="0.35">
      <c r="A138">
        <v>5</v>
      </c>
      <c r="B138" t="s">
        <v>147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5</v>
      </c>
      <c r="B139" t="s">
        <v>239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5</v>
      </c>
      <c r="B140" t="s">
        <v>151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 s="1">
        <v>0</v>
      </c>
    </row>
    <row r="141" spans="1:17" x14ac:dyDescent="0.35">
      <c r="A141">
        <v>5</v>
      </c>
      <c r="B141" t="s">
        <v>152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5</v>
      </c>
      <c r="B142" t="s">
        <v>153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5</v>
      </c>
      <c r="B143" t="s">
        <v>155</v>
      </c>
      <c r="C143">
        <v>0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 s="1">
        <v>3.0000000000000001E-3</v>
      </c>
    </row>
    <row r="144" spans="1:17" x14ac:dyDescent="0.35">
      <c r="A144">
        <v>5</v>
      </c>
      <c r="B144" t="s">
        <v>164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5</v>
      </c>
      <c r="B145" t="s">
        <v>157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5</v>
      </c>
      <c r="B146" t="s">
        <v>158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5</v>
      </c>
      <c r="B147" t="s">
        <v>159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5</v>
      </c>
      <c r="B148" t="s">
        <v>160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5</v>
      </c>
      <c r="B149" t="s">
        <v>162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 s="1">
        <v>0</v>
      </c>
    </row>
    <row r="150" spans="1:17" x14ac:dyDescent="0.35">
      <c r="A150">
        <v>5</v>
      </c>
      <c r="B150" t="s">
        <v>63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 s="1">
        <v>0.30199999999999999</v>
      </c>
    </row>
    <row r="151" spans="1:17" x14ac:dyDescent="0.35">
      <c r="A151">
        <v>5</v>
      </c>
      <c r="B151" t="s">
        <v>36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1">
        <v>0</v>
      </c>
    </row>
    <row r="152" spans="1:17" x14ac:dyDescent="0.35">
      <c r="A152">
        <v>5</v>
      </c>
      <c r="B152" t="s">
        <v>163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v>0.01</v>
      </c>
    </row>
    <row r="153" spans="1:17" x14ac:dyDescent="0.35">
      <c r="A153">
        <v>5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1E-3</v>
      </c>
    </row>
    <row r="154" spans="1:17" x14ac:dyDescent="0.35">
      <c r="A154">
        <v>5</v>
      </c>
      <c r="B154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5</v>
      </c>
      <c r="B155" t="s">
        <v>168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5</v>
      </c>
      <c r="B156" t="s">
        <v>166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5</v>
      </c>
      <c r="B157" t="s">
        <v>30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0.39500000000000002</v>
      </c>
    </row>
    <row r="158" spans="1:17" x14ac:dyDescent="0.35">
      <c r="A158">
        <v>5</v>
      </c>
      <c r="B158" t="s">
        <v>171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5</v>
      </c>
      <c r="B159" t="s">
        <v>169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5.8000000000000003E-2</v>
      </c>
    </row>
    <row r="160" spans="1:17" x14ac:dyDescent="0.35">
      <c r="A160">
        <v>5</v>
      </c>
      <c r="B160" t="s">
        <v>48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5.0000000000000001E-3</v>
      </c>
    </row>
    <row r="161" spans="1:17" x14ac:dyDescent="0.35">
      <c r="A161">
        <v>5</v>
      </c>
      <c r="B161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5</v>
      </c>
      <c r="B16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5</v>
      </c>
      <c r="B163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5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5</v>
      </c>
      <c r="B165" t="s">
        <v>175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5</v>
      </c>
      <c r="B166" t="s">
        <v>176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5</v>
      </c>
      <c r="B167" t="s">
        <v>177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5</v>
      </c>
      <c r="B168" t="s">
        <v>178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5</v>
      </c>
      <c r="B169" t="s">
        <v>179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1E-3</v>
      </c>
    </row>
    <row r="170" spans="1:17" x14ac:dyDescent="0.35">
      <c r="A170">
        <v>5</v>
      </c>
      <c r="B170" t="s">
        <v>180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5</v>
      </c>
      <c r="B171" t="s">
        <v>181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5</v>
      </c>
      <c r="B172" t="s">
        <v>182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5</v>
      </c>
      <c r="B173" t="s">
        <v>183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5</v>
      </c>
      <c r="B174" t="s">
        <v>184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</v>
      </c>
    </row>
    <row r="175" spans="1:17" x14ac:dyDescent="0.35">
      <c r="A175">
        <v>5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5</v>
      </c>
      <c r="B176" t="s">
        <v>45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0.92100000000000004</v>
      </c>
    </row>
    <row r="177" spans="1:17" x14ac:dyDescent="0.35">
      <c r="A177">
        <v>5</v>
      </c>
      <c r="B177" t="s">
        <v>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0.32100000000000001</v>
      </c>
    </row>
    <row r="178" spans="1:17" x14ac:dyDescent="0.35">
      <c r="A178">
        <v>5</v>
      </c>
      <c r="B178" t="s">
        <v>240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5</v>
      </c>
      <c r="B179" t="s">
        <v>192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5</v>
      </c>
      <c r="B180" t="s">
        <v>66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5</v>
      </c>
      <c r="B181" t="s">
        <v>231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5</v>
      </c>
      <c r="B182" t="s">
        <v>187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5</v>
      </c>
      <c r="B183" t="s">
        <v>189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5</v>
      </c>
      <c r="B184" t="s">
        <v>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1.7999999999999999E-2</v>
      </c>
    </row>
    <row r="185" spans="1:17" x14ac:dyDescent="0.35">
      <c r="A185">
        <v>5</v>
      </c>
      <c r="B185" t="s">
        <v>230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 s="1">
        <v>0</v>
      </c>
    </row>
    <row r="186" spans="1:17" x14ac:dyDescent="0.35">
      <c r="A186">
        <v>5</v>
      </c>
      <c r="B186" t="s">
        <v>236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5</v>
      </c>
      <c r="B187" t="s">
        <v>228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5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v>0</v>
      </c>
    </row>
    <row r="189" spans="1:17" x14ac:dyDescent="0.35">
      <c r="A189">
        <v>5</v>
      </c>
      <c r="B189" t="s">
        <v>16</v>
      </c>
      <c r="C189">
        <v>0</v>
      </c>
      <c r="D189">
        <v>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 s="1">
        <v>0.21199999999999999</v>
      </c>
    </row>
    <row r="190" spans="1:17" x14ac:dyDescent="0.35">
      <c r="A190">
        <v>5</v>
      </c>
      <c r="B190" t="s">
        <v>194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5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5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5</v>
      </c>
      <c r="B193" t="s">
        <v>193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5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0</v>
      </c>
    </row>
    <row r="195" spans="1:17" x14ac:dyDescent="0.35">
      <c r="A195">
        <v>5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1E-3</v>
      </c>
    </row>
    <row r="196" spans="1:17" x14ac:dyDescent="0.35">
      <c r="A196">
        <v>5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5</v>
      </c>
      <c r="B197" t="s">
        <v>70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0</v>
      </c>
    </row>
    <row r="198" spans="1:17" x14ac:dyDescent="0.35">
      <c r="A198">
        <v>5</v>
      </c>
      <c r="B198" t="s">
        <v>69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</row>
    <row r="199" spans="1:17" x14ac:dyDescent="0.35">
      <c r="A199">
        <v>5</v>
      </c>
      <c r="B199" t="s">
        <v>49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 s="1">
        <v>0</v>
      </c>
    </row>
    <row r="200" spans="1:17" x14ac:dyDescent="0.35">
      <c r="A200">
        <v>5</v>
      </c>
      <c r="B200" t="s">
        <v>67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1">
        <v>0.46700000000000003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Q200"/>
  <sheetViews>
    <sheetView showGridLines="0" topLeftCell="A172" workbookViewId="0">
      <selection activeCell="A5" sqref="A5:Q200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6</v>
      </c>
      <c r="B5" t="s">
        <v>19</v>
      </c>
      <c r="C5">
        <v>9</v>
      </c>
      <c r="D5">
        <v>9</v>
      </c>
      <c r="E5">
        <v>124</v>
      </c>
      <c r="F5">
        <v>13.8</v>
      </c>
      <c r="G5">
        <v>40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16.899999999999999</v>
      </c>
      <c r="P5">
        <v>16.899999999999999</v>
      </c>
      <c r="Q5" s="1">
        <v>1</v>
      </c>
    </row>
    <row r="6" spans="1:17" x14ac:dyDescent="0.35">
      <c r="A6">
        <v>6</v>
      </c>
      <c r="B6" t="s">
        <v>40</v>
      </c>
      <c r="C6">
        <v>4</v>
      </c>
      <c r="D6">
        <v>7</v>
      </c>
      <c r="E6">
        <v>61</v>
      </c>
      <c r="F6">
        <v>15.3</v>
      </c>
      <c r="G6">
        <v>31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14.1</v>
      </c>
      <c r="P6">
        <v>14.1</v>
      </c>
      <c r="Q6" s="1">
        <v>0.83299999999999996</v>
      </c>
    </row>
    <row r="7" spans="1:17" x14ac:dyDescent="0.35">
      <c r="A7">
        <v>6</v>
      </c>
      <c r="B7" t="s">
        <v>57</v>
      </c>
      <c r="C7">
        <v>4</v>
      </c>
      <c r="D7">
        <v>6</v>
      </c>
      <c r="E7">
        <v>43</v>
      </c>
      <c r="F7">
        <v>10.8</v>
      </c>
      <c r="G7">
        <v>19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12.3</v>
      </c>
      <c r="P7">
        <v>12.3</v>
      </c>
      <c r="Q7" s="1">
        <v>0.81</v>
      </c>
    </row>
    <row r="8" spans="1:17" x14ac:dyDescent="0.35">
      <c r="A8">
        <v>6</v>
      </c>
      <c r="B8" t="s">
        <v>32</v>
      </c>
      <c r="C8">
        <v>4</v>
      </c>
      <c r="D8">
        <v>5</v>
      </c>
      <c r="E8">
        <v>36</v>
      </c>
      <c r="F8">
        <v>9</v>
      </c>
      <c r="G8">
        <v>17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11.6</v>
      </c>
      <c r="P8">
        <v>11.6</v>
      </c>
      <c r="Q8" s="1">
        <v>0.2</v>
      </c>
    </row>
    <row r="9" spans="1:17" x14ac:dyDescent="0.35">
      <c r="A9">
        <v>6</v>
      </c>
      <c r="B9" t="s">
        <v>65</v>
      </c>
      <c r="C9">
        <v>5</v>
      </c>
      <c r="D9">
        <v>6</v>
      </c>
      <c r="E9">
        <v>75</v>
      </c>
      <c r="F9">
        <v>15</v>
      </c>
      <c r="G9">
        <v>32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10</v>
      </c>
      <c r="P9">
        <v>10</v>
      </c>
      <c r="Q9" s="1">
        <v>6.4000000000000001E-2</v>
      </c>
    </row>
    <row r="10" spans="1:17" x14ac:dyDescent="0.35">
      <c r="A10">
        <v>6</v>
      </c>
      <c r="B10" t="s">
        <v>137</v>
      </c>
      <c r="C10">
        <v>2</v>
      </c>
      <c r="D10">
        <v>3</v>
      </c>
      <c r="E10">
        <v>27</v>
      </c>
      <c r="F10">
        <v>13.5</v>
      </c>
      <c r="G10">
        <v>17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9.6999999999999993</v>
      </c>
      <c r="P10">
        <v>9.6999999999999993</v>
      </c>
      <c r="Q10" s="1">
        <v>1E-3</v>
      </c>
    </row>
    <row r="11" spans="1:17" x14ac:dyDescent="0.35">
      <c r="A11">
        <v>6</v>
      </c>
      <c r="B11" t="s">
        <v>34</v>
      </c>
      <c r="C11">
        <v>3</v>
      </c>
      <c r="D11">
        <v>5</v>
      </c>
      <c r="E11">
        <v>16</v>
      </c>
      <c r="F11">
        <v>5.3</v>
      </c>
      <c r="G11">
        <v>15</v>
      </c>
      <c r="H11">
        <v>0</v>
      </c>
      <c r="I11">
        <v>1</v>
      </c>
      <c r="J11">
        <v>1</v>
      </c>
      <c r="K11">
        <v>2</v>
      </c>
      <c r="L11">
        <v>0</v>
      </c>
      <c r="M11">
        <v>0</v>
      </c>
      <c r="N11">
        <v>1</v>
      </c>
      <c r="O11">
        <v>9.3000000000000007</v>
      </c>
      <c r="P11">
        <v>9.3000000000000007</v>
      </c>
      <c r="Q11" s="1">
        <v>0.32100000000000001</v>
      </c>
    </row>
    <row r="12" spans="1:17" x14ac:dyDescent="0.35">
      <c r="A12">
        <v>6</v>
      </c>
      <c r="B12" t="s">
        <v>17</v>
      </c>
      <c r="C12">
        <v>4</v>
      </c>
      <c r="D12">
        <v>6</v>
      </c>
      <c r="E12">
        <v>69</v>
      </c>
      <c r="F12">
        <v>17.3</v>
      </c>
      <c r="G12">
        <v>38</v>
      </c>
      <c r="H12">
        <v>3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8.9</v>
      </c>
      <c r="P12">
        <v>8.9</v>
      </c>
      <c r="Q12" s="1">
        <v>0.60299999999999998</v>
      </c>
    </row>
    <row r="13" spans="1:17" x14ac:dyDescent="0.35">
      <c r="A13">
        <v>6</v>
      </c>
      <c r="B13" t="s">
        <v>27</v>
      </c>
      <c r="C13">
        <v>7</v>
      </c>
      <c r="D13">
        <v>8</v>
      </c>
      <c r="E13">
        <v>49</v>
      </c>
      <c r="F13">
        <v>7</v>
      </c>
      <c r="G13">
        <v>11</v>
      </c>
      <c r="H13">
        <v>0</v>
      </c>
      <c r="I13">
        <v>0</v>
      </c>
      <c r="J13">
        <v>1</v>
      </c>
      <c r="K13">
        <v>2</v>
      </c>
      <c r="L13">
        <v>0</v>
      </c>
      <c r="M13">
        <v>0</v>
      </c>
      <c r="N13">
        <v>1</v>
      </c>
      <c r="O13">
        <v>8.8000000000000007</v>
      </c>
      <c r="P13">
        <v>8.8000000000000007</v>
      </c>
      <c r="Q13" s="1">
        <v>0.72599999999999998</v>
      </c>
    </row>
    <row r="14" spans="1:17" x14ac:dyDescent="0.35">
      <c r="A14">
        <v>6</v>
      </c>
      <c r="B14" t="s">
        <v>21</v>
      </c>
      <c r="C14">
        <v>3</v>
      </c>
      <c r="D14">
        <v>4</v>
      </c>
      <c r="E14">
        <v>67</v>
      </c>
      <c r="F14">
        <v>22.3</v>
      </c>
      <c r="G14">
        <v>45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8.1999999999999993</v>
      </c>
      <c r="P14">
        <v>8.1999999999999993</v>
      </c>
      <c r="Q14" s="1">
        <v>7.0000000000000001E-3</v>
      </c>
    </row>
    <row r="15" spans="1:17" x14ac:dyDescent="0.35">
      <c r="A15">
        <v>6</v>
      </c>
      <c r="B15" t="s">
        <v>47</v>
      </c>
      <c r="C15">
        <v>4</v>
      </c>
      <c r="D15">
        <v>5</v>
      </c>
      <c r="E15">
        <v>62</v>
      </c>
      <c r="F15">
        <v>15.5</v>
      </c>
      <c r="G15">
        <v>27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8.1999999999999993</v>
      </c>
      <c r="P15">
        <v>8.1999999999999993</v>
      </c>
      <c r="Q15" s="1">
        <v>0.80400000000000005</v>
      </c>
    </row>
    <row r="16" spans="1:17" x14ac:dyDescent="0.35">
      <c r="A16">
        <v>6</v>
      </c>
      <c r="B16" t="s">
        <v>15</v>
      </c>
      <c r="C16">
        <v>6</v>
      </c>
      <c r="D16">
        <v>8</v>
      </c>
      <c r="E16">
        <v>50</v>
      </c>
      <c r="F16">
        <v>8.3000000000000007</v>
      </c>
      <c r="G16">
        <v>21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8</v>
      </c>
      <c r="P16">
        <v>8</v>
      </c>
      <c r="Q16" s="1">
        <v>0.99199999999999999</v>
      </c>
    </row>
    <row r="17" spans="1:17" x14ac:dyDescent="0.35">
      <c r="A17">
        <v>6</v>
      </c>
      <c r="B17" t="s">
        <v>151</v>
      </c>
      <c r="C17">
        <v>1</v>
      </c>
      <c r="D17">
        <v>1</v>
      </c>
      <c r="E17">
        <v>15</v>
      </c>
      <c r="F17">
        <v>15</v>
      </c>
      <c r="G17">
        <v>15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8</v>
      </c>
      <c r="P17">
        <v>8</v>
      </c>
      <c r="Q17" s="1">
        <v>0</v>
      </c>
    </row>
    <row r="18" spans="1:17" x14ac:dyDescent="0.35">
      <c r="A18">
        <v>6</v>
      </c>
      <c r="B18" t="s">
        <v>23</v>
      </c>
      <c r="C18">
        <v>7</v>
      </c>
      <c r="D18">
        <v>7</v>
      </c>
      <c r="E18">
        <v>41</v>
      </c>
      <c r="F18">
        <v>5.9</v>
      </c>
      <c r="G18">
        <v>19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7.6</v>
      </c>
      <c r="P18">
        <v>7.6</v>
      </c>
      <c r="Q18" s="1">
        <v>0.94799999999999995</v>
      </c>
    </row>
    <row r="19" spans="1:17" x14ac:dyDescent="0.35">
      <c r="A19">
        <v>6</v>
      </c>
      <c r="B19" t="s">
        <v>18</v>
      </c>
      <c r="C19">
        <v>5</v>
      </c>
      <c r="D19">
        <v>7</v>
      </c>
      <c r="E19">
        <v>43</v>
      </c>
      <c r="F19">
        <v>8.6</v>
      </c>
      <c r="G19">
        <v>20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6.8</v>
      </c>
      <c r="P19">
        <v>6.8</v>
      </c>
      <c r="Q19" s="1">
        <v>0.6</v>
      </c>
    </row>
    <row r="20" spans="1:17" x14ac:dyDescent="0.35">
      <c r="A20">
        <v>6</v>
      </c>
      <c r="B20" t="s">
        <v>42</v>
      </c>
      <c r="C20">
        <v>5</v>
      </c>
      <c r="D20">
        <v>8</v>
      </c>
      <c r="E20">
        <v>42</v>
      </c>
      <c r="F20">
        <v>8.4</v>
      </c>
      <c r="G20">
        <v>13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6.7</v>
      </c>
      <c r="P20">
        <v>6.7</v>
      </c>
      <c r="Q20" s="1">
        <v>0.79600000000000004</v>
      </c>
    </row>
    <row r="21" spans="1:17" x14ac:dyDescent="0.35">
      <c r="A21">
        <v>6</v>
      </c>
      <c r="B21" t="s">
        <v>22</v>
      </c>
      <c r="C21">
        <v>4</v>
      </c>
      <c r="D21">
        <v>11</v>
      </c>
      <c r="E21">
        <v>36</v>
      </c>
      <c r="F21">
        <v>9</v>
      </c>
      <c r="G21">
        <v>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5.6</v>
      </c>
      <c r="P21">
        <v>5.6</v>
      </c>
      <c r="Q21" s="1">
        <v>0.97</v>
      </c>
    </row>
    <row r="22" spans="1:17" x14ac:dyDescent="0.35">
      <c r="A22">
        <v>6</v>
      </c>
      <c r="B22" t="s">
        <v>53</v>
      </c>
      <c r="C22">
        <v>4</v>
      </c>
      <c r="D22">
        <v>4</v>
      </c>
      <c r="E22">
        <v>33</v>
      </c>
      <c r="F22">
        <v>8.3000000000000007</v>
      </c>
      <c r="G22">
        <v>17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5.3</v>
      </c>
      <c r="P22">
        <v>5.3</v>
      </c>
      <c r="Q22" s="1">
        <v>1E-3</v>
      </c>
    </row>
    <row r="23" spans="1:17" x14ac:dyDescent="0.35">
      <c r="A23">
        <v>6</v>
      </c>
      <c r="B23" t="s">
        <v>38</v>
      </c>
      <c r="C23">
        <v>3</v>
      </c>
      <c r="D23">
        <v>3</v>
      </c>
      <c r="E23">
        <v>28</v>
      </c>
      <c r="F23">
        <v>9.3000000000000007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4.3</v>
      </c>
      <c r="P23">
        <v>4.3</v>
      </c>
      <c r="Q23" s="1">
        <v>3.3000000000000002E-2</v>
      </c>
    </row>
    <row r="24" spans="1:17" x14ac:dyDescent="0.35">
      <c r="A24">
        <v>6</v>
      </c>
      <c r="B24" t="s">
        <v>29</v>
      </c>
      <c r="C24">
        <v>3</v>
      </c>
      <c r="D24">
        <v>4</v>
      </c>
      <c r="E24">
        <v>24</v>
      </c>
      <c r="F24">
        <v>8</v>
      </c>
      <c r="G24">
        <v>14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3.9</v>
      </c>
      <c r="P24">
        <v>3.9</v>
      </c>
      <c r="Q24" s="1">
        <v>0.20200000000000001</v>
      </c>
    </row>
    <row r="25" spans="1:17" x14ac:dyDescent="0.35">
      <c r="A25">
        <v>6</v>
      </c>
      <c r="B25" t="s">
        <v>45</v>
      </c>
      <c r="C25">
        <v>3</v>
      </c>
      <c r="D25">
        <v>4</v>
      </c>
      <c r="E25">
        <v>24</v>
      </c>
      <c r="F25">
        <v>8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3.9</v>
      </c>
      <c r="P25">
        <v>3.9</v>
      </c>
      <c r="Q25" s="1">
        <v>0.92100000000000004</v>
      </c>
    </row>
    <row r="26" spans="1:17" x14ac:dyDescent="0.35">
      <c r="A26">
        <v>6</v>
      </c>
      <c r="B26" t="s">
        <v>148</v>
      </c>
      <c r="C26">
        <v>2</v>
      </c>
      <c r="D26">
        <v>2</v>
      </c>
      <c r="E26">
        <v>25</v>
      </c>
      <c r="F26">
        <v>12.5</v>
      </c>
      <c r="G26">
        <v>21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3.5</v>
      </c>
      <c r="P26">
        <v>3.5</v>
      </c>
      <c r="Q26" s="1">
        <v>2E-3</v>
      </c>
    </row>
    <row r="27" spans="1:17" x14ac:dyDescent="0.35">
      <c r="A27">
        <v>6</v>
      </c>
      <c r="B27" t="s">
        <v>43</v>
      </c>
      <c r="C27">
        <v>3</v>
      </c>
      <c r="D27">
        <v>5</v>
      </c>
      <c r="E27">
        <v>19</v>
      </c>
      <c r="F27">
        <v>6.3</v>
      </c>
      <c r="G27">
        <v>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3.4</v>
      </c>
      <c r="P27">
        <v>3.4</v>
      </c>
      <c r="Q27" s="1">
        <v>1E-3</v>
      </c>
    </row>
    <row r="28" spans="1:17" x14ac:dyDescent="0.35">
      <c r="A28">
        <v>6</v>
      </c>
      <c r="B28" t="s">
        <v>26</v>
      </c>
      <c r="C28">
        <v>3</v>
      </c>
      <c r="D28">
        <v>6</v>
      </c>
      <c r="E28">
        <v>17</v>
      </c>
      <c r="F28">
        <v>5.7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3.2</v>
      </c>
      <c r="P28">
        <v>3.2</v>
      </c>
      <c r="Q28" s="1">
        <v>5.3999999999999999E-2</v>
      </c>
    </row>
    <row r="29" spans="1:17" x14ac:dyDescent="0.35">
      <c r="A29">
        <v>6</v>
      </c>
      <c r="B29" t="s">
        <v>244</v>
      </c>
      <c r="C29">
        <v>2</v>
      </c>
      <c r="D29">
        <v>5</v>
      </c>
      <c r="E29">
        <v>22</v>
      </c>
      <c r="F29">
        <v>11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3.2</v>
      </c>
      <c r="P29">
        <v>3.2</v>
      </c>
      <c r="Q29" s="1">
        <v>0.16400000000000001</v>
      </c>
    </row>
    <row r="30" spans="1:17" x14ac:dyDescent="0.35">
      <c r="A30">
        <v>6</v>
      </c>
      <c r="B30" t="s">
        <v>54</v>
      </c>
      <c r="C30">
        <v>2</v>
      </c>
      <c r="D30">
        <v>2</v>
      </c>
      <c r="E30">
        <v>19</v>
      </c>
      <c r="F30">
        <v>9.5</v>
      </c>
      <c r="G30">
        <v>12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2.9</v>
      </c>
      <c r="P30">
        <v>2.9</v>
      </c>
      <c r="Q30" s="1">
        <v>3.0000000000000001E-3</v>
      </c>
    </row>
    <row r="31" spans="1:17" x14ac:dyDescent="0.35">
      <c r="A31">
        <v>6</v>
      </c>
      <c r="B31" t="s">
        <v>64</v>
      </c>
      <c r="C31">
        <v>2</v>
      </c>
      <c r="D31">
        <v>3</v>
      </c>
      <c r="E31">
        <v>19</v>
      </c>
      <c r="F31">
        <v>9.5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2.9</v>
      </c>
      <c r="P31">
        <v>2.9</v>
      </c>
      <c r="Q31" s="1">
        <v>2.9000000000000001E-2</v>
      </c>
    </row>
    <row r="32" spans="1:17" x14ac:dyDescent="0.35">
      <c r="A32">
        <v>6</v>
      </c>
      <c r="B32" t="s">
        <v>39</v>
      </c>
      <c r="C32">
        <v>2</v>
      </c>
      <c r="D32">
        <v>4</v>
      </c>
      <c r="E32">
        <v>18</v>
      </c>
      <c r="F32">
        <v>9</v>
      </c>
      <c r="G32">
        <v>11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2.8</v>
      </c>
      <c r="P32">
        <v>2.8</v>
      </c>
      <c r="Q32" s="1">
        <v>0.28100000000000003</v>
      </c>
    </row>
    <row r="33" spans="1:17" x14ac:dyDescent="0.35">
      <c r="A33">
        <v>6</v>
      </c>
      <c r="B33" t="s">
        <v>56</v>
      </c>
      <c r="C33">
        <v>2</v>
      </c>
      <c r="D33">
        <v>3</v>
      </c>
      <c r="E33">
        <v>18</v>
      </c>
      <c r="F33">
        <v>9</v>
      </c>
      <c r="G33">
        <v>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2.8</v>
      </c>
      <c r="P33">
        <v>2.8</v>
      </c>
      <c r="Q33" s="1">
        <v>0.45500000000000002</v>
      </c>
    </row>
    <row r="34" spans="1:17" x14ac:dyDescent="0.35">
      <c r="A34">
        <v>6</v>
      </c>
      <c r="B34" t="s">
        <v>41</v>
      </c>
      <c r="C34">
        <v>2</v>
      </c>
      <c r="D34">
        <v>2</v>
      </c>
      <c r="E34">
        <v>14</v>
      </c>
      <c r="F34">
        <v>7</v>
      </c>
      <c r="G34">
        <v>6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2.5</v>
      </c>
      <c r="P34">
        <v>2.5</v>
      </c>
      <c r="Q34" s="1">
        <v>0.01</v>
      </c>
    </row>
    <row r="35" spans="1:17" x14ac:dyDescent="0.35">
      <c r="A35">
        <v>6</v>
      </c>
      <c r="B35" t="s">
        <v>50</v>
      </c>
      <c r="C35">
        <v>1</v>
      </c>
      <c r="D35">
        <v>3</v>
      </c>
      <c r="E35">
        <v>16</v>
      </c>
      <c r="F35">
        <v>16</v>
      </c>
      <c r="G35">
        <v>16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2.1</v>
      </c>
      <c r="P35">
        <v>2.1</v>
      </c>
      <c r="Q35" s="1">
        <v>3.4000000000000002E-2</v>
      </c>
    </row>
    <row r="36" spans="1:17" x14ac:dyDescent="0.35">
      <c r="A36">
        <v>6</v>
      </c>
      <c r="B36" t="s">
        <v>191</v>
      </c>
      <c r="C36">
        <v>1</v>
      </c>
      <c r="D36">
        <v>1</v>
      </c>
      <c r="E36">
        <v>15</v>
      </c>
      <c r="F36">
        <v>15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</v>
      </c>
      <c r="P36">
        <v>2</v>
      </c>
      <c r="Q36" s="1">
        <v>0</v>
      </c>
    </row>
    <row r="37" spans="1:17" x14ac:dyDescent="0.35">
      <c r="A37">
        <v>6</v>
      </c>
      <c r="B37" t="s">
        <v>30</v>
      </c>
      <c r="C37">
        <v>1</v>
      </c>
      <c r="D37">
        <v>2</v>
      </c>
      <c r="E37">
        <v>15</v>
      </c>
      <c r="F37">
        <v>15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</v>
      </c>
      <c r="P37">
        <v>2</v>
      </c>
      <c r="Q37" s="1">
        <v>0.39500000000000002</v>
      </c>
    </row>
    <row r="38" spans="1:17" x14ac:dyDescent="0.35">
      <c r="A38">
        <v>6</v>
      </c>
      <c r="B38" t="s">
        <v>25</v>
      </c>
      <c r="C38">
        <v>1</v>
      </c>
      <c r="D38">
        <v>1</v>
      </c>
      <c r="E38">
        <v>15</v>
      </c>
      <c r="F38">
        <v>15</v>
      </c>
      <c r="G38">
        <v>15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</v>
      </c>
      <c r="P38">
        <v>2</v>
      </c>
      <c r="Q38" s="1">
        <v>0.84299999999999997</v>
      </c>
    </row>
    <row r="39" spans="1:17" x14ac:dyDescent="0.35">
      <c r="A39">
        <v>6</v>
      </c>
      <c r="B39" t="s">
        <v>37</v>
      </c>
      <c r="C39">
        <v>2</v>
      </c>
      <c r="D39">
        <v>3</v>
      </c>
      <c r="E39">
        <v>9</v>
      </c>
      <c r="F39">
        <v>4.5</v>
      </c>
      <c r="G39"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1.9</v>
      </c>
      <c r="P39">
        <v>1.9</v>
      </c>
      <c r="Q39" s="1">
        <v>0.79900000000000004</v>
      </c>
    </row>
    <row r="40" spans="1:17" x14ac:dyDescent="0.35">
      <c r="A40">
        <v>6</v>
      </c>
      <c r="B40" t="s">
        <v>154</v>
      </c>
      <c r="C40">
        <v>1</v>
      </c>
      <c r="D40">
        <v>1</v>
      </c>
      <c r="E40">
        <v>11</v>
      </c>
      <c r="F40">
        <v>11</v>
      </c>
      <c r="G40">
        <v>11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1.6</v>
      </c>
      <c r="P40">
        <v>1.6</v>
      </c>
      <c r="Q40" s="1">
        <v>0</v>
      </c>
    </row>
    <row r="41" spans="1:17" x14ac:dyDescent="0.35">
      <c r="A41">
        <v>6</v>
      </c>
      <c r="B41" t="s">
        <v>185</v>
      </c>
      <c r="C41">
        <v>1</v>
      </c>
      <c r="D41">
        <v>1</v>
      </c>
      <c r="E41">
        <v>11</v>
      </c>
      <c r="F41">
        <v>11</v>
      </c>
      <c r="G41">
        <v>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1.6</v>
      </c>
      <c r="P41">
        <v>1.6</v>
      </c>
      <c r="Q41" s="1">
        <v>1E-3</v>
      </c>
    </row>
    <row r="42" spans="1:17" x14ac:dyDescent="0.35">
      <c r="A42">
        <v>6</v>
      </c>
      <c r="B42" t="s">
        <v>49</v>
      </c>
      <c r="C42">
        <v>1</v>
      </c>
      <c r="D42">
        <v>1</v>
      </c>
      <c r="E42">
        <v>11</v>
      </c>
      <c r="F42">
        <v>11</v>
      </c>
      <c r="G42">
        <v>11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1.6</v>
      </c>
      <c r="P42">
        <v>1.6</v>
      </c>
      <c r="Q42" s="1">
        <v>3.9E-2</v>
      </c>
    </row>
    <row r="43" spans="1:17" x14ac:dyDescent="0.35">
      <c r="A43">
        <v>6</v>
      </c>
      <c r="B43" t="s">
        <v>198</v>
      </c>
      <c r="C43">
        <v>1</v>
      </c>
      <c r="D43">
        <v>2</v>
      </c>
      <c r="E43">
        <v>9</v>
      </c>
      <c r="F43">
        <v>9</v>
      </c>
      <c r="G43">
        <v>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1.4</v>
      </c>
      <c r="P43">
        <v>1.4</v>
      </c>
      <c r="Q43" s="1">
        <v>0</v>
      </c>
    </row>
    <row r="44" spans="1:17" x14ac:dyDescent="0.35">
      <c r="A44">
        <v>6</v>
      </c>
      <c r="B44" t="s">
        <v>28</v>
      </c>
      <c r="C44">
        <v>1</v>
      </c>
      <c r="D44">
        <v>1</v>
      </c>
      <c r="E44">
        <v>9</v>
      </c>
      <c r="F44">
        <v>9</v>
      </c>
      <c r="G44">
        <v>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1.4</v>
      </c>
      <c r="P44">
        <v>1.4</v>
      </c>
      <c r="Q44" s="1">
        <v>1.7999999999999999E-2</v>
      </c>
    </row>
    <row r="45" spans="1:17" x14ac:dyDescent="0.35">
      <c r="A45">
        <v>6</v>
      </c>
      <c r="B45" t="s">
        <v>138</v>
      </c>
      <c r="C45">
        <v>1</v>
      </c>
      <c r="D45">
        <v>1</v>
      </c>
      <c r="E45">
        <v>8</v>
      </c>
      <c r="F45">
        <v>8</v>
      </c>
      <c r="G45">
        <v>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1.3</v>
      </c>
      <c r="P45">
        <v>1.3</v>
      </c>
      <c r="Q45" s="1">
        <v>0</v>
      </c>
    </row>
    <row r="46" spans="1:17" x14ac:dyDescent="0.35">
      <c r="A46">
        <v>6</v>
      </c>
      <c r="B46" t="s">
        <v>161</v>
      </c>
      <c r="C46">
        <v>1</v>
      </c>
      <c r="D46">
        <v>1</v>
      </c>
      <c r="E46">
        <v>8</v>
      </c>
      <c r="F46">
        <v>8</v>
      </c>
      <c r="G46">
        <v>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1.3</v>
      </c>
      <c r="P46">
        <v>1.3</v>
      </c>
      <c r="Q46" s="1">
        <v>2E-3</v>
      </c>
    </row>
    <row r="47" spans="1:17" x14ac:dyDescent="0.35">
      <c r="A47">
        <v>6</v>
      </c>
      <c r="B47" t="s">
        <v>167</v>
      </c>
      <c r="C47">
        <v>1</v>
      </c>
      <c r="D47">
        <v>1</v>
      </c>
      <c r="E47">
        <v>7</v>
      </c>
      <c r="F47">
        <v>7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1.2</v>
      </c>
      <c r="P47">
        <v>1.2</v>
      </c>
      <c r="Q47" s="1">
        <v>1E-3</v>
      </c>
    </row>
    <row r="48" spans="1:17" x14ac:dyDescent="0.35">
      <c r="A48">
        <v>6</v>
      </c>
      <c r="B48" t="s">
        <v>16</v>
      </c>
      <c r="C48">
        <v>1</v>
      </c>
      <c r="D48">
        <v>3</v>
      </c>
      <c r="E48">
        <v>7</v>
      </c>
      <c r="F48">
        <v>7</v>
      </c>
      <c r="G48">
        <v>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1.2</v>
      </c>
      <c r="P48">
        <v>1.2</v>
      </c>
      <c r="Q48" s="1">
        <v>0.21199999999999999</v>
      </c>
    </row>
    <row r="49" spans="1:17" x14ac:dyDescent="0.35">
      <c r="A49">
        <v>6</v>
      </c>
      <c r="B49" t="s">
        <v>60</v>
      </c>
      <c r="C49">
        <v>1</v>
      </c>
      <c r="D49">
        <v>2</v>
      </c>
      <c r="E49">
        <v>5</v>
      </c>
      <c r="F49">
        <v>5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 s="1">
        <v>3.5000000000000003E-2</v>
      </c>
    </row>
    <row r="50" spans="1:17" x14ac:dyDescent="0.35">
      <c r="A50">
        <v>6</v>
      </c>
      <c r="B50" t="s">
        <v>73</v>
      </c>
      <c r="C50">
        <v>1</v>
      </c>
      <c r="D50">
        <v>1</v>
      </c>
      <c r="E50">
        <v>4</v>
      </c>
      <c r="F50">
        <v>4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0.9</v>
      </c>
      <c r="P50">
        <v>0.9</v>
      </c>
      <c r="Q50" s="1">
        <v>1E-3</v>
      </c>
    </row>
    <row r="51" spans="1:17" x14ac:dyDescent="0.35">
      <c r="A51">
        <v>6</v>
      </c>
      <c r="B51" t="s">
        <v>102</v>
      </c>
      <c r="C51">
        <v>1</v>
      </c>
      <c r="D51">
        <v>2</v>
      </c>
      <c r="E51">
        <v>4</v>
      </c>
      <c r="F51">
        <v>4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0.9</v>
      </c>
      <c r="P51">
        <v>0.9</v>
      </c>
      <c r="Q51" s="1">
        <v>4.0000000000000001E-3</v>
      </c>
    </row>
    <row r="52" spans="1:17" x14ac:dyDescent="0.35">
      <c r="A52">
        <v>6</v>
      </c>
      <c r="B52" t="s">
        <v>44</v>
      </c>
      <c r="C52">
        <v>1</v>
      </c>
      <c r="D52">
        <v>1</v>
      </c>
      <c r="E52">
        <v>4</v>
      </c>
      <c r="F52">
        <v>4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0.9</v>
      </c>
      <c r="P52">
        <v>0.9</v>
      </c>
      <c r="Q52" s="1">
        <v>1E-3</v>
      </c>
    </row>
    <row r="53" spans="1:17" x14ac:dyDescent="0.35">
      <c r="A53">
        <v>6</v>
      </c>
      <c r="B53" t="s">
        <v>169</v>
      </c>
      <c r="C53">
        <v>1</v>
      </c>
      <c r="D53">
        <v>2</v>
      </c>
      <c r="E53">
        <v>3</v>
      </c>
      <c r="F53">
        <v>3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0.8</v>
      </c>
      <c r="P53">
        <v>0.8</v>
      </c>
      <c r="Q53" s="1">
        <v>5.8000000000000003E-2</v>
      </c>
    </row>
    <row r="54" spans="1:17" x14ac:dyDescent="0.35">
      <c r="A54">
        <v>6</v>
      </c>
      <c r="B54" t="s">
        <v>20</v>
      </c>
      <c r="C54">
        <v>1</v>
      </c>
      <c r="D54">
        <v>1</v>
      </c>
      <c r="E54">
        <v>2</v>
      </c>
      <c r="F54">
        <v>2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0.7</v>
      </c>
      <c r="P54">
        <v>0.7</v>
      </c>
      <c r="Q54" s="1">
        <v>0.64600000000000002</v>
      </c>
    </row>
    <row r="55" spans="1:17" x14ac:dyDescent="0.35">
      <c r="A55">
        <v>6</v>
      </c>
      <c r="B55" t="s">
        <v>46</v>
      </c>
      <c r="C55">
        <v>1</v>
      </c>
      <c r="D55">
        <v>2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0.6</v>
      </c>
      <c r="P55">
        <v>0.6</v>
      </c>
      <c r="Q55" s="1">
        <v>0.997</v>
      </c>
    </row>
    <row r="56" spans="1:17" x14ac:dyDescent="0.35">
      <c r="A56">
        <v>6</v>
      </c>
      <c r="B56" t="s">
        <v>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0</v>
      </c>
    </row>
    <row r="57" spans="1:17" x14ac:dyDescent="0.35">
      <c r="A57">
        <v>6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v>0.79400000000000004</v>
      </c>
    </row>
    <row r="58" spans="1:17" x14ac:dyDescent="0.35">
      <c r="A58">
        <v>6</v>
      </c>
      <c r="B58" t="s">
        <v>70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</v>
      </c>
    </row>
    <row r="59" spans="1:17" x14ac:dyDescent="0.35">
      <c r="A59">
        <v>6</v>
      </c>
      <c r="B59" t="s">
        <v>242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v>0</v>
      </c>
    </row>
    <row r="60" spans="1:17" x14ac:dyDescent="0.35">
      <c r="A60">
        <v>6</v>
      </c>
      <c r="B60" t="s">
        <v>68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 s="1">
        <v>0</v>
      </c>
    </row>
    <row r="61" spans="1:17" x14ac:dyDescent="0.35">
      <c r="A61">
        <v>6</v>
      </c>
      <c r="B61" t="s">
        <v>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x14ac:dyDescent="0.35">
      <c r="A62">
        <v>6</v>
      </c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 s="1">
        <v>2E-3</v>
      </c>
    </row>
    <row r="63" spans="1:17" x14ac:dyDescent="0.35">
      <c r="A63">
        <v>6</v>
      </c>
      <c r="B63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 s="1">
        <v>0</v>
      </c>
    </row>
    <row r="64" spans="1:17" x14ac:dyDescent="0.35">
      <c r="A64">
        <v>6</v>
      </c>
      <c r="B64" t="s">
        <v>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v>0</v>
      </c>
    </row>
    <row r="65" spans="1:17" x14ac:dyDescent="0.35">
      <c r="A65">
        <v>6</v>
      </c>
      <c r="B65" t="s">
        <v>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x14ac:dyDescent="0.35">
      <c r="A66">
        <v>6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6</v>
      </c>
      <c r="B67" t="s">
        <v>77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6</v>
      </c>
      <c r="B68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0</v>
      </c>
    </row>
    <row r="69" spans="1:17" x14ac:dyDescent="0.35">
      <c r="A69">
        <v>6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0.03</v>
      </c>
    </row>
    <row r="70" spans="1:17" x14ac:dyDescent="0.35">
      <c r="A70">
        <v>6</v>
      </c>
      <c r="B70" t="s">
        <v>81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 s="1">
        <v>1E-3</v>
      </c>
    </row>
    <row r="71" spans="1:17" x14ac:dyDescent="0.35">
      <c r="A71">
        <v>6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1E-3</v>
      </c>
    </row>
    <row r="72" spans="1:17" x14ac:dyDescent="0.35">
      <c r="A72">
        <v>6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 s="1">
        <v>0</v>
      </c>
    </row>
    <row r="73" spans="1:17" x14ac:dyDescent="0.35">
      <c r="A73">
        <v>6</v>
      </c>
      <c r="B73" t="s">
        <v>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 s="1">
        <v>0</v>
      </c>
    </row>
    <row r="74" spans="1:17" x14ac:dyDescent="0.35">
      <c r="A74">
        <v>6</v>
      </c>
      <c r="B74" t="s">
        <v>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1">
        <v>0</v>
      </c>
    </row>
    <row r="75" spans="1:17" x14ac:dyDescent="0.35">
      <c r="A75">
        <v>6</v>
      </c>
      <c r="B75" t="s">
        <v>238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x14ac:dyDescent="0.35">
      <c r="A76">
        <v>6</v>
      </c>
      <c r="B76" t="s">
        <v>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 s="1">
        <v>0</v>
      </c>
    </row>
    <row r="77" spans="1:17" x14ac:dyDescent="0.35">
      <c r="A77">
        <v>6</v>
      </c>
      <c r="B77" t="s">
        <v>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6</v>
      </c>
      <c r="B78" t="s">
        <v>88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 s="1">
        <v>0</v>
      </c>
    </row>
    <row r="79" spans="1:17" x14ac:dyDescent="0.35">
      <c r="A79">
        <v>6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 s="1">
        <v>0</v>
      </c>
    </row>
    <row r="80" spans="1:17" x14ac:dyDescent="0.35">
      <c r="A80">
        <v>6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</v>
      </c>
    </row>
    <row r="81" spans="1:17" x14ac:dyDescent="0.35">
      <c r="A81">
        <v>6</v>
      </c>
      <c r="B81" t="s">
        <v>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 s="1">
        <v>0</v>
      </c>
    </row>
    <row r="82" spans="1:17" x14ac:dyDescent="0.35">
      <c r="A82">
        <v>6</v>
      </c>
      <c r="B82" t="s">
        <v>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6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6</v>
      </c>
      <c r="B84" t="s">
        <v>94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6</v>
      </c>
      <c r="B85" t="s">
        <v>58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0.26400000000000001</v>
      </c>
    </row>
    <row r="86" spans="1:17" x14ac:dyDescent="0.35">
      <c r="A86">
        <v>6</v>
      </c>
      <c r="B86" t="s">
        <v>96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6</v>
      </c>
      <c r="B87" t="s">
        <v>97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6</v>
      </c>
      <c r="B88" t="s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">
        <v>0</v>
      </c>
    </row>
    <row r="89" spans="1:17" x14ac:dyDescent="0.35">
      <c r="A89">
        <v>6</v>
      </c>
      <c r="B89" t="s">
        <v>95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 s="1">
        <v>0</v>
      </c>
    </row>
    <row r="90" spans="1:17" x14ac:dyDescent="0.35">
      <c r="A90">
        <v>6</v>
      </c>
      <c r="B90" t="s">
        <v>100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 s="1">
        <v>0</v>
      </c>
    </row>
    <row r="91" spans="1:17" x14ac:dyDescent="0.35">
      <c r="A91">
        <v>6</v>
      </c>
      <c r="B91" t="s">
        <v>101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 s="1">
        <v>1E-3</v>
      </c>
    </row>
    <row r="92" spans="1:17" x14ac:dyDescent="0.35">
      <c r="A92">
        <v>6</v>
      </c>
      <c r="B92" t="s">
        <v>62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1E-3</v>
      </c>
    </row>
    <row r="93" spans="1:17" x14ac:dyDescent="0.35">
      <c r="A93">
        <v>6</v>
      </c>
      <c r="B93" t="s">
        <v>104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0</v>
      </c>
    </row>
    <row r="94" spans="1:17" x14ac:dyDescent="0.35">
      <c r="A94">
        <v>6</v>
      </c>
      <c r="B94" t="s">
        <v>108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6</v>
      </c>
      <c r="B95" t="s">
        <v>237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">
        <v>0</v>
      </c>
    </row>
    <row r="96" spans="1:17" x14ac:dyDescent="0.35">
      <c r="A96">
        <v>6</v>
      </c>
      <c r="B96" t="s">
        <v>107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6</v>
      </c>
      <c r="B97" t="s">
        <v>109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6</v>
      </c>
      <c r="B98" t="s">
        <v>110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0</v>
      </c>
    </row>
    <row r="99" spans="1:17" x14ac:dyDescent="0.35">
      <c r="A99">
        <v>6</v>
      </c>
      <c r="B99" t="s">
        <v>111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6</v>
      </c>
      <c r="B100" t="s">
        <v>105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6</v>
      </c>
      <c r="B101" t="s">
        <v>55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 s="1">
        <v>1E-3</v>
      </c>
    </row>
    <row r="102" spans="1:17" x14ac:dyDescent="0.35">
      <c r="A102">
        <v>6</v>
      </c>
      <c r="B102" t="s">
        <v>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 s="1">
        <v>1E-3</v>
      </c>
    </row>
    <row r="103" spans="1:17" x14ac:dyDescent="0.35">
      <c r="A103">
        <v>6</v>
      </c>
      <c r="B103" t="s">
        <v>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6</v>
      </c>
      <c r="B104" t="s">
        <v>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 s="1">
        <v>0</v>
      </c>
    </row>
    <row r="105" spans="1:17" x14ac:dyDescent="0.35">
      <c r="A105">
        <v>6</v>
      </c>
      <c r="B105" t="s">
        <v>116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 s="1">
        <v>0</v>
      </c>
    </row>
    <row r="106" spans="1:17" x14ac:dyDescent="0.35">
      <c r="A106">
        <v>6</v>
      </c>
      <c r="B106" t="s">
        <v>117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6</v>
      </c>
      <c r="B107" t="s">
        <v>118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 s="1">
        <v>8.9999999999999993E-3</v>
      </c>
    </row>
    <row r="108" spans="1:17" x14ac:dyDescent="0.35">
      <c r="A108">
        <v>6</v>
      </c>
      <c r="B108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">
        <v>0</v>
      </c>
    </row>
    <row r="109" spans="1:17" x14ac:dyDescent="0.35">
      <c r="A109">
        <v>6</v>
      </c>
      <c r="B109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6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6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6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 s="1">
        <v>0</v>
      </c>
    </row>
    <row r="113" spans="1:17" x14ac:dyDescent="0.35">
      <c r="A113">
        <v>6</v>
      </c>
      <c r="B113" t="s">
        <v>124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5.0000000000000001E-3</v>
      </c>
    </row>
    <row r="114" spans="1:17" x14ac:dyDescent="0.35">
      <c r="A114">
        <v>6</v>
      </c>
      <c r="B114" t="s">
        <v>125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 s="1">
        <v>1E-3</v>
      </c>
    </row>
    <row r="115" spans="1:17" x14ac:dyDescent="0.35">
      <c r="A115">
        <v>6</v>
      </c>
      <c r="B115" t="s">
        <v>126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6</v>
      </c>
      <c r="B116" t="s">
        <v>127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6</v>
      </c>
      <c r="B117" t="s">
        <v>128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6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6</v>
      </c>
      <c r="B119" t="s">
        <v>130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6</v>
      </c>
      <c r="B120" t="s">
        <v>132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0</v>
      </c>
    </row>
    <row r="121" spans="1:17" x14ac:dyDescent="0.35">
      <c r="A121">
        <v>6</v>
      </c>
      <c r="B121" t="s">
        <v>133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6</v>
      </c>
      <c r="B122" t="s">
        <v>134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6</v>
      </c>
      <c r="B123" t="s">
        <v>135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6</v>
      </c>
      <c r="B124" t="s">
        <v>31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0.89600000000000002</v>
      </c>
    </row>
    <row r="125" spans="1:17" x14ac:dyDescent="0.35">
      <c r="A125">
        <v>6</v>
      </c>
      <c r="B125" t="s">
        <v>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3.0000000000000001E-3</v>
      </c>
    </row>
    <row r="126" spans="1:17" x14ac:dyDescent="0.35">
      <c r="A126">
        <v>6</v>
      </c>
      <c r="B126" t="s">
        <v>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0.14399999999999999</v>
      </c>
    </row>
    <row r="127" spans="1:17" x14ac:dyDescent="0.35">
      <c r="A127">
        <v>6</v>
      </c>
      <c r="B127" t="s">
        <v>136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3.3000000000000002E-2</v>
      </c>
    </row>
    <row r="128" spans="1:17" x14ac:dyDescent="0.35">
      <c r="A128">
        <v>6</v>
      </c>
      <c r="B128" t="s">
        <v>139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6</v>
      </c>
      <c r="B129" t="s">
        <v>140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</v>
      </c>
    </row>
    <row r="130" spans="1:17" x14ac:dyDescent="0.35">
      <c r="A130">
        <v>6</v>
      </c>
      <c r="B130" t="s">
        <v>141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6</v>
      </c>
      <c r="B131" t="s">
        <v>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6</v>
      </c>
      <c r="B132" t="s">
        <v>143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6</v>
      </c>
      <c r="B133" t="s">
        <v>243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6</v>
      </c>
      <c r="B134" t="s">
        <v>145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6</v>
      </c>
      <c r="B135" t="s">
        <v>112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6</v>
      </c>
      <c r="B136" t="s">
        <v>152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6</v>
      </c>
      <c r="B137" t="s">
        <v>146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1E-3</v>
      </c>
    </row>
    <row r="138" spans="1:17" x14ac:dyDescent="0.35">
      <c r="A138">
        <v>6</v>
      </c>
      <c r="B138" t="s">
        <v>147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6</v>
      </c>
      <c r="B139" t="s">
        <v>239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 s="1">
        <v>0</v>
      </c>
    </row>
    <row r="140" spans="1:17" x14ac:dyDescent="0.35">
      <c r="A140">
        <v>6</v>
      </c>
      <c r="B140" t="s">
        <v>150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6</v>
      </c>
      <c r="B141" t="s">
        <v>35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 s="1">
        <v>1E-3</v>
      </c>
    </row>
    <row r="142" spans="1:17" x14ac:dyDescent="0.35">
      <c r="A142">
        <v>6</v>
      </c>
      <c r="B142" t="s">
        <v>153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6</v>
      </c>
      <c r="B143" t="s">
        <v>155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3.0000000000000001E-3</v>
      </c>
    </row>
    <row r="144" spans="1:17" x14ac:dyDescent="0.35">
      <c r="A144">
        <v>6</v>
      </c>
      <c r="B144" t="s">
        <v>156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1E-3</v>
      </c>
    </row>
    <row r="145" spans="1:17" x14ac:dyDescent="0.35">
      <c r="A145">
        <v>6</v>
      </c>
      <c r="B145" t="s">
        <v>158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6</v>
      </c>
      <c r="B146" t="s">
        <v>159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6</v>
      </c>
      <c r="B147" t="s">
        <v>160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6</v>
      </c>
      <c r="B148" t="s">
        <v>157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6</v>
      </c>
      <c r="B149" t="s">
        <v>36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 s="1">
        <v>0</v>
      </c>
    </row>
    <row r="150" spans="1:17" x14ac:dyDescent="0.35">
      <c r="A150">
        <v>6</v>
      </c>
      <c r="B150" t="s">
        <v>163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0.01</v>
      </c>
    </row>
    <row r="151" spans="1:17" x14ac:dyDescent="0.35">
      <c r="A151">
        <v>6</v>
      </c>
      <c r="B151" t="s">
        <v>63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0.30199999999999999</v>
      </c>
    </row>
    <row r="152" spans="1:17" x14ac:dyDescent="0.35">
      <c r="A152">
        <v>6</v>
      </c>
      <c r="B152" t="s">
        <v>162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 s="1">
        <v>0</v>
      </c>
    </row>
    <row r="153" spans="1:17" x14ac:dyDescent="0.35">
      <c r="A153">
        <v>6</v>
      </c>
      <c r="B153" t="s">
        <v>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 s="1">
        <v>0</v>
      </c>
    </row>
    <row r="154" spans="1:17" x14ac:dyDescent="0.35">
      <c r="A154">
        <v>6</v>
      </c>
      <c r="B154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</row>
    <row r="155" spans="1:17" x14ac:dyDescent="0.35">
      <c r="A155">
        <v>6</v>
      </c>
      <c r="B155" t="s">
        <v>164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0</v>
      </c>
    </row>
    <row r="156" spans="1:17" x14ac:dyDescent="0.35">
      <c r="A156">
        <v>6</v>
      </c>
      <c r="B156" t="s">
        <v>168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6</v>
      </c>
      <c r="B157" t="s">
        <v>166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6</v>
      </c>
      <c r="B158" t="s">
        <v>170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2E-3</v>
      </c>
    </row>
    <row r="159" spans="1:17" x14ac:dyDescent="0.35">
      <c r="A159">
        <v>6</v>
      </c>
      <c r="B159" t="s">
        <v>171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0</v>
      </c>
    </row>
    <row r="160" spans="1:17" x14ac:dyDescent="0.35">
      <c r="A160">
        <v>6</v>
      </c>
      <c r="B160" t="s">
        <v>48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s="1">
        <v>5.0000000000000001E-3</v>
      </c>
    </row>
    <row r="161" spans="1:17" x14ac:dyDescent="0.35">
      <c r="A161">
        <v>6</v>
      </c>
      <c r="B161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6</v>
      </c>
      <c r="B16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6</v>
      </c>
      <c r="B163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6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6</v>
      </c>
      <c r="B165" t="s">
        <v>175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6</v>
      </c>
      <c r="B166" t="s">
        <v>176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6</v>
      </c>
      <c r="B167" t="s">
        <v>177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6</v>
      </c>
      <c r="B168" t="s">
        <v>178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6</v>
      </c>
      <c r="B169" t="s">
        <v>179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1E-3</v>
      </c>
    </row>
    <row r="170" spans="1:17" x14ac:dyDescent="0.35">
      <c r="A170">
        <v>6</v>
      </c>
      <c r="B170" t="s">
        <v>180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6</v>
      </c>
      <c r="B171" t="s">
        <v>181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6</v>
      </c>
      <c r="B172" t="s">
        <v>182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6</v>
      </c>
      <c r="B173" t="s">
        <v>183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6</v>
      </c>
      <c r="B174" t="s">
        <v>184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</v>
      </c>
    </row>
    <row r="175" spans="1:17" x14ac:dyDescent="0.35">
      <c r="A175">
        <v>6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6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6</v>
      </c>
      <c r="B177" t="s">
        <v>246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 s="1">
        <v>0</v>
      </c>
    </row>
    <row r="178" spans="1:17" x14ac:dyDescent="0.35">
      <c r="A178">
        <v>6</v>
      </c>
      <c r="B178" t="s">
        <v>231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6</v>
      </c>
      <c r="B179" t="s">
        <v>188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</v>
      </c>
    </row>
    <row r="180" spans="1:17" x14ac:dyDescent="0.35">
      <c r="A180">
        <v>6</v>
      </c>
      <c r="B180" t="s">
        <v>187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6</v>
      </c>
      <c r="B181" t="s">
        <v>66</v>
      </c>
      <c r="C181">
        <v>0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 s="1">
        <v>0</v>
      </c>
    </row>
    <row r="182" spans="1:17" x14ac:dyDescent="0.35">
      <c r="A182">
        <v>6</v>
      </c>
      <c r="B182" t="s">
        <v>189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6</v>
      </c>
      <c r="B183" t="s">
        <v>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1E-3</v>
      </c>
    </row>
    <row r="184" spans="1:17" x14ac:dyDescent="0.35">
      <c r="A184">
        <v>6</v>
      </c>
      <c r="B184" t="s">
        <v>230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 s="1">
        <v>0</v>
      </c>
    </row>
    <row r="185" spans="1:17" x14ac:dyDescent="0.35">
      <c r="A185">
        <v>6</v>
      </c>
      <c r="B185" t="s">
        <v>236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6</v>
      </c>
      <c r="B186" t="s">
        <v>190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0</v>
      </c>
    </row>
    <row r="187" spans="1:17" x14ac:dyDescent="0.35">
      <c r="A187">
        <v>6</v>
      </c>
      <c r="B187" t="s">
        <v>228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6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6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6</v>
      </c>
      <c r="B190" t="s">
        <v>194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6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">
        <v>0</v>
      </c>
    </row>
    <row r="192" spans="1:17" x14ac:dyDescent="0.35">
      <c r="A192">
        <v>6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6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6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1E-3</v>
      </c>
    </row>
    <row r="195" spans="1:17" x14ac:dyDescent="0.35">
      <c r="A195">
        <v>6</v>
      </c>
      <c r="B195" t="s">
        <v>200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0</v>
      </c>
    </row>
    <row r="196" spans="1:17" x14ac:dyDescent="0.35">
      <c r="A196">
        <v>6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6</v>
      </c>
      <c r="B197" t="s">
        <v>202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 s="1">
        <v>1E-3</v>
      </c>
    </row>
    <row r="198" spans="1:17" x14ac:dyDescent="0.35">
      <c r="A198">
        <v>6</v>
      </c>
      <c r="B198" t="s">
        <v>200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 s="1">
        <v>0</v>
      </c>
    </row>
    <row r="199" spans="1:17" x14ac:dyDescent="0.35">
      <c r="A199">
        <v>6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 s="1">
        <v>0</v>
      </c>
    </row>
    <row r="200" spans="1:17" x14ac:dyDescent="0.35">
      <c r="A200">
        <v>6</v>
      </c>
      <c r="B200" t="s">
        <v>202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7</v>
      </c>
      <c r="B5" t="s">
        <v>19</v>
      </c>
      <c r="C5">
        <v>12</v>
      </c>
      <c r="D5">
        <v>13</v>
      </c>
      <c r="E5">
        <v>179</v>
      </c>
      <c r="F5">
        <v>14.9</v>
      </c>
      <c r="G5">
        <v>53</v>
      </c>
      <c r="H5">
        <v>5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29.9</v>
      </c>
      <c r="P5">
        <v>29.9</v>
      </c>
      <c r="Q5" s="1">
        <v>1</v>
      </c>
    </row>
    <row r="6" spans="1:17" x14ac:dyDescent="0.35">
      <c r="A6">
        <v>7</v>
      </c>
      <c r="B6" t="s">
        <v>17</v>
      </c>
      <c r="C6">
        <v>4</v>
      </c>
      <c r="D6">
        <v>6</v>
      </c>
      <c r="E6">
        <v>63</v>
      </c>
      <c r="F6">
        <v>15.8</v>
      </c>
      <c r="G6">
        <v>22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20.3</v>
      </c>
      <c r="P6">
        <v>20.3</v>
      </c>
      <c r="Q6" s="1">
        <v>0.999</v>
      </c>
    </row>
    <row r="7" spans="1:17" x14ac:dyDescent="0.35">
      <c r="A7">
        <v>7</v>
      </c>
      <c r="B7" t="s">
        <v>18</v>
      </c>
      <c r="C7">
        <v>7</v>
      </c>
      <c r="D7">
        <v>8</v>
      </c>
      <c r="E7">
        <v>98</v>
      </c>
      <c r="F7">
        <v>14</v>
      </c>
      <c r="G7">
        <v>27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19.3</v>
      </c>
      <c r="P7">
        <v>19.3</v>
      </c>
      <c r="Q7" s="1">
        <v>0.95799999999999996</v>
      </c>
    </row>
    <row r="8" spans="1:17" x14ac:dyDescent="0.35">
      <c r="A8">
        <v>7</v>
      </c>
      <c r="B8" t="s">
        <v>42</v>
      </c>
      <c r="C8">
        <v>5</v>
      </c>
      <c r="D8">
        <v>5</v>
      </c>
      <c r="E8">
        <v>77</v>
      </c>
      <c r="F8">
        <v>15.4</v>
      </c>
      <c r="G8">
        <v>22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16.2</v>
      </c>
      <c r="P8">
        <v>16.2</v>
      </c>
      <c r="Q8" s="1">
        <v>0.95599999999999996</v>
      </c>
    </row>
    <row r="9" spans="1:17" x14ac:dyDescent="0.35">
      <c r="A9">
        <v>7</v>
      </c>
      <c r="B9" t="s">
        <v>27</v>
      </c>
      <c r="C9">
        <v>4</v>
      </c>
      <c r="D9">
        <v>5</v>
      </c>
      <c r="E9">
        <v>50</v>
      </c>
      <c r="F9">
        <v>12.5</v>
      </c>
      <c r="G9">
        <v>19</v>
      </c>
      <c r="H9">
        <v>0</v>
      </c>
      <c r="I9">
        <v>0</v>
      </c>
      <c r="J9">
        <v>5</v>
      </c>
      <c r="K9">
        <v>18</v>
      </c>
      <c r="L9">
        <v>1</v>
      </c>
      <c r="M9">
        <v>0</v>
      </c>
      <c r="N9">
        <v>1</v>
      </c>
      <c r="O9">
        <v>14.8</v>
      </c>
      <c r="P9">
        <v>14.8</v>
      </c>
      <c r="Q9" s="1">
        <v>7.8E-2</v>
      </c>
    </row>
    <row r="10" spans="1:17" x14ac:dyDescent="0.35">
      <c r="A10">
        <v>7</v>
      </c>
      <c r="B10" t="s">
        <v>15</v>
      </c>
      <c r="C10">
        <v>11</v>
      </c>
      <c r="D10">
        <v>12</v>
      </c>
      <c r="E10">
        <v>86</v>
      </c>
      <c r="F10">
        <v>7.8</v>
      </c>
      <c r="G10">
        <v>22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14.1</v>
      </c>
      <c r="P10">
        <v>14.1</v>
      </c>
      <c r="Q10" s="1">
        <v>0.999</v>
      </c>
    </row>
    <row r="11" spans="1:17" x14ac:dyDescent="0.35">
      <c r="A11">
        <v>7</v>
      </c>
      <c r="B11" t="s">
        <v>31</v>
      </c>
      <c r="C11">
        <v>8</v>
      </c>
      <c r="D11">
        <v>8</v>
      </c>
      <c r="E11">
        <v>75</v>
      </c>
      <c r="F11">
        <v>9.4</v>
      </c>
      <c r="G11">
        <v>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11.5</v>
      </c>
      <c r="P11">
        <v>11.5</v>
      </c>
      <c r="Q11" s="1">
        <v>0.372</v>
      </c>
    </row>
    <row r="12" spans="1:17" x14ac:dyDescent="0.35">
      <c r="A12">
        <v>7</v>
      </c>
      <c r="B12" t="s">
        <v>46</v>
      </c>
      <c r="C12">
        <v>5</v>
      </c>
      <c r="D12">
        <v>7</v>
      </c>
      <c r="E12">
        <v>78</v>
      </c>
      <c r="F12">
        <v>15.6</v>
      </c>
      <c r="G12">
        <v>28</v>
      </c>
      <c r="H12">
        <v>1</v>
      </c>
      <c r="I12">
        <v>0</v>
      </c>
      <c r="J12">
        <v>1</v>
      </c>
      <c r="K12">
        <v>2</v>
      </c>
      <c r="L12">
        <v>0</v>
      </c>
      <c r="M12">
        <v>0</v>
      </c>
      <c r="N12">
        <v>1</v>
      </c>
      <c r="O12">
        <v>10.5</v>
      </c>
      <c r="P12">
        <v>10.5</v>
      </c>
      <c r="Q12" s="1">
        <v>0.98799999999999999</v>
      </c>
    </row>
    <row r="13" spans="1:17" x14ac:dyDescent="0.35">
      <c r="A13">
        <v>7</v>
      </c>
      <c r="B13" t="s">
        <v>34</v>
      </c>
      <c r="C13">
        <v>3</v>
      </c>
      <c r="D13">
        <v>4</v>
      </c>
      <c r="E13">
        <v>26</v>
      </c>
      <c r="F13">
        <v>8.6999999999999993</v>
      </c>
      <c r="G13">
        <v>11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10.1</v>
      </c>
      <c r="P13">
        <v>10.1</v>
      </c>
      <c r="Q13" s="1">
        <v>0.26500000000000001</v>
      </c>
    </row>
    <row r="14" spans="1:17" x14ac:dyDescent="0.35">
      <c r="A14">
        <v>7</v>
      </c>
      <c r="B14" t="s">
        <v>22</v>
      </c>
      <c r="C14">
        <v>6</v>
      </c>
      <c r="D14">
        <v>7</v>
      </c>
      <c r="E14">
        <v>52</v>
      </c>
      <c r="F14">
        <v>8.6999999999999993</v>
      </c>
      <c r="G14"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8.1999999999999993</v>
      </c>
      <c r="P14">
        <v>8.1999999999999993</v>
      </c>
      <c r="Q14" s="1">
        <v>0.93799999999999994</v>
      </c>
    </row>
    <row r="15" spans="1:17" x14ac:dyDescent="0.35">
      <c r="A15">
        <v>7</v>
      </c>
      <c r="B15" t="s">
        <v>45</v>
      </c>
      <c r="C15">
        <v>5</v>
      </c>
      <c r="D15">
        <v>9</v>
      </c>
      <c r="E15">
        <v>54</v>
      </c>
      <c r="F15">
        <v>10.8</v>
      </c>
      <c r="G15">
        <v>26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7.9</v>
      </c>
      <c r="P15">
        <v>7.9</v>
      </c>
      <c r="Q15" s="1">
        <v>0.60799999999999998</v>
      </c>
    </row>
    <row r="16" spans="1:17" x14ac:dyDescent="0.35">
      <c r="A16">
        <v>7</v>
      </c>
      <c r="B16" t="s">
        <v>38</v>
      </c>
      <c r="C16">
        <v>2</v>
      </c>
      <c r="D16">
        <v>2</v>
      </c>
      <c r="E16">
        <v>5</v>
      </c>
      <c r="F16">
        <v>2.5</v>
      </c>
      <c r="G16">
        <v>4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7.5</v>
      </c>
      <c r="P16">
        <v>7.5</v>
      </c>
      <c r="Q16" s="1">
        <v>4.2000000000000003E-2</v>
      </c>
    </row>
    <row r="17" spans="1:17" x14ac:dyDescent="0.35">
      <c r="A17">
        <v>7</v>
      </c>
      <c r="B17" t="s">
        <v>20</v>
      </c>
      <c r="C17">
        <v>4</v>
      </c>
      <c r="D17">
        <v>6</v>
      </c>
      <c r="E17">
        <v>51</v>
      </c>
      <c r="F17">
        <v>12.8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7.1</v>
      </c>
      <c r="P17">
        <v>7.1</v>
      </c>
      <c r="Q17" s="1">
        <v>0.40500000000000003</v>
      </c>
    </row>
    <row r="18" spans="1:17" x14ac:dyDescent="0.35">
      <c r="A18">
        <v>7</v>
      </c>
      <c r="B18" t="s">
        <v>23</v>
      </c>
      <c r="C18">
        <v>5</v>
      </c>
      <c r="D18">
        <v>7</v>
      </c>
      <c r="E18">
        <v>45</v>
      </c>
      <c r="F18">
        <v>9</v>
      </c>
      <c r="G18">
        <v>21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7</v>
      </c>
      <c r="P18">
        <v>7</v>
      </c>
      <c r="Q18" s="1">
        <v>0.94599999999999995</v>
      </c>
    </row>
    <row r="19" spans="1:17" x14ac:dyDescent="0.35">
      <c r="A19">
        <v>7</v>
      </c>
      <c r="B19" t="s">
        <v>30</v>
      </c>
      <c r="C19">
        <v>5</v>
      </c>
      <c r="D19">
        <v>6</v>
      </c>
      <c r="E19">
        <v>43</v>
      </c>
      <c r="F19">
        <v>8.6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6.8</v>
      </c>
      <c r="P19">
        <v>6.8</v>
      </c>
      <c r="Q19" s="1">
        <v>0.02</v>
      </c>
    </row>
    <row r="20" spans="1:17" x14ac:dyDescent="0.35">
      <c r="A20">
        <v>7</v>
      </c>
      <c r="B20" t="s">
        <v>57</v>
      </c>
      <c r="C20">
        <v>3</v>
      </c>
      <c r="D20">
        <v>4</v>
      </c>
      <c r="E20">
        <v>47</v>
      </c>
      <c r="F20">
        <v>15.7</v>
      </c>
      <c r="G20">
        <v>39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6.2</v>
      </c>
      <c r="P20">
        <v>6.2</v>
      </c>
      <c r="Q20" s="1">
        <v>0.93</v>
      </c>
    </row>
    <row r="21" spans="1:17" x14ac:dyDescent="0.35">
      <c r="A21">
        <v>7</v>
      </c>
      <c r="B21" t="s">
        <v>191</v>
      </c>
      <c r="C21">
        <v>2</v>
      </c>
      <c r="D21">
        <v>2</v>
      </c>
      <c r="E21">
        <v>51</v>
      </c>
      <c r="F21">
        <v>25.5</v>
      </c>
      <c r="G21">
        <v>26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6.1</v>
      </c>
      <c r="P21">
        <v>6.1</v>
      </c>
      <c r="Q21" s="1">
        <v>0</v>
      </c>
    </row>
    <row r="22" spans="1:17" x14ac:dyDescent="0.35">
      <c r="A22">
        <v>7</v>
      </c>
      <c r="B22" t="s">
        <v>51</v>
      </c>
      <c r="C22">
        <v>4</v>
      </c>
      <c r="D22">
        <v>5</v>
      </c>
      <c r="E22">
        <v>30</v>
      </c>
      <c r="F22">
        <v>7.5</v>
      </c>
      <c r="G22">
        <v>18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</v>
      </c>
      <c r="P22">
        <v>5</v>
      </c>
      <c r="Q22" s="1">
        <v>0.315</v>
      </c>
    </row>
    <row r="23" spans="1:17" x14ac:dyDescent="0.35">
      <c r="A23">
        <v>7</v>
      </c>
      <c r="B23" t="s">
        <v>53</v>
      </c>
      <c r="C23">
        <v>3</v>
      </c>
      <c r="D23">
        <v>4</v>
      </c>
      <c r="E23">
        <v>33</v>
      </c>
      <c r="F23">
        <v>11</v>
      </c>
      <c r="G23">
        <v>18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4.8</v>
      </c>
      <c r="P23">
        <v>4.8</v>
      </c>
      <c r="Q23" s="1">
        <v>1E-3</v>
      </c>
    </row>
    <row r="24" spans="1:17" x14ac:dyDescent="0.35">
      <c r="A24">
        <v>7</v>
      </c>
      <c r="B24" t="s">
        <v>47</v>
      </c>
      <c r="C24">
        <v>3</v>
      </c>
      <c r="D24">
        <v>6</v>
      </c>
      <c r="E24">
        <v>29</v>
      </c>
      <c r="F24">
        <v>9.6999999999999993</v>
      </c>
      <c r="G24">
        <v>19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4.4000000000000004</v>
      </c>
      <c r="P24">
        <v>4.4000000000000004</v>
      </c>
      <c r="Q24" s="1">
        <v>1.6E-2</v>
      </c>
    </row>
    <row r="25" spans="1:17" x14ac:dyDescent="0.35">
      <c r="A25">
        <v>7</v>
      </c>
      <c r="B25" t="s">
        <v>32</v>
      </c>
      <c r="C25">
        <v>3</v>
      </c>
      <c r="D25">
        <v>3</v>
      </c>
      <c r="E25">
        <v>27</v>
      </c>
      <c r="F25">
        <v>9</v>
      </c>
      <c r="G25">
        <v>18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4.2</v>
      </c>
      <c r="P25">
        <v>4.2</v>
      </c>
      <c r="Q25" s="1">
        <v>0.436</v>
      </c>
    </row>
    <row r="26" spans="1:17" x14ac:dyDescent="0.35">
      <c r="A26">
        <v>7</v>
      </c>
      <c r="B26" t="s">
        <v>16</v>
      </c>
      <c r="C26">
        <v>2</v>
      </c>
      <c r="D26">
        <v>3</v>
      </c>
      <c r="E26">
        <v>27</v>
      </c>
      <c r="F26">
        <v>13.5</v>
      </c>
      <c r="G26">
        <v>14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3.7</v>
      </c>
      <c r="P26">
        <v>3.7</v>
      </c>
      <c r="Q26" s="1">
        <v>0.29399999999999998</v>
      </c>
    </row>
    <row r="27" spans="1:17" x14ac:dyDescent="0.35">
      <c r="A27">
        <v>7</v>
      </c>
      <c r="B27" t="s">
        <v>43</v>
      </c>
      <c r="C27">
        <v>2</v>
      </c>
      <c r="D27">
        <v>2</v>
      </c>
      <c r="E27">
        <v>26</v>
      </c>
      <c r="F27">
        <v>13</v>
      </c>
      <c r="G27">
        <v>27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3.6</v>
      </c>
      <c r="P27">
        <v>3.6</v>
      </c>
      <c r="Q27" s="1">
        <v>1E-3</v>
      </c>
    </row>
    <row r="28" spans="1:17" x14ac:dyDescent="0.35">
      <c r="A28">
        <v>7</v>
      </c>
      <c r="B28" t="s">
        <v>26</v>
      </c>
      <c r="C28">
        <v>1</v>
      </c>
      <c r="D28">
        <v>3</v>
      </c>
      <c r="E28">
        <v>10</v>
      </c>
      <c r="F28">
        <v>10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3.5</v>
      </c>
      <c r="P28">
        <v>3.5</v>
      </c>
      <c r="Q28" s="1">
        <v>0.13700000000000001</v>
      </c>
    </row>
    <row r="29" spans="1:17" x14ac:dyDescent="0.35">
      <c r="A29">
        <v>7</v>
      </c>
      <c r="B29" t="s">
        <v>24</v>
      </c>
      <c r="C29">
        <v>3</v>
      </c>
      <c r="D29">
        <v>4</v>
      </c>
      <c r="E29">
        <v>19</v>
      </c>
      <c r="F29">
        <v>6.3</v>
      </c>
      <c r="G29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3.4</v>
      </c>
      <c r="P29">
        <v>3.4</v>
      </c>
      <c r="Q29" s="1">
        <v>0.47499999999999998</v>
      </c>
    </row>
    <row r="30" spans="1:17" x14ac:dyDescent="0.35">
      <c r="A30">
        <v>7</v>
      </c>
      <c r="B30" t="s">
        <v>124</v>
      </c>
      <c r="C30">
        <v>2</v>
      </c>
      <c r="D30">
        <v>3</v>
      </c>
      <c r="E30">
        <v>23</v>
      </c>
      <c r="F30">
        <v>11.5</v>
      </c>
      <c r="G30">
        <v>12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3.3</v>
      </c>
      <c r="P30">
        <v>3.3</v>
      </c>
      <c r="Q30" s="1">
        <v>3.0000000000000001E-3</v>
      </c>
    </row>
    <row r="31" spans="1:17" x14ac:dyDescent="0.35">
      <c r="A31">
        <v>7</v>
      </c>
      <c r="B31" t="s">
        <v>28</v>
      </c>
      <c r="C31">
        <v>1</v>
      </c>
      <c r="D31">
        <v>1</v>
      </c>
      <c r="E31">
        <v>25</v>
      </c>
      <c r="F31">
        <v>25</v>
      </c>
      <c r="G31">
        <v>25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3</v>
      </c>
      <c r="P31">
        <v>3</v>
      </c>
      <c r="Q31" s="1">
        <v>2.1000000000000001E-2</v>
      </c>
    </row>
    <row r="32" spans="1:17" x14ac:dyDescent="0.35">
      <c r="A32">
        <v>7</v>
      </c>
      <c r="B32" t="s">
        <v>54</v>
      </c>
      <c r="C32">
        <v>2</v>
      </c>
      <c r="D32">
        <v>2</v>
      </c>
      <c r="E32">
        <v>18</v>
      </c>
      <c r="F32">
        <v>9</v>
      </c>
      <c r="G32">
        <v>12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2.8</v>
      </c>
      <c r="P32">
        <v>2.8</v>
      </c>
      <c r="Q32" s="1">
        <v>4.0000000000000001E-3</v>
      </c>
    </row>
    <row r="33" spans="1:17" x14ac:dyDescent="0.35">
      <c r="A33">
        <v>7</v>
      </c>
      <c r="B33" t="s">
        <v>65</v>
      </c>
      <c r="C33">
        <v>2</v>
      </c>
      <c r="D33">
        <v>4</v>
      </c>
      <c r="E33">
        <v>13</v>
      </c>
      <c r="F33">
        <v>6.5</v>
      </c>
      <c r="G33">
        <v>11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2.2999999999999998</v>
      </c>
      <c r="P33">
        <v>2.2999999999999998</v>
      </c>
      <c r="Q33" s="1">
        <v>0.188</v>
      </c>
    </row>
    <row r="34" spans="1:17" x14ac:dyDescent="0.35">
      <c r="A34">
        <v>7</v>
      </c>
      <c r="B34" t="s">
        <v>184</v>
      </c>
      <c r="C34">
        <v>1</v>
      </c>
      <c r="D34">
        <v>1</v>
      </c>
      <c r="E34">
        <v>16</v>
      </c>
      <c r="F34">
        <v>16</v>
      </c>
      <c r="G34">
        <v>16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2.1</v>
      </c>
      <c r="P34">
        <v>2.1</v>
      </c>
      <c r="Q34" s="1">
        <v>0</v>
      </c>
    </row>
    <row r="35" spans="1:17" x14ac:dyDescent="0.35">
      <c r="A35">
        <v>7</v>
      </c>
      <c r="B35" t="s">
        <v>81</v>
      </c>
      <c r="C35">
        <v>1</v>
      </c>
      <c r="D35">
        <v>1</v>
      </c>
      <c r="E35">
        <v>12</v>
      </c>
      <c r="F35">
        <v>12</v>
      </c>
      <c r="G35">
        <v>12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1.7</v>
      </c>
      <c r="P35">
        <v>1.7</v>
      </c>
      <c r="Q35" s="1">
        <v>1E-3</v>
      </c>
    </row>
    <row r="36" spans="1:17" x14ac:dyDescent="0.35">
      <c r="A36">
        <v>7</v>
      </c>
      <c r="B36" t="s">
        <v>59</v>
      </c>
      <c r="C36">
        <v>2</v>
      </c>
      <c r="D36">
        <v>2</v>
      </c>
      <c r="E36">
        <v>6</v>
      </c>
      <c r="F36">
        <v>3</v>
      </c>
      <c r="G36">
        <v>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1.6</v>
      </c>
      <c r="P36">
        <v>1.6</v>
      </c>
      <c r="Q36" s="1">
        <v>1E-3</v>
      </c>
    </row>
    <row r="37" spans="1:17" x14ac:dyDescent="0.35">
      <c r="A37">
        <v>7</v>
      </c>
      <c r="B37" t="s">
        <v>64</v>
      </c>
      <c r="C37">
        <v>1</v>
      </c>
      <c r="D37">
        <v>3</v>
      </c>
      <c r="E37">
        <v>9</v>
      </c>
      <c r="F37">
        <v>9</v>
      </c>
      <c r="G37">
        <v>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1.4</v>
      </c>
      <c r="P37">
        <v>1.4</v>
      </c>
      <c r="Q37" s="1">
        <v>1.6E-2</v>
      </c>
    </row>
    <row r="38" spans="1:17" x14ac:dyDescent="0.35">
      <c r="A38">
        <v>7</v>
      </c>
      <c r="B38" t="s">
        <v>201</v>
      </c>
      <c r="C38">
        <v>1</v>
      </c>
      <c r="D38">
        <v>1</v>
      </c>
      <c r="E38">
        <v>8</v>
      </c>
      <c r="F38">
        <v>8</v>
      </c>
      <c r="G38">
        <v>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1.3</v>
      </c>
      <c r="P38">
        <v>1.3</v>
      </c>
      <c r="Q38" s="1">
        <v>0</v>
      </c>
    </row>
    <row r="39" spans="1:17" x14ac:dyDescent="0.35">
      <c r="A39">
        <v>7</v>
      </c>
      <c r="B39" t="s">
        <v>41</v>
      </c>
      <c r="C39">
        <v>1</v>
      </c>
      <c r="D39">
        <v>1</v>
      </c>
      <c r="E39">
        <v>8</v>
      </c>
      <c r="F39">
        <v>8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1.3</v>
      </c>
      <c r="P39">
        <v>1.3</v>
      </c>
      <c r="Q39" s="1">
        <v>1.0999999999999999E-2</v>
      </c>
    </row>
    <row r="40" spans="1:17" x14ac:dyDescent="0.35">
      <c r="A40">
        <v>7</v>
      </c>
      <c r="B40" t="s">
        <v>56</v>
      </c>
      <c r="C40">
        <v>1</v>
      </c>
      <c r="D40">
        <v>3</v>
      </c>
      <c r="E40">
        <v>7</v>
      </c>
      <c r="F40">
        <v>7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1.2</v>
      </c>
      <c r="P40">
        <v>1.2</v>
      </c>
      <c r="Q40" s="1">
        <v>0.60499999999999998</v>
      </c>
    </row>
    <row r="41" spans="1:17" x14ac:dyDescent="0.35">
      <c r="A41">
        <v>7</v>
      </c>
      <c r="B41" t="s">
        <v>102</v>
      </c>
      <c r="C41">
        <v>1</v>
      </c>
      <c r="D41">
        <v>2</v>
      </c>
      <c r="E41">
        <v>5</v>
      </c>
      <c r="F41">
        <v>5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 s="1">
        <v>3.0000000000000001E-3</v>
      </c>
    </row>
    <row r="42" spans="1:17" x14ac:dyDescent="0.35">
      <c r="A42">
        <v>7</v>
      </c>
      <c r="B42" t="s">
        <v>100</v>
      </c>
      <c r="C42">
        <v>1</v>
      </c>
      <c r="D42">
        <v>1</v>
      </c>
      <c r="E42">
        <v>5</v>
      </c>
      <c r="F42">
        <v>5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 s="1">
        <v>0</v>
      </c>
    </row>
    <row r="43" spans="1:17" x14ac:dyDescent="0.35">
      <c r="A43">
        <v>7</v>
      </c>
      <c r="B43" t="s">
        <v>55</v>
      </c>
      <c r="C43">
        <v>1</v>
      </c>
      <c r="D43">
        <v>1</v>
      </c>
      <c r="E43">
        <v>5</v>
      </c>
      <c r="F43">
        <v>5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 s="1">
        <v>0</v>
      </c>
    </row>
    <row r="44" spans="1:17" x14ac:dyDescent="0.35">
      <c r="A44">
        <v>7</v>
      </c>
      <c r="B44" t="s">
        <v>72</v>
      </c>
      <c r="C44">
        <v>1</v>
      </c>
      <c r="D44">
        <v>1</v>
      </c>
      <c r="E44">
        <v>4</v>
      </c>
      <c r="F44">
        <v>4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0.9</v>
      </c>
      <c r="P44">
        <v>0.9</v>
      </c>
      <c r="Q44" s="1">
        <v>0</v>
      </c>
    </row>
    <row r="45" spans="1:17" x14ac:dyDescent="0.35">
      <c r="A45">
        <v>7</v>
      </c>
      <c r="B45" t="s">
        <v>130</v>
      </c>
      <c r="C45">
        <v>1</v>
      </c>
      <c r="D45">
        <v>1</v>
      </c>
      <c r="E45">
        <v>3</v>
      </c>
      <c r="F45">
        <v>3</v>
      </c>
      <c r="G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0.8</v>
      </c>
      <c r="P45">
        <v>0.8</v>
      </c>
      <c r="Q45" s="1">
        <v>0</v>
      </c>
    </row>
    <row r="46" spans="1:17" x14ac:dyDescent="0.35">
      <c r="A46">
        <v>7</v>
      </c>
      <c r="B46" t="s">
        <v>140</v>
      </c>
      <c r="C46">
        <v>1</v>
      </c>
      <c r="D46">
        <v>1</v>
      </c>
      <c r="E46">
        <v>2</v>
      </c>
      <c r="F46">
        <v>2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0.7</v>
      </c>
      <c r="P46">
        <v>0.7</v>
      </c>
      <c r="Q46" s="1">
        <v>0</v>
      </c>
    </row>
    <row r="47" spans="1:17" x14ac:dyDescent="0.35">
      <c r="A47">
        <v>7</v>
      </c>
      <c r="B47" t="s">
        <v>165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0.5</v>
      </c>
      <c r="P47">
        <v>0.5</v>
      </c>
      <c r="Q47" s="1">
        <v>0</v>
      </c>
    </row>
    <row r="48" spans="1:17" x14ac:dyDescent="0.35">
      <c r="A48">
        <v>7</v>
      </c>
      <c r="B48" t="s">
        <v>67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v>0.46700000000000003</v>
      </c>
    </row>
    <row r="49" spans="1:17" x14ac:dyDescent="0.35">
      <c r="A49">
        <v>7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">
        <v>0</v>
      </c>
    </row>
    <row r="50" spans="1:17" x14ac:dyDescent="0.35">
      <c r="A50">
        <v>7</v>
      </c>
      <c r="B50" t="s">
        <v>69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>
        <v>0</v>
      </c>
    </row>
    <row r="51" spans="1:17" x14ac:dyDescent="0.35">
      <c r="A51">
        <v>7</v>
      </c>
      <c r="B51" t="s">
        <v>70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v>0</v>
      </c>
    </row>
    <row r="52" spans="1:17" x14ac:dyDescent="0.35">
      <c r="A52">
        <v>7</v>
      </c>
      <c r="B52" t="s">
        <v>71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>
        <v>0</v>
      </c>
    </row>
    <row r="53" spans="1:17" x14ac:dyDescent="0.35">
      <c r="A53">
        <v>7</v>
      </c>
      <c r="B53" t="s">
        <v>73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v>1E-3</v>
      </c>
    </row>
    <row r="54" spans="1:17" x14ac:dyDescent="0.35">
      <c r="A54">
        <v>7</v>
      </c>
      <c r="B54" t="s">
        <v>74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v>0</v>
      </c>
    </row>
    <row r="55" spans="1:17" x14ac:dyDescent="0.35">
      <c r="A55">
        <v>7</v>
      </c>
      <c r="B55" t="s">
        <v>75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0</v>
      </c>
    </row>
    <row r="56" spans="1:17" x14ac:dyDescent="0.35">
      <c r="A56">
        <v>7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3.4000000000000002E-2</v>
      </c>
    </row>
    <row r="57" spans="1:17" x14ac:dyDescent="0.35">
      <c r="A57">
        <v>7</v>
      </c>
      <c r="B57" t="s">
        <v>68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v>0</v>
      </c>
    </row>
    <row r="58" spans="1:17" x14ac:dyDescent="0.35">
      <c r="A58">
        <v>7</v>
      </c>
      <c r="B58" t="s">
        <v>76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</v>
      </c>
    </row>
    <row r="59" spans="1:17" x14ac:dyDescent="0.35">
      <c r="A59">
        <v>7</v>
      </c>
      <c r="B59" t="s">
        <v>77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v>0</v>
      </c>
    </row>
    <row r="60" spans="1:17" x14ac:dyDescent="0.35">
      <c r="A60">
        <v>7</v>
      </c>
      <c r="B60" t="s">
        <v>78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0</v>
      </c>
    </row>
    <row r="61" spans="1:17" x14ac:dyDescent="0.35">
      <c r="A61">
        <v>7</v>
      </c>
      <c r="B61" t="s">
        <v>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x14ac:dyDescent="0.35">
      <c r="A62">
        <v>7</v>
      </c>
      <c r="B62" t="s">
        <v>79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x14ac:dyDescent="0.35">
      <c r="A63">
        <v>7</v>
      </c>
      <c r="B63" t="s">
        <v>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x14ac:dyDescent="0.35">
      <c r="A64">
        <v>7</v>
      </c>
      <c r="B64" t="s">
        <v>44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 s="1">
        <v>2E-3</v>
      </c>
    </row>
    <row r="65" spans="1:17" x14ac:dyDescent="0.35">
      <c r="A65">
        <v>7</v>
      </c>
      <c r="B65" t="s">
        <v>82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1E-3</v>
      </c>
    </row>
    <row r="66" spans="1:17" x14ac:dyDescent="0.35">
      <c r="A66">
        <v>7</v>
      </c>
      <c r="B66" t="s">
        <v>90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x14ac:dyDescent="0.35">
      <c r="A67">
        <v>7</v>
      </c>
      <c r="B67" t="s">
        <v>84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7</v>
      </c>
      <c r="B68" t="s">
        <v>85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 s="1">
        <v>0</v>
      </c>
    </row>
    <row r="69" spans="1:17" x14ac:dyDescent="0.35">
      <c r="A69">
        <v>7</v>
      </c>
      <c r="B69" t="s">
        <v>234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x14ac:dyDescent="0.35">
      <c r="A70">
        <v>7</v>
      </c>
      <c r="B70" t="s">
        <v>86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7</v>
      </c>
      <c r="B71" t="s">
        <v>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</row>
    <row r="72" spans="1:17" x14ac:dyDescent="0.35">
      <c r="A72">
        <v>7</v>
      </c>
      <c r="B72" t="s">
        <v>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x14ac:dyDescent="0.35">
      <c r="A73">
        <v>7</v>
      </c>
      <c r="B73" t="s">
        <v>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x14ac:dyDescent="0.35">
      <c r="A74">
        <v>7</v>
      </c>
      <c r="B74" t="s">
        <v>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0.109</v>
      </c>
    </row>
    <row r="75" spans="1:17" x14ac:dyDescent="0.35">
      <c r="A75">
        <v>7</v>
      </c>
      <c r="B75" t="s">
        <v>91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 s="1">
        <v>1E-3</v>
      </c>
    </row>
    <row r="76" spans="1:17" x14ac:dyDescent="0.35">
      <c r="A76">
        <v>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7</v>
      </c>
      <c r="B77" t="s">
        <v>94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5">
      <c r="A78">
        <v>7</v>
      </c>
      <c r="B78" t="s">
        <v>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7</v>
      </c>
      <c r="B79" t="s">
        <v>95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x14ac:dyDescent="0.35">
      <c r="A80">
        <v>7</v>
      </c>
      <c r="B80" t="s">
        <v>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</v>
      </c>
    </row>
    <row r="81" spans="1:17" x14ac:dyDescent="0.35">
      <c r="A81">
        <v>7</v>
      </c>
      <c r="B81" t="s">
        <v>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 s="1">
        <v>0</v>
      </c>
    </row>
    <row r="82" spans="1:17" x14ac:dyDescent="0.35">
      <c r="A82">
        <v>7</v>
      </c>
      <c r="B82" t="s">
        <v>97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7</v>
      </c>
      <c r="B83" t="s">
        <v>98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</row>
    <row r="84" spans="1:17" x14ac:dyDescent="0.35">
      <c r="A84">
        <v>7</v>
      </c>
      <c r="B84" t="s">
        <v>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 s="1">
        <v>0.79600000000000004</v>
      </c>
    </row>
    <row r="85" spans="1:17" x14ac:dyDescent="0.35">
      <c r="A85">
        <v>7</v>
      </c>
      <c r="B85" t="s">
        <v>101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 s="1">
        <v>1E-3</v>
      </c>
    </row>
    <row r="86" spans="1:17" x14ac:dyDescent="0.35">
      <c r="A86">
        <v>7</v>
      </c>
      <c r="B86" t="s">
        <v>103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7</v>
      </c>
      <c r="B87" t="s">
        <v>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 s="1">
        <v>1E-3</v>
      </c>
    </row>
    <row r="88" spans="1:17" x14ac:dyDescent="0.35">
      <c r="A88">
        <v>7</v>
      </c>
      <c r="B88" t="s">
        <v>104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 s="1">
        <v>0</v>
      </c>
    </row>
    <row r="89" spans="1:17" x14ac:dyDescent="0.35">
      <c r="A89">
        <v>7</v>
      </c>
      <c r="B89" t="s">
        <v>105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7</v>
      </c>
      <c r="B90" t="s">
        <v>106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7</v>
      </c>
      <c r="B91" t="s">
        <v>107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7</v>
      </c>
      <c r="B92" t="s">
        <v>108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 s="1">
        <v>0</v>
      </c>
    </row>
    <row r="93" spans="1:17" x14ac:dyDescent="0.35">
      <c r="A93">
        <v>7</v>
      </c>
      <c r="B93" t="s">
        <v>109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">
        <v>0</v>
      </c>
    </row>
    <row r="94" spans="1:17" x14ac:dyDescent="0.35">
      <c r="A94">
        <v>7</v>
      </c>
      <c r="B94" t="s">
        <v>110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">
        <v>0</v>
      </c>
    </row>
    <row r="95" spans="1:17" x14ac:dyDescent="0.35">
      <c r="A95">
        <v>7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 s="1">
        <v>0</v>
      </c>
    </row>
    <row r="96" spans="1:17" x14ac:dyDescent="0.35">
      <c r="A96">
        <v>7</v>
      </c>
      <c r="B96" t="s">
        <v>121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">
        <v>0</v>
      </c>
    </row>
    <row r="97" spans="1:17" x14ac:dyDescent="0.35">
      <c r="A97">
        <v>7</v>
      </c>
      <c r="B97" t="s">
        <v>112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7</v>
      </c>
      <c r="B98" t="s">
        <v>113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1">
        <v>0</v>
      </c>
    </row>
    <row r="99" spans="1:17" x14ac:dyDescent="0.35">
      <c r="A99">
        <v>7</v>
      </c>
      <c r="B99" t="s">
        <v>114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7</v>
      </c>
      <c r="B100" t="s">
        <v>115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v>0</v>
      </c>
    </row>
    <row r="101" spans="1:17" x14ac:dyDescent="0.35">
      <c r="A101">
        <v>7</v>
      </c>
      <c r="B101" t="s">
        <v>116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 s="1">
        <v>0</v>
      </c>
    </row>
    <row r="102" spans="1:17" x14ac:dyDescent="0.35">
      <c r="A102">
        <v>7</v>
      </c>
      <c r="B102" t="s">
        <v>117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7</v>
      </c>
      <c r="B103" t="s">
        <v>118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 s="1">
        <v>2E-3</v>
      </c>
    </row>
    <row r="104" spans="1:17" x14ac:dyDescent="0.35">
      <c r="A104">
        <v>7</v>
      </c>
      <c r="B104" t="s">
        <v>119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v>0</v>
      </c>
    </row>
    <row r="105" spans="1:17" x14ac:dyDescent="0.35">
      <c r="A105">
        <v>7</v>
      </c>
      <c r="B105" t="s">
        <v>120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7</v>
      </c>
      <c r="B106" t="s">
        <v>122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7</v>
      </c>
      <c r="B107" t="s">
        <v>123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 s="1">
        <v>0</v>
      </c>
    </row>
    <row r="108" spans="1:17" x14ac:dyDescent="0.35">
      <c r="A108">
        <v>7</v>
      </c>
      <c r="B108" t="s">
        <v>125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 s="1">
        <v>1E-3</v>
      </c>
    </row>
    <row r="109" spans="1:17" x14ac:dyDescent="0.35">
      <c r="A109">
        <v>7</v>
      </c>
      <c r="B109" t="s">
        <v>233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">
        <v>0</v>
      </c>
    </row>
    <row r="110" spans="1:17" x14ac:dyDescent="0.35">
      <c r="A110">
        <v>7</v>
      </c>
      <c r="B110" t="s">
        <v>126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7</v>
      </c>
      <c r="B111" t="s">
        <v>127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 s="1">
        <v>0</v>
      </c>
    </row>
    <row r="112" spans="1:17" x14ac:dyDescent="0.35">
      <c r="A112">
        <v>7</v>
      </c>
      <c r="B112" t="s">
        <v>128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v>0</v>
      </c>
    </row>
    <row r="113" spans="1:17" x14ac:dyDescent="0.35">
      <c r="A113">
        <v>7</v>
      </c>
      <c r="B113" t="s">
        <v>129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7</v>
      </c>
      <c r="B114" t="s">
        <v>131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7</v>
      </c>
      <c r="B115" t="s">
        <v>132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7</v>
      </c>
      <c r="B116" t="s">
        <v>133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">
        <v>0</v>
      </c>
    </row>
    <row r="117" spans="1:17" x14ac:dyDescent="0.35">
      <c r="A117">
        <v>7</v>
      </c>
      <c r="B117" t="s">
        <v>134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 s="1">
        <v>0</v>
      </c>
    </row>
    <row r="118" spans="1:17" x14ac:dyDescent="0.35">
      <c r="A118">
        <v>7</v>
      </c>
      <c r="B118" t="s">
        <v>135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7</v>
      </c>
      <c r="B119" t="s">
        <v>33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3.0000000000000001E-3</v>
      </c>
    </row>
    <row r="120" spans="1:17" x14ac:dyDescent="0.35">
      <c r="A120">
        <v>7</v>
      </c>
      <c r="B120" t="s">
        <v>136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1E-3</v>
      </c>
    </row>
    <row r="121" spans="1:17" x14ac:dyDescent="0.35">
      <c r="A121">
        <v>7</v>
      </c>
      <c r="B121" t="s">
        <v>137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 s="1">
        <v>1E-3</v>
      </c>
    </row>
    <row r="122" spans="1:17" x14ac:dyDescent="0.35">
      <c r="A122">
        <v>7</v>
      </c>
      <c r="B122" t="s">
        <v>138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 s="1">
        <v>0</v>
      </c>
    </row>
    <row r="123" spans="1:17" x14ac:dyDescent="0.35">
      <c r="A123">
        <v>7</v>
      </c>
      <c r="B123" t="s">
        <v>139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v>0</v>
      </c>
    </row>
    <row r="124" spans="1:17" x14ac:dyDescent="0.35">
      <c r="A124">
        <v>7</v>
      </c>
      <c r="B124" t="s">
        <v>141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7</v>
      </c>
      <c r="B125" t="s">
        <v>142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">
        <v>0</v>
      </c>
    </row>
    <row r="126" spans="1:17" x14ac:dyDescent="0.35">
      <c r="A126">
        <v>7</v>
      </c>
      <c r="B126" t="s">
        <v>143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">
        <v>0</v>
      </c>
    </row>
    <row r="127" spans="1:17" x14ac:dyDescent="0.35">
      <c r="A127">
        <v>7</v>
      </c>
      <c r="B127" t="s">
        <v>144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0</v>
      </c>
    </row>
    <row r="128" spans="1:17" x14ac:dyDescent="0.35">
      <c r="A128">
        <v>7</v>
      </c>
      <c r="B128" t="s">
        <v>145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0</v>
      </c>
    </row>
    <row r="129" spans="1:17" x14ac:dyDescent="0.35">
      <c r="A129">
        <v>7</v>
      </c>
      <c r="B129" t="s">
        <v>39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0.22600000000000001</v>
      </c>
    </row>
    <row r="130" spans="1:17" x14ac:dyDescent="0.35">
      <c r="A130">
        <v>7</v>
      </c>
      <c r="B130" t="s">
        <v>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1">
        <v>1E-3</v>
      </c>
    </row>
    <row r="131" spans="1:17" x14ac:dyDescent="0.35">
      <c r="A131">
        <v>7</v>
      </c>
      <c r="B131" t="s">
        <v>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0.45</v>
      </c>
    </row>
    <row r="132" spans="1:17" x14ac:dyDescent="0.35">
      <c r="A132">
        <v>7</v>
      </c>
      <c r="B132" t="s">
        <v>146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 s="1">
        <v>0</v>
      </c>
    </row>
    <row r="133" spans="1:17" x14ac:dyDescent="0.35">
      <c r="A133">
        <v>7</v>
      </c>
      <c r="B133" t="s">
        <v>147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7</v>
      </c>
      <c r="B134" t="s">
        <v>148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7</v>
      </c>
      <c r="B135" t="s">
        <v>149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">
        <v>0</v>
      </c>
    </row>
    <row r="136" spans="1:17" x14ac:dyDescent="0.35">
      <c r="A136">
        <v>7</v>
      </c>
      <c r="B136" t="s">
        <v>150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7</v>
      </c>
      <c r="B137" t="s">
        <v>151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v>0</v>
      </c>
    </row>
    <row r="138" spans="1:17" x14ac:dyDescent="0.35">
      <c r="A138">
        <v>7</v>
      </c>
      <c r="B138" t="s">
        <v>152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7</v>
      </c>
      <c r="B139" t="s">
        <v>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8.9999999999999993E-3</v>
      </c>
    </row>
    <row r="140" spans="1:17" x14ac:dyDescent="0.35">
      <c r="A140">
        <v>7</v>
      </c>
      <c r="B140" t="s">
        <v>153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7</v>
      </c>
      <c r="B141" t="s">
        <v>154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0</v>
      </c>
    </row>
    <row r="142" spans="1:17" x14ac:dyDescent="0.35">
      <c r="A142">
        <v>7</v>
      </c>
      <c r="B142" t="s">
        <v>155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 s="1">
        <v>8.0000000000000002E-3</v>
      </c>
    </row>
    <row r="143" spans="1:17" x14ac:dyDescent="0.35">
      <c r="A143">
        <v>7</v>
      </c>
      <c r="B143" t="s">
        <v>156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1E-3</v>
      </c>
    </row>
    <row r="144" spans="1:17" x14ac:dyDescent="0.35">
      <c r="A144">
        <v>7</v>
      </c>
      <c r="B144" t="s">
        <v>160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v>0</v>
      </c>
    </row>
    <row r="145" spans="1:17" x14ac:dyDescent="0.35">
      <c r="A145">
        <v>7</v>
      </c>
      <c r="B145" t="s">
        <v>157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7</v>
      </c>
      <c r="B146" t="s">
        <v>158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7</v>
      </c>
      <c r="B147" t="s">
        <v>159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7</v>
      </c>
      <c r="B148" t="s">
        <v>164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7</v>
      </c>
      <c r="B149" t="s">
        <v>162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 s="1">
        <v>0</v>
      </c>
    </row>
    <row r="150" spans="1:17" x14ac:dyDescent="0.35">
      <c r="A150">
        <v>7</v>
      </c>
      <c r="B150" t="s">
        <v>163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1.0999999999999999E-2</v>
      </c>
    </row>
    <row r="151" spans="1:17" x14ac:dyDescent="0.35">
      <c r="A151">
        <v>7</v>
      </c>
      <c r="B151" t="s">
        <v>36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0</v>
      </c>
    </row>
    <row r="152" spans="1:17" x14ac:dyDescent="0.35">
      <c r="A152">
        <v>7</v>
      </c>
      <c r="B152" t="s">
        <v>63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 s="1">
        <v>1.2E-2</v>
      </c>
    </row>
    <row r="153" spans="1:17" x14ac:dyDescent="0.35">
      <c r="A153">
        <v>7</v>
      </c>
      <c r="B153" t="s">
        <v>161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</v>
      </c>
    </row>
    <row r="154" spans="1:17" x14ac:dyDescent="0.35">
      <c r="A154">
        <v>7</v>
      </c>
      <c r="B154" t="s">
        <v>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 s="1">
        <v>1E-3</v>
      </c>
    </row>
    <row r="155" spans="1:17" x14ac:dyDescent="0.35">
      <c r="A155">
        <v>7</v>
      </c>
      <c r="B155" t="s">
        <v>169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7.9000000000000001E-2</v>
      </c>
    </row>
    <row r="156" spans="1:17" x14ac:dyDescent="0.35">
      <c r="A156">
        <v>7</v>
      </c>
      <c r="B156" t="s">
        <v>168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7</v>
      </c>
      <c r="B157" t="s">
        <v>167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 s="1">
        <v>1E-3</v>
      </c>
    </row>
    <row r="158" spans="1:17" x14ac:dyDescent="0.35">
      <c r="A158">
        <v>7</v>
      </c>
      <c r="B158" t="s">
        <v>166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0</v>
      </c>
    </row>
    <row r="159" spans="1:17" x14ac:dyDescent="0.35">
      <c r="A159">
        <v>7</v>
      </c>
      <c r="B159" t="s">
        <v>170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 s="1">
        <v>1E-3</v>
      </c>
    </row>
    <row r="160" spans="1:17" x14ac:dyDescent="0.35">
      <c r="A160">
        <v>7</v>
      </c>
      <c r="B160" t="s">
        <v>171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0</v>
      </c>
    </row>
    <row r="161" spans="1:17" x14ac:dyDescent="0.35">
      <c r="A161">
        <v>7</v>
      </c>
      <c r="B161" t="s">
        <v>48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 s="1">
        <v>0.01</v>
      </c>
    </row>
    <row r="162" spans="1:17" x14ac:dyDescent="0.35">
      <c r="A162">
        <v>7</v>
      </c>
      <c r="B162" t="s">
        <v>172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7</v>
      </c>
      <c r="B163" t="s">
        <v>173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7</v>
      </c>
      <c r="B164" t="s">
        <v>174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7</v>
      </c>
      <c r="B165" t="s">
        <v>176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7</v>
      </c>
      <c r="B166" t="s">
        <v>177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7</v>
      </c>
      <c r="B167" t="s">
        <v>175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7</v>
      </c>
      <c r="B168" t="s">
        <v>178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7</v>
      </c>
      <c r="B169" t="s">
        <v>179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 s="1">
        <v>2E-3</v>
      </c>
    </row>
    <row r="170" spans="1:17" x14ac:dyDescent="0.35">
      <c r="A170">
        <v>7</v>
      </c>
      <c r="B170" t="s">
        <v>180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7</v>
      </c>
      <c r="B171" t="s">
        <v>181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7</v>
      </c>
      <c r="B172" t="s">
        <v>182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7</v>
      </c>
      <c r="B173" t="s">
        <v>183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7</v>
      </c>
      <c r="B174" t="s">
        <v>185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1E-3</v>
      </c>
    </row>
    <row r="175" spans="1:17" x14ac:dyDescent="0.35">
      <c r="A175">
        <v>7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</v>
      </c>
    </row>
    <row r="176" spans="1:17" x14ac:dyDescent="0.35">
      <c r="A176">
        <v>7</v>
      </c>
      <c r="B176" t="s">
        <v>232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7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7</v>
      </c>
      <c r="B178" t="s">
        <v>50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6.2E-2</v>
      </c>
    </row>
    <row r="179" spans="1:17" x14ac:dyDescent="0.35">
      <c r="A179">
        <v>7</v>
      </c>
      <c r="B179" t="s">
        <v>40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1">
        <v>0.60799999999999998</v>
      </c>
    </row>
    <row r="180" spans="1:17" x14ac:dyDescent="0.35">
      <c r="A180">
        <v>7</v>
      </c>
      <c r="B180" t="s">
        <v>188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7</v>
      </c>
      <c r="B181" t="s">
        <v>187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7</v>
      </c>
      <c r="B182" t="s">
        <v>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 s="1">
        <v>0</v>
      </c>
    </row>
    <row r="183" spans="1:17" x14ac:dyDescent="0.35">
      <c r="A183">
        <v>7</v>
      </c>
      <c r="B183" t="s">
        <v>189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1">
        <v>0</v>
      </c>
    </row>
    <row r="184" spans="1:17" x14ac:dyDescent="0.35">
      <c r="A184">
        <v>7</v>
      </c>
      <c r="B184" t="s">
        <v>29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9.7000000000000003E-2</v>
      </c>
    </row>
    <row r="185" spans="1:17" x14ac:dyDescent="0.35">
      <c r="A185">
        <v>7</v>
      </c>
      <c r="B185" t="s">
        <v>229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7</v>
      </c>
      <c r="B186" t="s">
        <v>190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 s="1">
        <v>0</v>
      </c>
    </row>
    <row r="187" spans="1:17" x14ac:dyDescent="0.35">
      <c r="A187">
        <v>7</v>
      </c>
      <c r="B187" t="s">
        <v>228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7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7</v>
      </c>
      <c r="B189" t="s">
        <v>227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7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7</v>
      </c>
      <c r="B191" t="s">
        <v>196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0</v>
      </c>
    </row>
    <row r="192" spans="1:17" x14ac:dyDescent="0.35">
      <c r="A192">
        <v>7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0</v>
      </c>
    </row>
    <row r="193" spans="1:17" x14ac:dyDescent="0.35">
      <c r="A193">
        <v>7</v>
      </c>
      <c r="B193" t="s">
        <v>194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1">
        <v>0</v>
      </c>
    </row>
    <row r="194" spans="1:17" x14ac:dyDescent="0.35">
      <c r="A194">
        <v>7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1E-3</v>
      </c>
    </row>
    <row r="195" spans="1:17" x14ac:dyDescent="0.35">
      <c r="A195">
        <v>7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 s="1">
        <v>0</v>
      </c>
    </row>
    <row r="196" spans="1:17" x14ac:dyDescent="0.35">
      <c r="A196">
        <v>7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7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s="1">
        <v>1E-3</v>
      </c>
    </row>
    <row r="198" spans="1:17" x14ac:dyDescent="0.35">
      <c r="A198">
        <v>7</v>
      </c>
      <c r="B198" t="s">
        <v>61</v>
      </c>
      <c r="C198">
        <v>1</v>
      </c>
      <c r="D198">
        <v>1</v>
      </c>
      <c r="E198">
        <v>-6</v>
      </c>
      <c r="F198">
        <v>-6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-0.1</v>
      </c>
      <c r="P198">
        <v>-0.1</v>
      </c>
      <c r="Q198" s="1">
        <v>1E-3</v>
      </c>
    </row>
    <row r="199" spans="1:17" x14ac:dyDescent="0.35">
      <c r="A199">
        <v>7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Q199"/>
  <sheetViews>
    <sheetView showGridLines="0" topLeftCell="A171" workbookViewId="0">
      <selection activeCell="A5" sqref="A5:Q199"/>
    </sheetView>
  </sheetViews>
  <sheetFormatPr defaultRowHeight="14.5" x14ac:dyDescent="0.35"/>
  <cols>
    <col min="1" max="1" width="7.54296875" bestFit="1" customWidth="1"/>
    <col min="2" max="2" width="25.81640625" bestFit="1" customWidth="1"/>
    <col min="3" max="3" width="6.54296875" bestFit="1" customWidth="1"/>
    <col min="4" max="5" width="6.7265625" bestFit="1" customWidth="1"/>
    <col min="6" max="6" width="6.453125" bestFit="1" customWidth="1"/>
    <col min="7" max="7" width="5.54296875" bestFit="1" customWidth="1"/>
    <col min="8" max="8" width="6.26953125" bestFit="1" customWidth="1"/>
    <col min="9" max="9" width="5.54296875" bestFit="1" customWidth="1"/>
    <col min="10" max="10" width="6.54296875" bestFit="1" customWidth="1"/>
    <col min="11" max="11" width="7.7265625" bestFit="1" customWidth="1"/>
    <col min="12" max="12" width="6.54296875" bestFit="1" customWidth="1"/>
    <col min="13" max="13" width="5.179687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8.179687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203</v>
      </c>
      <c r="L4" t="s">
        <v>204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35">
      <c r="A5">
        <v>8</v>
      </c>
      <c r="B5" t="s">
        <v>27</v>
      </c>
      <c r="C5">
        <v>1</v>
      </c>
      <c r="D5">
        <v>1</v>
      </c>
      <c r="E5">
        <v>14</v>
      </c>
      <c r="F5">
        <v>14</v>
      </c>
      <c r="G5">
        <v>14</v>
      </c>
      <c r="H5">
        <v>0</v>
      </c>
      <c r="I5">
        <v>0</v>
      </c>
      <c r="J5">
        <v>9</v>
      </c>
      <c r="K5">
        <v>63</v>
      </c>
      <c r="L5">
        <v>2</v>
      </c>
      <c r="M5">
        <v>0</v>
      </c>
      <c r="N5">
        <v>1</v>
      </c>
      <c r="O5">
        <v>22</v>
      </c>
      <c r="P5">
        <v>22</v>
      </c>
      <c r="Q5" s="1">
        <v>0.72599999999999998</v>
      </c>
    </row>
    <row r="6" spans="1:17" x14ac:dyDescent="0.35">
      <c r="A6">
        <v>8</v>
      </c>
      <c r="B6" t="s">
        <v>47</v>
      </c>
      <c r="C6">
        <v>10</v>
      </c>
      <c r="D6">
        <v>14</v>
      </c>
      <c r="E6">
        <v>95</v>
      </c>
      <c r="F6">
        <v>9.5</v>
      </c>
      <c r="G6">
        <v>22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20.5</v>
      </c>
      <c r="P6">
        <v>20.5</v>
      </c>
      <c r="Q6" s="1">
        <v>0.80400000000000005</v>
      </c>
    </row>
    <row r="7" spans="1:17" x14ac:dyDescent="0.35">
      <c r="A7">
        <v>8</v>
      </c>
      <c r="B7" t="s">
        <v>46</v>
      </c>
      <c r="C7">
        <v>9</v>
      </c>
      <c r="D7">
        <v>11</v>
      </c>
      <c r="E7">
        <v>149</v>
      </c>
      <c r="F7">
        <v>16.600000000000001</v>
      </c>
      <c r="G7">
        <v>34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19.399999999999999</v>
      </c>
      <c r="P7">
        <v>19.399999999999999</v>
      </c>
      <c r="Q7" s="1">
        <v>0.997</v>
      </c>
    </row>
    <row r="8" spans="1:17" x14ac:dyDescent="0.35">
      <c r="A8">
        <v>8</v>
      </c>
      <c r="B8" t="s">
        <v>15</v>
      </c>
      <c r="C8">
        <v>6</v>
      </c>
      <c r="D8">
        <v>9</v>
      </c>
      <c r="E8">
        <v>88</v>
      </c>
      <c r="F8">
        <v>14.7</v>
      </c>
      <c r="G8">
        <v>23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17.8</v>
      </c>
      <c r="P8">
        <v>17.8</v>
      </c>
      <c r="Q8" s="1">
        <v>0.99199999999999999</v>
      </c>
    </row>
    <row r="9" spans="1:17" x14ac:dyDescent="0.35">
      <c r="A9">
        <v>8</v>
      </c>
      <c r="B9" t="s">
        <v>22</v>
      </c>
      <c r="C9">
        <v>8</v>
      </c>
      <c r="D9">
        <v>10</v>
      </c>
      <c r="E9">
        <v>57</v>
      </c>
      <c r="F9">
        <v>7.1</v>
      </c>
      <c r="G9">
        <v>18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15.7</v>
      </c>
      <c r="P9">
        <v>15.7</v>
      </c>
      <c r="Q9" s="1">
        <v>0.97</v>
      </c>
    </row>
    <row r="10" spans="1:17" x14ac:dyDescent="0.35">
      <c r="A10">
        <v>8</v>
      </c>
      <c r="B10" t="s">
        <v>45</v>
      </c>
      <c r="C10">
        <v>4</v>
      </c>
      <c r="D10">
        <v>8</v>
      </c>
      <c r="E10">
        <v>77</v>
      </c>
      <c r="F10">
        <v>19.3</v>
      </c>
      <c r="G10">
        <v>41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15.7</v>
      </c>
      <c r="P10">
        <v>15.7</v>
      </c>
      <c r="Q10" s="1">
        <v>0.92100000000000004</v>
      </c>
    </row>
    <row r="11" spans="1:17" x14ac:dyDescent="0.35">
      <c r="A11">
        <v>8</v>
      </c>
      <c r="B11" t="s">
        <v>31</v>
      </c>
      <c r="C11">
        <v>5</v>
      </c>
      <c r="D11">
        <v>7</v>
      </c>
      <c r="E11">
        <v>65</v>
      </c>
      <c r="F11">
        <v>13</v>
      </c>
      <c r="G11">
        <v>22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15</v>
      </c>
      <c r="P11">
        <v>15</v>
      </c>
      <c r="Q11" s="1">
        <v>0.89600000000000002</v>
      </c>
    </row>
    <row r="12" spans="1:17" x14ac:dyDescent="0.35">
      <c r="A12">
        <v>8</v>
      </c>
      <c r="B12" t="s">
        <v>20</v>
      </c>
      <c r="C12">
        <v>6</v>
      </c>
      <c r="D12">
        <v>8</v>
      </c>
      <c r="E12">
        <v>44</v>
      </c>
      <c r="F12">
        <v>7.3</v>
      </c>
      <c r="G12">
        <v>16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13.4</v>
      </c>
      <c r="P12">
        <v>13.4</v>
      </c>
      <c r="Q12" s="1">
        <v>0.64600000000000002</v>
      </c>
    </row>
    <row r="13" spans="1:17" x14ac:dyDescent="0.35">
      <c r="A13">
        <v>8</v>
      </c>
      <c r="B13" t="s">
        <v>37</v>
      </c>
      <c r="C13">
        <v>10</v>
      </c>
      <c r="D13">
        <v>10</v>
      </c>
      <c r="E13">
        <v>79</v>
      </c>
      <c r="F13">
        <v>7.9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12.9</v>
      </c>
      <c r="P13">
        <v>12.9</v>
      </c>
      <c r="Q13" s="1">
        <v>0.79900000000000004</v>
      </c>
    </row>
    <row r="14" spans="1:17" x14ac:dyDescent="0.35">
      <c r="A14">
        <v>8</v>
      </c>
      <c r="B14" t="s">
        <v>25</v>
      </c>
      <c r="C14">
        <v>4</v>
      </c>
      <c r="D14">
        <v>4</v>
      </c>
      <c r="E14">
        <v>47</v>
      </c>
      <c r="F14">
        <v>11.8</v>
      </c>
      <c r="G14">
        <v>18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12.7</v>
      </c>
      <c r="P14">
        <v>12.7</v>
      </c>
      <c r="Q14" s="1">
        <v>0.84299999999999997</v>
      </c>
    </row>
    <row r="15" spans="1:17" x14ac:dyDescent="0.35">
      <c r="A15">
        <v>8</v>
      </c>
      <c r="B15" t="s">
        <v>64</v>
      </c>
      <c r="C15">
        <v>4</v>
      </c>
      <c r="D15">
        <v>5</v>
      </c>
      <c r="E15">
        <v>43</v>
      </c>
      <c r="F15">
        <v>10.8</v>
      </c>
      <c r="G15">
        <v>17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12.3</v>
      </c>
      <c r="P15">
        <v>12.3</v>
      </c>
      <c r="Q15" s="1">
        <v>2.9000000000000001E-2</v>
      </c>
    </row>
    <row r="16" spans="1:17" x14ac:dyDescent="0.35">
      <c r="A16">
        <v>8</v>
      </c>
      <c r="B16" t="s">
        <v>17</v>
      </c>
      <c r="C16">
        <v>4</v>
      </c>
      <c r="D16">
        <v>5</v>
      </c>
      <c r="E16">
        <v>40</v>
      </c>
      <c r="F16">
        <v>10</v>
      </c>
      <c r="G16">
        <v>13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12</v>
      </c>
      <c r="P16">
        <v>12</v>
      </c>
      <c r="Q16" s="1">
        <v>0.60299999999999998</v>
      </c>
    </row>
    <row r="17" spans="1:17" x14ac:dyDescent="0.35">
      <c r="A17">
        <v>8</v>
      </c>
      <c r="B17" t="s">
        <v>23</v>
      </c>
      <c r="C17">
        <v>10</v>
      </c>
      <c r="D17">
        <v>10</v>
      </c>
      <c r="E17">
        <v>88</v>
      </c>
      <c r="F17">
        <v>8.8000000000000007</v>
      </c>
      <c r="G17">
        <v>34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11.8</v>
      </c>
      <c r="P17">
        <v>11.8</v>
      </c>
      <c r="Q17" s="1">
        <v>0.94799999999999995</v>
      </c>
    </row>
    <row r="18" spans="1:17" x14ac:dyDescent="0.35">
      <c r="A18">
        <v>8</v>
      </c>
      <c r="B18" t="s">
        <v>125</v>
      </c>
      <c r="C18">
        <v>1</v>
      </c>
      <c r="D18">
        <v>3</v>
      </c>
      <c r="E18">
        <v>33</v>
      </c>
      <c r="F18">
        <v>33</v>
      </c>
      <c r="G18">
        <v>33</v>
      </c>
      <c r="H18">
        <v>2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9.8000000000000007</v>
      </c>
      <c r="P18">
        <v>9.8000000000000007</v>
      </c>
      <c r="Q18" s="1">
        <v>1E-3</v>
      </c>
    </row>
    <row r="19" spans="1:17" x14ac:dyDescent="0.35">
      <c r="A19">
        <v>8</v>
      </c>
      <c r="B19" t="s">
        <v>19</v>
      </c>
      <c r="C19">
        <v>6</v>
      </c>
      <c r="D19">
        <v>9</v>
      </c>
      <c r="E19">
        <v>58</v>
      </c>
      <c r="F19">
        <v>9.6999999999999993</v>
      </c>
      <c r="G19">
        <v>19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8.8000000000000007</v>
      </c>
      <c r="P19">
        <v>8.8000000000000007</v>
      </c>
      <c r="Q19" s="1">
        <v>1</v>
      </c>
    </row>
    <row r="20" spans="1:17" x14ac:dyDescent="0.35">
      <c r="A20">
        <v>8</v>
      </c>
      <c r="B20" t="s">
        <v>148</v>
      </c>
      <c r="C20">
        <v>2</v>
      </c>
      <c r="D20">
        <v>3</v>
      </c>
      <c r="E20">
        <v>4</v>
      </c>
      <c r="F20">
        <v>2</v>
      </c>
      <c r="G20">
        <v>3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7.4</v>
      </c>
      <c r="P20">
        <v>7.4</v>
      </c>
      <c r="Q20" s="1">
        <v>2E-3</v>
      </c>
    </row>
    <row r="21" spans="1:17" x14ac:dyDescent="0.35">
      <c r="A21">
        <v>8</v>
      </c>
      <c r="B21" t="s">
        <v>56</v>
      </c>
      <c r="C21">
        <v>5</v>
      </c>
      <c r="D21">
        <v>7</v>
      </c>
      <c r="E21">
        <v>45</v>
      </c>
      <c r="F21">
        <v>9</v>
      </c>
      <c r="G21">
        <v>20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7</v>
      </c>
      <c r="P21">
        <v>7</v>
      </c>
      <c r="Q21" s="1">
        <v>0.45500000000000002</v>
      </c>
    </row>
    <row r="22" spans="1:17" x14ac:dyDescent="0.35">
      <c r="A22">
        <v>8</v>
      </c>
      <c r="B22" t="s">
        <v>30</v>
      </c>
      <c r="C22">
        <v>4</v>
      </c>
      <c r="D22">
        <v>6</v>
      </c>
      <c r="E22">
        <v>27</v>
      </c>
      <c r="F22">
        <v>6.8</v>
      </c>
      <c r="G22">
        <v>12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6.7</v>
      </c>
      <c r="P22">
        <v>6.7</v>
      </c>
      <c r="Q22" s="1">
        <v>0.39500000000000002</v>
      </c>
    </row>
    <row r="23" spans="1:17" x14ac:dyDescent="0.35">
      <c r="A23">
        <v>8</v>
      </c>
      <c r="B23" t="s">
        <v>42</v>
      </c>
      <c r="C23">
        <v>4</v>
      </c>
      <c r="D23">
        <v>7</v>
      </c>
      <c r="E23">
        <v>36</v>
      </c>
      <c r="F23">
        <v>9</v>
      </c>
      <c r="G23">
        <v>16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5.6</v>
      </c>
      <c r="P23">
        <v>5.6</v>
      </c>
      <c r="Q23" s="1">
        <v>0.79600000000000004</v>
      </c>
    </row>
    <row r="24" spans="1:17" x14ac:dyDescent="0.35">
      <c r="A24">
        <v>8</v>
      </c>
      <c r="B24" t="s">
        <v>68</v>
      </c>
      <c r="C24">
        <v>1</v>
      </c>
      <c r="D24">
        <v>1</v>
      </c>
      <c r="E24">
        <v>8</v>
      </c>
      <c r="F24">
        <v>8</v>
      </c>
      <c r="G24">
        <v>8</v>
      </c>
      <c r="H24">
        <v>0</v>
      </c>
      <c r="I24">
        <v>0</v>
      </c>
      <c r="J24">
        <v>2</v>
      </c>
      <c r="K24">
        <v>1</v>
      </c>
      <c r="L24">
        <v>1</v>
      </c>
      <c r="M24">
        <v>1</v>
      </c>
      <c r="N24">
        <v>1</v>
      </c>
      <c r="O24">
        <v>5.4</v>
      </c>
      <c r="P24">
        <v>5.4</v>
      </c>
      <c r="Q24" s="1">
        <v>0</v>
      </c>
    </row>
    <row r="25" spans="1:17" x14ac:dyDescent="0.35">
      <c r="A25">
        <v>8</v>
      </c>
      <c r="B25" t="s">
        <v>57</v>
      </c>
      <c r="C25">
        <v>3</v>
      </c>
      <c r="D25">
        <v>5</v>
      </c>
      <c r="E25">
        <v>35</v>
      </c>
      <c r="F25">
        <v>11.7</v>
      </c>
      <c r="G25">
        <v>14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5</v>
      </c>
      <c r="P25">
        <v>5</v>
      </c>
      <c r="Q25" s="1">
        <v>0.81</v>
      </c>
    </row>
    <row r="26" spans="1:17" x14ac:dyDescent="0.35">
      <c r="A26">
        <v>8</v>
      </c>
      <c r="B26" t="s">
        <v>124</v>
      </c>
      <c r="C26">
        <v>5</v>
      </c>
      <c r="D26">
        <v>6</v>
      </c>
      <c r="E26">
        <v>24</v>
      </c>
      <c r="F26">
        <v>4.8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4.9000000000000004</v>
      </c>
      <c r="P26">
        <v>4.9000000000000004</v>
      </c>
      <c r="Q26" s="1">
        <v>5.0000000000000001E-3</v>
      </c>
    </row>
    <row r="27" spans="1:17" x14ac:dyDescent="0.35">
      <c r="A27">
        <v>8</v>
      </c>
      <c r="B27" t="s">
        <v>39</v>
      </c>
      <c r="C27">
        <v>4</v>
      </c>
      <c r="D27">
        <v>5</v>
      </c>
      <c r="E27">
        <v>23</v>
      </c>
      <c r="F27">
        <v>5.8</v>
      </c>
      <c r="G27">
        <v>12</v>
      </c>
      <c r="H27">
        <v>0</v>
      </c>
      <c r="I27">
        <v>0</v>
      </c>
      <c r="J27">
        <v>1</v>
      </c>
      <c r="K27">
        <v>4</v>
      </c>
      <c r="L27">
        <v>0</v>
      </c>
      <c r="M27">
        <v>0</v>
      </c>
      <c r="N27">
        <v>1</v>
      </c>
      <c r="O27">
        <v>4.7</v>
      </c>
      <c r="P27">
        <v>4.7</v>
      </c>
      <c r="Q27" s="1">
        <v>0.28100000000000003</v>
      </c>
    </row>
    <row r="28" spans="1:17" x14ac:dyDescent="0.35">
      <c r="A28">
        <v>8</v>
      </c>
      <c r="B28" t="s">
        <v>191</v>
      </c>
      <c r="C28">
        <v>2</v>
      </c>
      <c r="D28">
        <v>2</v>
      </c>
      <c r="E28">
        <v>33</v>
      </c>
      <c r="F28">
        <v>16.5</v>
      </c>
      <c r="G28">
        <v>24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4.3</v>
      </c>
      <c r="P28">
        <v>4.3</v>
      </c>
      <c r="Q28" s="1">
        <v>0</v>
      </c>
    </row>
    <row r="29" spans="1:17" x14ac:dyDescent="0.35">
      <c r="A29">
        <v>8</v>
      </c>
      <c r="B29" t="s">
        <v>48</v>
      </c>
      <c r="C29">
        <v>3</v>
      </c>
      <c r="D29">
        <v>3</v>
      </c>
      <c r="E29">
        <v>28</v>
      </c>
      <c r="F29">
        <v>9.3000000000000007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4.3</v>
      </c>
      <c r="P29">
        <v>4.3</v>
      </c>
      <c r="Q29" s="1">
        <v>5.0000000000000001E-3</v>
      </c>
    </row>
    <row r="30" spans="1:17" x14ac:dyDescent="0.35">
      <c r="A30">
        <v>8</v>
      </c>
      <c r="B30" t="s">
        <v>16</v>
      </c>
      <c r="C30">
        <v>3</v>
      </c>
      <c r="D30">
        <v>3</v>
      </c>
      <c r="E30">
        <v>28</v>
      </c>
      <c r="F30">
        <v>9.3000000000000007</v>
      </c>
      <c r="G30">
        <v>16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4.3</v>
      </c>
      <c r="P30">
        <v>4.3</v>
      </c>
      <c r="Q30" s="1">
        <v>0.21199999999999999</v>
      </c>
    </row>
    <row r="31" spans="1:17" x14ac:dyDescent="0.35">
      <c r="A31">
        <v>8</v>
      </c>
      <c r="B31" t="s">
        <v>28</v>
      </c>
      <c r="C31">
        <v>2</v>
      </c>
      <c r="D31">
        <v>3</v>
      </c>
      <c r="E31">
        <v>32</v>
      </c>
      <c r="F31">
        <v>16</v>
      </c>
      <c r="G31">
        <v>27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4.2</v>
      </c>
      <c r="P31">
        <v>4.2</v>
      </c>
      <c r="Q31" s="1">
        <v>1.7999999999999999E-2</v>
      </c>
    </row>
    <row r="32" spans="1:17" x14ac:dyDescent="0.35">
      <c r="A32">
        <v>8</v>
      </c>
      <c r="B32" t="s">
        <v>41</v>
      </c>
      <c r="C32">
        <v>2</v>
      </c>
      <c r="D32">
        <v>3</v>
      </c>
      <c r="E32">
        <v>25</v>
      </c>
      <c r="F32">
        <v>12.5</v>
      </c>
      <c r="G32">
        <v>17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3.5</v>
      </c>
      <c r="P32">
        <v>3.5</v>
      </c>
      <c r="Q32" s="1">
        <v>0.01</v>
      </c>
    </row>
    <row r="33" spans="1:17" x14ac:dyDescent="0.35">
      <c r="A33">
        <v>8</v>
      </c>
      <c r="B33" t="s">
        <v>54</v>
      </c>
      <c r="C33">
        <v>2</v>
      </c>
      <c r="D33">
        <v>2</v>
      </c>
      <c r="E33">
        <v>19</v>
      </c>
      <c r="F33">
        <v>9.5</v>
      </c>
      <c r="G33">
        <v>11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2.9</v>
      </c>
      <c r="P33">
        <v>2.9</v>
      </c>
      <c r="Q33" s="1">
        <v>3.0000000000000001E-3</v>
      </c>
    </row>
    <row r="34" spans="1:17" x14ac:dyDescent="0.35">
      <c r="A34">
        <v>8</v>
      </c>
      <c r="B34" t="s">
        <v>60</v>
      </c>
      <c r="C34">
        <v>4</v>
      </c>
      <c r="D34">
        <v>4</v>
      </c>
      <c r="E34">
        <v>25</v>
      </c>
      <c r="F34">
        <v>6.3</v>
      </c>
      <c r="G34">
        <v>11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2.5</v>
      </c>
      <c r="P34">
        <v>2.5</v>
      </c>
      <c r="Q34" s="1">
        <v>3.5000000000000003E-2</v>
      </c>
    </row>
    <row r="35" spans="1:17" x14ac:dyDescent="0.35">
      <c r="A35">
        <v>8</v>
      </c>
      <c r="B35" t="s">
        <v>202</v>
      </c>
      <c r="C35">
        <v>1</v>
      </c>
      <c r="D35">
        <v>1</v>
      </c>
      <c r="E35">
        <v>19</v>
      </c>
      <c r="F35">
        <v>19</v>
      </c>
      <c r="G35">
        <v>19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2.4</v>
      </c>
      <c r="P35">
        <v>2.4</v>
      </c>
      <c r="Q35" s="1">
        <v>1E-3</v>
      </c>
    </row>
    <row r="36" spans="1:17" x14ac:dyDescent="0.35">
      <c r="A36">
        <v>8</v>
      </c>
      <c r="B36" t="s">
        <v>65</v>
      </c>
      <c r="C36">
        <v>1</v>
      </c>
      <c r="D36">
        <v>2</v>
      </c>
      <c r="E36">
        <v>19</v>
      </c>
      <c r="F36">
        <v>19</v>
      </c>
      <c r="G36">
        <v>19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2.4</v>
      </c>
      <c r="P36">
        <v>2.4</v>
      </c>
      <c r="Q36" s="1">
        <v>6.4000000000000001E-2</v>
      </c>
    </row>
    <row r="37" spans="1:17" x14ac:dyDescent="0.35">
      <c r="A37">
        <v>8</v>
      </c>
      <c r="B37" t="s">
        <v>35</v>
      </c>
      <c r="C37">
        <v>1</v>
      </c>
      <c r="D37">
        <v>1</v>
      </c>
      <c r="E37">
        <v>17</v>
      </c>
      <c r="F37">
        <v>17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2.2000000000000002</v>
      </c>
      <c r="P37">
        <v>2.2000000000000002</v>
      </c>
      <c r="Q37" s="1">
        <v>1E-3</v>
      </c>
    </row>
    <row r="38" spans="1:17" x14ac:dyDescent="0.35">
      <c r="A38">
        <v>8</v>
      </c>
      <c r="B38" t="s">
        <v>38</v>
      </c>
      <c r="C38">
        <v>2</v>
      </c>
      <c r="D38">
        <v>3</v>
      </c>
      <c r="E38">
        <v>11</v>
      </c>
      <c r="F38">
        <v>5.5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2.1</v>
      </c>
      <c r="P38">
        <v>2.1</v>
      </c>
      <c r="Q38" s="1">
        <v>3.3000000000000002E-2</v>
      </c>
    </row>
    <row r="39" spans="1:17" x14ac:dyDescent="0.35">
      <c r="A39">
        <v>8</v>
      </c>
      <c r="B39" t="s">
        <v>51</v>
      </c>
      <c r="C39">
        <v>2</v>
      </c>
      <c r="D39">
        <v>3</v>
      </c>
      <c r="E39">
        <v>9</v>
      </c>
      <c r="F39">
        <v>4.5</v>
      </c>
      <c r="G39"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1.9</v>
      </c>
      <c r="P39">
        <v>1.9</v>
      </c>
      <c r="Q39" s="1">
        <v>0.14399999999999999</v>
      </c>
    </row>
    <row r="40" spans="1:17" x14ac:dyDescent="0.35">
      <c r="A40">
        <v>8</v>
      </c>
      <c r="B40" t="s">
        <v>32</v>
      </c>
      <c r="C40">
        <v>1</v>
      </c>
      <c r="D40">
        <v>1</v>
      </c>
      <c r="E40">
        <v>13</v>
      </c>
      <c r="F40">
        <v>13</v>
      </c>
      <c r="G40">
        <v>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1.8</v>
      </c>
      <c r="P40">
        <v>1.8</v>
      </c>
      <c r="Q40" s="1">
        <v>0.2</v>
      </c>
    </row>
    <row r="41" spans="1:17" x14ac:dyDescent="0.35">
      <c r="A41">
        <v>8</v>
      </c>
      <c r="B41" t="s">
        <v>84</v>
      </c>
      <c r="C41">
        <v>1</v>
      </c>
      <c r="D41">
        <v>1</v>
      </c>
      <c r="E41">
        <v>13</v>
      </c>
      <c r="F41">
        <v>13</v>
      </c>
      <c r="G41">
        <v>13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1.8</v>
      </c>
      <c r="P41">
        <v>1.8</v>
      </c>
      <c r="Q41" s="1">
        <v>0</v>
      </c>
    </row>
    <row r="42" spans="1:17" x14ac:dyDescent="0.35">
      <c r="A42">
        <v>8</v>
      </c>
      <c r="B42" t="s">
        <v>33</v>
      </c>
      <c r="C42">
        <v>1</v>
      </c>
      <c r="D42">
        <v>1</v>
      </c>
      <c r="E42">
        <v>13</v>
      </c>
      <c r="F42">
        <v>13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1.8</v>
      </c>
      <c r="P42">
        <v>1.8</v>
      </c>
      <c r="Q42" s="1">
        <v>3.0000000000000001E-3</v>
      </c>
    </row>
    <row r="43" spans="1:17" x14ac:dyDescent="0.35">
      <c r="A43">
        <v>8</v>
      </c>
      <c r="B43" t="s">
        <v>61</v>
      </c>
      <c r="C43">
        <v>1</v>
      </c>
      <c r="D43">
        <v>2</v>
      </c>
      <c r="E43">
        <v>11</v>
      </c>
      <c r="F43">
        <v>11</v>
      </c>
      <c r="G43">
        <v>11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1.6</v>
      </c>
      <c r="P43">
        <v>1.6</v>
      </c>
      <c r="Q43" s="1">
        <v>1E-3</v>
      </c>
    </row>
    <row r="44" spans="1:17" x14ac:dyDescent="0.35">
      <c r="A44">
        <v>8</v>
      </c>
      <c r="B44" t="s">
        <v>63</v>
      </c>
      <c r="C44">
        <v>1</v>
      </c>
      <c r="D44">
        <v>1</v>
      </c>
      <c r="E44">
        <v>10</v>
      </c>
      <c r="F44">
        <v>10</v>
      </c>
      <c r="G44">
        <v>10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1.5</v>
      </c>
      <c r="P44">
        <v>1.5</v>
      </c>
      <c r="Q44" s="1">
        <v>0.30199999999999999</v>
      </c>
    </row>
    <row r="45" spans="1:17" x14ac:dyDescent="0.35">
      <c r="A45">
        <v>8</v>
      </c>
      <c r="B45" t="s">
        <v>40</v>
      </c>
      <c r="C45">
        <v>2</v>
      </c>
      <c r="D45">
        <v>5</v>
      </c>
      <c r="E45">
        <v>5</v>
      </c>
      <c r="F45">
        <v>2.5</v>
      </c>
      <c r="G45">
        <v>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1.5</v>
      </c>
      <c r="P45">
        <v>1.5</v>
      </c>
      <c r="Q45" s="1">
        <v>0.83299999999999996</v>
      </c>
    </row>
    <row r="46" spans="1:17" x14ac:dyDescent="0.35">
      <c r="A46">
        <v>8</v>
      </c>
      <c r="B46" t="s">
        <v>190</v>
      </c>
      <c r="C46">
        <v>1</v>
      </c>
      <c r="D46">
        <v>1</v>
      </c>
      <c r="E46">
        <v>8</v>
      </c>
      <c r="F46">
        <v>8</v>
      </c>
      <c r="G46">
        <v>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1.3</v>
      </c>
      <c r="P46">
        <v>1.3</v>
      </c>
      <c r="Q46" s="1">
        <v>0</v>
      </c>
    </row>
    <row r="47" spans="1:17" x14ac:dyDescent="0.35">
      <c r="A47">
        <v>8</v>
      </c>
      <c r="B47" t="s">
        <v>185</v>
      </c>
      <c r="C47">
        <v>1</v>
      </c>
      <c r="D47">
        <v>1</v>
      </c>
      <c r="E47">
        <v>8</v>
      </c>
      <c r="F47">
        <v>8</v>
      </c>
      <c r="G47">
        <v>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1.3</v>
      </c>
      <c r="P47">
        <v>1.3</v>
      </c>
      <c r="Q47" s="1">
        <v>1E-3</v>
      </c>
    </row>
    <row r="48" spans="1:17" x14ac:dyDescent="0.35">
      <c r="A48">
        <v>8</v>
      </c>
      <c r="B48" t="s">
        <v>36</v>
      </c>
      <c r="C48">
        <v>1</v>
      </c>
      <c r="D48">
        <v>2</v>
      </c>
      <c r="E48">
        <v>6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1.1000000000000001</v>
      </c>
      <c r="P48">
        <v>1.1000000000000001</v>
      </c>
      <c r="Q48" s="1">
        <v>0</v>
      </c>
    </row>
    <row r="49" spans="1:17" x14ac:dyDescent="0.35">
      <c r="A49">
        <v>8</v>
      </c>
      <c r="B49" t="s">
        <v>66</v>
      </c>
      <c r="C49">
        <v>1</v>
      </c>
      <c r="D49">
        <v>1</v>
      </c>
      <c r="E49">
        <v>6</v>
      </c>
      <c r="F49">
        <v>6</v>
      </c>
      <c r="G49">
        <v>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1.1000000000000001</v>
      </c>
      <c r="P49">
        <v>1.1000000000000001</v>
      </c>
      <c r="Q49" s="1">
        <v>0</v>
      </c>
    </row>
    <row r="50" spans="1:17" x14ac:dyDescent="0.35">
      <c r="A50">
        <v>8</v>
      </c>
      <c r="B50" t="s">
        <v>104</v>
      </c>
      <c r="C50">
        <v>1</v>
      </c>
      <c r="D50">
        <v>1</v>
      </c>
      <c r="E50">
        <v>5</v>
      </c>
      <c r="F50">
        <v>5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 s="1">
        <v>0</v>
      </c>
    </row>
    <row r="51" spans="1:17" x14ac:dyDescent="0.35">
      <c r="A51">
        <v>8</v>
      </c>
      <c r="B51" t="s">
        <v>58</v>
      </c>
      <c r="C51">
        <v>1</v>
      </c>
      <c r="D51">
        <v>2</v>
      </c>
      <c r="E51">
        <v>5</v>
      </c>
      <c r="F51">
        <v>5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 s="1">
        <v>0.26400000000000001</v>
      </c>
    </row>
    <row r="52" spans="1:17" x14ac:dyDescent="0.35">
      <c r="A52">
        <v>8</v>
      </c>
      <c r="B52" t="s">
        <v>167</v>
      </c>
      <c r="C52">
        <v>1</v>
      </c>
      <c r="D52">
        <v>1</v>
      </c>
      <c r="E52">
        <v>5</v>
      </c>
      <c r="F52">
        <v>5</v>
      </c>
      <c r="G52">
        <v>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 s="1">
        <v>1E-3</v>
      </c>
    </row>
    <row r="53" spans="1:17" x14ac:dyDescent="0.35">
      <c r="A53">
        <v>8</v>
      </c>
      <c r="B53" t="s">
        <v>18</v>
      </c>
      <c r="C53">
        <v>1</v>
      </c>
      <c r="D53">
        <v>2</v>
      </c>
      <c r="E53">
        <v>4</v>
      </c>
      <c r="F53">
        <v>4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0.9</v>
      </c>
      <c r="P53">
        <v>0.9</v>
      </c>
      <c r="Q53" s="1">
        <v>0.6</v>
      </c>
    </row>
    <row r="54" spans="1:17" x14ac:dyDescent="0.35">
      <c r="A54">
        <v>8</v>
      </c>
      <c r="B54" t="s">
        <v>127</v>
      </c>
      <c r="C54">
        <v>1</v>
      </c>
      <c r="D54">
        <v>2</v>
      </c>
      <c r="E54">
        <v>4</v>
      </c>
      <c r="F54">
        <v>4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0.9</v>
      </c>
      <c r="P54">
        <v>0.9</v>
      </c>
      <c r="Q54" s="1">
        <v>0</v>
      </c>
    </row>
    <row r="55" spans="1:17" x14ac:dyDescent="0.35">
      <c r="A55">
        <v>8</v>
      </c>
      <c r="B55" t="s">
        <v>198</v>
      </c>
      <c r="C55">
        <v>1</v>
      </c>
      <c r="D55">
        <v>2</v>
      </c>
      <c r="E55">
        <v>3</v>
      </c>
      <c r="F55">
        <v>3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0.8</v>
      </c>
      <c r="P55">
        <v>0.8</v>
      </c>
      <c r="Q55" s="1">
        <v>0</v>
      </c>
    </row>
    <row r="56" spans="1:17" x14ac:dyDescent="0.35">
      <c r="A56">
        <v>8</v>
      </c>
      <c r="B56" t="s">
        <v>49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3.9E-2</v>
      </c>
    </row>
    <row r="57" spans="1:17" x14ac:dyDescent="0.35">
      <c r="A57">
        <v>8</v>
      </c>
      <c r="B57" t="s">
        <v>70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v>0</v>
      </c>
    </row>
    <row r="58" spans="1:17" x14ac:dyDescent="0.35">
      <c r="A58">
        <v>8</v>
      </c>
      <c r="B58" t="s">
        <v>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</v>
      </c>
    </row>
    <row r="59" spans="1:17" x14ac:dyDescent="0.35">
      <c r="A59">
        <v>8</v>
      </c>
      <c r="B59" t="s">
        <v>67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v>0.79400000000000004</v>
      </c>
    </row>
    <row r="60" spans="1:17" x14ac:dyDescent="0.35">
      <c r="A60">
        <v>8</v>
      </c>
      <c r="B60" t="s">
        <v>91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 s="1">
        <v>0</v>
      </c>
    </row>
    <row r="61" spans="1:17" x14ac:dyDescent="0.35">
      <c r="A61">
        <v>8</v>
      </c>
      <c r="B61" t="s">
        <v>26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5.3999999999999999E-2</v>
      </c>
    </row>
    <row r="62" spans="1:17" x14ac:dyDescent="0.35">
      <c r="A62">
        <v>8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 s="1">
        <v>1E-3</v>
      </c>
    </row>
    <row r="63" spans="1:17" x14ac:dyDescent="0.35">
      <c r="A63">
        <v>8</v>
      </c>
      <c r="B63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x14ac:dyDescent="0.35">
      <c r="A64">
        <v>8</v>
      </c>
      <c r="B64" t="s">
        <v>59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 s="1">
        <v>2E-3</v>
      </c>
    </row>
    <row r="65" spans="1:17" x14ac:dyDescent="0.35">
      <c r="A65">
        <v>8</v>
      </c>
      <c r="B65" t="s">
        <v>73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 s="1">
        <v>1E-3</v>
      </c>
    </row>
    <row r="66" spans="1:17" x14ac:dyDescent="0.35">
      <c r="A66">
        <v>8</v>
      </c>
      <c r="B66" t="s">
        <v>74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 s="1">
        <v>0</v>
      </c>
    </row>
    <row r="67" spans="1:17" x14ac:dyDescent="0.35">
      <c r="A67">
        <v>8</v>
      </c>
      <c r="B67" t="s">
        <v>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x14ac:dyDescent="0.35">
      <c r="A68">
        <v>8</v>
      </c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x14ac:dyDescent="0.35">
      <c r="A69">
        <v>8</v>
      </c>
      <c r="B69" t="s">
        <v>76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x14ac:dyDescent="0.35">
      <c r="A70">
        <v>8</v>
      </c>
      <c r="B70" t="s">
        <v>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x14ac:dyDescent="0.35">
      <c r="A71">
        <v>8</v>
      </c>
      <c r="B71" t="s">
        <v>79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 s="1">
        <v>0</v>
      </c>
    </row>
    <row r="72" spans="1:17" x14ac:dyDescent="0.35">
      <c r="A72">
        <v>8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0.03</v>
      </c>
    </row>
    <row r="73" spans="1:17" x14ac:dyDescent="0.35">
      <c r="A73">
        <v>8</v>
      </c>
      <c r="B73" t="s">
        <v>81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 s="1">
        <v>1E-3</v>
      </c>
    </row>
    <row r="74" spans="1:17" x14ac:dyDescent="0.35">
      <c r="A74">
        <v>8</v>
      </c>
      <c r="B74" t="s">
        <v>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1">
        <v>1E-3</v>
      </c>
    </row>
    <row r="75" spans="1:17" x14ac:dyDescent="0.35">
      <c r="A75">
        <v>8</v>
      </c>
      <c r="B75" t="s">
        <v>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1E-3</v>
      </c>
    </row>
    <row r="76" spans="1:17" x14ac:dyDescent="0.35">
      <c r="A76">
        <v>8</v>
      </c>
      <c r="B76" t="s">
        <v>89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x14ac:dyDescent="0.35">
      <c r="A77">
        <v>8</v>
      </c>
      <c r="B77" t="s">
        <v>95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 s="1">
        <v>0</v>
      </c>
    </row>
    <row r="78" spans="1:17" x14ac:dyDescent="0.35">
      <c r="A78">
        <v>8</v>
      </c>
      <c r="B78" t="s">
        <v>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5">
      <c r="A79">
        <v>8</v>
      </c>
      <c r="B79" t="s">
        <v>85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 s="1">
        <v>0</v>
      </c>
    </row>
    <row r="80" spans="1:17" x14ac:dyDescent="0.35">
      <c r="A80">
        <v>8</v>
      </c>
      <c r="B80" t="s">
        <v>238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</v>
      </c>
    </row>
    <row r="81" spans="1:17" x14ac:dyDescent="0.35">
      <c r="A81">
        <v>8</v>
      </c>
      <c r="B81" t="s">
        <v>86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v>0</v>
      </c>
    </row>
    <row r="82" spans="1:17" x14ac:dyDescent="0.35">
      <c r="A82">
        <v>8</v>
      </c>
      <c r="B82" t="s">
        <v>87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v>0</v>
      </c>
    </row>
    <row r="83" spans="1:17" x14ac:dyDescent="0.35">
      <c r="A83">
        <v>8</v>
      </c>
      <c r="B83" t="s">
        <v>88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 s="1">
        <v>0</v>
      </c>
    </row>
    <row r="84" spans="1:17" x14ac:dyDescent="0.35">
      <c r="A84">
        <v>8</v>
      </c>
      <c r="B84" t="s">
        <v>90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">
        <v>0</v>
      </c>
    </row>
    <row r="85" spans="1:17" x14ac:dyDescent="0.35">
      <c r="A85">
        <v>8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v>0</v>
      </c>
    </row>
    <row r="86" spans="1:17" x14ac:dyDescent="0.35">
      <c r="A86">
        <v>8</v>
      </c>
      <c r="B86" t="s">
        <v>242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v>0</v>
      </c>
    </row>
    <row r="87" spans="1:17" x14ac:dyDescent="0.35">
      <c r="A87">
        <v>8</v>
      </c>
      <c r="B87" t="s">
        <v>94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0</v>
      </c>
    </row>
    <row r="88" spans="1:17" x14ac:dyDescent="0.35">
      <c r="A88">
        <v>8</v>
      </c>
      <c r="B88" t="s">
        <v>83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 s="1">
        <v>0</v>
      </c>
    </row>
    <row r="89" spans="1:17" x14ac:dyDescent="0.35">
      <c r="A89">
        <v>8</v>
      </c>
      <c r="B89" t="s">
        <v>96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">
        <v>0</v>
      </c>
    </row>
    <row r="90" spans="1:17" x14ac:dyDescent="0.35">
      <c r="A90">
        <v>8</v>
      </c>
      <c r="B90" t="s">
        <v>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">
        <v>0</v>
      </c>
    </row>
    <row r="91" spans="1:17" x14ac:dyDescent="0.35">
      <c r="A91">
        <v>8</v>
      </c>
      <c r="B91" t="s">
        <v>98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</v>
      </c>
    </row>
    <row r="92" spans="1:17" x14ac:dyDescent="0.35">
      <c r="A92">
        <v>8</v>
      </c>
      <c r="B92" t="s">
        <v>100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 s="1">
        <v>0</v>
      </c>
    </row>
    <row r="93" spans="1:17" x14ac:dyDescent="0.35">
      <c r="A93">
        <v>8</v>
      </c>
      <c r="B93" t="s">
        <v>43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 s="1">
        <v>1E-3</v>
      </c>
    </row>
    <row r="94" spans="1:17" x14ac:dyDescent="0.35">
      <c r="A94">
        <v>8</v>
      </c>
      <c r="B94" t="s">
        <v>101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 s="1">
        <v>1E-3</v>
      </c>
    </row>
    <row r="95" spans="1:17" x14ac:dyDescent="0.35">
      <c r="A95">
        <v>8</v>
      </c>
      <c r="B95" t="s">
        <v>102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 s="1">
        <v>4.0000000000000001E-3</v>
      </c>
    </row>
    <row r="96" spans="1:17" x14ac:dyDescent="0.35">
      <c r="A96">
        <v>8</v>
      </c>
      <c r="B96" t="s">
        <v>62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 s="1">
        <v>1E-3</v>
      </c>
    </row>
    <row r="97" spans="1:17" x14ac:dyDescent="0.35">
      <c r="A97">
        <v>8</v>
      </c>
      <c r="B97" t="s">
        <v>105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v>0</v>
      </c>
    </row>
    <row r="98" spans="1:17" x14ac:dyDescent="0.35">
      <c r="A98">
        <v>8</v>
      </c>
      <c r="B98" t="s">
        <v>237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">
        <v>0</v>
      </c>
    </row>
    <row r="99" spans="1:17" x14ac:dyDescent="0.35">
      <c r="A99">
        <v>8</v>
      </c>
      <c r="B99" t="s">
        <v>107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">
        <v>0</v>
      </c>
    </row>
    <row r="100" spans="1:17" x14ac:dyDescent="0.35">
      <c r="A100">
        <v>8</v>
      </c>
      <c r="B100" t="s">
        <v>108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 s="1">
        <v>0</v>
      </c>
    </row>
    <row r="101" spans="1:17" x14ac:dyDescent="0.35">
      <c r="A101">
        <v>8</v>
      </c>
      <c r="B101" t="s">
        <v>109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v>0</v>
      </c>
    </row>
    <row r="102" spans="1:17" x14ac:dyDescent="0.35">
      <c r="A102">
        <v>8</v>
      </c>
      <c r="B102" t="s">
        <v>110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">
        <v>0</v>
      </c>
    </row>
    <row r="103" spans="1:17" x14ac:dyDescent="0.35">
      <c r="A103">
        <v>8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0</v>
      </c>
    </row>
    <row r="104" spans="1:17" x14ac:dyDescent="0.35">
      <c r="A104">
        <v>8</v>
      </c>
      <c r="B104" t="s">
        <v>55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 s="1">
        <v>1E-3</v>
      </c>
    </row>
    <row r="105" spans="1:17" x14ac:dyDescent="0.35">
      <c r="A105">
        <v>8</v>
      </c>
      <c r="B105" t="s">
        <v>121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">
        <v>0</v>
      </c>
    </row>
    <row r="106" spans="1:17" x14ac:dyDescent="0.35">
      <c r="A106">
        <v>8</v>
      </c>
      <c r="B106" t="s">
        <v>112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0</v>
      </c>
    </row>
    <row r="107" spans="1:17" x14ac:dyDescent="0.35">
      <c r="A107">
        <v>8</v>
      </c>
      <c r="B107" t="s">
        <v>113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 s="1">
        <v>1E-3</v>
      </c>
    </row>
    <row r="108" spans="1:17" x14ac:dyDescent="0.35">
      <c r="A108">
        <v>8</v>
      </c>
      <c r="B108" t="s">
        <v>114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 s="1">
        <v>0</v>
      </c>
    </row>
    <row r="109" spans="1:17" x14ac:dyDescent="0.35">
      <c r="A109">
        <v>8</v>
      </c>
      <c r="B109" t="s">
        <v>115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 s="1">
        <v>0</v>
      </c>
    </row>
    <row r="110" spans="1:17" x14ac:dyDescent="0.35">
      <c r="A110">
        <v>8</v>
      </c>
      <c r="B110" t="s">
        <v>116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0</v>
      </c>
    </row>
    <row r="111" spans="1:17" x14ac:dyDescent="0.35">
      <c r="A111">
        <v>8</v>
      </c>
      <c r="B111" t="s">
        <v>117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1">
        <v>0</v>
      </c>
    </row>
    <row r="112" spans="1:17" x14ac:dyDescent="0.35">
      <c r="A112">
        <v>8</v>
      </c>
      <c r="B112" t="s">
        <v>118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 s="1">
        <v>8.9999999999999993E-3</v>
      </c>
    </row>
    <row r="113" spans="1:17" x14ac:dyDescent="0.35">
      <c r="A113">
        <v>8</v>
      </c>
      <c r="B113" t="s">
        <v>119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0</v>
      </c>
    </row>
    <row r="114" spans="1:17" x14ac:dyDescent="0.35">
      <c r="A114">
        <v>8</v>
      </c>
      <c r="B114" t="s">
        <v>120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">
        <v>0</v>
      </c>
    </row>
    <row r="115" spans="1:17" x14ac:dyDescent="0.35">
      <c r="A115">
        <v>8</v>
      </c>
      <c r="B115" t="s">
        <v>122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</v>
      </c>
    </row>
    <row r="116" spans="1:17" x14ac:dyDescent="0.35">
      <c r="A116">
        <v>8</v>
      </c>
      <c r="B116" t="s">
        <v>123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 s="1">
        <v>0</v>
      </c>
    </row>
    <row r="117" spans="1:17" x14ac:dyDescent="0.35">
      <c r="A117">
        <v>8</v>
      </c>
      <c r="B117" t="s">
        <v>126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0</v>
      </c>
    </row>
    <row r="118" spans="1:17" x14ac:dyDescent="0.35">
      <c r="A118">
        <v>8</v>
      </c>
      <c r="B118" t="s">
        <v>128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">
        <v>0</v>
      </c>
    </row>
    <row r="119" spans="1:17" x14ac:dyDescent="0.35">
      <c r="A119">
        <v>8</v>
      </c>
      <c r="B119" t="s">
        <v>129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">
        <v>0</v>
      </c>
    </row>
    <row r="120" spans="1:17" x14ac:dyDescent="0.35">
      <c r="A120">
        <v>8</v>
      </c>
      <c r="B120" t="s">
        <v>130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 s="1">
        <v>0</v>
      </c>
    </row>
    <row r="121" spans="1:17" x14ac:dyDescent="0.35">
      <c r="A121">
        <v>8</v>
      </c>
      <c r="B121" t="s">
        <v>132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0</v>
      </c>
    </row>
    <row r="122" spans="1:17" x14ac:dyDescent="0.35">
      <c r="A122">
        <v>8</v>
      </c>
      <c r="B122" t="s">
        <v>133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">
        <v>0</v>
      </c>
    </row>
    <row r="123" spans="1:17" x14ac:dyDescent="0.35">
      <c r="A123">
        <v>8</v>
      </c>
      <c r="B123" t="s">
        <v>134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 s="1">
        <v>0</v>
      </c>
    </row>
    <row r="124" spans="1:17" x14ac:dyDescent="0.35">
      <c r="A124">
        <v>8</v>
      </c>
      <c r="B124" t="s">
        <v>135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">
        <v>0</v>
      </c>
    </row>
    <row r="125" spans="1:17" x14ac:dyDescent="0.35">
      <c r="A125">
        <v>8</v>
      </c>
      <c r="B125" t="s">
        <v>136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 s="1">
        <v>3.3000000000000002E-2</v>
      </c>
    </row>
    <row r="126" spans="1:17" x14ac:dyDescent="0.35">
      <c r="A126">
        <v>8</v>
      </c>
      <c r="B126" t="s">
        <v>137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 s="1">
        <v>1E-3</v>
      </c>
    </row>
    <row r="127" spans="1:17" x14ac:dyDescent="0.35">
      <c r="A127">
        <v>8</v>
      </c>
      <c r="B127" t="s">
        <v>138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 s="1">
        <v>0</v>
      </c>
    </row>
    <row r="128" spans="1:17" x14ac:dyDescent="0.35">
      <c r="A128">
        <v>8</v>
      </c>
      <c r="B128" t="s">
        <v>139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 s="1">
        <v>0</v>
      </c>
    </row>
    <row r="129" spans="1:17" x14ac:dyDescent="0.35">
      <c r="A129">
        <v>8</v>
      </c>
      <c r="B129" t="s">
        <v>140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 s="1">
        <v>0</v>
      </c>
    </row>
    <row r="130" spans="1:17" x14ac:dyDescent="0.35">
      <c r="A130">
        <v>8</v>
      </c>
      <c r="B130" t="s">
        <v>141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0</v>
      </c>
    </row>
    <row r="131" spans="1:17" x14ac:dyDescent="0.35">
      <c r="A131">
        <v>8</v>
      </c>
      <c r="B131" t="s">
        <v>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0</v>
      </c>
    </row>
    <row r="132" spans="1:17" x14ac:dyDescent="0.35">
      <c r="A132">
        <v>8</v>
      </c>
      <c r="B132" t="s">
        <v>143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</row>
    <row r="133" spans="1:17" x14ac:dyDescent="0.35">
      <c r="A133">
        <v>8</v>
      </c>
      <c r="B133" t="s">
        <v>243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">
        <v>0</v>
      </c>
    </row>
    <row r="134" spans="1:17" x14ac:dyDescent="0.35">
      <c r="A134">
        <v>8</v>
      </c>
      <c r="B134" t="s">
        <v>145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">
        <v>0</v>
      </c>
    </row>
    <row r="135" spans="1:17" x14ac:dyDescent="0.35">
      <c r="A135">
        <v>8</v>
      </c>
      <c r="B135" t="s">
        <v>146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 s="1">
        <v>1E-3</v>
      </c>
    </row>
    <row r="136" spans="1:17" x14ac:dyDescent="0.35">
      <c r="A136">
        <v>8</v>
      </c>
      <c r="B136" t="s">
        <v>147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">
        <v>0</v>
      </c>
    </row>
    <row r="137" spans="1:17" x14ac:dyDescent="0.35">
      <c r="A137">
        <v>8</v>
      </c>
      <c r="B137" t="s">
        <v>239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 s="1">
        <v>0</v>
      </c>
    </row>
    <row r="138" spans="1:17" x14ac:dyDescent="0.35">
      <c r="A138">
        <v>8</v>
      </c>
      <c r="B138" t="s">
        <v>150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0</v>
      </c>
    </row>
    <row r="139" spans="1:17" x14ac:dyDescent="0.35">
      <c r="A139">
        <v>8</v>
      </c>
      <c r="B139" t="s">
        <v>151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">
        <v>0</v>
      </c>
    </row>
    <row r="140" spans="1:17" x14ac:dyDescent="0.35">
      <c r="A140">
        <v>8</v>
      </c>
      <c r="B140" t="s">
        <v>152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">
        <v>0</v>
      </c>
    </row>
    <row r="141" spans="1:17" x14ac:dyDescent="0.35">
      <c r="A141">
        <v>8</v>
      </c>
      <c r="B141" t="s">
        <v>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">
        <v>7.0000000000000001E-3</v>
      </c>
    </row>
    <row r="142" spans="1:17" x14ac:dyDescent="0.35">
      <c r="A142">
        <v>8</v>
      </c>
      <c r="B142" t="s">
        <v>153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">
        <v>0</v>
      </c>
    </row>
    <row r="143" spans="1:17" x14ac:dyDescent="0.35">
      <c r="A143">
        <v>8</v>
      </c>
      <c r="B143" t="s">
        <v>154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0</v>
      </c>
    </row>
    <row r="144" spans="1:17" x14ac:dyDescent="0.35">
      <c r="A144">
        <v>8</v>
      </c>
      <c r="B144" t="s">
        <v>155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s="1">
        <v>3.0000000000000001E-3</v>
      </c>
    </row>
    <row r="145" spans="1:17" x14ac:dyDescent="0.35">
      <c r="A145">
        <v>8</v>
      </c>
      <c r="B145" t="s">
        <v>164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">
        <v>0</v>
      </c>
    </row>
    <row r="146" spans="1:17" x14ac:dyDescent="0.35">
      <c r="A146">
        <v>8</v>
      </c>
      <c r="B146" t="s">
        <v>157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">
        <v>0</v>
      </c>
    </row>
    <row r="147" spans="1:17" x14ac:dyDescent="0.35">
      <c r="A147">
        <v>8</v>
      </c>
      <c r="B147" t="s">
        <v>158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>
        <v>0</v>
      </c>
    </row>
    <row r="148" spans="1:17" x14ac:dyDescent="0.35">
      <c r="A148">
        <v>8</v>
      </c>
      <c r="B148" t="s">
        <v>159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">
        <v>0</v>
      </c>
    </row>
    <row r="149" spans="1:17" x14ac:dyDescent="0.35">
      <c r="A149">
        <v>8</v>
      </c>
      <c r="B149" t="s">
        <v>160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">
        <v>0</v>
      </c>
    </row>
    <row r="150" spans="1:17" x14ac:dyDescent="0.35">
      <c r="A150">
        <v>8</v>
      </c>
      <c r="B150" t="s">
        <v>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0</v>
      </c>
    </row>
    <row r="151" spans="1:17" x14ac:dyDescent="0.35">
      <c r="A151">
        <v>8</v>
      </c>
      <c r="B151" t="s">
        <v>161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 s="1">
        <v>2E-3</v>
      </c>
    </row>
    <row r="152" spans="1:17" x14ac:dyDescent="0.35">
      <c r="A152">
        <v>8</v>
      </c>
      <c r="B152" t="s">
        <v>162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 s="1">
        <v>0</v>
      </c>
    </row>
    <row r="153" spans="1:17" x14ac:dyDescent="0.35">
      <c r="A153">
        <v>8</v>
      </c>
      <c r="B153" t="s">
        <v>163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0.01</v>
      </c>
    </row>
    <row r="154" spans="1:17" x14ac:dyDescent="0.35">
      <c r="A154">
        <v>8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1E-3</v>
      </c>
    </row>
    <row r="155" spans="1:17" x14ac:dyDescent="0.35">
      <c r="A155">
        <v>8</v>
      </c>
      <c r="B155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 s="1">
        <v>0</v>
      </c>
    </row>
    <row r="156" spans="1:17" x14ac:dyDescent="0.35">
      <c r="A156">
        <v>8</v>
      </c>
      <c r="B156" t="s">
        <v>168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</row>
    <row r="157" spans="1:17" x14ac:dyDescent="0.35">
      <c r="A157">
        <v>8</v>
      </c>
      <c r="B157" t="s">
        <v>166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0</v>
      </c>
    </row>
    <row r="158" spans="1:17" x14ac:dyDescent="0.35">
      <c r="A158">
        <v>8</v>
      </c>
      <c r="B158" t="s">
        <v>170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 s="1">
        <v>2E-3</v>
      </c>
    </row>
    <row r="159" spans="1:17" x14ac:dyDescent="0.35">
      <c r="A159">
        <v>8</v>
      </c>
      <c r="B159" t="s">
        <v>171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 s="1">
        <v>0</v>
      </c>
    </row>
    <row r="160" spans="1:17" x14ac:dyDescent="0.35">
      <c r="A160">
        <v>8</v>
      </c>
      <c r="B160" t="s">
        <v>169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v>5.8000000000000003E-2</v>
      </c>
    </row>
    <row r="161" spans="1:17" x14ac:dyDescent="0.35">
      <c r="A161">
        <v>8</v>
      </c>
      <c r="B161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v>0</v>
      </c>
    </row>
    <row r="162" spans="1:17" x14ac:dyDescent="0.35">
      <c r="A162">
        <v>8</v>
      </c>
      <c r="B16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v>0</v>
      </c>
    </row>
    <row r="163" spans="1:17" x14ac:dyDescent="0.35">
      <c r="A163">
        <v>8</v>
      </c>
      <c r="B163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">
        <v>0</v>
      </c>
    </row>
    <row r="164" spans="1:17" x14ac:dyDescent="0.35">
      <c r="A164">
        <v>8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">
        <v>0</v>
      </c>
    </row>
    <row r="165" spans="1:17" x14ac:dyDescent="0.35">
      <c r="A165">
        <v>8</v>
      </c>
      <c r="B165" t="s">
        <v>175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">
        <v>0</v>
      </c>
    </row>
    <row r="166" spans="1:17" x14ac:dyDescent="0.35">
      <c r="A166">
        <v>8</v>
      </c>
      <c r="B166" t="s">
        <v>176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0</v>
      </c>
    </row>
    <row r="167" spans="1:17" x14ac:dyDescent="0.35">
      <c r="A167">
        <v>8</v>
      </c>
      <c r="B167" t="s">
        <v>177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v>0</v>
      </c>
    </row>
    <row r="168" spans="1:17" x14ac:dyDescent="0.35">
      <c r="A168">
        <v>8</v>
      </c>
      <c r="B168" t="s">
        <v>178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">
        <v>0</v>
      </c>
    </row>
    <row r="169" spans="1:17" x14ac:dyDescent="0.35">
      <c r="A169">
        <v>8</v>
      </c>
      <c r="B169" t="s">
        <v>179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1">
        <v>1E-3</v>
      </c>
    </row>
    <row r="170" spans="1:17" x14ac:dyDescent="0.35">
      <c r="A170">
        <v>8</v>
      </c>
      <c r="B170" t="s">
        <v>180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">
        <v>0</v>
      </c>
    </row>
    <row r="171" spans="1:17" x14ac:dyDescent="0.35">
      <c r="A171">
        <v>8</v>
      </c>
      <c r="B171" t="s">
        <v>181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>
        <v>0</v>
      </c>
    </row>
    <row r="172" spans="1:17" x14ac:dyDescent="0.35">
      <c r="A172">
        <v>8</v>
      </c>
      <c r="B172" t="s">
        <v>182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">
        <v>0</v>
      </c>
    </row>
    <row r="173" spans="1:17" x14ac:dyDescent="0.35">
      <c r="A173">
        <v>8</v>
      </c>
      <c r="B173" t="s">
        <v>183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1">
        <v>0</v>
      </c>
    </row>
    <row r="174" spans="1:17" x14ac:dyDescent="0.35">
      <c r="A174">
        <v>8</v>
      </c>
      <c r="B174" t="s">
        <v>184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 s="1">
        <v>0</v>
      </c>
    </row>
    <row r="175" spans="1:17" x14ac:dyDescent="0.35">
      <c r="A175">
        <v>8</v>
      </c>
      <c r="B175" t="s">
        <v>34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s="1">
        <v>0.32100000000000001</v>
      </c>
    </row>
    <row r="176" spans="1:17" x14ac:dyDescent="0.35">
      <c r="A176">
        <v>8</v>
      </c>
      <c r="B176" t="s">
        <v>186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1">
        <v>0</v>
      </c>
    </row>
    <row r="177" spans="1:17" x14ac:dyDescent="0.35">
      <c r="A177">
        <v>8</v>
      </c>
      <c r="B177" t="s">
        <v>240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0</v>
      </c>
    </row>
    <row r="178" spans="1:17" x14ac:dyDescent="0.35">
      <c r="A178">
        <v>8</v>
      </c>
      <c r="B178" t="s">
        <v>231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">
        <v>0</v>
      </c>
    </row>
    <row r="179" spans="1:17" x14ac:dyDescent="0.35">
      <c r="A179">
        <v>8</v>
      </c>
      <c r="B179" t="s">
        <v>50</v>
      </c>
      <c r="C179">
        <v>0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 s="1">
        <v>3.4000000000000002E-2</v>
      </c>
    </row>
    <row r="180" spans="1:17" x14ac:dyDescent="0.35">
      <c r="A180">
        <v>8</v>
      </c>
      <c r="B180" t="s">
        <v>188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">
        <v>0</v>
      </c>
    </row>
    <row r="181" spans="1:17" x14ac:dyDescent="0.35">
      <c r="A181">
        <v>8</v>
      </c>
      <c r="B181" t="s">
        <v>187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1">
        <v>0</v>
      </c>
    </row>
    <row r="182" spans="1:17" x14ac:dyDescent="0.35">
      <c r="A182">
        <v>8</v>
      </c>
      <c r="B182" t="s">
        <v>189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s="1">
        <v>0</v>
      </c>
    </row>
    <row r="183" spans="1:17" x14ac:dyDescent="0.35">
      <c r="A183">
        <v>8</v>
      </c>
      <c r="B183" t="s">
        <v>29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 s="1">
        <v>0.20200000000000001</v>
      </c>
    </row>
    <row r="184" spans="1:17" x14ac:dyDescent="0.35">
      <c r="A184">
        <v>8</v>
      </c>
      <c r="B184" t="s">
        <v>236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s="1">
        <v>0</v>
      </c>
    </row>
    <row r="185" spans="1:17" x14ac:dyDescent="0.35">
      <c r="A185">
        <v>8</v>
      </c>
      <c r="B185" t="s">
        <v>228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1">
        <v>0</v>
      </c>
    </row>
    <row r="186" spans="1:17" x14ac:dyDescent="0.35">
      <c r="A186">
        <v>8</v>
      </c>
      <c r="B186" t="s">
        <v>192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">
        <v>0</v>
      </c>
    </row>
    <row r="187" spans="1:17" x14ac:dyDescent="0.35">
      <c r="A187">
        <v>8</v>
      </c>
      <c r="B187" t="s">
        <v>193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0</v>
      </c>
    </row>
    <row r="188" spans="1:17" x14ac:dyDescent="0.35">
      <c r="A188">
        <v>8</v>
      </c>
      <c r="B188" t="s">
        <v>194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">
        <v>0</v>
      </c>
    </row>
    <row r="189" spans="1:17" x14ac:dyDescent="0.35">
      <c r="A189">
        <v>8</v>
      </c>
      <c r="B189" t="s">
        <v>195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1">
        <v>0</v>
      </c>
    </row>
    <row r="190" spans="1:17" x14ac:dyDescent="0.35">
      <c r="A190">
        <v>8</v>
      </c>
      <c r="B190" t="s">
        <v>196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">
        <v>0</v>
      </c>
    </row>
    <row r="191" spans="1:17" x14ac:dyDescent="0.35">
      <c r="A191">
        <v>8</v>
      </c>
      <c r="B191" t="s">
        <v>197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 s="1">
        <v>0</v>
      </c>
    </row>
    <row r="192" spans="1:17" x14ac:dyDescent="0.35">
      <c r="A192">
        <v>8</v>
      </c>
      <c r="B192" t="s">
        <v>199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 s="1">
        <v>1E-3</v>
      </c>
    </row>
    <row r="193" spans="1:17" x14ac:dyDescent="0.35">
      <c r="A193">
        <v>8</v>
      </c>
      <c r="B193" t="s">
        <v>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 s="1">
        <v>0</v>
      </c>
    </row>
    <row r="194" spans="1:17" x14ac:dyDescent="0.35">
      <c r="A194">
        <v>8</v>
      </c>
      <c r="B194" t="s">
        <v>201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 s="1">
        <v>0</v>
      </c>
    </row>
    <row r="195" spans="1:17" x14ac:dyDescent="0.35">
      <c r="A195">
        <v>8</v>
      </c>
      <c r="B195" t="s">
        <v>199</v>
      </c>
      <c r="C195">
        <v>1</v>
      </c>
      <c r="D195">
        <v>1</v>
      </c>
      <c r="E195">
        <v>7</v>
      </c>
      <c r="F195">
        <v>7</v>
      </c>
      <c r="G195">
        <v>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-0.8</v>
      </c>
      <c r="P195">
        <v>-0.8</v>
      </c>
      <c r="Q195" s="1">
        <v>1E-3</v>
      </c>
    </row>
    <row r="196" spans="1:17" x14ac:dyDescent="0.35">
      <c r="A196">
        <v>8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 s="1">
        <v>0</v>
      </c>
    </row>
    <row r="197" spans="1:17" x14ac:dyDescent="0.35">
      <c r="A197">
        <v>8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 s="1">
        <v>0</v>
      </c>
    </row>
    <row r="198" spans="1:17" x14ac:dyDescent="0.35">
      <c r="A198">
        <v>8</v>
      </c>
      <c r="B198" t="s">
        <v>61</v>
      </c>
      <c r="C198">
        <v>1</v>
      </c>
      <c r="D198">
        <v>1</v>
      </c>
      <c r="E198">
        <v>-6</v>
      </c>
      <c r="F198">
        <v>-6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-0.1</v>
      </c>
      <c r="P198">
        <v>-0.1</v>
      </c>
      <c r="Q198" s="1">
        <v>1E-3</v>
      </c>
    </row>
    <row r="199" spans="1:17" x14ac:dyDescent="0.35">
      <c r="A199">
        <v>8</v>
      </c>
      <c r="B199" t="s">
        <v>199</v>
      </c>
      <c r="C199">
        <v>1</v>
      </c>
      <c r="D199">
        <v>1</v>
      </c>
      <c r="E199">
        <v>7</v>
      </c>
      <c r="F199">
        <v>7</v>
      </c>
      <c r="G199">
        <v>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-0.8</v>
      </c>
      <c r="P199">
        <v>-0.8</v>
      </c>
      <c r="Q199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Weekly</vt:lpstr>
      <vt:lpstr>wk 1</vt:lpstr>
      <vt:lpstr>wk 2</vt:lpstr>
      <vt:lpstr>wk 3</vt:lpstr>
      <vt:lpstr>wk 4</vt:lpstr>
      <vt:lpstr>wk 5</vt:lpstr>
      <vt:lpstr>wk 6</vt:lpstr>
      <vt:lpstr>wk 7</vt:lpstr>
      <vt:lpstr>wk 8</vt:lpstr>
      <vt:lpstr>wk 9</vt:lpstr>
      <vt:lpstr>wk 10</vt:lpstr>
      <vt:lpstr>wk 11</vt:lpstr>
      <vt:lpstr>wk 12</vt:lpstr>
      <vt:lpstr>wk 13</vt:lpstr>
      <vt:lpstr>wk 14</vt:lpstr>
      <vt:lpstr>wk 15</vt:lpstr>
      <vt:lpstr>wk 16</vt:lpstr>
      <vt:lpstr>wk 17</vt:lpstr>
      <vt:lpstr>wk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Hamiltom</dc:creator>
  <cp:lastModifiedBy>Bryan Hamiltom</cp:lastModifiedBy>
  <dcterms:created xsi:type="dcterms:W3CDTF">2023-09-29T16:05:54Z</dcterms:created>
  <dcterms:modified xsi:type="dcterms:W3CDTF">2024-01-30T18:29:13Z</dcterms:modified>
</cp:coreProperties>
</file>