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autoCompressPictures="0"/>
  <bookViews>
    <workbookView xWindow="0" yWindow="0" windowWidth="27620" windowHeight="17540"/>
  </bookViews>
  <sheets>
    <sheet name="Budget with IDC Format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2" l="1"/>
  <c r="H24" i="2"/>
  <c r="I24" i="2"/>
  <c r="D27" i="2"/>
  <c r="I27" i="2"/>
  <c r="F10" i="2"/>
  <c r="H10" i="2"/>
  <c r="H15" i="2"/>
  <c r="H19" i="2"/>
  <c r="H33" i="2"/>
  <c r="F15" i="2"/>
  <c r="F19" i="2"/>
  <c r="F33" i="2"/>
  <c r="D15" i="2"/>
  <c r="D19" i="2"/>
  <c r="D33" i="2"/>
  <c r="I33" i="2"/>
  <c r="D34" i="2"/>
  <c r="D36" i="2"/>
  <c r="D37" i="2"/>
  <c r="F14" i="2"/>
  <c r="H14" i="2"/>
  <c r="F17" i="2"/>
  <c r="H17" i="2"/>
  <c r="H18" i="2"/>
  <c r="F30" i="2"/>
  <c r="H30" i="2"/>
  <c r="H31" i="2"/>
  <c r="H34" i="2"/>
  <c r="F22" i="2"/>
  <c r="H22" i="2"/>
  <c r="F18" i="2"/>
  <c r="F31" i="2"/>
  <c r="F34" i="2"/>
  <c r="D18" i="2"/>
  <c r="D31" i="2"/>
  <c r="F36" i="2"/>
  <c r="H36" i="2"/>
  <c r="I36" i="2"/>
  <c r="F37" i="2"/>
  <c r="H37" i="2"/>
  <c r="I37" i="2"/>
  <c r="I34" i="2"/>
  <c r="I31" i="2"/>
  <c r="I30" i="2"/>
  <c r="I22" i="2"/>
  <c r="I19" i="2"/>
  <c r="I18" i="2"/>
  <c r="I17" i="2"/>
  <c r="I15" i="2"/>
  <c r="I14" i="2"/>
  <c r="I10" i="2"/>
</calcChain>
</file>

<file path=xl/sharedStrings.xml><?xml version="1.0" encoding="utf-8"?>
<sst xmlns="http://schemas.openxmlformats.org/spreadsheetml/2006/main" count="74" uniqueCount="37">
  <si>
    <t>Period 1</t>
  </si>
  <si>
    <t>Period 2</t>
  </si>
  <si>
    <t>Total Direct Costs</t>
  </si>
  <si>
    <t>Inflation:</t>
  </si>
  <si>
    <t>Benefits (Rate/Amount)</t>
  </si>
  <si>
    <t>Salaries and Benefits Subtotal</t>
  </si>
  <si>
    <t>Subtotal Travel</t>
  </si>
  <si>
    <t>Faculty/Senior Personnel</t>
  </si>
  <si>
    <t>Students</t>
  </si>
  <si>
    <t>Subtotal Salaries</t>
  </si>
  <si>
    <t>Student Benefits</t>
  </si>
  <si>
    <t>Subtotal Benefits</t>
  </si>
  <si>
    <t>II. Tuition</t>
  </si>
  <si>
    <t>Total Indirect Cost Base</t>
  </si>
  <si>
    <t xml:space="preserve"> </t>
  </si>
  <si>
    <t>Cummulative</t>
  </si>
  <si>
    <r>
      <t>I. Salaries and Benefits</t>
    </r>
    <r>
      <rPr>
        <b/>
        <i/>
        <sz val="10"/>
        <rFont val="Arial"/>
        <family val="2"/>
      </rPr>
      <t xml:space="preserve"> </t>
    </r>
  </si>
  <si>
    <t>24 Months</t>
  </si>
  <si>
    <t>9/1/15 -</t>
  </si>
  <si>
    <t>Domestic Travel</t>
  </si>
  <si>
    <t>9/1/14 - 8/31/16</t>
  </si>
  <si>
    <t>TBD - PhD Candidates (1 @ 2 qrts)</t>
  </si>
  <si>
    <t>Period 3</t>
  </si>
  <si>
    <t>9/1/16 -</t>
  </si>
  <si>
    <t>8/31/17</t>
  </si>
  <si>
    <t>9/1/17 -</t>
  </si>
  <si>
    <t>8/31/18</t>
  </si>
  <si>
    <t>TBD - PhD Candidates (12 mths @ 100%)</t>
  </si>
  <si>
    <t>PI: Michael Carbajales-Dale</t>
  </si>
  <si>
    <t>Clemson Budget</t>
  </si>
  <si>
    <t>IV. Advisory panel</t>
  </si>
  <si>
    <t>V. Travel</t>
  </si>
  <si>
    <t>VI. Indirect Costs</t>
  </si>
  <si>
    <t>VII. Total Costs</t>
  </si>
  <si>
    <t>III. HPC Node</t>
  </si>
  <si>
    <t>Honorarium ($1000)</t>
  </si>
  <si>
    <t>PI: Michael Carbajales-Dale (3 mths @ 33%)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</si>
</sst>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_(* #,##0_);_(* \(#,##0\);_(* &quot;-&quot;??_);_(@_)"/>
    <numFmt numFmtId="169" formatCode="m/d/yy;@"/>
    <numFmt numFmtId="170" formatCode="0\ &quot;Months&quot;"/>
    <numFmt numFmtId="171" formatCode="&quot;$&quot;#,##0"/>
    <numFmt numFmtId="172" formatCode="_(&quot;$&quot;* #,##0_);_(&quot;$&quot;* \(#,##0\);_(&quot;$&quot;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8">
    <xf numFmtId="0" fontId="0" fillId="0" borderId="0"/>
    <xf numFmtId="166" fontId="1" fillId="0" borderId="0" applyFont="0" applyFill="0" applyBorder="0" applyAlignment="0" applyProtection="0"/>
    <xf numFmtId="165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3">
    <xf numFmtId="0" fontId="0" fillId="0" borderId="0" xfId="0"/>
    <xf numFmtId="0" fontId="2" fillId="0" borderId="0" xfId="0" applyFont="1" applyFill="1"/>
    <xf numFmtId="0" fontId="0" fillId="0" borderId="0" xfId="0" applyFill="1"/>
    <xf numFmtId="0" fontId="0" fillId="0" borderId="0" xfId="0" applyFill="1" applyAlignment="1"/>
    <xf numFmtId="0" fontId="3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0" fillId="0" borderId="2" xfId="0" applyFill="1" applyBorder="1"/>
    <xf numFmtId="0" fontId="2" fillId="0" borderId="3" xfId="0" applyFont="1" applyFill="1" applyBorder="1"/>
    <xf numFmtId="167" fontId="1" fillId="0" borderId="2" xfId="3" applyNumberFormat="1" applyFill="1" applyBorder="1" applyAlignment="1">
      <alignment horizontal="center"/>
    </xf>
    <xf numFmtId="0" fontId="2" fillId="0" borderId="5" xfId="0" applyFont="1" applyFill="1" applyBorder="1"/>
    <xf numFmtId="0" fontId="0" fillId="0" borderId="5" xfId="0" applyFill="1" applyBorder="1"/>
    <xf numFmtId="0" fontId="0" fillId="0" borderId="4" xfId="0" applyFill="1" applyBorder="1"/>
    <xf numFmtId="0" fontId="2" fillId="0" borderId="6" xfId="0" applyFont="1" applyFill="1" applyBorder="1"/>
    <xf numFmtId="0" fontId="2" fillId="0" borderId="3" xfId="0" applyFont="1" applyFill="1" applyBorder="1" applyAlignment="1">
      <alignment horizontal="center"/>
    </xf>
    <xf numFmtId="0" fontId="0" fillId="0" borderId="0" xfId="0" applyFill="1" applyBorder="1" applyAlignment="1"/>
    <xf numFmtId="9" fontId="2" fillId="0" borderId="7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68" fontId="0" fillId="0" borderId="7" xfId="1" applyNumberFormat="1" applyFont="1" applyFill="1" applyBorder="1"/>
    <xf numFmtId="168" fontId="0" fillId="0" borderId="4" xfId="1" applyNumberFormat="1" applyFont="1" applyFill="1" applyBorder="1"/>
    <xf numFmtId="0" fontId="0" fillId="0" borderId="2" xfId="0" applyFill="1" applyBorder="1" applyAlignment="1">
      <alignment horizontal="left" indent="1"/>
    </xf>
    <xf numFmtId="0" fontId="4" fillId="0" borderId="2" xfId="0" applyFont="1" applyFill="1" applyBorder="1" applyAlignment="1">
      <alignment horizontal="left" indent="2"/>
    </xf>
    <xf numFmtId="0" fontId="2" fillId="0" borderId="2" xfId="0" applyFont="1" applyFill="1" applyBorder="1" applyAlignment="1">
      <alignment horizontal="left" indent="3"/>
    </xf>
    <xf numFmtId="168" fontId="1" fillId="0" borderId="2" xfId="1" applyNumberFormat="1" applyFill="1" applyBorder="1"/>
    <xf numFmtId="9" fontId="1" fillId="0" borderId="5" xfId="3" applyFill="1" applyBorder="1"/>
    <xf numFmtId="168" fontId="2" fillId="0" borderId="4" xfId="1" applyNumberFormat="1" applyFont="1" applyFill="1" applyBorder="1"/>
    <xf numFmtId="0" fontId="6" fillId="0" borderId="2" xfId="0" applyFont="1" applyFill="1" applyBorder="1"/>
    <xf numFmtId="0" fontId="3" fillId="0" borderId="2" xfId="0" applyFont="1" applyFill="1" applyBorder="1" applyAlignment="1">
      <alignment horizontal="left" indent="2"/>
    </xf>
    <xf numFmtId="0" fontId="6" fillId="0" borderId="2" xfId="0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169" fontId="2" fillId="0" borderId="4" xfId="0" quotePrefix="1" applyNumberFormat="1" applyFont="1" applyFill="1" applyBorder="1" applyAlignment="1">
      <alignment horizontal="left"/>
    </xf>
    <xf numFmtId="169" fontId="2" fillId="0" borderId="2" xfId="0" quotePrefix="1" applyNumberFormat="1" applyFont="1" applyFill="1" applyBorder="1" applyAlignment="1">
      <alignment horizontal="center"/>
    </xf>
    <xf numFmtId="0" fontId="2" fillId="0" borderId="5" xfId="0" quotePrefix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167" fontId="2" fillId="0" borderId="5" xfId="0" applyNumberFormat="1" applyFont="1" applyFill="1" applyBorder="1" applyAlignment="1">
      <alignment horizontal="center"/>
    </xf>
    <xf numFmtId="168" fontId="1" fillId="0" borderId="2" xfId="1" applyNumberFormat="1" applyFont="1" applyFill="1" applyBorder="1"/>
    <xf numFmtId="171" fontId="1" fillId="0" borderId="2" xfId="3" applyNumberForma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72" fontId="2" fillId="0" borderId="7" xfId="2" applyNumberFormat="1" applyFont="1" applyFill="1" applyBorder="1"/>
    <xf numFmtId="0" fontId="1" fillId="0" borderId="0" xfId="0" applyFont="1" applyFill="1" applyBorder="1"/>
    <xf numFmtId="164" fontId="0" fillId="0" borderId="0" xfId="0" applyNumberFormat="1" applyFill="1" applyAlignment="1"/>
    <xf numFmtId="9" fontId="0" fillId="0" borderId="5" xfId="0" applyNumberFormat="1" applyFill="1" applyBorder="1"/>
    <xf numFmtId="168" fontId="0" fillId="0" borderId="0" xfId="0" applyNumberFormat="1" applyFill="1"/>
    <xf numFmtId="10" fontId="3" fillId="0" borderId="2" xfId="3" applyNumberFormat="1" applyFont="1" applyFill="1" applyBorder="1"/>
    <xf numFmtId="168" fontId="0" fillId="0" borderId="2" xfId="0" applyNumberFormat="1" applyFill="1" applyBorder="1"/>
    <xf numFmtId="0" fontId="0" fillId="0" borderId="1" xfId="0" applyFill="1" applyBorder="1"/>
    <xf numFmtId="168" fontId="1" fillId="0" borderId="2" xfId="0" applyNumberFormat="1" applyFont="1" applyFill="1" applyBorder="1"/>
    <xf numFmtId="168" fontId="2" fillId="0" borderId="2" xfId="0" applyNumberFormat="1" applyFont="1" applyFill="1" applyBorder="1"/>
    <xf numFmtId="168" fontId="2" fillId="0" borderId="3" xfId="0" applyNumberFormat="1" applyFont="1" applyFill="1" applyBorder="1"/>
    <xf numFmtId="9" fontId="1" fillId="0" borderId="5" xfId="0" applyNumberFormat="1" applyFont="1" applyFill="1" applyBorder="1"/>
    <xf numFmtId="10" fontId="3" fillId="0" borderId="2" xfId="0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8" fontId="0" fillId="0" borderId="0" xfId="1" applyNumberFormat="1" applyFont="1" applyFill="1" applyBorder="1"/>
    <xf numFmtId="9" fontId="1" fillId="0" borderId="0" xfId="3" applyFill="1" applyBorder="1"/>
    <xf numFmtId="0" fontId="0" fillId="0" borderId="0" xfId="0" applyFill="1" applyBorder="1"/>
    <xf numFmtId="168" fontId="0" fillId="0" borderId="10" xfId="1" applyNumberFormat="1" applyFont="1" applyFill="1" applyBorder="1"/>
    <xf numFmtId="168" fontId="0" fillId="0" borderId="1" xfId="0" applyNumberFormat="1" applyFill="1" applyBorder="1"/>
    <xf numFmtId="168" fontId="2" fillId="0" borderId="1" xfId="0" applyNumberFormat="1" applyFont="1" applyFill="1" applyBorder="1"/>
    <xf numFmtId="168" fontId="0" fillId="0" borderId="5" xfId="1" applyNumberFormat="1" applyFont="1" applyFill="1" applyBorder="1"/>
    <xf numFmtId="10" fontId="1" fillId="0" borderId="0" xfId="3" applyNumberFormat="1" applyFill="1" applyBorder="1"/>
    <xf numFmtId="0" fontId="0" fillId="0" borderId="2" xfId="0" applyFont="1" applyFill="1" applyBorder="1" applyAlignment="1">
      <alignment horizontal="left" indent="1"/>
    </xf>
    <xf numFmtId="168" fontId="1" fillId="0" borderId="4" xfId="1" applyNumberFormat="1" applyFont="1" applyFill="1" applyBorder="1"/>
    <xf numFmtId="9" fontId="0" fillId="0" borderId="5" xfId="0" applyNumberFormat="1" applyFont="1" applyFill="1" applyBorder="1"/>
    <xf numFmtId="168" fontId="2" fillId="0" borderId="0" xfId="1" applyNumberFormat="1" applyFont="1" applyFill="1" applyBorder="1"/>
    <xf numFmtId="168" fontId="2" fillId="0" borderId="5" xfId="1" applyNumberFormat="1" applyFont="1" applyFill="1" applyBorder="1"/>
    <xf numFmtId="168" fontId="2" fillId="0" borderId="8" xfId="1" applyNumberFormat="1" applyFont="1" applyFill="1" applyBorder="1"/>
    <xf numFmtId="9" fontId="2" fillId="0" borderId="5" xfId="0" applyNumberFormat="1" applyFont="1" applyFill="1" applyBorder="1"/>
    <xf numFmtId="9" fontId="2" fillId="0" borderId="5" xfId="3" applyFont="1" applyFill="1" applyBorder="1"/>
    <xf numFmtId="170" fontId="2" fillId="0" borderId="5" xfId="0" applyNumberFormat="1" applyFont="1" applyFill="1" applyBorder="1" applyAlignment="1">
      <alignment horizontal="center"/>
    </xf>
    <xf numFmtId="170" fontId="2" fillId="0" borderId="4" xfId="0" applyNumberFormat="1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</cellXfs>
  <cellStyles count="48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  <pageSetUpPr fitToPage="1"/>
  </sheetPr>
  <dimension ref="A1:J52"/>
  <sheetViews>
    <sheetView tabSelected="1" workbookViewId="0">
      <selection activeCell="F41" sqref="F41"/>
    </sheetView>
  </sheetViews>
  <sheetFormatPr baseColWidth="10" defaultColWidth="8.83203125" defaultRowHeight="12" x14ac:dyDescent="0"/>
  <cols>
    <col min="1" max="1" width="36.6640625" style="2" bestFit="1" customWidth="1"/>
    <col min="2" max="3" width="8.83203125" style="2"/>
    <col min="4" max="4" width="10.33203125" style="2" customWidth="1"/>
    <col min="5" max="5" width="8.83203125" style="2"/>
    <col min="6" max="6" width="11" style="2" customWidth="1"/>
    <col min="7" max="7" width="8.83203125" style="2"/>
    <col min="8" max="8" width="14" style="2" bestFit="1" customWidth="1"/>
    <col min="9" max="9" width="15.5" style="2" customWidth="1"/>
    <col min="10" max="16384" width="8.83203125" style="2"/>
  </cols>
  <sheetData>
    <row r="1" spans="1:10" s="3" customFormat="1" ht="15">
      <c r="A1" s="3" t="s">
        <v>29</v>
      </c>
      <c r="B1" s="29"/>
      <c r="C1" s="29"/>
      <c r="D1" s="29"/>
      <c r="E1" s="29"/>
      <c r="F1" s="37"/>
      <c r="G1" s="29"/>
      <c r="H1" s="37"/>
    </row>
    <row r="2" spans="1:10" s="3" customFormat="1" ht="15">
      <c r="A2" s="2" t="s">
        <v>28</v>
      </c>
      <c r="B2" s="29"/>
      <c r="C2" s="29"/>
      <c r="D2" s="29"/>
      <c r="E2" s="29"/>
      <c r="F2" s="37"/>
      <c r="G2" s="29"/>
      <c r="H2" s="37"/>
    </row>
    <row r="4" spans="1:10" s="1" customFormat="1">
      <c r="A4" s="5"/>
      <c r="B4" s="5"/>
      <c r="C4" s="71" t="s">
        <v>0</v>
      </c>
      <c r="D4" s="72"/>
      <c r="E4" s="71" t="s">
        <v>22</v>
      </c>
      <c r="F4" s="72"/>
      <c r="G4" s="71" t="s">
        <v>1</v>
      </c>
      <c r="H4" s="72"/>
      <c r="I4" s="51" t="s">
        <v>15</v>
      </c>
    </row>
    <row r="5" spans="1:10" s="1" customFormat="1">
      <c r="A5" s="33" t="s">
        <v>14</v>
      </c>
      <c r="C5" s="32" t="s">
        <v>18</v>
      </c>
      <c r="D5" s="30">
        <v>42613</v>
      </c>
      <c r="E5" s="32" t="s">
        <v>23</v>
      </c>
      <c r="F5" s="30" t="s">
        <v>24</v>
      </c>
      <c r="G5" s="32" t="s">
        <v>25</v>
      </c>
      <c r="H5" s="30" t="s">
        <v>26</v>
      </c>
      <c r="I5" s="52" t="s">
        <v>20</v>
      </c>
    </row>
    <row r="6" spans="1:10" s="1" customFormat="1">
      <c r="A6" s="33" t="s">
        <v>14</v>
      </c>
      <c r="B6" s="31" t="s">
        <v>14</v>
      </c>
      <c r="C6" s="69">
        <v>12</v>
      </c>
      <c r="D6" s="70"/>
      <c r="E6" s="69">
        <v>12</v>
      </c>
      <c r="F6" s="70"/>
      <c r="G6" s="69">
        <v>12</v>
      </c>
      <c r="H6" s="70"/>
      <c r="I6" s="52" t="s">
        <v>17</v>
      </c>
    </row>
    <row r="7" spans="1:10" s="1" customFormat="1">
      <c r="A7" s="8"/>
      <c r="B7" s="14"/>
      <c r="C7" s="17"/>
      <c r="D7" s="16"/>
      <c r="E7" s="17" t="s">
        <v>3</v>
      </c>
      <c r="F7" s="16">
        <v>0.03</v>
      </c>
      <c r="G7" s="17" t="s">
        <v>3</v>
      </c>
      <c r="H7" s="16">
        <v>0.03</v>
      </c>
      <c r="I7" s="6"/>
    </row>
    <row r="8" spans="1:10">
      <c r="A8" s="6" t="s">
        <v>16</v>
      </c>
      <c r="B8" s="6"/>
      <c r="C8" s="11"/>
      <c r="D8" s="12"/>
      <c r="E8" s="11"/>
      <c r="F8" s="12"/>
      <c r="G8" s="11"/>
      <c r="H8" s="12"/>
      <c r="I8" s="45"/>
    </row>
    <row r="9" spans="1:10">
      <c r="A9" s="26" t="s">
        <v>7</v>
      </c>
      <c r="B9" s="7"/>
      <c r="C9" s="11"/>
      <c r="D9" s="12"/>
      <c r="E9" s="11"/>
      <c r="F9" s="12"/>
      <c r="G9" s="11"/>
      <c r="H9" s="12"/>
      <c r="I9" s="7"/>
    </row>
    <row r="10" spans="1:10">
      <c r="A10" s="61" t="s">
        <v>36</v>
      </c>
      <c r="B10" s="35" t="s">
        <v>14</v>
      </c>
      <c r="C10" s="24" t="s">
        <v>14</v>
      </c>
      <c r="D10" s="19">
        <f>8666.67*3/3</f>
        <v>8666.67</v>
      </c>
      <c r="E10" s="24" t="s">
        <v>14</v>
      </c>
      <c r="F10" s="19">
        <f>D10*(1+F$7)</f>
        <v>8926.6701000000012</v>
      </c>
      <c r="G10" s="24" t="s">
        <v>14</v>
      </c>
      <c r="H10" s="19">
        <f>F10*(1+H$7)</f>
        <v>9194.4702030000008</v>
      </c>
      <c r="I10" s="44">
        <f>SUM(D10+F10)</f>
        <v>17593.340100000001</v>
      </c>
      <c r="J10" s="42"/>
    </row>
    <row r="11" spans="1:10">
      <c r="A11" s="61"/>
      <c r="B11" s="35"/>
      <c r="C11" s="24"/>
      <c r="D11" s="19"/>
      <c r="E11" s="24"/>
      <c r="F11" s="19"/>
      <c r="G11" s="24"/>
      <c r="H11" s="19"/>
      <c r="I11" s="44"/>
      <c r="J11" s="42"/>
    </row>
    <row r="12" spans="1:10">
      <c r="A12" s="61"/>
      <c r="B12" s="35"/>
      <c r="C12" s="24"/>
      <c r="D12" s="19"/>
      <c r="E12" s="24"/>
      <c r="F12" s="19"/>
      <c r="G12" s="24"/>
      <c r="H12" s="19"/>
      <c r="I12" s="44"/>
      <c r="J12" s="42"/>
    </row>
    <row r="13" spans="1:10">
      <c r="A13" s="26" t="s">
        <v>8</v>
      </c>
      <c r="B13" s="23"/>
      <c r="C13" s="24"/>
      <c r="D13" s="19"/>
      <c r="E13" s="24"/>
      <c r="F13" s="19" t="s">
        <v>14</v>
      </c>
      <c r="G13" s="24"/>
      <c r="H13" s="19" t="s">
        <v>14</v>
      </c>
      <c r="I13" s="46" t="s">
        <v>14</v>
      </c>
    </row>
    <row r="14" spans="1:10">
      <c r="A14" s="61" t="s">
        <v>27</v>
      </c>
      <c r="B14" s="23" t="s">
        <v>14</v>
      </c>
      <c r="C14" s="54" t="s">
        <v>14</v>
      </c>
      <c r="D14" s="56">
        <v>20000</v>
      </c>
      <c r="E14" s="24" t="s">
        <v>14</v>
      </c>
      <c r="F14" s="18">
        <f t="shared" ref="F14" si="0">D14*(1+F$7)</f>
        <v>20600</v>
      </c>
      <c r="G14" s="24" t="s">
        <v>14</v>
      </c>
      <c r="H14" s="18">
        <f t="shared" ref="H14" si="1">F14*(1+H$7)</f>
        <v>21218</v>
      </c>
      <c r="I14" s="44">
        <f>SUM(D14+F14+H14)</f>
        <v>61818</v>
      </c>
    </row>
    <row r="15" spans="1:10">
      <c r="A15" s="27" t="s">
        <v>9</v>
      </c>
      <c r="B15" s="23"/>
      <c r="C15" s="53"/>
      <c r="D15" s="64">
        <f>SUM(D10:D14)</f>
        <v>28666.67</v>
      </c>
      <c r="E15" s="65"/>
      <c r="F15" s="64">
        <f>SUM(F10:F14)</f>
        <v>29526.670100000003</v>
      </c>
      <c r="G15" s="65"/>
      <c r="H15" s="25">
        <f>SUM(H10:H14)</f>
        <v>30412.470203000001</v>
      </c>
      <c r="I15" s="58">
        <f>SUM(D15+F15+H15)</f>
        <v>88605.810303000006</v>
      </c>
    </row>
    <row r="16" spans="1:10">
      <c r="A16" s="28" t="s">
        <v>4</v>
      </c>
      <c r="B16" s="23"/>
      <c r="C16" s="24"/>
      <c r="D16" s="19"/>
      <c r="E16" s="24"/>
      <c r="F16" s="19"/>
      <c r="G16" s="24"/>
      <c r="H16" s="19"/>
      <c r="I16" s="46" t="s">
        <v>14</v>
      </c>
    </row>
    <row r="17" spans="1:9">
      <c r="A17" s="20" t="s">
        <v>10</v>
      </c>
      <c r="B17" s="43"/>
      <c r="D17" s="18">
        <v>1040</v>
      </c>
      <c r="E17" s="60" t="s">
        <v>14</v>
      </c>
      <c r="F17" s="18">
        <f t="shared" ref="F17" si="2">D17*(1+F$7)</f>
        <v>1071.2</v>
      </c>
      <c r="G17" s="60" t="s">
        <v>14</v>
      </c>
      <c r="H17" s="18">
        <f>F17*(1+H$7)</f>
        <v>1103.336</v>
      </c>
      <c r="I17" s="44">
        <f t="shared" ref="I17:I19" si="3">SUM(D17+F17+H17)</f>
        <v>3214.5360000000001</v>
      </c>
    </row>
    <row r="18" spans="1:9">
      <c r="A18" s="27" t="s">
        <v>11</v>
      </c>
      <c r="B18" s="23"/>
      <c r="C18" s="53"/>
      <c r="D18" s="53">
        <f>SUM(D17:D17)</f>
        <v>1040</v>
      </c>
      <c r="E18" s="59"/>
      <c r="F18" s="53">
        <f>SUM(F17:F17)</f>
        <v>1071.2</v>
      </c>
      <c r="G18" s="59"/>
      <c r="H18" s="19">
        <f>SUM(H17:H17)</f>
        <v>1103.336</v>
      </c>
      <c r="I18" s="57">
        <f t="shared" si="3"/>
        <v>3214.5360000000001</v>
      </c>
    </row>
    <row r="19" spans="1:9">
      <c r="A19" s="21" t="s">
        <v>5</v>
      </c>
      <c r="B19" s="9"/>
      <c r="C19" s="11"/>
      <c r="D19" s="66">
        <f>D15+D18</f>
        <v>29706.67</v>
      </c>
      <c r="E19" s="11"/>
      <c r="F19" s="66">
        <f>F15+F18</f>
        <v>30597.870100000004</v>
      </c>
      <c r="G19" s="11"/>
      <c r="H19" s="66">
        <f>H15+H18</f>
        <v>31515.806203</v>
      </c>
      <c r="I19" s="58">
        <f t="shared" si="3"/>
        <v>91820.346302999998</v>
      </c>
    </row>
    <row r="20" spans="1:9">
      <c r="A20" s="21"/>
      <c r="B20" s="9"/>
      <c r="C20" s="11"/>
      <c r="D20" s="19"/>
      <c r="E20" s="11"/>
      <c r="F20" s="19"/>
      <c r="G20" s="11"/>
      <c r="H20" s="19"/>
      <c r="I20" s="46" t="s">
        <v>14</v>
      </c>
    </row>
    <row r="21" spans="1:9">
      <c r="A21" s="6" t="s">
        <v>12</v>
      </c>
      <c r="B21" s="36" t="s">
        <v>14</v>
      </c>
      <c r="C21" s="11"/>
      <c r="E21" s="49" t="s">
        <v>14</v>
      </c>
      <c r="F21" s="12"/>
      <c r="G21" s="49" t="s">
        <v>14</v>
      </c>
      <c r="H21" s="12"/>
      <c r="I21" s="7"/>
    </row>
    <row r="22" spans="1:9">
      <c r="A22" s="61" t="s">
        <v>21</v>
      </c>
      <c r="B22" s="36"/>
      <c r="C22" s="11"/>
      <c r="D22" s="62">
        <v>9500</v>
      </c>
      <c r="E22" s="63"/>
      <c r="F22" s="62">
        <f>D22*(1+F$7)</f>
        <v>9785</v>
      </c>
      <c r="G22" s="63"/>
      <c r="H22" s="62">
        <f>F22*(1+H$7)</f>
        <v>10078.550000000001</v>
      </c>
      <c r="I22" s="44">
        <f>SUM(D22+F22+H22)</f>
        <v>29363.550000000003</v>
      </c>
    </row>
    <row r="23" spans="1:9">
      <c r="B23" s="36"/>
      <c r="C23" s="11"/>
      <c r="D23" s="19"/>
      <c r="E23" s="41"/>
      <c r="F23" s="19"/>
      <c r="G23" s="41"/>
      <c r="H23" s="19"/>
      <c r="I23" s="46"/>
    </row>
    <row r="24" spans="1:9">
      <c r="A24" s="6" t="s">
        <v>34</v>
      </c>
      <c r="B24" s="36"/>
      <c r="C24" s="11"/>
      <c r="D24" s="25">
        <v>5000</v>
      </c>
      <c r="E24" s="67"/>
      <c r="F24" s="25"/>
      <c r="G24" s="68" t="s">
        <v>14</v>
      </c>
      <c r="H24" s="25">
        <f>F24*(1+H$7)</f>
        <v>0</v>
      </c>
      <c r="I24" s="47">
        <f>SUM(D24+F24+H24)</f>
        <v>5000</v>
      </c>
    </row>
    <row r="25" spans="1:9">
      <c r="A25" s="6"/>
      <c r="B25" s="36"/>
      <c r="C25" s="11"/>
      <c r="D25" s="19"/>
      <c r="E25" s="41"/>
      <c r="F25" s="19"/>
      <c r="G25" s="41"/>
      <c r="H25" s="19"/>
      <c r="I25" s="46"/>
    </row>
    <row r="26" spans="1:9">
      <c r="A26" s="6" t="s">
        <v>30</v>
      </c>
      <c r="B26" s="36"/>
      <c r="C26" s="11"/>
      <c r="D26" s="19"/>
      <c r="E26" s="41"/>
      <c r="F26" s="19"/>
      <c r="G26" s="41"/>
      <c r="H26" s="19"/>
      <c r="I26" s="46"/>
    </row>
    <row r="27" spans="1:9">
      <c r="A27" s="61" t="s">
        <v>35</v>
      </c>
      <c r="B27" s="36"/>
      <c r="C27" s="11"/>
      <c r="D27" s="19">
        <f>1000*3</f>
        <v>3000</v>
      </c>
      <c r="E27" s="41"/>
      <c r="F27" s="19"/>
      <c r="G27" s="41"/>
      <c r="H27" s="19"/>
      <c r="I27" s="47">
        <f>SUM(D27+F27+H27)</f>
        <v>3000</v>
      </c>
    </row>
    <row r="28" spans="1:9">
      <c r="A28" s="6"/>
      <c r="B28" s="36"/>
      <c r="C28" s="11"/>
      <c r="D28" s="19"/>
      <c r="E28" s="41"/>
      <c r="F28" s="19"/>
      <c r="G28" s="41"/>
      <c r="H28" s="19"/>
      <c r="I28" s="46"/>
    </row>
    <row r="29" spans="1:9">
      <c r="A29" s="6" t="s">
        <v>31</v>
      </c>
      <c r="B29" s="6"/>
      <c r="C29" s="11"/>
      <c r="D29" s="19"/>
      <c r="E29" s="11"/>
      <c r="F29" s="19"/>
      <c r="G29" s="11"/>
      <c r="H29" s="19"/>
      <c r="I29" s="46" t="s">
        <v>14</v>
      </c>
    </row>
    <row r="30" spans="1:9">
      <c r="A30" s="20" t="s">
        <v>19</v>
      </c>
      <c r="B30" s="7"/>
      <c r="C30" s="55"/>
      <c r="D30" s="18">
        <v>2000</v>
      </c>
      <c r="E30" s="55"/>
      <c r="F30" s="18">
        <f t="shared" ref="F30" si="4">D30*(1+F$7)</f>
        <v>2060</v>
      </c>
      <c r="G30" s="55"/>
      <c r="H30" s="18">
        <f>F30*(1+H$7)</f>
        <v>2121.8000000000002</v>
      </c>
      <c r="I30" s="44">
        <f>SUM(D30+F30+H30)</f>
        <v>6181.8</v>
      </c>
    </row>
    <row r="31" spans="1:9">
      <c r="A31" s="21" t="s">
        <v>6</v>
      </c>
      <c r="B31" s="7"/>
      <c r="C31" s="11"/>
      <c r="D31" s="25">
        <f>SUM(D30:D30)</f>
        <v>2000</v>
      </c>
      <c r="E31" s="11"/>
      <c r="F31" s="25">
        <f>SUM(F30:F30)</f>
        <v>2060</v>
      </c>
      <c r="G31" s="11"/>
      <c r="H31" s="25">
        <f>SUM(H30:H30)</f>
        <v>2121.8000000000002</v>
      </c>
      <c r="I31" s="58">
        <f>SUM(D31+F31+H31)</f>
        <v>6181.8</v>
      </c>
    </row>
    <row r="32" spans="1:9">
      <c r="A32" s="21"/>
      <c r="B32" s="7"/>
      <c r="C32" s="11"/>
      <c r="D32" s="19"/>
      <c r="E32" s="11"/>
      <c r="F32" s="19"/>
      <c r="G32" s="11"/>
      <c r="H32" s="19"/>
      <c r="I32" s="47" t="s">
        <v>14</v>
      </c>
    </row>
    <row r="33" spans="1:9">
      <c r="A33" s="22" t="s">
        <v>2</v>
      </c>
      <c r="B33" s="6"/>
      <c r="C33" s="10"/>
      <c r="D33" s="25">
        <f>D19+D22+D24+D27+D31</f>
        <v>49206.67</v>
      </c>
      <c r="E33" s="10"/>
      <c r="F33" s="25">
        <f>F19+F22+F24+F27+F31</f>
        <v>42442.8701</v>
      </c>
      <c r="G33" s="10"/>
      <c r="H33" s="25">
        <f>H19+H22+H24+H27+H31</f>
        <v>43716.156203000006</v>
      </c>
      <c r="I33" s="47">
        <f>SUM(D33+F33+H33)</f>
        <v>135365.696303</v>
      </c>
    </row>
    <row r="34" spans="1:9" s="1" customFormat="1">
      <c r="A34" s="22" t="s">
        <v>13</v>
      </c>
      <c r="B34" s="6"/>
      <c r="C34" s="10"/>
      <c r="D34" s="25">
        <f>(D19+D24+D31)</f>
        <v>36706.67</v>
      </c>
      <c r="E34" s="10"/>
      <c r="F34" s="25">
        <f>(F19+F24+F31)</f>
        <v>32657.870100000004</v>
      </c>
      <c r="G34" s="10"/>
      <c r="H34" s="25">
        <f>(H19+H24+H31)</f>
        <v>33637.606203000003</v>
      </c>
      <c r="I34" s="47">
        <f>SUM(D34+F34+H34)</f>
        <v>103002.146303</v>
      </c>
    </row>
    <row r="35" spans="1:9" s="1" customFormat="1">
      <c r="A35" s="22"/>
      <c r="B35" s="6"/>
      <c r="C35" s="10"/>
      <c r="D35" s="25"/>
      <c r="E35" s="10"/>
      <c r="F35" s="25"/>
      <c r="G35" s="10"/>
      <c r="H35" s="25"/>
      <c r="I35" s="47" t="s">
        <v>14</v>
      </c>
    </row>
    <row r="36" spans="1:9" s="1" customFormat="1">
      <c r="A36" s="6" t="s">
        <v>32</v>
      </c>
      <c r="B36" s="50">
        <v>0.5</v>
      </c>
      <c r="C36" s="34" t="s">
        <v>14</v>
      </c>
      <c r="D36" s="25">
        <f>ROUND(($B36*D34),0)</f>
        <v>18353</v>
      </c>
      <c r="E36" s="34" t="s">
        <v>14</v>
      </c>
      <c r="F36" s="25">
        <f>ROUND((B36*F34),0)</f>
        <v>16329</v>
      </c>
      <c r="G36" s="34" t="s">
        <v>14</v>
      </c>
      <c r="H36" s="25">
        <f>ROUND(($B36*H34),0)</f>
        <v>16819</v>
      </c>
      <c r="I36" s="47">
        <f>SUM(D36+F36+H36)</f>
        <v>51501</v>
      </c>
    </row>
    <row r="37" spans="1:9">
      <c r="A37" s="8" t="s">
        <v>33</v>
      </c>
      <c r="B37" s="8"/>
      <c r="C37" s="13"/>
      <c r="D37" s="38">
        <f>SUM(D33+D36)</f>
        <v>67559.67</v>
      </c>
      <c r="E37" s="13"/>
      <c r="F37" s="38">
        <f>SUM(F33+F36)</f>
        <v>58771.8701</v>
      </c>
      <c r="G37" s="13"/>
      <c r="H37" s="38">
        <f>SUM(H33+H36)</f>
        <v>60535.156203000006</v>
      </c>
      <c r="I37" s="48">
        <f>SUM(D37+F37+H37)</f>
        <v>186866.696303</v>
      </c>
    </row>
    <row r="38" spans="1:9">
      <c r="A38" s="4"/>
    </row>
    <row r="39" spans="1:9">
      <c r="A39" s="39"/>
      <c r="B39" s="40"/>
    </row>
    <row r="40" spans="1:9">
      <c r="A40" s="3"/>
      <c r="B40" s="40"/>
    </row>
    <row r="41" spans="1:9">
      <c r="A41" s="3"/>
      <c r="B41" s="3"/>
    </row>
    <row r="42" spans="1:9">
      <c r="A42" s="3" t="s">
        <v>14</v>
      </c>
      <c r="B42" s="3"/>
    </row>
    <row r="43" spans="1:9">
      <c r="A43" s="3" t="s">
        <v>14</v>
      </c>
      <c r="B43" s="3"/>
    </row>
    <row r="44" spans="1:9">
      <c r="A44" s="3" t="s">
        <v>14</v>
      </c>
      <c r="B44" s="3"/>
    </row>
    <row r="45" spans="1:9">
      <c r="A45" s="15" t="s">
        <v>14</v>
      </c>
      <c r="B45" s="3"/>
    </row>
    <row r="46" spans="1:9">
      <c r="A46" s="15"/>
      <c r="B46" s="3"/>
    </row>
    <row r="47" spans="1:9">
      <c r="A47" s="4" t="s">
        <v>14</v>
      </c>
    </row>
    <row r="48" spans="1:9">
      <c r="A48" s="3" t="s">
        <v>14</v>
      </c>
    </row>
    <row r="49" spans="1:1">
      <c r="A49" s="3" t="s">
        <v>14</v>
      </c>
    </row>
    <row r="50" spans="1:1">
      <c r="A50" s="3" t="s">
        <v>14</v>
      </c>
    </row>
    <row r="52" spans="1:1">
      <c r="A52" s="15" t="s">
        <v>14</v>
      </c>
    </row>
  </sheetData>
  <mergeCells count="6">
    <mergeCell ref="C6:D6"/>
    <mergeCell ref="E6:F6"/>
    <mergeCell ref="C4:D4"/>
    <mergeCell ref="E4:F4"/>
    <mergeCell ref="G4:H4"/>
    <mergeCell ref="G6:H6"/>
  </mergeCells>
  <phoneticPr fontId="0" type="noConversion"/>
  <printOptions horizontalCentered="1"/>
  <pageMargins left="0.75" right="0.75" top="0.74" bottom="1" header="0.5" footer="0.5"/>
  <pageSetup scale="63" orientation="landscape"/>
  <headerFooter alignWithMargins="0">
    <oddFooter>&amp;R&amp;"Times New Roman,Regular"&amp;12 13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with IDC Format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Wood</dc:creator>
  <cp:lastModifiedBy>Michael Dale</cp:lastModifiedBy>
  <cp:lastPrinted>2013-10-09T21:12:22Z</cp:lastPrinted>
  <dcterms:created xsi:type="dcterms:W3CDTF">2004-03-18T18:45:25Z</dcterms:created>
  <dcterms:modified xsi:type="dcterms:W3CDTF">2015-10-13T19:03:45Z</dcterms:modified>
</cp:coreProperties>
</file>