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Data_Bootcamp\Homework\"/>
    </mc:Choice>
  </mc:AlternateContent>
  <bookViews>
    <workbookView xWindow="0" yWindow="0" windowWidth="9264" windowHeight="5772" firstSheet="2" activeTab="5"/>
  </bookViews>
  <sheets>
    <sheet name="Crowdfunding" sheetId="1" r:id="rId1"/>
    <sheet name="Pivot Chart of success ratio" sheetId="2" r:id="rId2"/>
    <sheet name="Pivot Chart with country filter" sheetId="3" r:id="rId3"/>
    <sheet name="Month_line_chart" sheetId="4" r:id="rId4"/>
    <sheet name="Crowdfunding_Goal_Analysis" sheetId="5" r:id="rId5"/>
    <sheet name="Statastical Analysis" sheetId="7" r:id="rId6"/>
    <sheet name="Sheet1" sheetId="6" r:id="rId7"/>
  </sheets>
  <definedNames>
    <definedName name="_xlnm._FilterDatabase" localSheetId="0" hidden="1">Crowdfunding!$A$1:$U$1001</definedName>
  </definedNames>
  <calcPr calcId="162913"/>
  <pivotCaches>
    <pivotCache cacheId="0" r:id="rId8"/>
  </pivotCaches>
</workbook>
</file>

<file path=xl/calcChain.xml><?xml version="1.0" encoding="utf-8"?>
<calcChain xmlns="http://schemas.openxmlformats.org/spreadsheetml/2006/main">
  <c r="J19" i="7" l="1"/>
  <c r="J18" i="7"/>
  <c r="J10" i="7"/>
  <c r="J9" i="7"/>
  <c r="J8" i="7"/>
  <c r="J7" i="7"/>
  <c r="J6" i="7"/>
  <c r="J5" i="7"/>
  <c r="H10" i="7"/>
  <c r="H9" i="7"/>
  <c r="H8" i="7"/>
  <c r="H7" i="7"/>
  <c r="H6" i="7"/>
  <c r="H5" i="7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B13" i="5"/>
  <c r="B12" i="5"/>
  <c r="B11" i="5"/>
  <c r="E11" i="5" s="1"/>
  <c r="B10" i="5"/>
  <c r="B9" i="5"/>
  <c r="B8" i="5"/>
  <c r="B7" i="5"/>
  <c r="E7" i="5" s="1"/>
  <c r="B6" i="5"/>
  <c r="B5" i="5"/>
  <c r="B4" i="5"/>
  <c r="C3" i="5"/>
  <c r="C2" i="5"/>
  <c r="B3" i="5"/>
  <c r="B2" i="5"/>
  <c r="E2" i="5" l="1"/>
  <c r="H2" i="5" s="1"/>
  <c r="E4" i="5"/>
  <c r="H4" i="5" s="1"/>
  <c r="E8" i="5"/>
  <c r="G8" i="5" s="1"/>
  <c r="E12" i="5"/>
  <c r="H12" i="5" s="1"/>
  <c r="E6" i="5"/>
  <c r="F6" i="5" s="1"/>
  <c r="E10" i="5"/>
  <c r="F10" i="5" s="1"/>
  <c r="H10" i="5"/>
  <c r="E3" i="5"/>
  <c r="G3" i="5" s="1"/>
  <c r="E5" i="5"/>
  <c r="G5" i="5" s="1"/>
  <c r="E9" i="5"/>
  <c r="H9" i="5" s="1"/>
  <c r="E13" i="5"/>
  <c r="F13" i="5" s="1"/>
  <c r="G7" i="5"/>
  <c r="G11" i="5"/>
  <c r="H7" i="5"/>
  <c r="H11" i="5"/>
  <c r="F9" i="5"/>
  <c r="F5" i="5"/>
  <c r="G10" i="5"/>
  <c r="F11" i="5"/>
  <c r="F7" i="5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" i="1"/>
  <c r="F12" i="5" l="1"/>
  <c r="G12" i="5"/>
  <c r="F3" i="5"/>
  <c r="F8" i="5"/>
  <c r="H8" i="5"/>
  <c r="H5" i="5"/>
  <c r="G13" i="5"/>
  <c r="F2" i="5"/>
  <c r="G4" i="5"/>
  <c r="H3" i="5"/>
  <c r="H6" i="5"/>
  <c r="H13" i="5"/>
  <c r="G9" i="5"/>
  <c r="F4" i="5"/>
  <c r="G2" i="5"/>
  <c r="G6" i="5"/>
  <c r="W1001" i="1"/>
  <c r="V1001" i="1"/>
  <c r="R1001" i="1"/>
  <c r="M1001" i="1"/>
  <c r="O1001" i="1" s="1"/>
  <c r="I1001" i="1"/>
  <c r="G1001" i="1"/>
  <c r="W1000" i="1"/>
  <c r="V1000" i="1"/>
  <c r="R1000" i="1"/>
  <c r="M1000" i="1"/>
  <c r="I1000" i="1"/>
  <c r="G1000" i="1"/>
  <c r="W999" i="1"/>
  <c r="V999" i="1"/>
  <c r="R999" i="1"/>
  <c r="M999" i="1"/>
  <c r="O999" i="1" s="1"/>
  <c r="I999" i="1"/>
  <c r="G999" i="1"/>
  <c r="W998" i="1"/>
  <c r="V998" i="1"/>
  <c r="R998" i="1"/>
  <c r="M998" i="1"/>
  <c r="O998" i="1" s="1"/>
  <c r="I998" i="1"/>
  <c r="G998" i="1"/>
  <c r="W997" i="1"/>
  <c r="V997" i="1"/>
  <c r="R997" i="1"/>
  <c r="P997" i="1"/>
  <c r="M997" i="1"/>
  <c r="O997" i="1" s="1"/>
  <c r="I997" i="1"/>
  <c r="G997" i="1"/>
  <c r="W996" i="1"/>
  <c r="V996" i="1"/>
  <c r="R996" i="1"/>
  <c r="M996" i="1"/>
  <c r="I996" i="1"/>
  <c r="G996" i="1"/>
  <c r="W995" i="1"/>
  <c r="V995" i="1"/>
  <c r="R995" i="1"/>
  <c r="M995" i="1"/>
  <c r="O995" i="1" s="1"/>
  <c r="I995" i="1"/>
  <c r="G995" i="1"/>
  <c r="W994" i="1"/>
  <c r="V994" i="1"/>
  <c r="R994" i="1"/>
  <c r="M994" i="1"/>
  <c r="O994" i="1" s="1"/>
  <c r="I994" i="1"/>
  <c r="G994" i="1"/>
  <c r="W993" i="1"/>
  <c r="V993" i="1"/>
  <c r="R993" i="1"/>
  <c r="M993" i="1"/>
  <c r="O993" i="1" s="1"/>
  <c r="I993" i="1"/>
  <c r="G993" i="1"/>
  <c r="W992" i="1"/>
  <c r="V992" i="1"/>
  <c r="R992" i="1"/>
  <c r="M992" i="1"/>
  <c r="I992" i="1"/>
  <c r="G992" i="1"/>
  <c r="W991" i="1"/>
  <c r="V991" i="1"/>
  <c r="R991" i="1"/>
  <c r="M991" i="1"/>
  <c r="O991" i="1" s="1"/>
  <c r="I991" i="1"/>
  <c r="G991" i="1"/>
  <c r="W990" i="1"/>
  <c r="V990" i="1"/>
  <c r="R990" i="1"/>
  <c r="M990" i="1"/>
  <c r="O990" i="1" s="1"/>
  <c r="I990" i="1"/>
  <c r="G990" i="1"/>
  <c r="W989" i="1"/>
  <c r="V989" i="1"/>
  <c r="R989" i="1"/>
  <c r="M989" i="1"/>
  <c r="O989" i="1" s="1"/>
  <c r="I989" i="1"/>
  <c r="G989" i="1"/>
  <c r="W988" i="1"/>
  <c r="V988" i="1"/>
  <c r="R988" i="1"/>
  <c r="M988" i="1"/>
  <c r="I988" i="1"/>
  <c r="G988" i="1"/>
  <c r="W987" i="1"/>
  <c r="V987" i="1"/>
  <c r="R987" i="1"/>
  <c r="M987" i="1"/>
  <c r="O987" i="1" s="1"/>
  <c r="I987" i="1"/>
  <c r="G987" i="1"/>
  <c r="W986" i="1"/>
  <c r="V986" i="1"/>
  <c r="R986" i="1"/>
  <c r="M986" i="1"/>
  <c r="O986" i="1" s="1"/>
  <c r="I986" i="1"/>
  <c r="G986" i="1"/>
  <c r="W985" i="1"/>
  <c r="V985" i="1"/>
  <c r="R985" i="1"/>
  <c r="M985" i="1"/>
  <c r="O985" i="1" s="1"/>
  <c r="I985" i="1"/>
  <c r="G985" i="1"/>
  <c r="W984" i="1"/>
  <c r="V984" i="1"/>
  <c r="R984" i="1"/>
  <c r="M984" i="1"/>
  <c r="I984" i="1"/>
  <c r="G984" i="1"/>
  <c r="W983" i="1"/>
  <c r="V983" i="1"/>
  <c r="R983" i="1"/>
  <c r="M983" i="1"/>
  <c r="O983" i="1" s="1"/>
  <c r="I983" i="1"/>
  <c r="G983" i="1"/>
  <c r="W982" i="1"/>
  <c r="V982" i="1"/>
  <c r="R982" i="1"/>
  <c r="M982" i="1"/>
  <c r="O982" i="1" s="1"/>
  <c r="I982" i="1"/>
  <c r="G982" i="1"/>
  <c r="W981" i="1"/>
  <c r="V981" i="1"/>
  <c r="R981" i="1"/>
  <c r="M981" i="1"/>
  <c r="O981" i="1" s="1"/>
  <c r="I981" i="1"/>
  <c r="G981" i="1"/>
  <c r="W980" i="1"/>
  <c r="V980" i="1"/>
  <c r="R980" i="1"/>
  <c r="M980" i="1"/>
  <c r="I980" i="1"/>
  <c r="G980" i="1"/>
  <c r="W979" i="1"/>
  <c r="V979" i="1"/>
  <c r="R979" i="1"/>
  <c r="M979" i="1"/>
  <c r="O979" i="1" s="1"/>
  <c r="I979" i="1"/>
  <c r="G979" i="1"/>
  <c r="W978" i="1"/>
  <c r="V978" i="1"/>
  <c r="R978" i="1"/>
  <c r="M978" i="1"/>
  <c r="O978" i="1" s="1"/>
  <c r="I978" i="1"/>
  <c r="G978" i="1"/>
  <c r="W977" i="1"/>
  <c r="V977" i="1"/>
  <c r="R977" i="1"/>
  <c r="M977" i="1"/>
  <c r="O977" i="1" s="1"/>
  <c r="I977" i="1"/>
  <c r="G977" i="1"/>
  <c r="W976" i="1"/>
  <c r="V976" i="1"/>
  <c r="R976" i="1"/>
  <c r="M976" i="1"/>
  <c r="I976" i="1"/>
  <c r="G976" i="1"/>
  <c r="W975" i="1"/>
  <c r="V975" i="1"/>
  <c r="R975" i="1"/>
  <c r="M975" i="1"/>
  <c r="O975" i="1" s="1"/>
  <c r="I975" i="1"/>
  <c r="G975" i="1"/>
  <c r="W974" i="1"/>
  <c r="V974" i="1"/>
  <c r="R974" i="1"/>
  <c r="M974" i="1"/>
  <c r="O974" i="1" s="1"/>
  <c r="I974" i="1"/>
  <c r="G974" i="1"/>
  <c r="W973" i="1"/>
  <c r="V973" i="1"/>
  <c r="R973" i="1"/>
  <c r="M973" i="1"/>
  <c r="O973" i="1" s="1"/>
  <c r="I973" i="1"/>
  <c r="G973" i="1"/>
  <c r="W972" i="1"/>
  <c r="V972" i="1"/>
  <c r="R972" i="1"/>
  <c r="M972" i="1"/>
  <c r="I972" i="1"/>
  <c r="G972" i="1"/>
  <c r="W971" i="1"/>
  <c r="V971" i="1"/>
  <c r="R971" i="1"/>
  <c r="M971" i="1"/>
  <c r="O971" i="1" s="1"/>
  <c r="I971" i="1"/>
  <c r="G971" i="1"/>
  <c r="W970" i="1"/>
  <c r="V970" i="1"/>
  <c r="R970" i="1"/>
  <c r="M970" i="1"/>
  <c r="O970" i="1" s="1"/>
  <c r="I970" i="1"/>
  <c r="G970" i="1"/>
  <c r="W969" i="1"/>
  <c r="V969" i="1"/>
  <c r="R969" i="1"/>
  <c r="M969" i="1"/>
  <c r="O969" i="1" s="1"/>
  <c r="I969" i="1"/>
  <c r="G969" i="1"/>
  <c r="W968" i="1"/>
  <c r="V968" i="1"/>
  <c r="R968" i="1"/>
  <c r="M968" i="1"/>
  <c r="I968" i="1"/>
  <c r="G968" i="1"/>
  <c r="W967" i="1"/>
  <c r="V967" i="1"/>
  <c r="R967" i="1"/>
  <c r="M967" i="1"/>
  <c r="O967" i="1" s="1"/>
  <c r="I967" i="1"/>
  <c r="G967" i="1"/>
  <c r="W966" i="1"/>
  <c r="V966" i="1"/>
  <c r="R966" i="1"/>
  <c r="M966" i="1"/>
  <c r="O966" i="1" s="1"/>
  <c r="I966" i="1"/>
  <c r="G966" i="1"/>
  <c r="W965" i="1"/>
  <c r="V965" i="1"/>
  <c r="R965" i="1"/>
  <c r="M965" i="1"/>
  <c r="O965" i="1" s="1"/>
  <c r="I965" i="1"/>
  <c r="G965" i="1"/>
  <c r="W964" i="1"/>
  <c r="V964" i="1"/>
  <c r="R964" i="1"/>
  <c r="M964" i="1"/>
  <c r="I964" i="1"/>
  <c r="G964" i="1"/>
  <c r="W963" i="1"/>
  <c r="V963" i="1"/>
  <c r="R963" i="1"/>
  <c r="P963" i="1"/>
  <c r="M963" i="1"/>
  <c r="O963" i="1" s="1"/>
  <c r="I963" i="1"/>
  <c r="G963" i="1"/>
  <c r="W962" i="1"/>
  <c r="V962" i="1"/>
  <c r="R962" i="1"/>
  <c r="M962" i="1"/>
  <c r="O962" i="1" s="1"/>
  <c r="I962" i="1"/>
  <c r="G962" i="1"/>
  <c r="W961" i="1"/>
  <c r="V961" i="1"/>
  <c r="R961" i="1"/>
  <c r="M961" i="1"/>
  <c r="O961" i="1" s="1"/>
  <c r="I961" i="1"/>
  <c r="G961" i="1"/>
  <c r="W960" i="1"/>
  <c r="V960" i="1"/>
  <c r="R960" i="1"/>
  <c r="M960" i="1"/>
  <c r="I960" i="1"/>
  <c r="G960" i="1"/>
  <c r="W959" i="1"/>
  <c r="V959" i="1"/>
  <c r="R959" i="1"/>
  <c r="M959" i="1"/>
  <c r="O959" i="1" s="1"/>
  <c r="I959" i="1"/>
  <c r="G959" i="1"/>
  <c r="W958" i="1"/>
  <c r="V958" i="1"/>
  <c r="R958" i="1"/>
  <c r="M958" i="1"/>
  <c r="O958" i="1" s="1"/>
  <c r="I958" i="1"/>
  <c r="G958" i="1"/>
  <c r="W957" i="1"/>
  <c r="V957" i="1"/>
  <c r="R957" i="1"/>
  <c r="M957" i="1"/>
  <c r="O957" i="1" s="1"/>
  <c r="I957" i="1"/>
  <c r="G957" i="1"/>
  <c r="W956" i="1"/>
  <c r="V956" i="1"/>
  <c r="R956" i="1"/>
  <c r="M956" i="1"/>
  <c r="I956" i="1"/>
  <c r="G956" i="1"/>
  <c r="W955" i="1"/>
  <c r="V955" i="1"/>
  <c r="R955" i="1"/>
  <c r="M955" i="1"/>
  <c r="O955" i="1" s="1"/>
  <c r="I955" i="1"/>
  <c r="G955" i="1"/>
  <c r="W954" i="1"/>
  <c r="V954" i="1"/>
  <c r="R954" i="1"/>
  <c r="M954" i="1"/>
  <c r="O954" i="1" s="1"/>
  <c r="I954" i="1"/>
  <c r="G954" i="1"/>
  <c r="W953" i="1"/>
  <c r="V953" i="1"/>
  <c r="R953" i="1"/>
  <c r="M953" i="1"/>
  <c r="O953" i="1" s="1"/>
  <c r="I953" i="1"/>
  <c r="G953" i="1"/>
  <c r="W952" i="1"/>
  <c r="V952" i="1"/>
  <c r="R952" i="1"/>
  <c r="M952" i="1"/>
  <c r="I952" i="1"/>
  <c r="G952" i="1"/>
  <c r="W951" i="1"/>
  <c r="V951" i="1"/>
  <c r="R951" i="1"/>
  <c r="M951" i="1"/>
  <c r="O951" i="1" s="1"/>
  <c r="I951" i="1"/>
  <c r="G951" i="1"/>
  <c r="W950" i="1"/>
  <c r="V950" i="1"/>
  <c r="R950" i="1"/>
  <c r="M950" i="1"/>
  <c r="O950" i="1" s="1"/>
  <c r="I950" i="1"/>
  <c r="G950" i="1"/>
  <c r="W949" i="1"/>
  <c r="V949" i="1"/>
  <c r="R949" i="1"/>
  <c r="M949" i="1"/>
  <c r="O949" i="1" s="1"/>
  <c r="I949" i="1"/>
  <c r="G949" i="1"/>
  <c r="W948" i="1"/>
  <c r="V948" i="1"/>
  <c r="R948" i="1"/>
  <c r="M948" i="1"/>
  <c r="I948" i="1"/>
  <c r="G948" i="1"/>
  <c r="W947" i="1"/>
  <c r="V947" i="1"/>
  <c r="R947" i="1"/>
  <c r="M947" i="1"/>
  <c r="O947" i="1" s="1"/>
  <c r="I947" i="1"/>
  <c r="G947" i="1"/>
  <c r="W946" i="1"/>
  <c r="V946" i="1"/>
  <c r="R946" i="1"/>
  <c r="M946" i="1"/>
  <c r="O946" i="1" s="1"/>
  <c r="I946" i="1"/>
  <c r="G946" i="1"/>
  <c r="W945" i="1"/>
  <c r="V945" i="1"/>
  <c r="R945" i="1"/>
  <c r="M945" i="1"/>
  <c r="O945" i="1" s="1"/>
  <c r="I945" i="1"/>
  <c r="G945" i="1"/>
  <c r="W944" i="1"/>
  <c r="V944" i="1"/>
  <c r="R944" i="1"/>
  <c r="M944" i="1"/>
  <c r="I944" i="1"/>
  <c r="G944" i="1"/>
  <c r="W943" i="1"/>
  <c r="V943" i="1"/>
  <c r="R943" i="1"/>
  <c r="M943" i="1"/>
  <c r="O943" i="1" s="1"/>
  <c r="I943" i="1"/>
  <c r="G943" i="1"/>
  <c r="W942" i="1"/>
  <c r="V942" i="1"/>
  <c r="R942" i="1"/>
  <c r="M942" i="1"/>
  <c r="O942" i="1" s="1"/>
  <c r="I942" i="1"/>
  <c r="G942" i="1"/>
  <c r="W941" i="1"/>
  <c r="V941" i="1"/>
  <c r="R941" i="1"/>
  <c r="M941" i="1"/>
  <c r="P941" i="1" s="1"/>
  <c r="I941" i="1"/>
  <c r="G941" i="1"/>
  <c r="W940" i="1"/>
  <c r="V940" i="1"/>
  <c r="R940" i="1"/>
  <c r="M940" i="1"/>
  <c r="P940" i="1" s="1"/>
  <c r="I940" i="1"/>
  <c r="G940" i="1"/>
  <c r="W939" i="1"/>
  <c r="V939" i="1"/>
  <c r="R939" i="1"/>
  <c r="M939" i="1"/>
  <c r="P939" i="1" s="1"/>
  <c r="I939" i="1"/>
  <c r="G939" i="1"/>
  <c r="W938" i="1"/>
  <c r="V938" i="1"/>
  <c r="R938" i="1"/>
  <c r="M938" i="1"/>
  <c r="P938" i="1" s="1"/>
  <c r="I938" i="1"/>
  <c r="G938" i="1"/>
  <c r="W937" i="1"/>
  <c r="V937" i="1"/>
  <c r="R937" i="1"/>
  <c r="M937" i="1"/>
  <c r="P937" i="1" s="1"/>
  <c r="I937" i="1"/>
  <c r="G937" i="1"/>
  <c r="W936" i="1"/>
  <c r="V936" i="1"/>
  <c r="R936" i="1"/>
  <c r="M936" i="1"/>
  <c r="O936" i="1" s="1"/>
  <c r="I936" i="1"/>
  <c r="G936" i="1"/>
  <c r="W935" i="1"/>
  <c r="V935" i="1"/>
  <c r="R935" i="1"/>
  <c r="M935" i="1"/>
  <c r="I935" i="1"/>
  <c r="G935" i="1"/>
  <c r="W934" i="1"/>
  <c r="V934" i="1"/>
  <c r="R934" i="1"/>
  <c r="M934" i="1"/>
  <c r="O934" i="1" s="1"/>
  <c r="I934" i="1"/>
  <c r="G934" i="1"/>
  <c r="W933" i="1"/>
  <c r="V933" i="1"/>
  <c r="R933" i="1"/>
  <c r="M933" i="1"/>
  <c r="I933" i="1"/>
  <c r="G933" i="1"/>
  <c r="W932" i="1"/>
  <c r="V932" i="1"/>
  <c r="R932" i="1"/>
  <c r="M932" i="1"/>
  <c r="O932" i="1" s="1"/>
  <c r="I932" i="1"/>
  <c r="G932" i="1"/>
  <c r="W931" i="1"/>
  <c r="V931" i="1"/>
  <c r="R931" i="1"/>
  <c r="M931" i="1"/>
  <c r="I931" i="1"/>
  <c r="G931" i="1"/>
  <c r="W930" i="1"/>
  <c r="V930" i="1"/>
  <c r="R930" i="1"/>
  <c r="M930" i="1"/>
  <c r="O930" i="1" s="1"/>
  <c r="I930" i="1"/>
  <c r="G930" i="1"/>
  <c r="W929" i="1"/>
  <c r="V929" i="1"/>
  <c r="R929" i="1"/>
  <c r="M929" i="1"/>
  <c r="O929" i="1" s="1"/>
  <c r="I929" i="1"/>
  <c r="G929" i="1"/>
  <c r="W928" i="1"/>
  <c r="V928" i="1"/>
  <c r="R928" i="1"/>
  <c r="M928" i="1"/>
  <c r="O928" i="1" s="1"/>
  <c r="I928" i="1"/>
  <c r="G928" i="1"/>
  <c r="W927" i="1"/>
  <c r="V927" i="1"/>
  <c r="R927" i="1"/>
  <c r="M927" i="1"/>
  <c r="I927" i="1"/>
  <c r="G927" i="1"/>
  <c r="W926" i="1"/>
  <c r="V926" i="1"/>
  <c r="R926" i="1"/>
  <c r="M926" i="1"/>
  <c r="O926" i="1" s="1"/>
  <c r="I926" i="1"/>
  <c r="G926" i="1"/>
  <c r="W925" i="1"/>
  <c r="V925" i="1"/>
  <c r="R925" i="1"/>
  <c r="M925" i="1"/>
  <c r="I925" i="1"/>
  <c r="G925" i="1"/>
  <c r="W924" i="1"/>
  <c r="V924" i="1"/>
  <c r="R924" i="1"/>
  <c r="M924" i="1"/>
  <c r="O924" i="1" s="1"/>
  <c r="I924" i="1"/>
  <c r="G924" i="1"/>
  <c r="W923" i="1"/>
  <c r="V923" i="1"/>
  <c r="R923" i="1"/>
  <c r="M923" i="1"/>
  <c r="I923" i="1"/>
  <c r="G923" i="1"/>
  <c r="W922" i="1"/>
  <c r="V922" i="1"/>
  <c r="R922" i="1"/>
  <c r="M922" i="1"/>
  <c r="O922" i="1" s="1"/>
  <c r="I922" i="1"/>
  <c r="G922" i="1"/>
  <c r="W921" i="1"/>
  <c r="V921" i="1"/>
  <c r="R921" i="1"/>
  <c r="M921" i="1"/>
  <c r="O921" i="1" s="1"/>
  <c r="I921" i="1"/>
  <c r="G921" i="1"/>
  <c r="W920" i="1"/>
  <c r="V920" i="1"/>
  <c r="R920" i="1"/>
  <c r="M920" i="1"/>
  <c r="O920" i="1" s="1"/>
  <c r="I920" i="1"/>
  <c r="G920" i="1"/>
  <c r="W919" i="1"/>
  <c r="V919" i="1"/>
  <c r="R919" i="1"/>
  <c r="M919" i="1"/>
  <c r="I919" i="1"/>
  <c r="G919" i="1"/>
  <c r="W918" i="1"/>
  <c r="V918" i="1"/>
  <c r="R918" i="1"/>
  <c r="M918" i="1"/>
  <c r="O918" i="1" s="1"/>
  <c r="I918" i="1"/>
  <c r="G918" i="1"/>
  <c r="W917" i="1"/>
  <c r="V917" i="1"/>
  <c r="R917" i="1"/>
  <c r="M917" i="1"/>
  <c r="I917" i="1"/>
  <c r="G917" i="1"/>
  <c r="W916" i="1"/>
  <c r="V916" i="1"/>
  <c r="R916" i="1"/>
  <c r="M916" i="1"/>
  <c r="O916" i="1" s="1"/>
  <c r="I916" i="1"/>
  <c r="G916" i="1"/>
  <c r="W915" i="1"/>
  <c r="V915" i="1"/>
  <c r="R915" i="1"/>
  <c r="M915" i="1"/>
  <c r="I915" i="1"/>
  <c r="G915" i="1"/>
  <c r="W914" i="1"/>
  <c r="V914" i="1"/>
  <c r="R914" i="1"/>
  <c r="M914" i="1"/>
  <c r="O914" i="1" s="1"/>
  <c r="I914" i="1"/>
  <c r="G914" i="1"/>
  <c r="W913" i="1"/>
  <c r="V913" i="1"/>
  <c r="R913" i="1"/>
  <c r="M913" i="1"/>
  <c r="O913" i="1" s="1"/>
  <c r="I913" i="1"/>
  <c r="G913" i="1"/>
  <c r="W912" i="1"/>
  <c r="V912" i="1"/>
  <c r="R912" i="1"/>
  <c r="M912" i="1"/>
  <c r="O912" i="1" s="1"/>
  <c r="I912" i="1"/>
  <c r="G912" i="1"/>
  <c r="W911" i="1"/>
  <c r="V911" i="1"/>
  <c r="R911" i="1"/>
  <c r="M911" i="1"/>
  <c r="I911" i="1"/>
  <c r="G911" i="1"/>
  <c r="W910" i="1"/>
  <c r="V910" i="1"/>
  <c r="R910" i="1"/>
  <c r="M910" i="1"/>
  <c r="P910" i="1" s="1"/>
  <c r="I910" i="1"/>
  <c r="G910" i="1"/>
  <c r="W909" i="1"/>
  <c r="V909" i="1"/>
  <c r="R909" i="1"/>
  <c r="M909" i="1"/>
  <c r="P909" i="1" s="1"/>
  <c r="I909" i="1"/>
  <c r="G909" i="1"/>
  <c r="W908" i="1"/>
  <c r="V908" i="1"/>
  <c r="R908" i="1"/>
  <c r="M908" i="1"/>
  <c r="P908" i="1" s="1"/>
  <c r="I908" i="1"/>
  <c r="G908" i="1"/>
  <c r="W907" i="1"/>
  <c r="V907" i="1"/>
  <c r="R907" i="1"/>
  <c r="M907" i="1"/>
  <c r="I907" i="1"/>
  <c r="G907" i="1"/>
  <c r="W906" i="1"/>
  <c r="V906" i="1"/>
  <c r="R906" i="1"/>
  <c r="M906" i="1"/>
  <c r="P906" i="1" s="1"/>
  <c r="I906" i="1"/>
  <c r="G906" i="1"/>
  <c r="W905" i="1"/>
  <c r="V905" i="1"/>
  <c r="R905" i="1"/>
  <c r="M905" i="1"/>
  <c r="P905" i="1" s="1"/>
  <c r="I905" i="1"/>
  <c r="G905" i="1"/>
  <c r="W904" i="1"/>
  <c r="V904" i="1"/>
  <c r="R904" i="1"/>
  <c r="M904" i="1"/>
  <c r="P904" i="1" s="1"/>
  <c r="I904" i="1"/>
  <c r="G904" i="1"/>
  <c r="W903" i="1"/>
  <c r="V903" i="1"/>
  <c r="R903" i="1"/>
  <c r="M903" i="1"/>
  <c r="I903" i="1"/>
  <c r="G903" i="1"/>
  <c r="W902" i="1"/>
  <c r="V902" i="1"/>
  <c r="R902" i="1"/>
  <c r="M902" i="1"/>
  <c r="P902" i="1" s="1"/>
  <c r="I902" i="1"/>
  <c r="G902" i="1"/>
  <c r="W901" i="1"/>
  <c r="V901" i="1"/>
  <c r="R901" i="1"/>
  <c r="M901" i="1"/>
  <c r="P901" i="1" s="1"/>
  <c r="I901" i="1"/>
  <c r="G901" i="1"/>
  <c r="W900" i="1"/>
  <c r="V900" i="1"/>
  <c r="R900" i="1"/>
  <c r="M900" i="1"/>
  <c r="P900" i="1" s="1"/>
  <c r="I900" i="1"/>
  <c r="G900" i="1"/>
  <c r="W899" i="1"/>
  <c r="V899" i="1"/>
  <c r="R899" i="1"/>
  <c r="M899" i="1"/>
  <c r="I899" i="1"/>
  <c r="G899" i="1"/>
  <c r="W898" i="1"/>
  <c r="V898" i="1"/>
  <c r="R898" i="1"/>
  <c r="M898" i="1"/>
  <c r="P898" i="1" s="1"/>
  <c r="I898" i="1"/>
  <c r="G898" i="1"/>
  <c r="W897" i="1"/>
  <c r="V897" i="1"/>
  <c r="R897" i="1"/>
  <c r="M897" i="1"/>
  <c r="P897" i="1" s="1"/>
  <c r="I897" i="1"/>
  <c r="G897" i="1"/>
  <c r="W896" i="1"/>
  <c r="V896" i="1"/>
  <c r="R896" i="1"/>
  <c r="M896" i="1"/>
  <c r="P896" i="1" s="1"/>
  <c r="I896" i="1"/>
  <c r="G896" i="1"/>
  <c r="W895" i="1"/>
  <c r="V895" i="1"/>
  <c r="R895" i="1"/>
  <c r="M895" i="1"/>
  <c r="I895" i="1"/>
  <c r="G895" i="1"/>
  <c r="W894" i="1"/>
  <c r="V894" i="1"/>
  <c r="R894" i="1"/>
  <c r="M894" i="1"/>
  <c r="P894" i="1" s="1"/>
  <c r="I894" i="1"/>
  <c r="G894" i="1"/>
  <c r="W893" i="1"/>
  <c r="V893" i="1"/>
  <c r="R893" i="1"/>
  <c r="M893" i="1"/>
  <c r="P893" i="1" s="1"/>
  <c r="I893" i="1"/>
  <c r="G893" i="1"/>
  <c r="W892" i="1"/>
  <c r="V892" i="1"/>
  <c r="R892" i="1"/>
  <c r="M892" i="1"/>
  <c r="P892" i="1" s="1"/>
  <c r="I892" i="1"/>
  <c r="G892" i="1"/>
  <c r="W891" i="1"/>
  <c r="V891" i="1"/>
  <c r="R891" i="1"/>
  <c r="M891" i="1"/>
  <c r="I891" i="1"/>
  <c r="G891" i="1"/>
  <c r="W890" i="1"/>
  <c r="V890" i="1"/>
  <c r="R890" i="1"/>
  <c r="M890" i="1"/>
  <c r="P890" i="1" s="1"/>
  <c r="I890" i="1"/>
  <c r="G890" i="1"/>
  <c r="W889" i="1"/>
  <c r="V889" i="1"/>
  <c r="R889" i="1"/>
  <c r="M889" i="1"/>
  <c r="P889" i="1" s="1"/>
  <c r="I889" i="1"/>
  <c r="G889" i="1"/>
  <c r="W888" i="1"/>
  <c r="V888" i="1"/>
  <c r="R888" i="1"/>
  <c r="M888" i="1"/>
  <c r="P888" i="1" s="1"/>
  <c r="I888" i="1"/>
  <c r="G888" i="1"/>
  <c r="W887" i="1"/>
  <c r="V887" i="1"/>
  <c r="R887" i="1"/>
  <c r="M887" i="1"/>
  <c r="I887" i="1"/>
  <c r="G887" i="1"/>
  <c r="W886" i="1"/>
  <c r="V886" i="1"/>
  <c r="R886" i="1"/>
  <c r="M886" i="1"/>
  <c r="P886" i="1" s="1"/>
  <c r="I886" i="1"/>
  <c r="G886" i="1"/>
  <c r="W885" i="1"/>
  <c r="V885" i="1"/>
  <c r="R885" i="1"/>
  <c r="M885" i="1"/>
  <c r="P885" i="1" s="1"/>
  <c r="I885" i="1"/>
  <c r="G885" i="1"/>
  <c r="W884" i="1"/>
  <c r="V884" i="1"/>
  <c r="R884" i="1"/>
  <c r="M884" i="1"/>
  <c r="P884" i="1" s="1"/>
  <c r="I884" i="1"/>
  <c r="G884" i="1"/>
  <c r="W883" i="1"/>
  <c r="V883" i="1"/>
  <c r="R883" i="1"/>
  <c r="M883" i="1"/>
  <c r="I883" i="1"/>
  <c r="G883" i="1"/>
  <c r="W882" i="1"/>
  <c r="V882" i="1"/>
  <c r="R882" i="1"/>
  <c r="M882" i="1"/>
  <c r="P882" i="1" s="1"/>
  <c r="I882" i="1"/>
  <c r="G882" i="1"/>
  <c r="W881" i="1"/>
  <c r="V881" i="1"/>
  <c r="R881" i="1"/>
  <c r="M881" i="1"/>
  <c r="P881" i="1" s="1"/>
  <c r="I881" i="1"/>
  <c r="G881" i="1"/>
  <c r="W880" i="1"/>
  <c r="V880" i="1"/>
  <c r="R880" i="1"/>
  <c r="M880" i="1"/>
  <c r="P880" i="1" s="1"/>
  <c r="I880" i="1"/>
  <c r="G880" i="1"/>
  <c r="W879" i="1"/>
  <c r="V879" i="1"/>
  <c r="R879" i="1"/>
  <c r="M879" i="1"/>
  <c r="I879" i="1"/>
  <c r="G879" i="1"/>
  <c r="W878" i="1"/>
  <c r="V878" i="1"/>
  <c r="R878" i="1"/>
  <c r="M878" i="1"/>
  <c r="P878" i="1" s="1"/>
  <c r="I878" i="1"/>
  <c r="G878" i="1"/>
  <c r="W877" i="1"/>
  <c r="V877" i="1"/>
  <c r="R877" i="1"/>
  <c r="M877" i="1"/>
  <c r="P877" i="1" s="1"/>
  <c r="I877" i="1"/>
  <c r="G877" i="1"/>
  <c r="W876" i="1"/>
  <c r="V876" i="1"/>
  <c r="R876" i="1"/>
  <c r="M876" i="1"/>
  <c r="P876" i="1" s="1"/>
  <c r="I876" i="1"/>
  <c r="G876" i="1"/>
  <c r="W875" i="1"/>
  <c r="V875" i="1"/>
  <c r="R875" i="1"/>
  <c r="M875" i="1"/>
  <c r="I875" i="1"/>
  <c r="G875" i="1"/>
  <c r="W874" i="1"/>
  <c r="V874" i="1"/>
  <c r="R874" i="1"/>
  <c r="M874" i="1"/>
  <c r="P874" i="1" s="1"/>
  <c r="I874" i="1"/>
  <c r="G874" i="1"/>
  <c r="W873" i="1"/>
  <c r="V873" i="1"/>
  <c r="R873" i="1"/>
  <c r="M873" i="1"/>
  <c r="P873" i="1" s="1"/>
  <c r="I873" i="1"/>
  <c r="G873" i="1"/>
  <c r="W872" i="1"/>
  <c r="V872" i="1"/>
  <c r="R872" i="1"/>
  <c r="M872" i="1"/>
  <c r="P872" i="1" s="1"/>
  <c r="I872" i="1"/>
  <c r="G872" i="1"/>
  <c r="W871" i="1"/>
  <c r="V871" i="1"/>
  <c r="R871" i="1"/>
  <c r="M871" i="1"/>
  <c r="I871" i="1"/>
  <c r="G871" i="1"/>
  <c r="W870" i="1"/>
  <c r="V870" i="1"/>
  <c r="R870" i="1"/>
  <c r="M870" i="1"/>
  <c r="P870" i="1" s="1"/>
  <c r="I870" i="1"/>
  <c r="G870" i="1"/>
  <c r="W869" i="1"/>
  <c r="V869" i="1"/>
  <c r="R869" i="1"/>
  <c r="M869" i="1"/>
  <c r="P869" i="1" s="1"/>
  <c r="I869" i="1"/>
  <c r="G869" i="1"/>
  <c r="W868" i="1"/>
  <c r="V868" i="1"/>
  <c r="R868" i="1"/>
  <c r="M868" i="1"/>
  <c r="P868" i="1" s="1"/>
  <c r="I868" i="1"/>
  <c r="G868" i="1"/>
  <c r="W867" i="1"/>
  <c r="V867" i="1"/>
  <c r="R867" i="1"/>
  <c r="M867" i="1"/>
  <c r="I867" i="1"/>
  <c r="G867" i="1"/>
  <c r="W866" i="1"/>
  <c r="V866" i="1"/>
  <c r="R866" i="1"/>
  <c r="M866" i="1"/>
  <c r="P866" i="1" s="1"/>
  <c r="I866" i="1"/>
  <c r="G866" i="1"/>
  <c r="W865" i="1"/>
  <c r="V865" i="1"/>
  <c r="R865" i="1"/>
  <c r="M865" i="1"/>
  <c r="P865" i="1" s="1"/>
  <c r="I865" i="1"/>
  <c r="G865" i="1"/>
  <c r="W864" i="1"/>
  <c r="V864" i="1"/>
  <c r="R864" i="1"/>
  <c r="M864" i="1"/>
  <c r="P864" i="1" s="1"/>
  <c r="I864" i="1"/>
  <c r="G864" i="1"/>
  <c r="W863" i="1"/>
  <c r="V863" i="1"/>
  <c r="R863" i="1"/>
  <c r="M863" i="1"/>
  <c r="P863" i="1" s="1"/>
  <c r="I863" i="1"/>
  <c r="G863" i="1"/>
  <c r="W862" i="1"/>
  <c r="V862" i="1"/>
  <c r="R862" i="1"/>
  <c r="M862" i="1"/>
  <c r="I862" i="1"/>
  <c r="G862" i="1"/>
  <c r="W861" i="1"/>
  <c r="V861" i="1"/>
  <c r="R861" i="1"/>
  <c r="M861" i="1"/>
  <c r="P861" i="1" s="1"/>
  <c r="I861" i="1"/>
  <c r="G861" i="1"/>
  <c r="W860" i="1"/>
  <c r="V860" i="1"/>
  <c r="R860" i="1"/>
  <c r="M860" i="1"/>
  <c r="P860" i="1" s="1"/>
  <c r="I860" i="1"/>
  <c r="G860" i="1"/>
  <c r="W859" i="1"/>
  <c r="V859" i="1"/>
  <c r="R859" i="1"/>
  <c r="M859" i="1"/>
  <c r="P859" i="1" s="1"/>
  <c r="I859" i="1"/>
  <c r="G859" i="1"/>
  <c r="W858" i="1"/>
  <c r="V858" i="1"/>
  <c r="R858" i="1"/>
  <c r="M858" i="1"/>
  <c r="I858" i="1"/>
  <c r="G858" i="1"/>
  <c r="W857" i="1"/>
  <c r="V857" i="1"/>
  <c r="R857" i="1"/>
  <c r="M857" i="1"/>
  <c r="P857" i="1" s="1"/>
  <c r="I857" i="1"/>
  <c r="G857" i="1"/>
  <c r="W856" i="1"/>
  <c r="V856" i="1"/>
  <c r="R856" i="1"/>
  <c r="M856" i="1"/>
  <c r="P856" i="1" s="1"/>
  <c r="I856" i="1"/>
  <c r="G856" i="1"/>
  <c r="W855" i="1"/>
  <c r="V855" i="1"/>
  <c r="R855" i="1"/>
  <c r="M855" i="1"/>
  <c r="I855" i="1"/>
  <c r="G855" i="1"/>
  <c r="W854" i="1"/>
  <c r="V854" i="1"/>
  <c r="R854" i="1"/>
  <c r="M854" i="1"/>
  <c r="I854" i="1"/>
  <c r="G854" i="1"/>
  <c r="W853" i="1"/>
  <c r="V853" i="1"/>
  <c r="R853" i="1"/>
  <c r="M853" i="1"/>
  <c r="P853" i="1" s="1"/>
  <c r="I853" i="1"/>
  <c r="G853" i="1"/>
  <c r="W852" i="1"/>
  <c r="V852" i="1"/>
  <c r="R852" i="1"/>
  <c r="M852" i="1"/>
  <c r="P852" i="1" s="1"/>
  <c r="I852" i="1"/>
  <c r="G852" i="1"/>
  <c r="W851" i="1"/>
  <c r="V851" i="1"/>
  <c r="R851" i="1"/>
  <c r="M851" i="1"/>
  <c r="P851" i="1" s="1"/>
  <c r="I851" i="1"/>
  <c r="G851" i="1"/>
  <c r="W850" i="1"/>
  <c r="V850" i="1"/>
  <c r="R850" i="1"/>
  <c r="M850" i="1"/>
  <c r="I850" i="1"/>
  <c r="G850" i="1"/>
  <c r="W849" i="1"/>
  <c r="V849" i="1"/>
  <c r="R849" i="1"/>
  <c r="M849" i="1"/>
  <c r="P849" i="1" s="1"/>
  <c r="I849" i="1"/>
  <c r="G849" i="1"/>
  <c r="W848" i="1"/>
  <c r="V848" i="1"/>
  <c r="R848" i="1"/>
  <c r="M848" i="1"/>
  <c r="P848" i="1" s="1"/>
  <c r="I848" i="1"/>
  <c r="G848" i="1"/>
  <c r="W847" i="1"/>
  <c r="V847" i="1"/>
  <c r="R847" i="1"/>
  <c r="M847" i="1"/>
  <c r="P847" i="1" s="1"/>
  <c r="I847" i="1"/>
  <c r="G847" i="1"/>
  <c r="W846" i="1"/>
  <c r="V846" i="1"/>
  <c r="R846" i="1"/>
  <c r="M846" i="1"/>
  <c r="I846" i="1"/>
  <c r="G846" i="1"/>
  <c r="W845" i="1"/>
  <c r="V845" i="1"/>
  <c r="R845" i="1"/>
  <c r="M845" i="1"/>
  <c r="P845" i="1" s="1"/>
  <c r="I845" i="1"/>
  <c r="G845" i="1"/>
  <c r="W844" i="1"/>
  <c r="V844" i="1"/>
  <c r="R844" i="1"/>
  <c r="M844" i="1"/>
  <c r="O844" i="1" s="1"/>
  <c r="I844" i="1"/>
  <c r="G844" i="1"/>
  <c r="W843" i="1"/>
  <c r="V843" i="1"/>
  <c r="R843" i="1"/>
  <c r="M843" i="1"/>
  <c r="O843" i="1" s="1"/>
  <c r="I843" i="1"/>
  <c r="G843" i="1"/>
  <c r="W842" i="1"/>
  <c r="V842" i="1"/>
  <c r="R842" i="1"/>
  <c r="M842" i="1"/>
  <c r="O842" i="1" s="1"/>
  <c r="I842" i="1"/>
  <c r="G842" i="1"/>
  <c r="W841" i="1"/>
  <c r="V841" i="1"/>
  <c r="R841" i="1"/>
  <c r="M841" i="1"/>
  <c r="O841" i="1" s="1"/>
  <c r="I841" i="1"/>
  <c r="G841" i="1"/>
  <c r="W840" i="1"/>
  <c r="V840" i="1"/>
  <c r="R840" i="1"/>
  <c r="M840" i="1"/>
  <c r="O840" i="1" s="1"/>
  <c r="I840" i="1"/>
  <c r="G840" i="1"/>
  <c r="W839" i="1"/>
  <c r="V839" i="1"/>
  <c r="R839" i="1"/>
  <c r="M839" i="1"/>
  <c r="O839" i="1" s="1"/>
  <c r="I839" i="1"/>
  <c r="G839" i="1"/>
  <c r="W838" i="1"/>
  <c r="V838" i="1"/>
  <c r="R838" i="1"/>
  <c r="M838" i="1"/>
  <c r="O838" i="1" s="1"/>
  <c r="I838" i="1"/>
  <c r="G838" i="1"/>
  <c r="W837" i="1"/>
  <c r="V837" i="1"/>
  <c r="R837" i="1"/>
  <c r="M837" i="1"/>
  <c r="O837" i="1" s="1"/>
  <c r="I837" i="1"/>
  <c r="G837" i="1"/>
  <c r="W836" i="1"/>
  <c r="V836" i="1"/>
  <c r="R836" i="1"/>
  <c r="M836" i="1"/>
  <c r="O836" i="1" s="1"/>
  <c r="I836" i="1"/>
  <c r="G836" i="1"/>
  <c r="W835" i="1"/>
  <c r="V835" i="1"/>
  <c r="R835" i="1"/>
  <c r="M835" i="1"/>
  <c r="O835" i="1" s="1"/>
  <c r="I835" i="1"/>
  <c r="G835" i="1"/>
  <c r="W834" i="1"/>
  <c r="V834" i="1"/>
  <c r="R834" i="1"/>
  <c r="M834" i="1"/>
  <c r="O834" i="1" s="1"/>
  <c r="I834" i="1"/>
  <c r="G834" i="1"/>
  <c r="W833" i="1"/>
  <c r="V833" i="1"/>
  <c r="R833" i="1"/>
  <c r="M833" i="1"/>
  <c r="O833" i="1" s="1"/>
  <c r="I833" i="1"/>
  <c r="G833" i="1"/>
  <c r="W832" i="1"/>
  <c r="V832" i="1"/>
  <c r="R832" i="1"/>
  <c r="M832" i="1"/>
  <c r="O832" i="1" s="1"/>
  <c r="I832" i="1"/>
  <c r="G832" i="1"/>
  <c r="W831" i="1"/>
  <c r="V831" i="1"/>
  <c r="R831" i="1"/>
  <c r="M831" i="1"/>
  <c r="I831" i="1"/>
  <c r="G831" i="1"/>
  <c r="W830" i="1"/>
  <c r="V830" i="1"/>
  <c r="R830" i="1"/>
  <c r="M830" i="1"/>
  <c r="O830" i="1" s="1"/>
  <c r="I830" i="1"/>
  <c r="G830" i="1"/>
  <c r="W829" i="1"/>
  <c r="V829" i="1"/>
  <c r="R829" i="1"/>
  <c r="M829" i="1"/>
  <c r="O829" i="1" s="1"/>
  <c r="I829" i="1"/>
  <c r="G829" i="1"/>
  <c r="W828" i="1"/>
  <c r="V828" i="1"/>
  <c r="R828" i="1"/>
  <c r="M828" i="1"/>
  <c r="O828" i="1" s="1"/>
  <c r="I828" i="1"/>
  <c r="G828" i="1"/>
  <c r="W827" i="1"/>
  <c r="V827" i="1"/>
  <c r="R827" i="1"/>
  <c r="M827" i="1"/>
  <c r="I827" i="1"/>
  <c r="G827" i="1"/>
  <c r="W826" i="1"/>
  <c r="V826" i="1"/>
  <c r="R826" i="1"/>
  <c r="M826" i="1"/>
  <c r="O826" i="1" s="1"/>
  <c r="I826" i="1"/>
  <c r="G826" i="1"/>
  <c r="W825" i="1"/>
  <c r="V825" i="1"/>
  <c r="R825" i="1"/>
  <c r="M825" i="1"/>
  <c r="O825" i="1" s="1"/>
  <c r="I825" i="1"/>
  <c r="G825" i="1"/>
  <c r="W824" i="1"/>
  <c r="V824" i="1"/>
  <c r="R824" i="1"/>
  <c r="M824" i="1"/>
  <c r="O824" i="1" s="1"/>
  <c r="I824" i="1"/>
  <c r="G824" i="1"/>
  <c r="W823" i="1"/>
  <c r="V823" i="1"/>
  <c r="R823" i="1"/>
  <c r="M823" i="1"/>
  <c r="I823" i="1"/>
  <c r="G823" i="1"/>
  <c r="W822" i="1"/>
  <c r="V822" i="1"/>
  <c r="R822" i="1"/>
  <c r="M822" i="1"/>
  <c r="O822" i="1" s="1"/>
  <c r="I822" i="1"/>
  <c r="G822" i="1"/>
  <c r="W821" i="1"/>
  <c r="V821" i="1"/>
  <c r="R821" i="1"/>
  <c r="M821" i="1"/>
  <c r="O821" i="1" s="1"/>
  <c r="I821" i="1"/>
  <c r="G821" i="1"/>
  <c r="W820" i="1"/>
  <c r="V820" i="1"/>
  <c r="R820" i="1"/>
  <c r="M820" i="1"/>
  <c r="O820" i="1" s="1"/>
  <c r="I820" i="1"/>
  <c r="G820" i="1"/>
  <c r="W819" i="1"/>
  <c r="V819" i="1"/>
  <c r="R819" i="1"/>
  <c r="M819" i="1"/>
  <c r="I819" i="1"/>
  <c r="G819" i="1"/>
  <c r="W818" i="1"/>
  <c r="V818" i="1"/>
  <c r="R818" i="1"/>
  <c r="M818" i="1"/>
  <c r="O818" i="1" s="1"/>
  <c r="I818" i="1"/>
  <c r="G818" i="1"/>
  <c r="W817" i="1"/>
  <c r="V817" i="1"/>
  <c r="R817" i="1"/>
  <c r="M817" i="1"/>
  <c r="O817" i="1" s="1"/>
  <c r="I817" i="1"/>
  <c r="G817" i="1"/>
  <c r="W816" i="1"/>
  <c r="V816" i="1"/>
  <c r="R816" i="1"/>
  <c r="M816" i="1"/>
  <c r="O816" i="1" s="1"/>
  <c r="I816" i="1"/>
  <c r="G816" i="1"/>
  <c r="W815" i="1"/>
  <c r="V815" i="1"/>
  <c r="R815" i="1"/>
  <c r="M815" i="1"/>
  <c r="I815" i="1"/>
  <c r="G815" i="1"/>
  <c r="W814" i="1"/>
  <c r="V814" i="1"/>
  <c r="R814" i="1"/>
  <c r="M814" i="1"/>
  <c r="O814" i="1" s="1"/>
  <c r="I814" i="1"/>
  <c r="G814" i="1"/>
  <c r="W813" i="1"/>
  <c r="V813" i="1"/>
  <c r="R813" i="1"/>
  <c r="M813" i="1"/>
  <c r="O813" i="1" s="1"/>
  <c r="I813" i="1"/>
  <c r="G813" i="1"/>
  <c r="W812" i="1"/>
  <c r="V812" i="1"/>
  <c r="R812" i="1"/>
  <c r="M812" i="1"/>
  <c r="O812" i="1" s="1"/>
  <c r="I812" i="1"/>
  <c r="G812" i="1"/>
  <c r="W811" i="1"/>
  <c r="V811" i="1"/>
  <c r="R811" i="1"/>
  <c r="M811" i="1"/>
  <c r="I811" i="1"/>
  <c r="G811" i="1"/>
  <c r="W810" i="1"/>
  <c r="V810" i="1"/>
  <c r="R810" i="1"/>
  <c r="M810" i="1"/>
  <c r="O810" i="1" s="1"/>
  <c r="I810" i="1"/>
  <c r="G810" i="1"/>
  <c r="W809" i="1"/>
  <c r="V809" i="1"/>
  <c r="R809" i="1"/>
  <c r="M809" i="1"/>
  <c r="O809" i="1" s="1"/>
  <c r="I809" i="1"/>
  <c r="G809" i="1"/>
  <c r="W808" i="1"/>
  <c r="V808" i="1"/>
  <c r="R808" i="1"/>
  <c r="M808" i="1"/>
  <c r="O808" i="1" s="1"/>
  <c r="I808" i="1"/>
  <c r="G808" i="1"/>
  <c r="W807" i="1"/>
  <c r="V807" i="1"/>
  <c r="R807" i="1"/>
  <c r="M807" i="1"/>
  <c r="I807" i="1"/>
  <c r="G807" i="1"/>
  <c r="W806" i="1"/>
  <c r="V806" i="1"/>
  <c r="R806" i="1"/>
  <c r="M806" i="1"/>
  <c r="O806" i="1" s="1"/>
  <c r="I806" i="1"/>
  <c r="G806" i="1"/>
  <c r="W805" i="1"/>
  <c r="V805" i="1"/>
  <c r="R805" i="1"/>
  <c r="M805" i="1"/>
  <c r="O805" i="1" s="1"/>
  <c r="I805" i="1"/>
  <c r="G805" i="1"/>
  <c r="W804" i="1"/>
  <c r="V804" i="1"/>
  <c r="R804" i="1"/>
  <c r="M804" i="1"/>
  <c r="O804" i="1" s="1"/>
  <c r="I804" i="1"/>
  <c r="G804" i="1"/>
  <c r="W803" i="1"/>
  <c r="V803" i="1"/>
  <c r="R803" i="1"/>
  <c r="M803" i="1"/>
  <c r="I803" i="1"/>
  <c r="G803" i="1"/>
  <c r="W802" i="1"/>
  <c r="V802" i="1"/>
  <c r="R802" i="1"/>
  <c r="M802" i="1"/>
  <c r="O802" i="1" s="1"/>
  <c r="I802" i="1"/>
  <c r="G802" i="1"/>
  <c r="W801" i="1"/>
  <c r="V801" i="1"/>
  <c r="R801" i="1"/>
  <c r="M801" i="1"/>
  <c r="O801" i="1" s="1"/>
  <c r="I801" i="1"/>
  <c r="G801" i="1"/>
  <c r="W800" i="1"/>
  <c r="V800" i="1"/>
  <c r="R800" i="1"/>
  <c r="M800" i="1"/>
  <c r="O800" i="1" s="1"/>
  <c r="I800" i="1"/>
  <c r="G800" i="1"/>
  <c r="W799" i="1"/>
  <c r="V799" i="1"/>
  <c r="R799" i="1"/>
  <c r="M799" i="1"/>
  <c r="I799" i="1"/>
  <c r="G799" i="1"/>
  <c r="W798" i="1"/>
  <c r="V798" i="1"/>
  <c r="R798" i="1"/>
  <c r="M798" i="1"/>
  <c r="O798" i="1" s="1"/>
  <c r="I798" i="1"/>
  <c r="G798" i="1"/>
  <c r="W797" i="1"/>
  <c r="V797" i="1"/>
  <c r="R797" i="1"/>
  <c r="M797" i="1"/>
  <c r="O797" i="1" s="1"/>
  <c r="I797" i="1"/>
  <c r="G797" i="1"/>
  <c r="W796" i="1"/>
  <c r="V796" i="1"/>
  <c r="R796" i="1"/>
  <c r="M796" i="1"/>
  <c r="O796" i="1" s="1"/>
  <c r="I796" i="1"/>
  <c r="G796" i="1"/>
  <c r="W795" i="1"/>
  <c r="V795" i="1"/>
  <c r="R795" i="1"/>
  <c r="M795" i="1"/>
  <c r="I795" i="1"/>
  <c r="G795" i="1"/>
  <c r="W794" i="1"/>
  <c r="V794" i="1"/>
  <c r="R794" i="1"/>
  <c r="M794" i="1"/>
  <c r="O794" i="1" s="1"/>
  <c r="I794" i="1"/>
  <c r="G794" i="1"/>
  <c r="W793" i="1"/>
  <c r="V793" i="1"/>
  <c r="R793" i="1"/>
  <c r="M793" i="1"/>
  <c r="O793" i="1" s="1"/>
  <c r="I793" i="1"/>
  <c r="G793" i="1"/>
  <c r="W792" i="1"/>
  <c r="V792" i="1"/>
  <c r="R792" i="1"/>
  <c r="M792" i="1"/>
  <c r="O792" i="1" s="1"/>
  <c r="I792" i="1"/>
  <c r="G792" i="1"/>
  <c r="W791" i="1"/>
  <c r="V791" i="1"/>
  <c r="R791" i="1"/>
  <c r="M791" i="1"/>
  <c r="I791" i="1"/>
  <c r="G791" i="1"/>
  <c r="W790" i="1"/>
  <c r="V790" i="1"/>
  <c r="R790" i="1"/>
  <c r="M790" i="1"/>
  <c r="O790" i="1" s="1"/>
  <c r="I790" i="1"/>
  <c r="G790" i="1"/>
  <c r="W789" i="1"/>
  <c r="V789" i="1"/>
  <c r="R789" i="1"/>
  <c r="M789" i="1"/>
  <c r="O789" i="1" s="1"/>
  <c r="I789" i="1"/>
  <c r="G789" i="1"/>
  <c r="W788" i="1"/>
  <c r="V788" i="1"/>
  <c r="R788" i="1"/>
  <c r="M788" i="1"/>
  <c r="O788" i="1" s="1"/>
  <c r="I788" i="1"/>
  <c r="G788" i="1"/>
  <c r="W787" i="1"/>
  <c r="V787" i="1"/>
  <c r="R787" i="1"/>
  <c r="M787" i="1"/>
  <c r="I787" i="1"/>
  <c r="G787" i="1"/>
  <c r="W786" i="1"/>
  <c r="V786" i="1"/>
  <c r="R786" i="1"/>
  <c r="M786" i="1"/>
  <c r="O786" i="1" s="1"/>
  <c r="I786" i="1"/>
  <c r="G786" i="1"/>
  <c r="W785" i="1"/>
  <c r="V785" i="1"/>
  <c r="R785" i="1"/>
  <c r="M785" i="1"/>
  <c r="O785" i="1" s="1"/>
  <c r="I785" i="1"/>
  <c r="G785" i="1"/>
  <c r="W784" i="1"/>
  <c r="V784" i="1"/>
  <c r="R784" i="1"/>
  <c r="M784" i="1"/>
  <c r="O784" i="1" s="1"/>
  <c r="I784" i="1"/>
  <c r="G784" i="1"/>
  <c r="W783" i="1"/>
  <c r="V783" i="1"/>
  <c r="R783" i="1"/>
  <c r="M783" i="1"/>
  <c r="I783" i="1"/>
  <c r="G783" i="1"/>
  <c r="W782" i="1"/>
  <c r="V782" i="1"/>
  <c r="R782" i="1"/>
  <c r="M782" i="1"/>
  <c r="O782" i="1" s="1"/>
  <c r="I782" i="1"/>
  <c r="G782" i="1"/>
  <c r="W781" i="1"/>
  <c r="V781" i="1"/>
  <c r="R781" i="1"/>
  <c r="M781" i="1"/>
  <c r="O781" i="1" s="1"/>
  <c r="I781" i="1"/>
  <c r="G781" i="1"/>
  <c r="W780" i="1"/>
  <c r="V780" i="1"/>
  <c r="R780" i="1"/>
  <c r="M780" i="1"/>
  <c r="O780" i="1" s="1"/>
  <c r="I780" i="1"/>
  <c r="G780" i="1"/>
  <c r="W779" i="1"/>
  <c r="V779" i="1"/>
  <c r="R779" i="1"/>
  <c r="M779" i="1"/>
  <c r="O779" i="1" s="1"/>
  <c r="I779" i="1"/>
  <c r="G779" i="1"/>
  <c r="W778" i="1"/>
  <c r="V778" i="1"/>
  <c r="R778" i="1"/>
  <c r="M778" i="1"/>
  <c r="I778" i="1"/>
  <c r="G778" i="1"/>
  <c r="W777" i="1"/>
  <c r="V777" i="1"/>
  <c r="R777" i="1"/>
  <c r="M777" i="1"/>
  <c r="O777" i="1" s="1"/>
  <c r="I777" i="1"/>
  <c r="G777" i="1"/>
  <c r="W776" i="1"/>
  <c r="V776" i="1"/>
  <c r="R776" i="1"/>
  <c r="M776" i="1"/>
  <c r="O776" i="1" s="1"/>
  <c r="I776" i="1"/>
  <c r="G776" i="1"/>
  <c r="W775" i="1"/>
  <c r="V775" i="1"/>
  <c r="R775" i="1"/>
  <c r="M775" i="1"/>
  <c r="O775" i="1" s="1"/>
  <c r="I775" i="1"/>
  <c r="G775" i="1"/>
  <c r="W774" i="1"/>
  <c r="V774" i="1"/>
  <c r="R774" i="1"/>
  <c r="M774" i="1"/>
  <c r="I774" i="1"/>
  <c r="G774" i="1"/>
  <c r="W773" i="1"/>
  <c r="V773" i="1"/>
  <c r="R773" i="1"/>
  <c r="M773" i="1"/>
  <c r="O773" i="1" s="1"/>
  <c r="I773" i="1"/>
  <c r="G773" i="1"/>
  <c r="W772" i="1"/>
  <c r="V772" i="1"/>
  <c r="R772" i="1"/>
  <c r="M772" i="1"/>
  <c r="O772" i="1" s="1"/>
  <c r="I772" i="1"/>
  <c r="G772" i="1"/>
  <c r="W771" i="1"/>
  <c r="V771" i="1"/>
  <c r="R771" i="1"/>
  <c r="M771" i="1"/>
  <c r="O771" i="1" s="1"/>
  <c r="I771" i="1"/>
  <c r="G771" i="1"/>
  <c r="W770" i="1"/>
  <c r="V770" i="1"/>
  <c r="R770" i="1"/>
  <c r="M770" i="1"/>
  <c r="I770" i="1"/>
  <c r="G770" i="1"/>
  <c r="W769" i="1"/>
  <c r="V769" i="1"/>
  <c r="R769" i="1"/>
  <c r="M769" i="1"/>
  <c r="O769" i="1" s="1"/>
  <c r="I769" i="1"/>
  <c r="G769" i="1"/>
  <c r="W768" i="1"/>
  <c r="V768" i="1"/>
  <c r="R768" i="1"/>
  <c r="P768" i="1"/>
  <c r="M768" i="1"/>
  <c r="O768" i="1" s="1"/>
  <c r="I768" i="1"/>
  <c r="G768" i="1"/>
  <c r="W767" i="1"/>
  <c r="V767" i="1"/>
  <c r="R767" i="1"/>
  <c r="M767" i="1"/>
  <c r="O767" i="1" s="1"/>
  <c r="I767" i="1"/>
  <c r="G767" i="1"/>
  <c r="W766" i="1"/>
  <c r="V766" i="1"/>
  <c r="R766" i="1"/>
  <c r="M766" i="1"/>
  <c r="I766" i="1"/>
  <c r="G766" i="1"/>
  <c r="W765" i="1"/>
  <c r="V765" i="1"/>
  <c r="R765" i="1"/>
  <c r="M765" i="1"/>
  <c r="O765" i="1" s="1"/>
  <c r="I765" i="1"/>
  <c r="G765" i="1"/>
  <c r="W764" i="1"/>
  <c r="V764" i="1"/>
  <c r="R764" i="1"/>
  <c r="M764" i="1"/>
  <c r="O764" i="1" s="1"/>
  <c r="I764" i="1"/>
  <c r="G764" i="1"/>
  <c r="W763" i="1"/>
  <c r="V763" i="1"/>
  <c r="R763" i="1"/>
  <c r="M763" i="1"/>
  <c r="O763" i="1" s="1"/>
  <c r="I763" i="1"/>
  <c r="G763" i="1"/>
  <c r="W762" i="1"/>
  <c r="V762" i="1"/>
  <c r="R762" i="1"/>
  <c r="M762" i="1"/>
  <c r="P762" i="1" s="1"/>
  <c r="I762" i="1"/>
  <c r="G762" i="1"/>
  <c r="W761" i="1"/>
  <c r="V761" i="1"/>
  <c r="R761" i="1"/>
  <c r="M761" i="1"/>
  <c r="P761" i="1" s="1"/>
  <c r="I761" i="1"/>
  <c r="G761" i="1"/>
  <c r="W760" i="1"/>
  <c r="V760" i="1"/>
  <c r="R760" i="1"/>
  <c r="M760" i="1"/>
  <c r="P760" i="1" s="1"/>
  <c r="I760" i="1"/>
  <c r="G760" i="1"/>
  <c r="W759" i="1"/>
  <c r="V759" i="1"/>
  <c r="R759" i="1"/>
  <c r="M759" i="1"/>
  <c r="P759" i="1" s="1"/>
  <c r="I759" i="1"/>
  <c r="G759" i="1"/>
  <c r="W758" i="1"/>
  <c r="V758" i="1"/>
  <c r="R758" i="1"/>
  <c r="M758" i="1"/>
  <c r="P758" i="1" s="1"/>
  <c r="I758" i="1"/>
  <c r="G758" i="1"/>
  <c r="W757" i="1"/>
  <c r="V757" i="1"/>
  <c r="R757" i="1"/>
  <c r="M757" i="1"/>
  <c r="P757" i="1" s="1"/>
  <c r="I757" i="1"/>
  <c r="G757" i="1"/>
  <c r="W756" i="1"/>
  <c r="V756" i="1"/>
  <c r="R756" i="1"/>
  <c r="M756" i="1"/>
  <c r="P756" i="1" s="1"/>
  <c r="I756" i="1"/>
  <c r="G756" i="1"/>
  <c r="W755" i="1"/>
  <c r="V755" i="1"/>
  <c r="R755" i="1"/>
  <c r="M755" i="1"/>
  <c r="P755" i="1" s="1"/>
  <c r="I755" i="1"/>
  <c r="G755" i="1"/>
  <c r="W754" i="1"/>
  <c r="V754" i="1"/>
  <c r="R754" i="1"/>
  <c r="M754" i="1"/>
  <c r="P754" i="1" s="1"/>
  <c r="I754" i="1"/>
  <c r="G754" i="1"/>
  <c r="W753" i="1"/>
  <c r="V753" i="1"/>
  <c r="R753" i="1"/>
  <c r="M753" i="1"/>
  <c r="P753" i="1" s="1"/>
  <c r="I753" i="1"/>
  <c r="G753" i="1"/>
  <c r="W752" i="1"/>
  <c r="V752" i="1"/>
  <c r="R752" i="1"/>
  <c r="M752" i="1"/>
  <c r="P752" i="1" s="1"/>
  <c r="I752" i="1"/>
  <c r="G752" i="1"/>
  <c r="W751" i="1"/>
  <c r="V751" i="1"/>
  <c r="R751" i="1"/>
  <c r="M751" i="1"/>
  <c r="P751" i="1" s="1"/>
  <c r="I751" i="1"/>
  <c r="G751" i="1"/>
  <c r="W750" i="1"/>
  <c r="V750" i="1"/>
  <c r="R750" i="1"/>
  <c r="M750" i="1"/>
  <c r="P750" i="1" s="1"/>
  <c r="I750" i="1"/>
  <c r="G750" i="1"/>
  <c r="W749" i="1"/>
  <c r="V749" i="1"/>
  <c r="R749" i="1"/>
  <c r="M749" i="1"/>
  <c r="P749" i="1" s="1"/>
  <c r="I749" i="1"/>
  <c r="G749" i="1"/>
  <c r="W748" i="1"/>
  <c r="V748" i="1"/>
  <c r="R748" i="1"/>
  <c r="M748" i="1"/>
  <c r="P748" i="1" s="1"/>
  <c r="I748" i="1"/>
  <c r="G748" i="1"/>
  <c r="W747" i="1"/>
  <c r="V747" i="1"/>
  <c r="R747" i="1"/>
  <c r="M747" i="1"/>
  <c r="P747" i="1" s="1"/>
  <c r="I747" i="1"/>
  <c r="G747" i="1"/>
  <c r="W746" i="1"/>
  <c r="V746" i="1"/>
  <c r="R746" i="1"/>
  <c r="M746" i="1"/>
  <c r="P746" i="1" s="1"/>
  <c r="I746" i="1"/>
  <c r="G746" i="1"/>
  <c r="W745" i="1"/>
  <c r="V745" i="1"/>
  <c r="R745" i="1"/>
  <c r="M745" i="1"/>
  <c r="P745" i="1" s="1"/>
  <c r="I745" i="1"/>
  <c r="G745" i="1"/>
  <c r="W744" i="1"/>
  <c r="V744" i="1"/>
  <c r="R744" i="1"/>
  <c r="M744" i="1"/>
  <c r="P744" i="1" s="1"/>
  <c r="I744" i="1"/>
  <c r="G744" i="1"/>
  <c r="W743" i="1"/>
  <c r="V743" i="1"/>
  <c r="R743" i="1"/>
  <c r="M743" i="1"/>
  <c r="P743" i="1" s="1"/>
  <c r="I743" i="1"/>
  <c r="G743" i="1"/>
  <c r="W742" i="1"/>
  <c r="V742" i="1"/>
  <c r="R742" i="1"/>
  <c r="M742" i="1"/>
  <c r="P742" i="1" s="1"/>
  <c r="I742" i="1"/>
  <c r="G742" i="1"/>
  <c r="W741" i="1"/>
  <c r="V741" i="1"/>
  <c r="R741" i="1"/>
  <c r="M741" i="1"/>
  <c r="P741" i="1" s="1"/>
  <c r="I741" i="1"/>
  <c r="G741" i="1"/>
  <c r="W740" i="1"/>
  <c r="V740" i="1"/>
  <c r="R740" i="1"/>
  <c r="M740" i="1"/>
  <c r="P740" i="1" s="1"/>
  <c r="I740" i="1"/>
  <c r="G740" i="1"/>
  <c r="W739" i="1"/>
  <c r="V739" i="1"/>
  <c r="R739" i="1"/>
  <c r="M739" i="1"/>
  <c r="P739" i="1" s="1"/>
  <c r="I739" i="1"/>
  <c r="G739" i="1"/>
  <c r="W738" i="1"/>
  <c r="V738" i="1"/>
  <c r="R738" i="1"/>
  <c r="M738" i="1"/>
  <c r="P738" i="1" s="1"/>
  <c r="I738" i="1"/>
  <c r="G738" i="1"/>
  <c r="W737" i="1"/>
  <c r="V737" i="1"/>
  <c r="R737" i="1"/>
  <c r="M737" i="1"/>
  <c r="P737" i="1" s="1"/>
  <c r="I737" i="1"/>
  <c r="G737" i="1"/>
  <c r="W736" i="1"/>
  <c r="V736" i="1"/>
  <c r="R736" i="1"/>
  <c r="M736" i="1"/>
  <c r="P736" i="1" s="1"/>
  <c r="I736" i="1"/>
  <c r="G736" i="1"/>
  <c r="W735" i="1"/>
  <c r="V735" i="1"/>
  <c r="R735" i="1"/>
  <c r="M735" i="1"/>
  <c r="P735" i="1" s="1"/>
  <c r="I735" i="1"/>
  <c r="G735" i="1"/>
  <c r="W734" i="1"/>
  <c r="V734" i="1"/>
  <c r="R734" i="1"/>
  <c r="M734" i="1"/>
  <c r="P734" i="1" s="1"/>
  <c r="I734" i="1"/>
  <c r="G734" i="1"/>
  <c r="W733" i="1"/>
  <c r="V733" i="1"/>
  <c r="R733" i="1"/>
  <c r="M733" i="1"/>
  <c r="P733" i="1" s="1"/>
  <c r="I733" i="1"/>
  <c r="G733" i="1"/>
  <c r="W732" i="1"/>
  <c r="V732" i="1"/>
  <c r="R732" i="1"/>
  <c r="M732" i="1"/>
  <c r="P732" i="1" s="1"/>
  <c r="I732" i="1"/>
  <c r="G732" i="1"/>
  <c r="W731" i="1"/>
  <c r="V731" i="1"/>
  <c r="R731" i="1"/>
  <c r="M731" i="1"/>
  <c r="P731" i="1" s="1"/>
  <c r="I731" i="1"/>
  <c r="G731" i="1"/>
  <c r="W730" i="1"/>
  <c r="V730" i="1"/>
  <c r="R730" i="1"/>
  <c r="M730" i="1"/>
  <c r="P730" i="1" s="1"/>
  <c r="I730" i="1"/>
  <c r="G730" i="1"/>
  <c r="W729" i="1"/>
  <c r="V729" i="1"/>
  <c r="R729" i="1"/>
  <c r="M729" i="1"/>
  <c r="P729" i="1" s="1"/>
  <c r="I729" i="1"/>
  <c r="G729" i="1"/>
  <c r="W728" i="1"/>
  <c r="V728" i="1"/>
  <c r="R728" i="1"/>
  <c r="M728" i="1"/>
  <c r="P728" i="1" s="1"/>
  <c r="I728" i="1"/>
  <c r="G728" i="1"/>
  <c r="W727" i="1"/>
  <c r="V727" i="1"/>
  <c r="R727" i="1"/>
  <c r="M727" i="1"/>
  <c r="P727" i="1" s="1"/>
  <c r="I727" i="1"/>
  <c r="G727" i="1"/>
  <c r="W726" i="1"/>
  <c r="V726" i="1"/>
  <c r="R726" i="1"/>
  <c r="M726" i="1"/>
  <c r="P726" i="1" s="1"/>
  <c r="I726" i="1"/>
  <c r="G726" i="1"/>
  <c r="W725" i="1"/>
  <c r="V725" i="1"/>
  <c r="R725" i="1"/>
  <c r="M725" i="1"/>
  <c r="P725" i="1" s="1"/>
  <c r="I725" i="1"/>
  <c r="G725" i="1"/>
  <c r="W724" i="1"/>
  <c r="V724" i="1"/>
  <c r="R724" i="1"/>
  <c r="M724" i="1"/>
  <c r="P724" i="1" s="1"/>
  <c r="I724" i="1"/>
  <c r="G724" i="1"/>
  <c r="W723" i="1"/>
  <c r="V723" i="1"/>
  <c r="R723" i="1"/>
  <c r="M723" i="1"/>
  <c r="P723" i="1" s="1"/>
  <c r="I723" i="1"/>
  <c r="G723" i="1"/>
  <c r="W722" i="1"/>
  <c r="V722" i="1"/>
  <c r="R722" i="1"/>
  <c r="M722" i="1"/>
  <c r="P722" i="1" s="1"/>
  <c r="I722" i="1"/>
  <c r="G722" i="1"/>
  <c r="W721" i="1"/>
  <c r="V721" i="1"/>
  <c r="R721" i="1"/>
  <c r="M721" i="1"/>
  <c r="P721" i="1" s="1"/>
  <c r="I721" i="1"/>
  <c r="G721" i="1"/>
  <c r="W720" i="1"/>
  <c r="V720" i="1"/>
  <c r="R720" i="1"/>
  <c r="M720" i="1"/>
  <c r="P720" i="1" s="1"/>
  <c r="I720" i="1"/>
  <c r="G720" i="1"/>
  <c r="W719" i="1"/>
  <c r="V719" i="1"/>
  <c r="R719" i="1"/>
  <c r="M719" i="1"/>
  <c r="P719" i="1" s="1"/>
  <c r="I719" i="1"/>
  <c r="G719" i="1"/>
  <c r="W718" i="1"/>
  <c r="V718" i="1"/>
  <c r="R718" i="1"/>
  <c r="M718" i="1"/>
  <c r="P718" i="1" s="1"/>
  <c r="I718" i="1"/>
  <c r="G718" i="1"/>
  <c r="W717" i="1"/>
  <c r="V717" i="1"/>
  <c r="R717" i="1"/>
  <c r="M717" i="1"/>
  <c r="P717" i="1" s="1"/>
  <c r="I717" i="1"/>
  <c r="G717" i="1"/>
  <c r="W716" i="1"/>
  <c r="V716" i="1"/>
  <c r="R716" i="1"/>
  <c r="M716" i="1"/>
  <c r="P716" i="1" s="1"/>
  <c r="I716" i="1"/>
  <c r="G716" i="1"/>
  <c r="W715" i="1"/>
  <c r="V715" i="1"/>
  <c r="R715" i="1"/>
  <c r="M715" i="1"/>
  <c r="P715" i="1" s="1"/>
  <c r="I715" i="1"/>
  <c r="G715" i="1"/>
  <c r="W714" i="1"/>
  <c r="V714" i="1"/>
  <c r="R714" i="1"/>
  <c r="M714" i="1"/>
  <c r="P714" i="1" s="1"/>
  <c r="I714" i="1"/>
  <c r="G714" i="1"/>
  <c r="W713" i="1"/>
  <c r="V713" i="1"/>
  <c r="R713" i="1"/>
  <c r="M713" i="1"/>
  <c r="P713" i="1" s="1"/>
  <c r="I713" i="1"/>
  <c r="G713" i="1"/>
  <c r="W712" i="1"/>
  <c r="V712" i="1"/>
  <c r="R712" i="1"/>
  <c r="M712" i="1"/>
  <c r="P712" i="1" s="1"/>
  <c r="I712" i="1"/>
  <c r="G712" i="1"/>
  <c r="W711" i="1"/>
  <c r="V711" i="1"/>
  <c r="R711" i="1"/>
  <c r="M711" i="1"/>
  <c r="P711" i="1" s="1"/>
  <c r="I711" i="1"/>
  <c r="G711" i="1"/>
  <c r="W710" i="1"/>
  <c r="V710" i="1"/>
  <c r="R710" i="1"/>
  <c r="M710" i="1"/>
  <c r="P710" i="1" s="1"/>
  <c r="I710" i="1"/>
  <c r="G710" i="1"/>
  <c r="W709" i="1"/>
  <c r="V709" i="1"/>
  <c r="R709" i="1"/>
  <c r="M709" i="1"/>
  <c r="P709" i="1" s="1"/>
  <c r="I709" i="1"/>
  <c r="G709" i="1"/>
  <c r="W708" i="1"/>
  <c r="V708" i="1"/>
  <c r="R708" i="1"/>
  <c r="M708" i="1"/>
  <c r="P708" i="1" s="1"/>
  <c r="I708" i="1"/>
  <c r="G708" i="1"/>
  <c r="W707" i="1"/>
  <c r="V707" i="1"/>
  <c r="R707" i="1"/>
  <c r="M707" i="1"/>
  <c r="P707" i="1" s="1"/>
  <c r="I707" i="1"/>
  <c r="G707" i="1"/>
  <c r="W706" i="1"/>
  <c r="V706" i="1"/>
  <c r="R706" i="1"/>
  <c r="M706" i="1"/>
  <c r="P706" i="1" s="1"/>
  <c r="I706" i="1"/>
  <c r="G706" i="1"/>
  <c r="W705" i="1"/>
  <c r="V705" i="1"/>
  <c r="R705" i="1"/>
  <c r="M705" i="1"/>
  <c r="P705" i="1" s="1"/>
  <c r="I705" i="1"/>
  <c r="G705" i="1"/>
  <c r="W704" i="1"/>
  <c r="V704" i="1"/>
  <c r="R704" i="1"/>
  <c r="M704" i="1"/>
  <c r="P704" i="1" s="1"/>
  <c r="I704" i="1"/>
  <c r="G704" i="1"/>
  <c r="W703" i="1"/>
  <c r="V703" i="1"/>
  <c r="R703" i="1"/>
  <c r="M703" i="1"/>
  <c r="P703" i="1" s="1"/>
  <c r="I703" i="1"/>
  <c r="G703" i="1"/>
  <c r="W702" i="1"/>
  <c r="V702" i="1"/>
  <c r="R702" i="1"/>
  <c r="M702" i="1"/>
  <c r="P702" i="1" s="1"/>
  <c r="I702" i="1"/>
  <c r="G702" i="1"/>
  <c r="W701" i="1"/>
  <c r="V701" i="1"/>
  <c r="R701" i="1"/>
  <c r="M701" i="1"/>
  <c r="P701" i="1" s="1"/>
  <c r="I701" i="1"/>
  <c r="G701" i="1"/>
  <c r="W700" i="1"/>
  <c r="V700" i="1"/>
  <c r="R700" i="1"/>
  <c r="M700" i="1"/>
  <c r="P700" i="1" s="1"/>
  <c r="I700" i="1"/>
  <c r="G700" i="1"/>
  <c r="W699" i="1"/>
  <c r="V699" i="1"/>
  <c r="R699" i="1"/>
  <c r="M699" i="1"/>
  <c r="P699" i="1" s="1"/>
  <c r="I699" i="1"/>
  <c r="G699" i="1"/>
  <c r="W698" i="1"/>
  <c r="V698" i="1"/>
  <c r="R698" i="1"/>
  <c r="M698" i="1"/>
  <c r="P698" i="1" s="1"/>
  <c r="I698" i="1"/>
  <c r="G698" i="1"/>
  <c r="W697" i="1"/>
  <c r="V697" i="1"/>
  <c r="R697" i="1"/>
  <c r="M697" i="1"/>
  <c r="P697" i="1" s="1"/>
  <c r="I697" i="1"/>
  <c r="G697" i="1"/>
  <c r="W696" i="1"/>
  <c r="V696" i="1"/>
  <c r="R696" i="1"/>
  <c r="M696" i="1"/>
  <c r="P696" i="1" s="1"/>
  <c r="I696" i="1"/>
  <c r="G696" i="1"/>
  <c r="W695" i="1"/>
  <c r="V695" i="1"/>
  <c r="R695" i="1"/>
  <c r="M695" i="1"/>
  <c r="P695" i="1" s="1"/>
  <c r="I695" i="1"/>
  <c r="G695" i="1"/>
  <c r="W694" i="1"/>
  <c r="V694" i="1"/>
  <c r="R694" i="1"/>
  <c r="M694" i="1"/>
  <c r="P694" i="1" s="1"/>
  <c r="I694" i="1"/>
  <c r="G694" i="1"/>
  <c r="W693" i="1"/>
  <c r="V693" i="1"/>
  <c r="R693" i="1"/>
  <c r="M693" i="1"/>
  <c r="P693" i="1" s="1"/>
  <c r="I693" i="1"/>
  <c r="G693" i="1"/>
  <c r="W692" i="1"/>
  <c r="V692" i="1"/>
  <c r="R692" i="1"/>
  <c r="M692" i="1"/>
  <c r="P692" i="1" s="1"/>
  <c r="I692" i="1"/>
  <c r="G692" i="1"/>
  <c r="W691" i="1"/>
  <c r="V691" i="1"/>
  <c r="R691" i="1"/>
  <c r="M691" i="1"/>
  <c r="P691" i="1" s="1"/>
  <c r="I691" i="1"/>
  <c r="G691" i="1"/>
  <c r="W690" i="1"/>
  <c r="V690" i="1"/>
  <c r="R690" i="1"/>
  <c r="M690" i="1"/>
  <c r="P690" i="1" s="1"/>
  <c r="I690" i="1"/>
  <c r="G690" i="1"/>
  <c r="W689" i="1"/>
  <c r="V689" i="1"/>
  <c r="R689" i="1"/>
  <c r="M689" i="1"/>
  <c r="P689" i="1" s="1"/>
  <c r="I689" i="1"/>
  <c r="G689" i="1"/>
  <c r="W688" i="1"/>
  <c r="V688" i="1"/>
  <c r="R688" i="1"/>
  <c r="M688" i="1"/>
  <c r="P688" i="1" s="1"/>
  <c r="I688" i="1"/>
  <c r="G688" i="1"/>
  <c r="W687" i="1"/>
  <c r="V687" i="1"/>
  <c r="R687" i="1"/>
  <c r="M687" i="1"/>
  <c r="P687" i="1" s="1"/>
  <c r="I687" i="1"/>
  <c r="G687" i="1"/>
  <c r="W686" i="1"/>
  <c r="V686" i="1"/>
  <c r="R686" i="1"/>
  <c r="M686" i="1"/>
  <c r="P686" i="1" s="1"/>
  <c r="I686" i="1"/>
  <c r="G686" i="1"/>
  <c r="W685" i="1"/>
  <c r="V685" i="1"/>
  <c r="R685" i="1"/>
  <c r="M685" i="1"/>
  <c r="P685" i="1" s="1"/>
  <c r="I685" i="1"/>
  <c r="G685" i="1"/>
  <c r="W684" i="1"/>
  <c r="V684" i="1"/>
  <c r="R684" i="1"/>
  <c r="M684" i="1"/>
  <c r="P684" i="1" s="1"/>
  <c r="I684" i="1"/>
  <c r="G684" i="1"/>
  <c r="W683" i="1"/>
  <c r="V683" i="1"/>
  <c r="R683" i="1"/>
  <c r="M683" i="1"/>
  <c r="P683" i="1" s="1"/>
  <c r="I683" i="1"/>
  <c r="G683" i="1"/>
  <c r="W682" i="1"/>
  <c r="V682" i="1"/>
  <c r="R682" i="1"/>
  <c r="M682" i="1"/>
  <c r="P682" i="1" s="1"/>
  <c r="I682" i="1"/>
  <c r="G682" i="1"/>
  <c r="W681" i="1"/>
  <c r="V681" i="1"/>
  <c r="R681" i="1"/>
  <c r="M681" i="1"/>
  <c r="P681" i="1" s="1"/>
  <c r="I681" i="1"/>
  <c r="G681" i="1"/>
  <c r="W680" i="1"/>
  <c r="V680" i="1"/>
  <c r="R680" i="1"/>
  <c r="M680" i="1"/>
  <c r="P680" i="1" s="1"/>
  <c r="I680" i="1"/>
  <c r="G680" i="1"/>
  <c r="W679" i="1"/>
  <c r="V679" i="1"/>
  <c r="R679" i="1"/>
  <c r="M679" i="1"/>
  <c r="P679" i="1" s="1"/>
  <c r="I679" i="1"/>
  <c r="G679" i="1"/>
  <c r="W678" i="1"/>
  <c r="V678" i="1"/>
  <c r="R678" i="1"/>
  <c r="M678" i="1"/>
  <c r="P678" i="1" s="1"/>
  <c r="I678" i="1"/>
  <c r="G678" i="1"/>
  <c r="W677" i="1"/>
  <c r="V677" i="1"/>
  <c r="R677" i="1"/>
  <c r="M677" i="1"/>
  <c r="P677" i="1" s="1"/>
  <c r="I677" i="1"/>
  <c r="G677" i="1"/>
  <c r="W676" i="1"/>
  <c r="V676" i="1"/>
  <c r="R676" i="1"/>
  <c r="M676" i="1"/>
  <c r="P676" i="1" s="1"/>
  <c r="I676" i="1"/>
  <c r="G676" i="1"/>
  <c r="W675" i="1"/>
  <c r="V675" i="1"/>
  <c r="R675" i="1"/>
  <c r="M675" i="1"/>
  <c r="P675" i="1" s="1"/>
  <c r="I675" i="1"/>
  <c r="G675" i="1"/>
  <c r="W674" i="1"/>
  <c r="V674" i="1"/>
  <c r="R674" i="1"/>
  <c r="M674" i="1"/>
  <c r="P674" i="1" s="1"/>
  <c r="I674" i="1"/>
  <c r="G674" i="1"/>
  <c r="W673" i="1"/>
  <c r="V673" i="1"/>
  <c r="R673" i="1"/>
  <c r="M673" i="1"/>
  <c r="P673" i="1" s="1"/>
  <c r="I673" i="1"/>
  <c r="G673" i="1"/>
  <c r="W672" i="1"/>
  <c r="V672" i="1"/>
  <c r="R672" i="1"/>
  <c r="M672" i="1"/>
  <c r="P672" i="1" s="1"/>
  <c r="I672" i="1"/>
  <c r="G672" i="1"/>
  <c r="W671" i="1"/>
  <c r="V671" i="1"/>
  <c r="R671" i="1"/>
  <c r="M671" i="1"/>
  <c r="P671" i="1" s="1"/>
  <c r="I671" i="1"/>
  <c r="G671" i="1"/>
  <c r="W670" i="1"/>
  <c r="V670" i="1"/>
  <c r="R670" i="1"/>
  <c r="M670" i="1"/>
  <c r="P670" i="1" s="1"/>
  <c r="I670" i="1"/>
  <c r="G670" i="1"/>
  <c r="W669" i="1"/>
  <c r="V669" i="1"/>
  <c r="R669" i="1"/>
  <c r="M669" i="1"/>
  <c r="P669" i="1" s="1"/>
  <c r="I669" i="1"/>
  <c r="G669" i="1"/>
  <c r="W668" i="1"/>
  <c r="V668" i="1"/>
  <c r="R668" i="1"/>
  <c r="M668" i="1"/>
  <c r="P668" i="1" s="1"/>
  <c r="I668" i="1"/>
  <c r="G668" i="1"/>
  <c r="W667" i="1"/>
  <c r="V667" i="1"/>
  <c r="R667" i="1"/>
  <c r="M667" i="1"/>
  <c r="P667" i="1" s="1"/>
  <c r="I667" i="1"/>
  <c r="G667" i="1"/>
  <c r="W666" i="1"/>
  <c r="V666" i="1"/>
  <c r="R666" i="1"/>
  <c r="M666" i="1"/>
  <c r="P666" i="1" s="1"/>
  <c r="I666" i="1"/>
  <c r="G666" i="1"/>
  <c r="W665" i="1"/>
  <c r="V665" i="1"/>
  <c r="R665" i="1"/>
  <c r="M665" i="1"/>
  <c r="P665" i="1" s="1"/>
  <c r="I665" i="1"/>
  <c r="G665" i="1"/>
  <c r="W664" i="1"/>
  <c r="V664" i="1"/>
  <c r="R664" i="1"/>
  <c r="M664" i="1"/>
  <c r="P664" i="1" s="1"/>
  <c r="I664" i="1"/>
  <c r="G664" i="1"/>
  <c r="W663" i="1"/>
  <c r="V663" i="1"/>
  <c r="R663" i="1"/>
  <c r="M663" i="1"/>
  <c r="P663" i="1" s="1"/>
  <c r="I663" i="1"/>
  <c r="G663" i="1"/>
  <c r="W662" i="1"/>
  <c r="V662" i="1"/>
  <c r="R662" i="1"/>
  <c r="M662" i="1"/>
  <c r="P662" i="1" s="1"/>
  <c r="I662" i="1"/>
  <c r="G662" i="1"/>
  <c r="W661" i="1"/>
  <c r="V661" i="1"/>
  <c r="R661" i="1"/>
  <c r="M661" i="1"/>
  <c r="P661" i="1" s="1"/>
  <c r="I661" i="1"/>
  <c r="G661" i="1"/>
  <c r="W660" i="1"/>
  <c r="V660" i="1"/>
  <c r="R660" i="1"/>
  <c r="M660" i="1"/>
  <c r="P660" i="1" s="1"/>
  <c r="I660" i="1"/>
  <c r="G660" i="1"/>
  <c r="W659" i="1"/>
  <c r="V659" i="1"/>
  <c r="R659" i="1"/>
  <c r="M659" i="1"/>
  <c r="P659" i="1" s="1"/>
  <c r="I659" i="1"/>
  <c r="G659" i="1"/>
  <c r="W658" i="1"/>
  <c r="V658" i="1"/>
  <c r="R658" i="1"/>
  <c r="M658" i="1"/>
  <c r="P658" i="1" s="1"/>
  <c r="I658" i="1"/>
  <c r="G658" i="1"/>
  <c r="W657" i="1"/>
  <c r="V657" i="1"/>
  <c r="R657" i="1"/>
  <c r="M657" i="1"/>
  <c r="P657" i="1" s="1"/>
  <c r="I657" i="1"/>
  <c r="G657" i="1"/>
  <c r="W656" i="1"/>
  <c r="V656" i="1"/>
  <c r="R656" i="1"/>
  <c r="M656" i="1"/>
  <c r="I656" i="1"/>
  <c r="G656" i="1"/>
  <c r="W655" i="1"/>
  <c r="V655" i="1"/>
  <c r="R655" i="1"/>
  <c r="M655" i="1"/>
  <c r="P655" i="1" s="1"/>
  <c r="I655" i="1"/>
  <c r="G655" i="1"/>
  <c r="W654" i="1"/>
  <c r="V654" i="1"/>
  <c r="R654" i="1"/>
  <c r="M654" i="1"/>
  <c r="P654" i="1" s="1"/>
  <c r="I654" i="1"/>
  <c r="G654" i="1"/>
  <c r="W653" i="1"/>
  <c r="V653" i="1"/>
  <c r="R653" i="1"/>
  <c r="M653" i="1"/>
  <c r="P653" i="1" s="1"/>
  <c r="I653" i="1"/>
  <c r="G653" i="1"/>
  <c r="W652" i="1"/>
  <c r="V652" i="1"/>
  <c r="R652" i="1"/>
  <c r="M652" i="1"/>
  <c r="I652" i="1"/>
  <c r="G652" i="1"/>
  <c r="W651" i="1"/>
  <c r="V651" i="1"/>
  <c r="R651" i="1"/>
  <c r="M651" i="1"/>
  <c r="P651" i="1" s="1"/>
  <c r="I651" i="1"/>
  <c r="G651" i="1"/>
  <c r="W650" i="1"/>
  <c r="V650" i="1"/>
  <c r="R650" i="1"/>
  <c r="M650" i="1"/>
  <c r="P650" i="1" s="1"/>
  <c r="I650" i="1"/>
  <c r="G650" i="1"/>
  <c r="W649" i="1"/>
  <c r="V649" i="1"/>
  <c r="R649" i="1"/>
  <c r="M649" i="1"/>
  <c r="P649" i="1" s="1"/>
  <c r="I649" i="1"/>
  <c r="G649" i="1"/>
  <c r="W648" i="1"/>
  <c r="V648" i="1"/>
  <c r="R648" i="1"/>
  <c r="M648" i="1"/>
  <c r="I648" i="1"/>
  <c r="G648" i="1"/>
  <c r="W647" i="1"/>
  <c r="V647" i="1"/>
  <c r="R647" i="1"/>
  <c r="M647" i="1"/>
  <c r="P647" i="1" s="1"/>
  <c r="I647" i="1"/>
  <c r="G647" i="1"/>
  <c r="W646" i="1"/>
  <c r="V646" i="1"/>
  <c r="R646" i="1"/>
  <c r="M646" i="1"/>
  <c r="P646" i="1" s="1"/>
  <c r="I646" i="1"/>
  <c r="G646" i="1"/>
  <c r="W645" i="1"/>
  <c r="V645" i="1"/>
  <c r="R645" i="1"/>
  <c r="M645" i="1"/>
  <c r="P645" i="1" s="1"/>
  <c r="I645" i="1"/>
  <c r="G645" i="1"/>
  <c r="W644" i="1"/>
  <c r="V644" i="1"/>
  <c r="R644" i="1"/>
  <c r="M644" i="1"/>
  <c r="I644" i="1"/>
  <c r="G644" i="1"/>
  <c r="W643" i="1"/>
  <c r="V643" i="1"/>
  <c r="R643" i="1"/>
  <c r="M643" i="1"/>
  <c r="P643" i="1" s="1"/>
  <c r="I643" i="1"/>
  <c r="G643" i="1"/>
  <c r="W642" i="1"/>
  <c r="V642" i="1"/>
  <c r="R642" i="1"/>
  <c r="M642" i="1"/>
  <c r="P642" i="1" s="1"/>
  <c r="I642" i="1"/>
  <c r="G642" i="1"/>
  <c r="W641" i="1"/>
  <c r="V641" i="1"/>
  <c r="R641" i="1"/>
  <c r="M641" i="1"/>
  <c r="P641" i="1" s="1"/>
  <c r="I641" i="1"/>
  <c r="G641" i="1"/>
  <c r="W640" i="1"/>
  <c r="V640" i="1"/>
  <c r="R640" i="1"/>
  <c r="M640" i="1"/>
  <c r="I640" i="1"/>
  <c r="G640" i="1"/>
  <c r="W639" i="1"/>
  <c r="V639" i="1"/>
  <c r="R639" i="1"/>
  <c r="M639" i="1"/>
  <c r="P639" i="1" s="1"/>
  <c r="I639" i="1"/>
  <c r="G639" i="1"/>
  <c r="W638" i="1"/>
  <c r="V638" i="1"/>
  <c r="R638" i="1"/>
  <c r="M638" i="1"/>
  <c r="P638" i="1" s="1"/>
  <c r="I638" i="1"/>
  <c r="G638" i="1"/>
  <c r="W637" i="1"/>
  <c r="V637" i="1"/>
  <c r="R637" i="1"/>
  <c r="M637" i="1"/>
  <c r="P637" i="1" s="1"/>
  <c r="I637" i="1"/>
  <c r="G637" i="1"/>
  <c r="W636" i="1"/>
  <c r="V636" i="1"/>
  <c r="R636" i="1"/>
  <c r="M636" i="1"/>
  <c r="I636" i="1"/>
  <c r="G636" i="1"/>
  <c r="W635" i="1"/>
  <c r="V635" i="1"/>
  <c r="R635" i="1"/>
  <c r="M635" i="1"/>
  <c r="P635" i="1" s="1"/>
  <c r="I635" i="1"/>
  <c r="G635" i="1"/>
  <c r="W634" i="1"/>
  <c r="V634" i="1"/>
  <c r="R634" i="1"/>
  <c r="M634" i="1"/>
  <c r="P634" i="1" s="1"/>
  <c r="I634" i="1"/>
  <c r="G634" i="1"/>
  <c r="W633" i="1"/>
  <c r="V633" i="1"/>
  <c r="R633" i="1"/>
  <c r="M633" i="1"/>
  <c r="P633" i="1" s="1"/>
  <c r="I633" i="1"/>
  <c r="G633" i="1"/>
  <c r="W632" i="1"/>
  <c r="V632" i="1"/>
  <c r="R632" i="1"/>
  <c r="M632" i="1"/>
  <c r="I632" i="1"/>
  <c r="G632" i="1"/>
  <c r="W631" i="1"/>
  <c r="V631" i="1"/>
  <c r="R631" i="1"/>
  <c r="M631" i="1"/>
  <c r="P631" i="1" s="1"/>
  <c r="I631" i="1"/>
  <c r="G631" i="1"/>
  <c r="W630" i="1"/>
  <c r="V630" i="1"/>
  <c r="R630" i="1"/>
  <c r="M630" i="1"/>
  <c r="P630" i="1" s="1"/>
  <c r="I630" i="1"/>
  <c r="G630" i="1"/>
  <c r="W629" i="1"/>
  <c r="V629" i="1"/>
  <c r="R629" i="1"/>
  <c r="M629" i="1"/>
  <c r="P629" i="1" s="1"/>
  <c r="I629" i="1"/>
  <c r="G629" i="1"/>
  <c r="W628" i="1"/>
  <c r="V628" i="1"/>
  <c r="R628" i="1"/>
  <c r="M628" i="1"/>
  <c r="I628" i="1"/>
  <c r="G628" i="1"/>
  <c r="W627" i="1"/>
  <c r="V627" i="1"/>
  <c r="R627" i="1"/>
  <c r="M627" i="1"/>
  <c r="P627" i="1" s="1"/>
  <c r="I627" i="1"/>
  <c r="G627" i="1"/>
  <c r="W626" i="1"/>
  <c r="V626" i="1"/>
  <c r="R626" i="1"/>
  <c r="M626" i="1"/>
  <c r="P626" i="1" s="1"/>
  <c r="I626" i="1"/>
  <c r="G626" i="1"/>
  <c r="W625" i="1"/>
  <c r="V625" i="1"/>
  <c r="R625" i="1"/>
  <c r="M625" i="1"/>
  <c r="P625" i="1" s="1"/>
  <c r="I625" i="1"/>
  <c r="G625" i="1"/>
  <c r="W624" i="1"/>
  <c r="V624" i="1"/>
  <c r="R624" i="1"/>
  <c r="M624" i="1"/>
  <c r="P624" i="1" s="1"/>
  <c r="I624" i="1"/>
  <c r="G624" i="1"/>
  <c r="W623" i="1"/>
  <c r="V623" i="1"/>
  <c r="R623" i="1"/>
  <c r="M623" i="1"/>
  <c r="P623" i="1" s="1"/>
  <c r="I623" i="1"/>
  <c r="G623" i="1"/>
  <c r="W622" i="1"/>
  <c r="V622" i="1"/>
  <c r="R622" i="1"/>
  <c r="M622" i="1"/>
  <c r="P622" i="1" s="1"/>
  <c r="I622" i="1"/>
  <c r="G622" i="1"/>
  <c r="W621" i="1"/>
  <c r="V621" i="1"/>
  <c r="R621" i="1"/>
  <c r="M621" i="1"/>
  <c r="P621" i="1" s="1"/>
  <c r="I621" i="1"/>
  <c r="G621" i="1"/>
  <c r="W620" i="1"/>
  <c r="V620" i="1"/>
  <c r="R620" i="1"/>
  <c r="M620" i="1"/>
  <c r="P620" i="1" s="1"/>
  <c r="I620" i="1"/>
  <c r="G620" i="1"/>
  <c r="W619" i="1"/>
  <c r="V619" i="1"/>
  <c r="R619" i="1"/>
  <c r="M619" i="1"/>
  <c r="P619" i="1" s="1"/>
  <c r="I619" i="1"/>
  <c r="G619" i="1"/>
  <c r="W618" i="1"/>
  <c r="V618" i="1"/>
  <c r="R618" i="1"/>
  <c r="M618" i="1"/>
  <c r="P618" i="1" s="1"/>
  <c r="I618" i="1"/>
  <c r="G618" i="1"/>
  <c r="W617" i="1"/>
  <c r="V617" i="1"/>
  <c r="R617" i="1"/>
  <c r="M617" i="1"/>
  <c r="P617" i="1" s="1"/>
  <c r="I617" i="1"/>
  <c r="G617" i="1"/>
  <c r="W616" i="1"/>
  <c r="V616" i="1"/>
  <c r="R616" i="1"/>
  <c r="M616" i="1"/>
  <c r="P616" i="1" s="1"/>
  <c r="I616" i="1"/>
  <c r="G616" i="1"/>
  <c r="W615" i="1"/>
  <c r="V615" i="1"/>
  <c r="R615" i="1"/>
  <c r="M615" i="1"/>
  <c r="P615" i="1" s="1"/>
  <c r="I615" i="1"/>
  <c r="G615" i="1"/>
  <c r="W614" i="1"/>
  <c r="V614" i="1"/>
  <c r="R614" i="1"/>
  <c r="M614" i="1"/>
  <c r="P614" i="1" s="1"/>
  <c r="I614" i="1"/>
  <c r="G614" i="1"/>
  <c r="W613" i="1"/>
  <c r="V613" i="1"/>
  <c r="R613" i="1"/>
  <c r="M613" i="1"/>
  <c r="P613" i="1" s="1"/>
  <c r="I613" i="1"/>
  <c r="G613" i="1"/>
  <c r="W612" i="1"/>
  <c r="V612" i="1"/>
  <c r="R612" i="1"/>
  <c r="M612" i="1"/>
  <c r="P612" i="1" s="1"/>
  <c r="I612" i="1"/>
  <c r="G612" i="1"/>
  <c r="W611" i="1"/>
  <c r="V611" i="1"/>
  <c r="R611" i="1"/>
  <c r="M611" i="1"/>
  <c r="P611" i="1" s="1"/>
  <c r="I611" i="1"/>
  <c r="G611" i="1"/>
  <c r="W610" i="1"/>
  <c r="V610" i="1"/>
  <c r="R610" i="1"/>
  <c r="M610" i="1"/>
  <c r="P610" i="1" s="1"/>
  <c r="I610" i="1"/>
  <c r="G610" i="1"/>
  <c r="W609" i="1"/>
  <c r="V609" i="1"/>
  <c r="R609" i="1"/>
  <c r="M609" i="1"/>
  <c r="P609" i="1" s="1"/>
  <c r="I609" i="1"/>
  <c r="G609" i="1"/>
  <c r="W608" i="1"/>
  <c r="V608" i="1"/>
  <c r="R608" i="1"/>
  <c r="M608" i="1"/>
  <c r="P608" i="1" s="1"/>
  <c r="I608" i="1"/>
  <c r="G608" i="1"/>
  <c r="W607" i="1"/>
  <c r="V607" i="1"/>
  <c r="R607" i="1"/>
  <c r="M607" i="1"/>
  <c r="P607" i="1" s="1"/>
  <c r="I607" i="1"/>
  <c r="G607" i="1"/>
  <c r="W606" i="1"/>
  <c r="V606" i="1"/>
  <c r="R606" i="1"/>
  <c r="M606" i="1"/>
  <c r="P606" i="1" s="1"/>
  <c r="I606" i="1"/>
  <c r="G606" i="1"/>
  <c r="W605" i="1"/>
  <c r="V605" i="1"/>
  <c r="R605" i="1"/>
  <c r="M605" i="1"/>
  <c r="P605" i="1" s="1"/>
  <c r="I605" i="1"/>
  <c r="G605" i="1"/>
  <c r="W604" i="1"/>
  <c r="V604" i="1"/>
  <c r="R604" i="1"/>
  <c r="M604" i="1"/>
  <c r="P604" i="1" s="1"/>
  <c r="I604" i="1"/>
  <c r="G604" i="1"/>
  <c r="W603" i="1"/>
  <c r="V603" i="1"/>
  <c r="R603" i="1"/>
  <c r="M603" i="1"/>
  <c r="P603" i="1" s="1"/>
  <c r="I603" i="1"/>
  <c r="G603" i="1"/>
  <c r="W602" i="1"/>
  <c r="V602" i="1"/>
  <c r="R602" i="1"/>
  <c r="M602" i="1"/>
  <c r="P602" i="1" s="1"/>
  <c r="I602" i="1"/>
  <c r="G602" i="1"/>
  <c r="W601" i="1"/>
  <c r="V601" i="1"/>
  <c r="R601" i="1"/>
  <c r="M601" i="1"/>
  <c r="P601" i="1" s="1"/>
  <c r="I601" i="1"/>
  <c r="G601" i="1"/>
  <c r="W600" i="1"/>
  <c r="V600" i="1"/>
  <c r="R600" i="1"/>
  <c r="M600" i="1"/>
  <c r="P600" i="1" s="1"/>
  <c r="I600" i="1"/>
  <c r="G600" i="1"/>
  <c r="W599" i="1"/>
  <c r="V599" i="1"/>
  <c r="R599" i="1"/>
  <c r="M599" i="1"/>
  <c r="P599" i="1" s="1"/>
  <c r="I599" i="1"/>
  <c r="G599" i="1"/>
  <c r="W598" i="1"/>
  <c r="V598" i="1"/>
  <c r="R598" i="1"/>
  <c r="M598" i="1"/>
  <c r="P598" i="1" s="1"/>
  <c r="I598" i="1"/>
  <c r="G598" i="1"/>
  <c r="W597" i="1"/>
  <c r="V597" i="1"/>
  <c r="R597" i="1"/>
  <c r="M597" i="1"/>
  <c r="P597" i="1" s="1"/>
  <c r="I597" i="1"/>
  <c r="G597" i="1"/>
  <c r="W596" i="1"/>
  <c r="V596" i="1"/>
  <c r="R596" i="1"/>
  <c r="M596" i="1"/>
  <c r="P596" i="1" s="1"/>
  <c r="I596" i="1"/>
  <c r="G596" i="1"/>
  <c r="W595" i="1"/>
  <c r="V595" i="1"/>
  <c r="R595" i="1"/>
  <c r="M595" i="1"/>
  <c r="P595" i="1" s="1"/>
  <c r="I595" i="1"/>
  <c r="G595" i="1"/>
  <c r="W594" i="1"/>
  <c r="V594" i="1"/>
  <c r="R594" i="1"/>
  <c r="M594" i="1"/>
  <c r="P594" i="1" s="1"/>
  <c r="I594" i="1"/>
  <c r="G594" i="1"/>
  <c r="W593" i="1"/>
  <c r="V593" i="1"/>
  <c r="R593" i="1"/>
  <c r="M593" i="1"/>
  <c r="P593" i="1" s="1"/>
  <c r="I593" i="1"/>
  <c r="G593" i="1"/>
  <c r="W592" i="1"/>
  <c r="V592" i="1"/>
  <c r="R592" i="1"/>
  <c r="M592" i="1"/>
  <c r="P592" i="1" s="1"/>
  <c r="I592" i="1"/>
  <c r="G592" i="1"/>
  <c r="W591" i="1"/>
  <c r="V591" i="1"/>
  <c r="R591" i="1"/>
  <c r="M591" i="1"/>
  <c r="P591" i="1" s="1"/>
  <c r="I591" i="1"/>
  <c r="G591" i="1"/>
  <c r="W590" i="1"/>
  <c r="V590" i="1"/>
  <c r="R590" i="1"/>
  <c r="M590" i="1"/>
  <c r="P590" i="1" s="1"/>
  <c r="I590" i="1"/>
  <c r="G590" i="1"/>
  <c r="W589" i="1"/>
  <c r="V589" i="1"/>
  <c r="R589" i="1"/>
  <c r="M589" i="1"/>
  <c r="P589" i="1" s="1"/>
  <c r="I589" i="1"/>
  <c r="G589" i="1"/>
  <c r="W588" i="1"/>
  <c r="V588" i="1"/>
  <c r="R588" i="1"/>
  <c r="M588" i="1"/>
  <c r="P588" i="1" s="1"/>
  <c r="I588" i="1"/>
  <c r="G588" i="1"/>
  <c r="W587" i="1"/>
  <c r="V587" i="1"/>
  <c r="R587" i="1"/>
  <c r="M587" i="1"/>
  <c r="P587" i="1" s="1"/>
  <c r="I587" i="1"/>
  <c r="G587" i="1"/>
  <c r="W586" i="1"/>
  <c r="V586" i="1"/>
  <c r="R586" i="1"/>
  <c r="M586" i="1"/>
  <c r="P586" i="1" s="1"/>
  <c r="I586" i="1"/>
  <c r="G586" i="1"/>
  <c r="W585" i="1"/>
  <c r="V585" i="1"/>
  <c r="R585" i="1"/>
  <c r="M585" i="1"/>
  <c r="P585" i="1" s="1"/>
  <c r="I585" i="1"/>
  <c r="G585" i="1"/>
  <c r="W584" i="1"/>
  <c r="V584" i="1"/>
  <c r="R584" i="1"/>
  <c r="M584" i="1"/>
  <c r="P584" i="1" s="1"/>
  <c r="I584" i="1"/>
  <c r="G584" i="1"/>
  <c r="W583" i="1"/>
  <c r="V583" i="1"/>
  <c r="R583" i="1"/>
  <c r="M583" i="1"/>
  <c r="P583" i="1" s="1"/>
  <c r="I583" i="1"/>
  <c r="G583" i="1"/>
  <c r="W582" i="1"/>
  <c r="V582" i="1"/>
  <c r="R582" i="1"/>
  <c r="M582" i="1"/>
  <c r="P582" i="1" s="1"/>
  <c r="I582" i="1"/>
  <c r="G582" i="1"/>
  <c r="W581" i="1"/>
  <c r="V581" i="1"/>
  <c r="R581" i="1"/>
  <c r="M581" i="1"/>
  <c r="P581" i="1" s="1"/>
  <c r="I581" i="1"/>
  <c r="G581" i="1"/>
  <c r="W580" i="1"/>
  <c r="V580" i="1"/>
  <c r="R580" i="1"/>
  <c r="M580" i="1"/>
  <c r="P580" i="1" s="1"/>
  <c r="I580" i="1"/>
  <c r="G580" i="1"/>
  <c r="W579" i="1"/>
  <c r="V579" i="1"/>
  <c r="R579" i="1"/>
  <c r="M579" i="1"/>
  <c r="P579" i="1" s="1"/>
  <c r="I579" i="1"/>
  <c r="G579" i="1"/>
  <c r="W578" i="1"/>
  <c r="V578" i="1"/>
  <c r="R578" i="1"/>
  <c r="M578" i="1"/>
  <c r="P578" i="1" s="1"/>
  <c r="I578" i="1"/>
  <c r="G578" i="1"/>
  <c r="W577" i="1"/>
  <c r="V577" i="1"/>
  <c r="R577" i="1"/>
  <c r="M577" i="1"/>
  <c r="P577" i="1" s="1"/>
  <c r="I577" i="1"/>
  <c r="G577" i="1"/>
  <c r="W576" i="1"/>
  <c r="V576" i="1"/>
  <c r="R576" i="1"/>
  <c r="M576" i="1"/>
  <c r="P576" i="1" s="1"/>
  <c r="I576" i="1"/>
  <c r="G576" i="1"/>
  <c r="W575" i="1"/>
  <c r="V575" i="1"/>
  <c r="R575" i="1"/>
  <c r="M575" i="1"/>
  <c r="P575" i="1" s="1"/>
  <c r="I575" i="1"/>
  <c r="G575" i="1"/>
  <c r="W574" i="1"/>
  <c r="V574" i="1"/>
  <c r="R574" i="1"/>
  <c r="M574" i="1"/>
  <c r="P574" i="1" s="1"/>
  <c r="I574" i="1"/>
  <c r="G574" i="1"/>
  <c r="W573" i="1"/>
  <c r="V573" i="1"/>
  <c r="R573" i="1"/>
  <c r="M573" i="1"/>
  <c r="P573" i="1" s="1"/>
  <c r="I573" i="1"/>
  <c r="G573" i="1"/>
  <c r="W572" i="1"/>
  <c r="V572" i="1"/>
  <c r="R572" i="1"/>
  <c r="M572" i="1"/>
  <c r="P572" i="1" s="1"/>
  <c r="I572" i="1"/>
  <c r="G572" i="1"/>
  <c r="W571" i="1"/>
  <c r="V571" i="1"/>
  <c r="R571" i="1"/>
  <c r="M571" i="1"/>
  <c r="P571" i="1" s="1"/>
  <c r="I571" i="1"/>
  <c r="G571" i="1"/>
  <c r="W570" i="1"/>
  <c r="V570" i="1"/>
  <c r="R570" i="1"/>
  <c r="M570" i="1"/>
  <c r="P570" i="1" s="1"/>
  <c r="I570" i="1"/>
  <c r="G570" i="1"/>
  <c r="W569" i="1"/>
  <c r="V569" i="1"/>
  <c r="R569" i="1"/>
  <c r="M569" i="1"/>
  <c r="P569" i="1" s="1"/>
  <c r="I569" i="1"/>
  <c r="G569" i="1"/>
  <c r="W568" i="1"/>
  <c r="V568" i="1"/>
  <c r="R568" i="1"/>
  <c r="M568" i="1"/>
  <c r="P568" i="1" s="1"/>
  <c r="I568" i="1"/>
  <c r="G568" i="1"/>
  <c r="W567" i="1"/>
  <c r="V567" i="1"/>
  <c r="R567" i="1"/>
  <c r="M567" i="1"/>
  <c r="P567" i="1" s="1"/>
  <c r="I567" i="1"/>
  <c r="G567" i="1"/>
  <c r="W566" i="1"/>
  <c r="V566" i="1"/>
  <c r="R566" i="1"/>
  <c r="M566" i="1"/>
  <c r="P566" i="1" s="1"/>
  <c r="I566" i="1"/>
  <c r="G566" i="1"/>
  <c r="W565" i="1"/>
  <c r="V565" i="1"/>
  <c r="R565" i="1"/>
  <c r="M565" i="1"/>
  <c r="P565" i="1" s="1"/>
  <c r="I565" i="1"/>
  <c r="G565" i="1"/>
  <c r="W564" i="1"/>
  <c r="V564" i="1"/>
  <c r="R564" i="1"/>
  <c r="M564" i="1"/>
  <c r="P564" i="1" s="1"/>
  <c r="I564" i="1"/>
  <c r="G564" i="1"/>
  <c r="W563" i="1"/>
  <c r="V563" i="1"/>
  <c r="R563" i="1"/>
  <c r="M563" i="1"/>
  <c r="P563" i="1" s="1"/>
  <c r="I563" i="1"/>
  <c r="G563" i="1"/>
  <c r="W562" i="1"/>
  <c r="V562" i="1"/>
  <c r="R562" i="1"/>
  <c r="M562" i="1"/>
  <c r="P562" i="1" s="1"/>
  <c r="I562" i="1"/>
  <c r="G562" i="1"/>
  <c r="W561" i="1"/>
  <c r="V561" i="1"/>
  <c r="R561" i="1"/>
  <c r="M561" i="1"/>
  <c r="P561" i="1" s="1"/>
  <c r="I561" i="1"/>
  <c r="G561" i="1"/>
  <c r="W560" i="1"/>
  <c r="V560" i="1"/>
  <c r="R560" i="1"/>
  <c r="M560" i="1"/>
  <c r="P560" i="1" s="1"/>
  <c r="I560" i="1"/>
  <c r="G560" i="1"/>
  <c r="W559" i="1"/>
  <c r="V559" i="1"/>
  <c r="R559" i="1"/>
  <c r="M559" i="1"/>
  <c r="P559" i="1" s="1"/>
  <c r="I559" i="1"/>
  <c r="G559" i="1"/>
  <c r="W558" i="1"/>
  <c r="V558" i="1"/>
  <c r="R558" i="1"/>
  <c r="M558" i="1"/>
  <c r="P558" i="1" s="1"/>
  <c r="I558" i="1"/>
  <c r="G558" i="1"/>
  <c r="W557" i="1"/>
  <c r="V557" i="1"/>
  <c r="R557" i="1"/>
  <c r="M557" i="1"/>
  <c r="P557" i="1" s="1"/>
  <c r="I557" i="1"/>
  <c r="G557" i="1"/>
  <c r="W556" i="1"/>
  <c r="V556" i="1"/>
  <c r="R556" i="1"/>
  <c r="M556" i="1"/>
  <c r="P556" i="1" s="1"/>
  <c r="I556" i="1"/>
  <c r="G556" i="1"/>
  <c r="W555" i="1"/>
  <c r="V555" i="1"/>
  <c r="R555" i="1"/>
  <c r="M555" i="1"/>
  <c r="P555" i="1" s="1"/>
  <c r="I555" i="1"/>
  <c r="G555" i="1"/>
  <c r="W554" i="1"/>
  <c r="V554" i="1"/>
  <c r="R554" i="1"/>
  <c r="M554" i="1"/>
  <c r="P554" i="1" s="1"/>
  <c r="I554" i="1"/>
  <c r="G554" i="1"/>
  <c r="W553" i="1"/>
  <c r="V553" i="1"/>
  <c r="R553" i="1"/>
  <c r="M553" i="1"/>
  <c r="P553" i="1" s="1"/>
  <c r="I553" i="1"/>
  <c r="G553" i="1"/>
  <c r="W552" i="1"/>
  <c r="V552" i="1"/>
  <c r="R552" i="1"/>
  <c r="M552" i="1"/>
  <c r="P552" i="1" s="1"/>
  <c r="I552" i="1"/>
  <c r="G552" i="1"/>
  <c r="W551" i="1"/>
  <c r="V551" i="1"/>
  <c r="R551" i="1"/>
  <c r="M551" i="1"/>
  <c r="P551" i="1" s="1"/>
  <c r="I551" i="1"/>
  <c r="G551" i="1"/>
  <c r="W550" i="1"/>
  <c r="V550" i="1"/>
  <c r="R550" i="1"/>
  <c r="M550" i="1"/>
  <c r="P550" i="1" s="1"/>
  <c r="I550" i="1"/>
  <c r="G550" i="1"/>
  <c r="W549" i="1"/>
  <c r="V549" i="1"/>
  <c r="R549" i="1"/>
  <c r="M549" i="1"/>
  <c r="P549" i="1" s="1"/>
  <c r="I549" i="1"/>
  <c r="G549" i="1"/>
  <c r="W548" i="1"/>
  <c r="V548" i="1"/>
  <c r="R548" i="1"/>
  <c r="M548" i="1"/>
  <c r="P548" i="1" s="1"/>
  <c r="I548" i="1"/>
  <c r="G548" i="1"/>
  <c r="W547" i="1"/>
  <c r="V547" i="1"/>
  <c r="R547" i="1"/>
  <c r="M547" i="1"/>
  <c r="P547" i="1" s="1"/>
  <c r="I547" i="1"/>
  <c r="G547" i="1"/>
  <c r="W546" i="1"/>
  <c r="V546" i="1"/>
  <c r="R546" i="1"/>
  <c r="M546" i="1"/>
  <c r="P546" i="1" s="1"/>
  <c r="I546" i="1"/>
  <c r="G546" i="1"/>
  <c r="W545" i="1"/>
  <c r="V545" i="1"/>
  <c r="R545" i="1"/>
  <c r="M545" i="1"/>
  <c r="P545" i="1" s="1"/>
  <c r="I545" i="1"/>
  <c r="G545" i="1"/>
  <c r="W544" i="1"/>
  <c r="V544" i="1"/>
  <c r="R544" i="1"/>
  <c r="M544" i="1"/>
  <c r="P544" i="1" s="1"/>
  <c r="I544" i="1"/>
  <c r="G544" i="1"/>
  <c r="W543" i="1"/>
  <c r="V543" i="1"/>
  <c r="R543" i="1"/>
  <c r="M543" i="1"/>
  <c r="P543" i="1" s="1"/>
  <c r="I543" i="1"/>
  <c r="G543" i="1"/>
  <c r="W542" i="1"/>
  <c r="V542" i="1"/>
  <c r="R542" i="1"/>
  <c r="M542" i="1"/>
  <c r="P542" i="1" s="1"/>
  <c r="I542" i="1"/>
  <c r="G542" i="1"/>
  <c r="W541" i="1"/>
  <c r="V541" i="1"/>
  <c r="R541" i="1"/>
  <c r="M541" i="1"/>
  <c r="P541" i="1" s="1"/>
  <c r="I541" i="1"/>
  <c r="G541" i="1"/>
  <c r="W540" i="1"/>
  <c r="V540" i="1"/>
  <c r="R540" i="1"/>
  <c r="M540" i="1"/>
  <c r="P540" i="1" s="1"/>
  <c r="I540" i="1"/>
  <c r="G540" i="1"/>
  <c r="W539" i="1"/>
  <c r="V539" i="1"/>
  <c r="R539" i="1"/>
  <c r="M539" i="1"/>
  <c r="P539" i="1" s="1"/>
  <c r="I539" i="1"/>
  <c r="G539" i="1"/>
  <c r="W538" i="1"/>
  <c r="V538" i="1"/>
  <c r="R538" i="1"/>
  <c r="M538" i="1"/>
  <c r="P538" i="1" s="1"/>
  <c r="I538" i="1"/>
  <c r="G538" i="1"/>
  <c r="W537" i="1"/>
  <c r="V537" i="1"/>
  <c r="R537" i="1"/>
  <c r="M537" i="1"/>
  <c r="P537" i="1" s="1"/>
  <c r="I537" i="1"/>
  <c r="G537" i="1"/>
  <c r="W536" i="1"/>
  <c r="V536" i="1"/>
  <c r="R536" i="1"/>
  <c r="M536" i="1"/>
  <c r="P536" i="1" s="1"/>
  <c r="I536" i="1"/>
  <c r="G536" i="1"/>
  <c r="W535" i="1"/>
  <c r="V535" i="1"/>
  <c r="R535" i="1"/>
  <c r="M535" i="1"/>
  <c r="P535" i="1" s="1"/>
  <c r="I535" i="1"/>
  <c r="G535" i="1"/>
  <c r="W534" i="1"/>
  <c r="V534" i="1"/>
  <c r="R534" i="1"/>
  <c r="M534" i="1"/>
  <c r="P534" i="1" s="1"/>
  <c r="I534" i="1"/>
  <c r="G534" i="1"/>
  <c r="W533" i="1"/>
  <c r="V533" i="1"/>
  <c r="R533" i="1"/>
  <c r="M533" i="1"/>
  <c r="P533" i="1" s="1"/>
  <c r="I533" i="1"/>
  <c r="G533" i="1"/>
  <c r="W532" i="1"/>
  <c r="V532" i="1"/>
  <c r="R532" i="1"/>
  <c r="M532" i="1"/>
  <c r="P532" i="1" s="1"/>
  <c r="I532" i="1"/>
  <c r="G532" i="1"/>
  <c r="W531" i="1"/>
  <c r="V531" i="1"/>
  <c r="R531" i="1"/>
  <c r="M531" i="1"/>
  <c r="P531" i="1" s="1"/>
  <c r="I531" i="1"/>
  <c r="G531" i="1"/>
  <c r="W530" i="1"/>
  <c r="V530" i="1"/>
  <c r="R530" i="1"/>
  <c r="M530" i="1"/>
  <c r="P530" i="1" s="1"/>
  <c r="I530" i="1"/>
  <c r="G530" i="1"/>
  <c r="W529" i="1"/>
  <c r="V529" i="1"/>
  <c r="R529" i="1"/>
  <c r="M529" i="1"/>
  <c r="P529" i="1" s="1"/>
  <c r="I529" i="1"/>
  <c r="G529" i="1"/>
  <c r="W528" i="1"/>
  <c r="V528" i="1"/>
  <c r="R528" i="1"/>
  <c r="M528" i="1"/>
  <c r="P528" i="1" s="1"/>
  <c r="I528" i="1"/>
  <c r="G528" i="1"/>
  <c r="W527" i="1"/>
  <c r="V527" i="1"/>
  <c r="R527" i="1"/>
  <c r="M527" i="1"/>
  <c r="P527" i="1" s="1"/>
  <c r="I527" i="1"/>
  <c r="G527" i="1"/>
  <c r="W526" i="1"/>
  <c r="V526" i="1"/>
  <c r="R526" i="1"/>
  <c r="M526" i="1"/>
  <c r="P526" i="1" s="1"/>
  <c r="I526" i="1"/>
  <c r="G526" i="1"/>
  <c r="W525" i="1"/>
  <c r="V525" i="1"/>
  <c r="R525" i="1"/>
  <c r="M525" i="1"/>
  <c r="P525" i="1" s="1"/>
  <c r="I525" i="1"/>
  <c r="G525" i="1"/>
  <c r="W524" i="1"/>
  <c r="V524" i="1"/>
  <c r="R524" i="1"/>
  <c r="M524" i="1"/>
  <c r="P524" i="1" s="1"/>
  <c r="I524" i="1"/>
  <c r="G524" i="1"/>
  <c r="W523" i="1"/>
  <c r="V523" i="1"/>
  <c r="R523" i="1"/>
  <c r="M523" i="1"/>
  <c r="P523" i="1" s="1"/>
  <c r="I523" i="1"/>
  <c r="G523" i="1"/>
  <c r="W522" i="1"/>
  <c r="V522" i="1"/>
  <c r="R522" i="1"/>
  <c r="M522" i="1"/>
  <c r="P522" i="1" s="1"/>
  <c r="I522" i="1"/>
  <c r="G522" i="1"/>
  <c r="W521" i="1"/>
  <c r="V521" i="1"/>
  <c r="R521" i="1"/>
  <c r="M521" i="1"/>
  <c r="P521" i="1" s="1"/>
  <c r="I521" i="1"/>
  <c r="G521" i="1"/>
  <c r="W520" i="1"/>
  <c r="V520" i="1"/>
  <c r="R520" i="1"/>
  <c r="M520" i="1"/>
  <c r="P520" i="1" s="1"/>
  <c r="I520" i="1"/>
  <c r="G520" i="1"/>
  <c r="W519" i="1"/>
  <c r="V519" i="1"/>
  <c r="R519" i="1"/>
  <c r="M519" i="1"/>
  <c r="P519" i="1" s="1"/>
  <c r="I519" i="1"/>
  <c r="G519" i="1"/>
  <c r="W518" i="1"/>
  <c r="V518" i="1"/>
  <c r="R518" i="1"/>
  <c r="M518" i="1"/>
  <c r="P518" i="1" s="1"/>
  <c r="I518" i="1"/>
  <c r="G518" i="1"/>
  <c r="W517" i="1"/>
  <c r="V517" i="1"/>
  <c r="R517" i="1"/>
  <c r="M517" i="1"/>
  <c r="P517" i="1" s="1"/>
  <c r="I517" i="1"/>
  <c r="G517" i="1"/>
  <c r="W516" i="1"/>
  <c r="V516" i="1"/>
  <c r="R516" i="1"/>
  <c r="M516" i="1"/>
  <c r="P516" i="1" s="1"/>
  <c r="I516" i="1"/>
  <c r="G516" i="1"/>
  <c r="W515" i="1"/>
  <c r="V515" i="1"/>
  <c r="R515" i="1"/>
  <c r="M515" i="1"/>
  <c r="P515" i="1" s="1"/>
  <c r="I515" i="1"/>
  <c r="G515" i="1"/>
  <c r="W514" i="1"/>
  <c r="V514" i="1"/>
  <c r="R514" i="1"/>
  <c r="M514" i="1"/>
  <c r="P514" i="1" s="1"/>
  <c r="I514" i="1"/>
  <c r="G514" i="1"/>
  <c r="W513" i="1"/>
  <c r="V513" i="1"/>
  <c r="R513" i="1"/>
  <c r="M513" i="1"/>
  <c r="P513" i="1" s="1"/>
  <c r="I513" i="1"/>
  <c r="G513" i="1"/>
  <c r="W512" i="1"/>
  <c r="V512" i="1"/>
  <c r="R512" i="1"/>
  <c r="M512" i="1"/>
  <c r="P512" i="1" s="1"/>
  <c r="I512" i="1"/>
  <c r="G512" i="1"/>
  <c r="W511" i="1"/>
  <c r="V511" i="1"/>
  <c r="R511" i="1"/>
  <c r="M511" i="1"/>
  <c r="P511" i="1" s="1"/>
  <c r="I511" i="1"/>
  <c r="G511" i="1"/>
  <c r="W510" i="1"/>
  <c r="V510" i="1"/>
  <c r="R510" i="1"/>
  <c r="M510" i="1"/>
  <c r="P510" i="1" s="1"/>
  <c r="I510" i="1"/>
  <c r="G510" i="1"/>
  <c r="W509" i="1"/>
  <c r="V509" i="1"/>
  <c r="R509" i="1"/>
  <c r="M509" i="1"/>
  <c r="P509" i="1" s="1"/>
  <c r="I509" i="1"/>
  <c r="G509" i="1"/>
  <c r="W508" i="1"/>
  <c r="V508" i="1"/>
  <c r="R508" i="1"/>
  <c r="M508" i="1"/>
  <c r="P508" i="1" s="1"/>
  <c r="I508" i="1"/>
  <c r="G508" i="1"/>
  <c r="W507" i="1"/>
  <c r="V507" i="1"/>
  <c r="R507" i="1"/>
  <c r="M507" i="1"/>
  <c r="P507" i="1" s="1"/>
  <c r="I507" i="1"/>
  <c r="G507" i="1"/>
  <c r="W506" i="1"/>
  <c r="V506" i="1"/>
  <c r="R506" i="1"/>
  <c r="M506" i="1"/>
  <c r="P506" i="1" s="1"/>
  <c r="I506" i="1"/>
  <c r="G506" i="1"/>
  <c r="W505" i="1"/>
  <c r="V505" i="1"/>
  <c r="R505" i="1"/>
  <c r="M505" i="1"/>
  <c r="P505" i="1" s="1"/>
  <c r="I505" i="1"/>
  <c r="G505" i="1"/>
  <c r="W504" i="1"/>
  <c r="V504" i="1"/>
  <c r="R504" i="1"/>
  <c r="M504" i="1"/>
  <c r="P504" i="1" s="1"/>
  <c r="I504" i="1"/>
  <c r="G504" i="1"/>
  <c r="W503" i="1"/>
  <c r="V503" i="1"/>
  <c r="R503" i="1"/>
  <c r="M503" i="1"/>
  <c r="P503" i="1" s="1"/>
  <c r="I503" i="1"/>
  <c r="G503" i="1"/>
  <c r="W502" i="1"/>
  <c r="V502" i="1"/>
  <c r="R502" i="1"/>
  <c r="M502" i="1"/>
  <c r="P502" i="1" s="1"/>
  <c r="I502" i="1"/>
  <c r="G502" i="1"/>
  <c r="W501" i="1"/>
  <c r="V501" i="1"/>
  <c r="R501" i="1"/>
  <c r="M501" i="1"/>
  <c r="P501" i="1" s="1"/>
  <c r="I501" i="1"/>
  <c r="G501" i="1"/>
  <c r="W500" i="1"/>
  <c r="V500" i="1"/>
  <c r="R500" i="1"/>
  <c r="M500" i="1"/>
  <c r="P500" i="1" s="1"/>
  <c r="I500" i="1"/>
  <c r="G500" i="1"/>
  <c r="W499" i="1"/>
  <c r="V499" i="1"/>
  <c r="R499" i="1"/>
  <c r="M499" i="1"/>
  <c r="P499" i="1" s="1"/>
  <c r="I499" i="1"/>
  <c r="G499" i="1"/>
  <c r="W498" i="1"/>
  <c r="V498" i="1"/>
  <c r="R498" i="1"/>
  <c r="M498" i="1"/>
  <c r="P498" i="1" s="1"/>
  <c r="I498" i="1"/>
  <c r="G498" i="1"/>
  <c r="W497" i="1"/>
  <c r="V497" i="1"/>
  <c r="R497" i="1"/>
  <c r="M497" i="1"/>
  <c r="P497" i="1" s="1"/>
  <c r="I497" i="1"/>
  <c r="G497" i="1"/>
  <c r="W496" i="1"/>
  <c r="V496" i="1"/>
  <c r="R496" i="1"/>
  <c r="M496" i="1"/>
  <c r="P496" i="1" s="1"/>
  <c r="I496" i="1"/>
  <c r="G496" i="1"/>
  <c r="W495" i="1"/>
  <c r="V495" i="1"/>
  <c r="R495" i="1"/>
  <c r="M495" i="1"/>
  <c r="P495" i="1" s="1"/>
  <c r="I495" i="1"/>
  <c r="G495" i="1"/>
  <c r="W494" i="1"/>
  <c r="V494" i="1"/>
  <c r="R494" i="1"/>
  <c r="M494" i="1"/>
  <c r="P494" i="1" s="1"/>
  <c r="I494" i="1"/>
  <c r="G494" i="1"/>
  <c r="W493" i="1"/>
  <c r="V493" i="1"/>
  <c r="R493" i="1"/>
  <c r="M493" i="1"/>
  <c r="P493" i="1" s="1"/>
  <c r="I493" i="1"/>
  <c r="G493" i="1"/>
  <c r="W492" i="1"/>
  <c r="V492" i="1"/>
  <c r="R492" i="1"/>
  <c r="M492" i="1"/>
  <c r="P492" i="1" s="1"/>
  <c r="I492" i="1"/>
  <c r="G492" i="1"/>
  <c r="W491" i="1"/>
  <c r="V491" i="1"/>
  <c r="R491" i="1"/>
  <c r="M491" i="1"/>
  <c r="P491" i="1" s="1"/>
  <c r="I491" i="1"/>
  <c r="G491" i="1"/>
  <c r="W490" i="1"/>
  <c r="V490" i="1"/>
  <c r="R490" i="1"/>
  <c r="M490" i="1"/>
  <c r="P490" i="1" s="1"/>
  <c r="I490" i="1"/>
  <c r="G490" i="1"/>
  <c r="W489" i="1"/>
  <c r="V489" i="1"/>
  <c r="R489" i="1"/>
  <c r="M489" i="1"/>
  <c r="P489" i="1" s="1"/>
  <c r="I489" i="1"/>
  <c r="G489" i="1"/>
  <c r="W488" i="1"/>
  <c r="V488" i="1"/>
  <c r="R488" i="1"/>
  <c r="M488" i="1"/>
  <c r="P488" i="1" s="1"/>
  <c r="I488" i="1"/>
  <c r="G488" i="1"/>
  <c r="W487" i="1"/>
  <c r="V487" i="1"/>
  <c r="R487" i="1"/>
  <c r="M487" i="1"/>
  <c r="P487" i="1" s="1"/>
  <c r="I487" i="1"/>
  <c r="G487" i="1"/>
  <c r="W486" i="1"/>
  <c r="V486" i="1"/>
  <c r="R486" i="1"/>
  <c r="M486" i="1"/>
  <c r="P486" i="1" s="1"/>
  <c r="I486" i="1"/>
  <c r="G486" i="1"/>
  <c r="W485" i="1"/>
  <c r="V485" i="1"/>
  <c r="R485" i="1"/>
  <c r="M485" i="1"/>
  <c r="P485" i="1" s="1"/>
  <c r="I485" i="1"/>
  <c r="G485" i="1"/>
  <c r="W484" i="1"/>
  <c r="V484" i="1"/>
  <c r="R484" i="1"/>
  <c r="M484" i="1"/>
  <c r="P484" i="1" s="1"/>
  <c r="I484" i="1"/>
  <c r="G484" i="1"/>
  <c r="W483" i="1"/>
  <c r="V483" i="1"/>
  <c r="R483" i="1"/>
  <c r="M483" i="1"/>
  <c r="P483" i="1" s="1"/>
  <c r="I483" i="1"/>
  <c r="G483" i="1"/>
  <c r="W482" i="1"/>
  <c r="V482" i="1"/>
  <c r="R482" i="1"/>
  <c r="M482" i="1"/>
  <c r="P482" i="1" s="1"/>
  <c r="I482" i="1"/>
  <c r="G482" i="1"/>
  <c r="W481" i="1"/>
  <c r="V481" i="1"/>
  <c r="R481" i="1"/>
  <c r="M481" i="1"/>
  <c r="P481" i="1" s="1"/>
  <c r="I481" i="1"/>
  <c r="G481" i="1"/>
  <c r="W480" i="1"/>
  <c r="V480" i="1"/>
  <c r="R480" i="1"/>
  <c r="M480" i="1"/>
  <c r="P480" i="1" s="1"/>
  <c r="I480" i="1"/>
  <c r="G480" i="1"/>
  <c r="W479" i="1"/>
  <c r="V479" i="1"/>
  <c r="R479" i="1"/>
  <c r="M479" i="1"/>
  <c r="P479" i="1" s="1"/>
  <c r="I479" i="1"/>
  <c r="G479" i="1"/>
  <c r="W478" i="1"/>
  <c r="V478" i="1"/>
  <c r="R478" i="1"/>
  <c r="M478" i="1"/>
  <c r="P478" i="1" s="1"/>
  <c r="I478" i="1"/>
  <c r="G478" i="1"/>
  <c r="W477" i="1"/>
  <c r="V477" i="1"/>
  <c r="R477" i="1"/>
  <c r="M477" i="1"/>
  <c r="P477" i="1" s="1"/>
  <c r="I477" i="1"/>
  <c r="G477" i="1"/>
  <c r="W476" i="1"/>
  <c r="V476" i="1"/>
  <c r="R476" i="1"/>
  <c r="M476" i="1"/>
  <c r="P476" i="1" s="1"/>
  <c r="I476" i="1"/>
  <c r="G476" i="1"/>
  <c r="W475" i="1"/>
  <c r="V475" i="1"/>
  <c r="R475" i="1"/>
  <c r="M475" i="1"/>
  <c r="P475" i="1" s="1"/>
  <c r="I475" i="1"/>
  <c r="G475" i="1"/>
  <c r="W474" i="1"/>
  <c r="V474" i="1"/>
  <c r="R474" i="1"/>
  <c r="M474" i="1"/>
  <c r="P474" i="1" s="1"/>
  <c r="I474" i="1"/>
  <c r="G474" i="1"/>
  <c r="W473" i="1"/>
  <c r="V473" i="1"/>
  <c r="R473" i="1"/>
  <c r="M473" i="1"/>
  <c r="P473" i="1" s="1"/>
  <c r="I473" i="1"/>
  <c r="G473" i="1"/>
  <c r="W472" i="1"/>
  <c r="V472" i="1"/>
  <c r="R472" i="1"/>
  <c r="M472" i="1"/>
  <c r="P472" i="1" s="1"/>
  <c r="I472" i="1"/>
  <c r="G472" i="1"/>
  <c r="W471" i="1"/>
  <c r="V471" i="1"/>
  <c r="R471" i="1"/>
  <c r="M471" i="1"/>
  <c r="P471" i="1" s="1"/>
  <c r="I471" i="1"/>
  <c r="G471" i="1"/>
  <c r="W470" i="1"/>
  <c r="V470" i="1"/>
  <c r="R470" i="1"/>
  <c r="M470" i="1"/>
  <c r="P470" i="1" s="1"/>
  <c r="I470" i="1"/>
  <c r="G470" i="1"/>
  <c r="W469" i="1"/>
  <c r="V469" i="1"/>
  <c r="R469" i="1"/>
  <c r="M469" i="1"/>
  <c r="P469" i="1" s="1"/>
  <c r="I469" i="1"/>
  <c r="G469" i="1"/>
  <c r="W468" i="1"/>
  <c r="V468" i="1"/>
  <c r="R468" i="1"/>
  <c r="M468" i="1"/>
  <c r="P468" i="1" s="1"/>
  <c r="I468" i="1"/>
  <c r="G468" i="1"/>
  <c r="W467" i="1"/>
  <c r="V467" i="1"/>
  <c r="R467" i="1"/>
  <c r="M467" i="1"/>
  <c r="P467" i="1" s="1"/>
  <c r="I467" i="1"/>
  <c r="G467" i="1"/>
  <c r="W466" i="1"/>
  <c r="V466" i="1"/>
  <c r="R466" i="1"/>
  <c r="M466" i="1"/>
  <c r="P466" i="1" s="1"/>
  <c r="I466" i="1"/>
  <c r="G466" i="1"/>
  <c r="W465" i="1"/>
  <c r="V465" i="1"/>
  <c r="R465" i="1"/>
  <c r="M465" i="1"/>
  <c r="P465" i="1" s="1"/>
  <c r="I465" i="1"/>
  <c r="G465" i="1"/>
  <c r="W464" i="1"/>
  <c r="V464" i="1"/>
  <c r="R464" i="1"/>
  <c r="M464" i="1"/>
  <c r="P464" i="1" s="1"/>
  <c r="I464" i="1"/>
  <c r="G464" i="1"/>
  <c r="W463" i="1"/>
  <c r="V463" i="1"/>
  <c r="R463" i="1"/>
  <c r="M463" i="1"/>
  <c r="O463" i="1" s="1"/>
  <c r="I463" i="1"/>
  <c r="G463" i="1"/>
  <c r="W462" i="1"/>
  <c r="V462" i="1"/>
  <c r="R462" i="1"/>
  <c r="M462" i="1"/>
  <c r="O462" i="1" s="1"/>
  <c r="I462" i="1"/>
  <c r="G462" i="1"/>
  <c r="W461" i="1"/>
  <c r="V461" i="1"/>
  <c r="R461" i="1"/>
  <c r="M461" i="1"/>
  <c r="O461" i="1" s="1"/>
  <c r="I461" i="1"/>
  <c r="G461" i="1"/>
  <c r="W460" i="1"/>
  <c r="V460" i="1"/>
  <c r="R460" i="1"/>
  <c r="M460" i="1"/>
  <c r="O460" i="1" s="1"/>
  <c r="I460" i="1"/>
  <c r="G460" i="1"/>
  <c r="W459" i="1"/>
  <c r="V459" i="1"/>
  <c r="R459" i="1"/>
  <c r="M459" i="1"/>
  <c r="O459" i="1" s="1"/>
  <c r="I459" i="1"/>
  <c r="G459" i="1"/>
  <c r="W458" i="1"/>
  <c r="V458" i="1"/>
  <c r="R458" i="1"/>
  <c r="M458" i="1"/>
  <c r="O458" i="1" s="1"/>
  <c r="I458" i="1"/>
  <c r="G458" i="1"/>
  <c r="W457" i="1"/>
  <c r="V457" i="1"/>
  <c r="R457" i="1"/>
  <c r="M457" i="1"/>
  <c r="O457" i="1" s="1"/>
  <c r="I457" i="1"/>
  <c r="G457" i="1"/>
  <c r="W456" i="1"/>
  <c r="V456" i="1"/>
  <c r="R456" i="1"/>
  <c r="M456" i="1"/>
  <c r="O456" i="1" s="1"/>
  <c r="I456" i="1"/>
  <c r="G456" i="1"/>
  <c r="W455" i="1"/>
  <c r="V455" i="1"/>
  <c r="R455" i="1"/>
  <c r="M455" i="1"/>
  <c r="O455" i="1" s="1"/>
  <c r="I455" i="1"/>
  <c r="G455" i="1"/>
  <c r="W454" i="1"/>
  <c r="V454" i="1"/>
  <c r="R454" i="1"/>
  <c r="M454" i="1"/>
  <c r="O454" i="1" s="1"/>
  <c r="I454" i="1"/>
  <c r="G454" i="1"/>
  <c r="W453" i="1"/>
  <c r="V453" i="1"/>
  <c r="R453" i="1"/>
  <c r="M453" i="1"/>
  <c r="O453" i="1" s="1"/>
  <c r="I453" i="1"/>
  <c r="G453" i="1"/>
  <c r="W452" i="1"/>
  <c r="V452" i="1"/>
  <c r="R452" i="1"/>
  <c r="M452" i="1"/>
  <c r="O452" i="1" s="1"/>
  <c r="I452" i="1"/>
  <c r="G452" i="1"/>
  <c r="W451" i="1"/>
  <c r="V451" i="1"/>
  <c r="R451" i="1"/>
  <c r="M451" i="1"/>
  <c r="O451" i="1" s="1"/>
  <c r="I451" i="1"/>
  <c r="G451" i="1"/>
  <c r="W450" i="1"/>
  <c r="V450" i="1"/>
  <c r="R450" i="1"/>
  <c r="M450" i="1"/>
  <c r="O450" i="1" s="1"/>
  <c r="I450" i="1"/>
  <c r="G450" i="1"/>
  <c r="W449" i="1"/>
  <c r="V449" i="1"/>
  <c r="R449" i="1"/>
  <c r="M449" i="1"/>
  <c r="O449" i="1" s="1"/>
  <c r="I449" i="1"/>
  <c r="G449" i="1"/>
  <c r="W448" i="1"/>
  <c r="V448" i="1"/>
  <c r="R448" i="1"/>
  <c r="P448" i="1"/>
  <c r="M448" i="1"/>
  <c r="O448" i="1" s="1"/>
  <c r="I448" i="1"/>
  <c r="G448" i="1"/>
  <c r="W447" i="1"/>
  <c r="V447" i="1"/>
  <c r="R447" i="1"/>
  <c r="M447" i="1"/>
  <c r="O447" i="1" s="1"/>
  <c r="I447" i="1"/>
  <c r="G447" i="1"/>
  <c r="W446" i="1"/>
  <c r="V446" i="1"/>
  <c r="R446" i="1"/>
  <c r="M446" i="1"/>
  <c r="O446" i="1" s="1"/>
  <c r="I446" i="1"/>
  <c r="G446" i="1"/>
  <c r="W445" i="1"/>
  <c r="V445" i="1"/>
  <c r="R445" i="1"/>
  <c r="M445" i="1"/>
  <c r="O445" i="1" s="1"/>
  <c r="I445" i="1"/>
  <c r="G445" i="1"/>
  <c r="W444" i="1"/>
  <c r="V444" i="1"/>
  <c r="R444" i="1"/>
  <c r="M444" i="1"/>
  <c r="O444" i="1" s="1"/>
  <c r="I444" i="1"/>
  <c r="G444" i="1"/>
  <c r="W443" i="1"/>
  <c r="V443" i="1"/>
  <c r="R443" i="1"/>
  <c r="M443" i="1"/>
  <c r="O443" i="1" s="1"/>
  <c r="I443" i="1"/>
  <c r="G443" i="1"/>
  <c r="W442" i="1"/>
  <c r="V442" i="1"/>
  <c r="R442" i="1"/>
  <c r="M442" i="1"/>
  <c r="O442" i="1" s="1"/>
  <c r="I442" i="1"/>
  <c r="G442" i="1"/>
  <c r="W441" i="1"/>
  <c r="V441" i="1"/>
  <c r="R441" i="1"/>
  <c r="M441" i="1"/>
  <c r="O441" i="1" s="1"/>
  <c r="I441" i="1"/>
  <c r="G441" i="1"/>
  <c r="W440" i="1"/>
  <c r="V440" i="1"/>
  <c r="R440" i="1"/>
  <c r="M440" i="1"/>
  <c r="O440" i="1" s="1"/>
  <c r="I440" i="1"/>
  <c r="G440" i="1"/>
  <c r="W439" i="1"/>
  <c r="V439" i="1"/>
  <c r="R439" i="1"/>
  <c r="M439" i="1"/>
  <c r="O439" i="1" s="1"/>
  <c r="I439" i="1"/>
  <c r="G439" i="1"/>
  <c r="W438" i="1"/>
  <c r="V438" i="1"/>
  <c r="R438" i="1"/>
  <c r="M438" i="1"/>
  <c r="O438" i="1" s="1"/>
  <c r="I438" i="1"/>
  <c r="G438" i="1"/>
  <c r="W437" i="1"/>
  <c r="V437" i="1"/>
  <c r="R437" i="1"/>
  <c r="M437" i="1"/>
  <c r="P437" i="1" s="1"/>
  <c r="I437" i="1"/>
  <c r="G437" i="1"/>
  <c r="W436" i="1"/>
  <c r="V436" i="1"/>
  <c r="R436" i="1"/>
  <c r="M436" i="1"/>
  <c r="P436" i="1" s="1"/>
  <c r="I436" i="1"/>
  <c r="G436" i="1"/>
  <c r="W435" i="1"/>
  <c r="V435" i="1"/>
  <c r="R435" i="1"/>
  <c r="M435" i="1"/>
  <c r="P435" i="1" s="1"/>
  <c r="I435" i="1"/>
  <c r="G435" i="1"/>
  <c r="W434" i="1"/>
  <c r="V434" i="1"/>
  <c r="R434" i="1"/>
  <c r="M434" i="1"/>
  <c r="P434" i="1" s="1"/>
  <c r="I434" i="1"/>
  <c r="G434" i="1"/>
  <c r="W433" i="1"/>
  <c r="V433" i="1"/>
  <c r="R433" i="1"/>
  <c r="M433" i="1"/>
  <c r="P433" i="1" s="1"/>
  <c r="I433" i="1"/>
  <c r="G433" i="1"/>
  <c r="W432" i="1"/>
  <c r="V432" i="1"/>
  <c r="R432" i="1"/>
  <c r="M432" i="1"/>
  <c r="P432" i="1" s="1"/>
  <c r="I432" i="1"/>
  <c r="G432" i="1"/>
  <c r="W431" i="1"/>
  <c r="V431" i="1"/>
  <c r="R431" i="1"/>
  <c r="M431" i="1"/>
  <c r="P431" i="1" s="1"/>
  <c r="I431" i="1"/>
  <c r="G431" i="1"/>
  <c r="W430" i="1"/>
  <c r="V430" i="1"/>
  <c r="R430" i="1"/>
  <c r="M430" i="1"/>
  <c r="P430" i="1" s="1"/>
  <c r="I430" i="1"/>
  <c r="G430" i="1"/>
  <c r="W429" i="1"/>
  <c r="V429" i="1"/>
  <c r="R429" i="1"/>
  <c r="M429" i="1"/>
  <c r="P429" i="1" s="1"/>
  <c r="I429" i="1"/>
  <c r="G429" i="1"/>
  <c r="W428" i="1"/>
  <c r="V428" i="1"/>
  <c r="R428" i="1"/>
  <c r="M428" i="1"/>
  <c r="P428" i="1" s="1"/>
  <c r="I428" i="1"/>
  <c r="G428" i="1"/>
  <c r="W427" i="1"/>
  <c r="V427" i="1"/>
  <c r="R427" i="1"/>
  <c r="M427" i="1"/>
  <c r="P427" i="1" s="1"/>
  <c r="I427" i="1"/>
  <c r="G427" i="1"/>
  <c r="W426" i="1"/>
  <c r="V426" i="1"/>
  <c r="R426" i="1"/>
  <c r="M426" i="1"/>
  <c r="P426" i="1" s="1"/>
  <c r="I426" i="1"/>
  <c r="G426" i="1"/>
  <c r="W425" i="1"/>
  <c r="V425" i="1"/>
  <c r="R425" i="1"/>
  <c r="M425" i="1"/>
  <c r="P425" i="1" s="1"/>
  <c r="I425" i="1"/>
  <c r="G425" i="1"/>
  <c r="W424" i="1"/>
  <c r="V424" i="1"/>
  <c r="R424" i="1"/>
  <c r="M424" i="1"/>
  <c r="P424" i="1" s="1"/>
  <c r="I424" i="1"/>
  <c r="G424" i="1"/>
  <c r="W423" i="1"/>
  <c r="V423" i="1"/>
  <c r="R423" i="1"/>
  <c r="M423" i="1"/>
  <c r="P423" i="1" s="1"/>
  <c r="I423" i="1"/>
  <c r="G423" i="1"/>
  <c r="W422" i="1"/>
  <c r="V422" i="1"/>
  <c r="R422" i="1"/>
  <c r="M422" i="1"/>
  <c r="P422" i="1" s="1"/>
  <c r="I422" i="1"/>
  <c r="G422" i="1"/>
  <c r="W421" i="1"/>
  <c r="V421" i="1"/>
  <c r="R421" i="1"/>
  <c r="M421" i="1"/>
  <c r="P421" i="1" s="1"/>
  <c r="I421" i="1"/>
  <c r="G421" i="1"/>
  <c r="W420" i="1"/>
  <c r="V420" i="1"/>
  <c r="R420" i="1"/>
  <c r="M420" i="1"/>
  <c r="P420" i="1" s="1"/>
  <c r="I420" i="1"/>
  <c r="G420" i="1"/>
  <c r="W419" i="1"/>
  <c r="V419" i="1"/>
  <c r="R419" i="1"/>
  <c r="M419" i="1"/>
  <c r="P419" i="1" s="1"/>
  <c r="I419" i="1"/>
  <c r="G419" i="1"/>
  <c r="W418" i="1"/>
  <c r="V418" i="1"/>
  <c r="R418" i="1"/>
  <c r="M418" i="1"/>
  <c r="P418" i="1" s="1"/>
  <c r="I418" i="1"/>
  <c r="G418" i="1"/>
  <c r="W417" i="1"/>
  <c r="V417" i="1"/>
  <c r="R417" i="1"/>
  <c r="M417" i="1"/>
  <c r="P417" i="1" s="1"/>
  <c r="I417" i="1"/>
  <c r="G417" i="1"/>
  <c r="W416" i="1"/>
  <c r="V416" i="1"/>
  <c r="R416" i="1"/>
  <c r="M416" i="1"/>
  <c r="P416" i="1" s="1"/>
  <c r="I416" i="1"/>
  <c r="G416" i="1"/>
  <c r="W415" i="1"/>
  <c r="V415" i="1"/>
  <c r="R415" i="1"/>
  <c r="M415" i="1"/>
  <c r="P415" i="1" s="1"/>
  <c r="I415" i="1"/>
  <c r="G415" i="1"/>
  <c r="W414" i="1"/>
  <c r="V414" i="1"/>
  <c r="R414" i="1"/>
  <c r="M414" i="1"/>
  <c r="P414" i="1" s="1"/>
  <c r="I414" i="1"/>
  <c r="G414" i="1"/>
  <c r="W413" i="1"/>
  <c r="V413" i="1"/>
  <c r="R413" i="1"/>
  <c r="M413" i="1"/>
  <c r="P413" i="1" s="1"/>
  <c r="I413" i="1"/>
  <c r="G413" i="1"/>
  <c r="W412" i="1"/>
  <c r="V412" i="1"/>
  <c r="R412" i="1"/>
  <c r="M412" i="1"/>
  <c r="P412" i="1" s="1"/>
  <c r="I412" i="1"/>
  <c r="G412" i="1"/>
  <c r="W411" i="1"/>
  <c r="V411" i="1"/>
  <c r="R411" i="1"/>
  <c r="M411" i="1"/>
  <c r="P411" i="1" s="1"/>
  <c r="I411" i="1"/>
  <c r="G411" i="1"/>
  <c r="W410" i="1"/>
  <c r="V410" i="1"/>
  <c r="R410" i="1"/>
  <c r="M410" i="1"/>
  <c r="I410" i="1"/>
  <c r="G410" i="1"/>
  <c r="W409" i="1"/>
  <c r="V409" i="1"/>
  <c r="R409" i="1"/>
  <c r="M409" i="1"/>
  <c r="P409" i="1" s="1"/>
  <c r="I409" i="1"/>
  <c r="G409" i="1"/>
  <c r="W408" i="1"/>
  <c r="V408" i="1"/>
  <c r="R408" i="1"/>
  <c r="M408" i="1"/>
  <c r="P408" i="1" s="1"/>
  <c r="I408" i="1"/>
  <c r="G408" i="1"/>
  <c r="W407" i="1"/>
  <c r="V407" i="1"/>
  <c r="R407" i="1"/>
  <c r="M407" i="1"/>
  <c r="I407" i="1"/>
  <c r="G407" i="1"/>
  <c r="W406" i="1"/>
  <c r="V406" i="1"/>
  <c r="R406" i="1"/>
  <c r="M406" i="1"/>
  <c r="P406" i="1" s="1"/>
  <c r="I406" i="1"/>
  <c r="G406" i="1"/>
  <c r="W405" i="1"/>
  <c r="V405" i="1"/>
  <c r="R405" i="1"/>
  <c r="M405" i="1"/>
  <c r="P405" i="1" s="1"/>
  <c r="I405" i="1"/>
  <c r="G405" i="1"/>
  <c r="W404" i="1"/>
  <c r="V404" i="1"/>
  <c r="R404" i="1"/>
  <c r="M404" i="1"/>
  <c r="I404" i="1"/>
  <c r="G404" i="1"/>
  <c r="W403" i="1"/>
  <c r="V403" i="1"/>
  <c r="R403" i="1"/>
  <c r="M403" i="1"/>
  <c r="P403" i="1" s="1"/>
  <c r="I403" i="1"/>
  <c r="G403" i="1"/>
  <c r="W402" i="1"/>
  <c r="V402" i="1"/>
  <c r="R402" i="1"/>
  <c r="M402" i="1"/>
  <c r="P402" i="1" s="1"/>
  <c r="I402" i="1"/>
  <c r="G402" i="1"/>
  <c r="W401" i="1"/>
  <c r="V401" i="1"/>
  <c r="R401" i="1"/>
  <c r="M401" i="1"/>
  <c r="I401" i="1"/>
  <c r="G401" i="1"/>
  <c r="W400" i="1"/>
  <c r="V400" i="1"/>
  <c r="R400" i="1"/>
  <c r="M400" i="1"/>
  <c r="P400" i="1" s="1"/>
  <c r="I400" i="1"/>
  <c r="G400" i="1"/>
  <c r="W399" i="1"/>
  <c r="V399" i="1"/>
  <c r="R399" i="1"/>
  <c r="M399" i="1"/>
  <c r="I399" i="1"/>
  <c r="G399" i="1"/>
  <c r="W398" i="1"/>
  <c r="V398" i="1"/>
  <c r="R398" i="1"/>
  <c r="M398" i="1"/>
  <c r="P398" i="1" s="1"/>
  <c r="I398" i="1"/>
  <c r="G398" i="1"/>
  <c r="W397" i="1"/>
  <c r="V397" i="1"/>
  <c r="R397" i="1"/>
  <c r="M397" i="1"/>
  <c r="I397" i="1"/>
  <c r="G397" i="1"/>
  <c r="W396" i="1"/>
  <c r="V396" i="1"/>
  <c r="R396" i="1"/>
  <c r="M396" i="1"/>
  <c r="P396" i="1" s="1"/>
  <c r="I396" i="1"/>
  <c r="G396" i="1"/>
  <c r="W395" i="1"/>
  <c r="V395" i="1"/>
  <c r="R395" i="1"/>
  <c r="M395" i="1"/>
  <c r="P395" i="1" s="1"/>
  <c r="I395" i="1"/>
  <c r="G395" i="1"/>
  <c r="W394" i="1"/>
  <c r="V394" i="1"/>
  <c r="R394" i="1"/>
  <c r="M394" i="1"/>
  <c r="P394" i="1" s="1"/>
  <c r="I394" i="1"/>
  <c r="G394" i="1"/>
  <c r="W393" i="1"/>
  <c r="V393" i="1"/>
  <c r="R393" i="1"/>
  <c r="M393" i="1"/>
  <c r="I393" i="1"/>
  <c r="G393" i="1"/>
  <c r="W392" i="1"/>
  <c r="V392" i="1"/>
  <c r="R392" i="1"/>
  <c r="M392" i="1"/>
  <c r="P392" i="1" s="1"/>
  <c r="I392" i="1"/>
  <c r="G392" i="1"/>
  <c r="W391" i="1"/>
  <c r="V391" i="1"/>
  <c r="R391" i="1"/>
  <c r="M391" i="1"/>
  <c r="P391" i="1" s="1"/>
  <c r="I391" i="1"/>
  <c r="G391" i="1"/>
  <c r="W390" i="1"/>
  <c r="V390" i="1"/>
  <c r="R390" i="1"/>
  <c r="M390" i="1"/>
  <c r="P390" i="1" s="1"/>
  <c r="I390" i="1"/>
  <c r="G390" i="1"/>
  <c r="W389" i="1"/>
  <c r="V389" i="1"/>
  <c r="R389" i="1"/>
  <c r="M389" i="1"/>
  <c r="I389" i="1"/>
  <c r="G389" i="1"/>
  <c r="W388" i="1"/>
  <c r="V388" i="1"/>
  <c r="R388" i="1"/>
  <c r="M388" i="1"/>
  <c r="P388" i="1" s="1"/>
  <c r="I388" i="1"/>
  <c r="G388" i="1"/>
  <c r="W387" i="1"/>
  <c r="V387" i="1"/>
  <c r="R387" i="1"/>
  <c r="M387" i="1"/>
  <c r="I387" i="1"/>
  <c r="G387" i="1"/>
  <c r="W386" i="1"/>
  <c r="V386" i="1"/>
  <c r="R386" i="1"/>
  <c r="M386" i="1"/>
  <c r="P386" i="1" s="1"/>
  <c r="I386" i="1"/>
  <c r="G386" i="1"/>
  <c r="W385" i="1"/>
  <c r="V385" i="1"/>
  <c r="R385" i="1"/>
  <c r="M385" i="1"/>
  <c r="I385" i="1"/>
  <c r="G385" i="1"/>
  <c r="W384" i="1"/>
  <c r="V384" i="1"/>
  <c r="R384" i="1"/>
  <c r="M384" i="1"/>
  <c r="P384" i="1" s="1"/>
  <c r="I384" i="1"/>
  <c r="G384" i="1"/>
  <c r="W383" i="1"/>
  <c r="V383" i="1"/>
  <c r="R383" i="1"/>
  <c r="M383" i="1"/>
  <c r="P383" i="1" s="1"/>
  <c r="I383" i="1"/>
  <c r="G383" i="1"/>
  <c r="W382" i="1"/>
  <c r="V382" i="1"/>
  <c r="R382" i="1"/>
  <c r="M382" i="1"/>
  <c r="P382" i="1" s="1"/>
  <c r="I382" i="1"/>
  <c r="G382" i="1"/>
  <c r="W381" i="1"/>
  <c r="V381" i="1"/>
  <c r="R381" i="1"/>
  <c r="M381" i="1"/>
  <c r="I381" i="1"/>
  <c r="G381" i="1"/>
  <c r="W380" i="1"/>
  <c r="V380" i="1"/>
  <c r="R380" i="1"/>
  <c r="M380" i="1"/>
  <c r="P380" i="1" s="1"/>
  <c r="I380" i="1"/>
  <c r="G380" i="1"/>
  <c r="W379" i="1"/>
  <c r="V379" i="1"/>
  <c r="R379" i="1"/>
  <c r="M379" i="1"/>
  <c r="P379" i="1" s="1"/>
  <c r="I379" i="1"/>
  <c r="G379" i="1"/>
  <c r="W378" i="1"/>
  <c r="V378" i="1"/>
  <c r="R378" i="1"/>
  <c r="M378" i="1"/>
  <c r="I378" i="1"/>
  <c r="G378" i="1"/>
  <c r="W377" i="1"/>
  <c r="V377" i="1"/>
  <c r="R377" i="1"/>
  <c r="M377" i="1"/>
  <c r="I377" i="1"/>
  <c r="G377" i="1"/>
  <c r="W376" i="1"/>
  <c r="V376" i="1"/>
  <c r="R376" i="1"/>
  <c r="M376" i="1"/>
  <c r="P376" i="1" s="1"/>
  <c r="I376" i="1"/>
  <c r="G376" i="1"/>
  <c r="W375" i="1"/>
  <c r="V375" i="1"/>
  <c r="R375" i="1"/>
  <c r="M375" i="1"/>
  <c r="P375" i="1" s="1"/>
  <c r="I375" i="1"/>
  <c r="G375" i="1"/>
  <c r="W374" i="1"/>
  <c r="V374" i="1"/>
  <c r="R374" i="1"/>
  <c r="M374" i="1"/>
  <c r="P374" i="1" s="1"/>
  <c r="I374" i="1"/>
  <c r="G374" i="1"/>
  <c r="W373" i="1"/>
  <c r="V373" i="1"/>
  <c r="R373" i="1"/>
  <c r="M373" i="1"/>
  <c r="I373" i="1"/>
  <c r="G373" i="1"/>
  <c r="W372" i="1"/>
  <c r="V372" i="1"/>
  <c r="R372" i="1"/>
  <c r="M372" i="1"/>
  <c r="P372" i="1" s="1"/>
  <c r="I372" i="1"/>
  <c r="G372" i="1"/>
  <c r="W371" i="1"/>
  <c r="V371" i="1"/>
  <c r="R371" i="1"/>
  <c r="M371" i="1"/>
  <c r="I371" i="1"/>
  <c r="G371" i="1"/>
  <c r="W370" i="1"/>
  <c r="V370" i="1"/>
  <c r="R370" i="1"/>
  <c r="M370" i="1"/>
  <c r="P370" i="1" s="1"/>
  <c r="I370" i="1"/>
  <c r="G370" i="1"/>
  <c r="W369" i="1"/>
  <c r="V369" i="1"/>
  <c r="R369" i="1"/>
  <c r="M369" i="1"/>
  <c r="I369" i="1"/>
  <c r="G369" i="1"/>
  <c r="W368" i="1"/>
  <c r="V368" i="1"/>
  <c r="R368" i="1"/>
  <c r="M368" i="1"/>
  <c r="P368" i="1" s="1"/>
  <c r="I368" i="1"/>
  <c r="G368" i="1"/>
  <c r="W367" i="1"/>
  <c r="V367" i="1"/>
  <c r="R367" i="1"/>
  <c r="M367" i="1"/>
  <c r="P367" i="1" s="1"/>
  <c r="I367" i="1"/>
  <c r="G367" i="1"/>
  <c r="W366" i="1"/>
  <c r="V366" i="1"/>
  <c r="R366" i="1"/>
  <c r="M366" i="1"/>
  <c r="P366" i="1" s="1"/>
  <c r="I366" i="1"/>
  <c r="G366" i="1"/>
  <c r="W365" i="1"/>
  <c r="V365" i="1"/>
  <c r="R365" i="1"/>
  <c r="M365" i="1"/>
  <c r="I365" i="1"/>
  <c r="G365" i="1"/>
  <c r="W364" i="1"/>
  <c r="V364" i="1"/>
  <c r="R364" i="1"/>
  <c r="M364" i="1"/>
  <c r="P364" i="1" s="1"/>
  <c r="I364" i="1"/>
  <c r="G364" i="1"/>
  <c r="W363" i="1"/>
  <c r="V363" i="1"/>
  <c r="R363" i="1"/>
  <c r="M363" i="1"/>
  <c r="P363" i="1" s="1"/>
  <c r="I363" i="1"/>
  <c r="G363" i="1"/>
  <c r="W362" i="1"/>
  <c r="V362" i="1"/>
  <c r="R362" i="1"/>
  <c r="M362" i="1"/>
  <c r="P362" i="1" s="1"/>
  <c r="I362" i="1"/>
  <c r="G362" i="1"/>
  <c r="W361" i="1"/>
  <c r="V361" i="1"/>
  <c r="R361" i="1"/>
  <c r="M361" i="1"/>
  <c r="I361" i="1"/>
  <c r="G361" i="1"/>
  <c r="W360" i="1"/>
  <c r="V360" i="1"/>
  <c r="R360" i="1"/>
  <c r="M360" i="1"/>
  <c r="P360" i="1" s="1"/>
  <c r="I360" i="1"/>
  <c r="G360" i="1"/>
  <c r="W359" i="1"/>
  <c r="V359" i="1"/>
  <c r="R359" i="1"/>
  <c r="M359" i="1"/>
  <c r="I359" i="1"/>
  <c r="G359" i="1"/>
  <c r="W358" i="1"/>
  <c r="V358" i="1"/>
  <c r="R358" i="1"/>
  <c r="M358" i="1"/>
  <c r="P358" i="1" s="1"/>
  <c r="I358" i="1"/>
  <c r="G358" i="1"/>
  <c r="W357" i="1"/>
  <c r="V357" i="1"/>
  <c r="R357" i="1"/>
  <c r="M357" i="1"/>
  <c r="I357" i="1"/>
  <c r="G357" i="1"/>
  <c r="W356" i="1"/>
  <c r="V356" i="1"/>
  <c r="R356" i="1"/>
  <c r="M356" i="1"/>
  <c r="P356" i="1" s="1"/>
  <c r="I356" i="1"/>
  <c r="G356" i="1"/>
  <c r="W355" i="1"/>
  <c r="V355" i="1"/>
  <c r="R355" i="1"/>
  <c r="M355" i="1"/>
  <c r="P355" i="1" s="1"/>
  <c r="I355" i="1"/>
  <c r="G355" i="1"/>
  <c r="W354" i="1"/>
  <c r="V354" i="1"/>
  <c r="R354" i="1"/>
  <c r="M354" i="1"/>
  <c r="P354" i="1" s="1"/>
  <c r="I354" i="1"/>
  <c r="G354" i="1"/>
  <c r="W353" i="1"/>
  <c r="V353" i="1"/>
  <c r="R353" i="1"/>
  <c r="M353" i="1"/>
  <c r="I353" i="1"/>
  <c r="G353" i="1"/>
  <c r="W352" i="1"/>
  <c r="V352" i="1"/>
  <c r="R352" i="1"/>
  <c r="M352" i="1"/>
  <c r="P352" i="1" s="1"/>
  <c r="I352" i="1"/>
  <c r="G352" i="1"/>
  <c r="W351" i="1"/>
  <c r="V351" i="1"/>
  <c r="R351" i="1"/>
  <c r="M351" i="1"/>
  <c r="P351" i="1" s="1"/>
  <c r="I351" i="1"/>
  <c r="G351" i="1"/>
  <c r="W350" i="1"/>
  <c r="V350" i="1"/>
  <c r="R350" i="1"/>
  <c r="M350" i="1"/>
  <c r="P350" i="1" s="1"/>
  <c r="I350" i="1"/>
  <c r="G350" i="1"/>
  <c r="W349" i="1"/>
  <c r="V349" i="1"/>
  <c r="R349" i="1"/>
  <c r="M349" i="1"/>
  <c r="I349" i="1"/>
  <c r="G349" i="1"/>
  <c r="W348" i="1"/>
  <c r="V348" i="1"/>
  <c r="R348" i="1"/>
  <c r="M348" i="1"/>
  <c r="P348" i="1" s="1"/>
  <c r="I348" i="1"/>
  <c r="G348" i="1"/>
  <c r="W347" i="1"/>
  <c r="V347" i="1"/>
  <c r="R347" i="1"/>
  <c r="M347" i="1"/>
  <c r="I347" i="1"/>
  <c r="G347" i="1"/>
  <c r="W346" i="1"/>
  <c r="V346" i="1"/>
  <c r="R346" i="1"/>
  <c r="M346" i="1"/>
  <c r="P346" i="1" s="1"/>
  <c r="I346" i="1"/>
  <c r="G346" i="1"/>
  <c r="W345" i="1"/>
  <c r="V345" i="1"/>
  <c r="R345" i="1"/>
  <c r="M345" i="1"/>
  <c r="P345" i="1" s="1"/>
  <c r="I345" i="1"/>
  <c r="G345" i="1"/>
  <c r="W344" i="1"/>
  <c r="V344" i="1"/>
  <c r="R344" i="1"/>
  <c r="M344" i="1"/>
  <c r="P344" i="1" s="1"/>
  <c r="I344" i="1"/>
  <c r="G344" i="1"/>
  <c r="W343" i="1"/>
  <c r="V343" i="1"/>
  <c r="R343" i="1"/>
  <c r="M343" i="1"/>
  <c r="I343" i="1"/>
  <c r="G343" i="1"/>
  <c r="W342" i="1"/>
  <c r="V342" i="1"/>
  <c r="R342" i="1"/>
  <c r="M342" i="1"/>
  <c r="P342" i="1" s="1"/>
  <c r="I342" i="1"/>
  <c r="G342" i="1"/>
  <c r="W341" i="1"/>
  <c r="V341" i="1"/>
  <c r="R341" i="1"/>
  <c r="M341" i="1"/>
  <c r="P341" i="1" s="1"/>
  <c r="I341" i="1"/>
  <c r="G341" i="1"/>
  <c r="W340" i="1"/>
  <c r="V340" i="1"/>
  <c r="R340" i="1"/>
  <c r="M340" i="1"/>
  <c r="I340" i="1"/>
  <c r="G340" i="1"/>
  <c r="W339" i="1"/>
  <c r="V339" i="1"/>
  <c r="R339" i="1"/>
  <c r="M339" i="1"/>
  <c r="I339" i="1"/>
  <c r="G339" i="1"/>
  <c r="W338" i="1"/>
  <c r="V338" i="1"/>
  <c r="R338" i="1"/>
  <c r="M338" i="1"/>
  <c r="P338" i="1" s="1"/>
  <c r="I338" i="1"/>
  <c r="G338" i="1"/>
  <c r="W337" i="1"/>
  <c r="V337" i="1"/>
  <c r="R337" i="1"/>
  <c r="M337" i="1"/>
  <c r="P337" i="1" s="1"/>
  <c r="I337" i="1"/>
  <c r="G337" i="1"/>
  <c r="W336" i="1"/>
  <c r="V336" i="1"/>
  <c r="R336" i="1"/>
  <c r="M336" i="1"/>
  <c r="P336" i="1" s="1"/>
  <c r="I336" i="1"/>
  <c r="G336" i="1"/>
  <c r="W335" i="1"/>
  <c r="V335" i="1"/>
  <c r="R335" i="1"/>
  <c r="M335" i="1"/>
  <c r="I335" i="1"/>
  <c r="G335" i="1"/>
  <c r="W334" i="1"/>
  <c r="V334" i="1"/>
  <c r="R334" i="1"/>
  <c r="M334" i="1"/>
  <c r="P334" i="1" s="1"/>
  <c r="I334" i="1"/>
  <c r="G334" i="1"/>
  <c r="W333" i="1"/>
  <c r="V333" i="1"/>
  <c r="R333" i="1"/>
  <c r="M333" i="1"/>
  <c r="I333" i="1"/>
  <c r="G333" i="1"/>
  <c r="W332" i="1"/>
  <c r="V332" i="1"/>
  <c r="R332" i="1"/>
  <c r="M332" i="1"/>
  <c r="P332" i="1" s="1"/>
  <c r="I332" i="1"/>
  <c r="G332" i="1"/>
  <c r="W331" i="1"/>
  <c r="V331" i="1"/>
  <c r="R331" i="1"/>
  <c r="M331" i="1"/>
  <c r="I331" i="1"/>
  <c r="G331" i="1"/>
  <c r="W330" i="1"/>
  <c r="V330" i="1"/>
  <c r="R330" i="1"/>
  <c r="M330" i="1"/>
  <c r="P330" i="1" s="1"/>
  <c r="I330" i="1"/>
  <c r="G330" i="1"/>
  <c r="W329" i="1"/>
  <c r="V329" i="1"/>
  <c r="R329" i="1"/>
  <c r="M329" i="1"/>
  <c r="P329" i="1" s="1"/>
  <c r="I329" i="1"/>
  <c r="G329" i="1"/>
  <c r="W328" i="1"/>
  <c r="V328" i="1"/>
  <c r="R328" i="1"/>
  <c r="M328" i="1"/>
  <c r="P328" i="1" s="1"/>
  <c r="I328" i="1"/>
  <c r="G328" i="1"/>
  <c r="W327" i="1"/>
  <c r="V327" i="1"/>
  <c r="R327" i="1"/>
  <c r="M327" i="1"/>
  <c r="I327" i="1"/>
  <c r="G327" i="1"/>
  <c r="W326" i="1"/>
  <c r="V326" i="1"/>
  <c r="R326" i="1"/>
  <c r="M326" i="1"/>
  <c r="P326" i="1" s="1"/>
  <c r="I326" i="1"/>
  <c r="G326" i="1"/>
  <c r="W325" i="1"/>
  <c r="V325" i="1"/>
  <c r="R325" i="1"/>
  <c r="M325" i="1"/>
  <c r="P325" i="1" s="1"/>
  <c r="I325" i="1"/>
  <c r="G325" i="1"/>
  <c r="W324" i="1"/>
  <c r="V324" i="1"/>
  <c r="R324" i="1"/>
  <c r="M324" i="1"/>
  <c r="P324" i="1" s="1"/>
  <c r="I324" i="1"/>
  <c r="G324" i="1"/>
  <c r="W323" i="1"/>
  <c r="V323" i="1"/>
  <c r="R323" i="1"/>
  <c r="M323" i="1"/>
  <c r="I323" i="1"/>
  <c r="G323" i="1"/>
  <c r="W322" i="1"/>
  <c r="V322" i="1"/>
  <c r="R322" i="1"/>
  <c r="M322" i="1"/>
  <c r="P322" i="1" s="1"/>
  <c r="I322" i="1"/>
  <c r="G322" i="1"/>
  <c r="W321" i="1"/>
  <c r="V321" i="1"/>
  <c r="R321" i="1"/>
  <c r="M321" i="1"/>
  <c r="P321" i="1" s="1"/>
  <c r="I321" i="1"/>
  <c r="G321" i="1"/>
  <c r="W320" i="1"/>
  <c r="V320" i="1"/>
  <c r="R320" i="1"/>
  <c r="M320" i="1"/>
  <c r="P320" i="1" s="1"/>
  <c r="I320" i="1"/>
  <c r="G320" i="1"/>
  <c r="W319" i="1"/>
  <c r="V319" i="1"/>
  <c r="R319" i="1"/>
  <c r="M319" i="1"/>
  <c r="I319" i="1"/>
  <c r="G319" i="1"/>
  <c r="W318" i="1"/>
  <c r="V318" i="1"/>
  <c r="R318" i="1"/>
  <c r="M318" i="1"/>
  <c r="P318" i="1" s="1"/>
  <c r="I318" i="1"/>
  <c r="G318" i="1"/>
  <c r="W317" i="1"/>
  <c r="V317" i="1"/>
  <c r="R317" i="1"/>
  <c r="M317" i="1"/>
  <c r="P317" i="1" s="1"/>
  <c r="I317" i="1"/>
  <c r="G317" i="1"/>
  <c r="W316" i="1"/>
  <c r="V316" i="1"/>
  <c r="R316" i="1"/>
  <c r="M316" i="1"/>
  <c r="P316" i="1" s="1"/>
  <c r="I316" i="1"/>
  <c r="G316" i="1"/>
  <c r="W315" i="1"/>
  <c r="V315" i="1"/>
  <c r="R315" i="1"/>
  <c r="M315" i="1"/>
  <c r="I315" i="1"/>
  <c r="G315" i="1"/>
  <c r="W314" i="1"/>
  <c r="V314" i="1"/>
  <c r="R314" i="1"/>
  <c r="M314" i="1"/>
  <c r="P314" i="1" s="1"/>
  <c r="I314" i="1"/>
  <c r="G314" i="1"/>
  <c r="W313" i="1"/>
  <c r="V313" i="1"/>
  <c r="R313" i="1"/>
  <c r="M313" i="1"/>
  <c r="P313" i="1" s="1"/>
  <c r="I313" i="1"/>
  <c r="G313" i="1"/>
  <c r="W312" i="1"/>
  <c r="V312" i="1"/>
  <c r="R312" i="1"/>
  <c r="M312" i="1"/>
  <c r="P312" i="1" s="1"/>
  <c r="I312" i="1"/>
  <c r="G312" i="1"/>
  <c r="W311" i="1"/>
  <c r="V311" i="1"/>
  <c r="R311" i="1"/>
  <c r="M311" i="1"/>
  <c r="I311" i="1"/>
  <c r="G311" i="1"/>
  <c r="W310" i="1"/>
  <c r="V310" i="1"/>
  <c r="R310" i="1"/>
  <c r="M310" i="1"/>
  <c r="P310" i="1" s="1"/>
  <c r="I310" i="1"/>
  <c r="G310" i="1"/>
  <c r="W309" i="1"/>
  <c r="V309" i="1"/>
  <c r="R309" i="1"/>
  <c r="M309" i="1"/>
  <c r="P309" i="1" s="1"/>
  <c r="I309" i="1"/>
  <c r="G309" i="1"/>
  <c r="W308" i="1"/>
  <c r="V308" i="1"/>
  <c r="R308" i="1"/>
  <c r="M308" i="1"/>
  <c r="P308" i="1" s="1"/>
  <c r="I308" i="1"/>
  <c r="G308" i="1"/>
  <c r="W307" i="1"/>
  <c r="V307" i="1"/>
  <c r="R307" i="1"/>
  <c r="M307" i="1"/>
  <c r="I307" i="1"/>
  <c r="G307" i="1"/>
  <c r="W306" i="1"/>
  <c r="V306" i="1"/>
  <c r="R306" i="1"/>
  <c r="M306" i="1"/>
  <c r="P306" i="1" s="1"/>
  <c r="I306" i="1"/>
  <c r="G306" i="1"/>
  <c r="W305" i="1"/>
  <c r="V305" i="1"/>
  <c r="R305" i="1"/>
  <c r="M305" i="1"/>
  <c r="P305" i="1" s="1"/>
  <c r="I305" i="1"/>
  <c r="G305" i="1"/>
  <c r="W304" i="1"/>
  <c r="V304" i="1"/>
  <c r="R304" i="1"/>
  <c r="M304" i="1"/>
  <c r="P304" i="1" s="1"/>
  <c r="I304" i="1"/>
  <c r="G304" i="1"/>
  <c r="W303" i="1"/>
  <c r="V303" i="1"/>
  <c r="R303" i="1"/>
  <c r="M303" i="1"/>
  <c r="I303" i="1"/>
  <c r="G303" i="1"/>
  <c r="W302" i="1"/>
  <c r="V302" i="1"/>
  <c r="R302" i="1"/>
  <c r="M302" i="1"/>
  <c r="P302" i="1" s="1"/>
  <c r="I302" i="1"/>
  <c r="G302" i="1"/>
  <c r="W301" i="1"/>
  <c r="V301" i="1"/>
  <c r="R301" i="1"/>
  <c r="M301" i="1"/>
  <c r="P301" i="1" s="1"/>
  <c r="I301" i="1"/>
  <c r="G301" i="1"/>
  <c r="W300" i="1"/>
  <c r="V300" i="1"/>
  <c r="R300" i="1"/>
  <c r="M300" i="1"/>
  <c r="P300" i="1" s="1"/>
  <c r="I300" i="1"/>
  <c r="G300" i="1"/>
  <c r="W299" i="1"/>
  <c r="V299" i="1"/>
  <c r="R299" i="1"/>
  <c r="M299" i="1"/>
  <c r="I299" i="1"/>
  <c r="G299" i="1"/>
  <c r="W298" i="1"/>
  <c r="V298" i="1"/>
  <c r="R298" i="1"/>
  <c r="M298" i="1"/>
  <c r="P298" i="1" s="1"/>
  <c r="I298" i="1"/>
  <c r="G298" i="1"/>
  <c r="W297" i="1"/>
  <c r="V297" i="1"/>
  <c r="R297" i="1"/>
  <c r="M297" i="1"/>
  <c r="P297" i="1" s="1"/>
  <c r="I297" i="1"/>
  <c r="G297" i="1"/>
  <c r="W296" i="1"/>
  <c r="V296" i="1"/>
  <c r="R296" i="1"/>
  <c r="M296" i="1"/>
  <c r="P296" i="1" s="1"/>
  <c r="I296" i="1"/>
  <c r="G296" i="1"/>
  <c r="W295" i="1"/>
  <c r="V295" i="1"/>
  <c r="R295" i="1"/>
  <c r="M295" i="1"/>
  <c r="I295" i="1"/>
  <c r="G295" i="1"/>
  <c r="W294" i="1"/>
  <c r="V294" i="1"/>
  <c r="R294" i="1"/>
  <c r="M294" i="1"/>
  <c r="P294" i="1" s="1"/>
  <c r="I294" i="1"/>
  <c r="G294" i="1"/>
  <c r="W293" i="1"/>
  <c r="V293" i="1"/>
  <c r="R293" i="1"/>
  <c r="M293" i="1"/>
  <c r="P293" i="1" s="1"/>
  <c r="I293" i="1"/>
  <c r="G293" i="1"/>
  <c r="W292" i="1"/>
  <c r="V292" i="1"/>
  <c r="R292" i="1"/>
  <c r="M292" i="1"/>
  <c r="P292" i="1" s="1"/>
  <c r="I292" i="1"/>
  <c r="G292" i="1"/>
  <c r="W291" i="1"/>
  <c r="V291" i="1"/>
  <c r="R291" i="1"/>
  <c r="M291" i="1"/>
  <c r="I291" i="1"/>
  <c r="G291" i="1"/>
  <c r="W290" i="1"/>
  <c r="V290" i="1"/>
  <c r="R290" i="1"/>
  <c r="M290" i="1"/>
  <c r="P290" i="1" s="1"/>
  <c r="I290" i="1"/>
  <c r="G290" i="1"/>
  <c r="W289" i="1"/>
  <c r="V289" i="1"/>
  <c r="R289" i="1"/>
  <c r="M289" i="1"/>
  <c r="P289" i="1" s="1"/>
  <c r="I289" i="1"/>
  <c r="G289" i="1"/>
  <c r="W288" i="1"/>
  <c r="V288" i="1"/>
  <c r="R288" i="1"/>
  <c r="M288" i="1"/>
  <c r="P288" i="1" s="1"/>
  <c r="I288" i="1"/>
  <c r="G288" i="1"/>
  <c r="W287" i="1"/>
  <c r="V287" i="1"/>
  <c r="R287" i="1"/>
  <c r="M287" i="1"/>
  <c r="I287" i="1"/>
  <c r="G287" i="1"/>
  <c r="W286" i="1"/>
  <c r="V286" i="1"/>
  <c r="R286" i="1"/>
  <c r="M286" i="1"/>
  <c r="P286" i="1" s="1"/>
  <c r="I286" i="1"/>
  <c r="G286" i="1"/>
  <c r="W285" i="1"/>
  <c r="V285" i="1"/>
  <c r="R285" i="1"/>
  <c r="M285" i="1"/>
  <c r="P285" i="1" s="1"/>
  <c r="I285" i="1"/>
  <c r="G285" i="1"/>
  <c r="W284" i="1"/>
  <c r="V284" i="1"/>
  <c r="R284" i="1"/>
  <c r="M284" i="1"/>
  <c r="P284" i="1" s="1"/>
  <c r="I284" i="1"/>
  <c r="G284" i="1"/>
  <c r="W283" i="1"/>
  <c r="V283" i="1"/>
  <c r="R283" i="1"/>
  <c r="M283" i="1"/>
  <c r="I283" i="1"/>
  <c r="G283" i="1"/>
  <c r="W282" i="1"/>
  <c r="V282" i="1"/>
  <c r="R282" i="1"/>
  <c r="M282" i="1"/>
  <c r="P282" i="1" s="1"/>
  <c r="I282" i="1"/>
  <c r="G282" i="1"/>
  <c r="W281" i="1"/>
  <c r="V281" i="1"/>
  <c r="R281" i="1"/>
  <c r="M281" i="1"/>
  <c r="P281" i="1" s="1"/>
  <c r="I281" i="1"/>
  <c r="G281" i="1"/>
  <c r="W280" i="1"/>
  <c r="V280" i="1"/>
  <c r="R280" i="1"/>
  <c r="M280" i="1"/>
  <c r="P280" i="1" s="1"/>
  <c r="I280" i="1"/>
  <c r="G280" i="1"/>
  <c r="W279" i="1"/>
  <c r="V279" i="1"/>
  <c r="R279" i="1"/>
  <c r="M279" i="1"/>
  <c r="I279" i="1"/>
  <c r="G279" i="1"/>
  <c r="W278" i="1"/>
  <c r="V278" i="1"/>
  <c r="R278" i="1"/>
  <c r="M278" i="1"/>
  <c r="P278" i="1" s="1"/>
  <c r="I278" i="1"/>
  <c r="G278" i="1"/>
  <c r="W277" i="1"/>
  <c r="V277" i="1"/>
  <c r="R277" i="1"/>
  <c r="M277" i="1"/>
  <c r="P277" i="1" s="1"/>
  <c r="I277" i="1"/>
  <c r="G277" i="1"/>
  <c r="W276" i="1"/>
  <c r="V276" i="1"/>
  <c r="R276" i="1"/>
  <c r="M276" i="1"/>
  <c r="P276" i="1" s="1"/>
  <c r="I276" i="1"/>
  <c r="G276" i="1"/>
  <c r="W275" i="1"/>
  <c r="V275" i="1"/>
  <c r="R275" i="1"/>
  <c r="M275" i="1"/>
  <c r="I275" i="1"/>
  <c r="G275" i="1"/>
  <c r="W274" i="1"/>
  <c r="V274" i="1"/>
  <c r="R274" i="1"/>
  <c r="M274" i="1"/>
  <c r="P274" i="1" s="1"/>
  <c r="I274" i="1"/>
  <c r="G274" i="1"/>
  <c r="W273" i="1"/>
  <c r="V273" i="1"/>
  <c r="R273" i="1"/>
  <c r="M273" i="1"/>
  <c r="P273" i="1" s="1"/>
  <c r="I273" i="1"/>
  <c r="G273" i="1"/>
  <c r="W272" i="1"/>
  <c r="V272" i="1"/>
  <c r="R272" i="1"/>
  <c r="M272" i="1"/>
  <c r="P272" i="1" s="1"/>
  <c r="I272" i="1"/>
  <c r="G272" i="1"/>
  <c r="W271" i="1"/>
  <c r="V271" i="1"/>
  <c r="R271" i="1"/>
  <c r="M271" i="1"/>
  <c r="I271" i="1"/>
  <c r="G271" i="1"/>
  <c r="W270" i="1"/>
  <c r="V270" i="1"/>
  <c r="R270" i="1"/>
  <c r="M270" i="1"/>
  <c r="P270" i="1" s="1"/>
  <c r="I270" i="1"/>
  <c r="G270" i="1"/>
  <c r="W269" i="1"/>
  <c r="V269" i="1"/>
  <c r="R269" i="1"/>
  <c r="M269" i="1"/>
  <c r="P269" i="1" s="1"/>
  <c r="I269" i="1"/>
  <c r="G269" i="1"/>
  <c r="W268" i="1"/>
  <c r="V268" i="1"/>
  <c r="R268" i="1"/>
  <c r="M268" i="1"/>
  <c r="P268" i="1" s="1"/>
  <c r="I268" i="1"/>
  <c r="G268" i="1"/>
  <c r="W267" i="1"/>
  <c r="V267" i="1"/>
  <c r="R267" i="1"/>
  <c r="M267" i="1"/>
  <c r="I267" i="1"/>
  <c r="G267" i="1"/>
  <c r="W266" i="1"/>
  <c r="V266" i="1"/>
  <c r="R266" i="1"/>
  <c r="M266" i="1"/>
  <c r="P266" i="1" s="1"/>
  <c r="I266" i="1"/>
  <c r="G266" i="1"/>
  <c r="W265" i="1"/>
  <c r="V265" i="1"/>
  <c r="R265" i="1"/>
  <c r="M265" i="1"/>
  <c r="P265" i="1" s="1"/>
  <c r="I265" i="1"/>
  <c r="G265" i="1"/>
  <c r="W264" i="1"/>
  <c r="V264" i="1"/>
  <c r="R264" i="1"/>
  <c r="M264" i="1"/>
  <c r="P264" i="1" s="1"/>
  <c r="I264" i="1"/>
  <c r="G264" i="1"/>
  <c r="W263" i="1"/>
  <c r="V263" i="1"/>
  <c r="R263" i="1"/>
  <c r="M263" i="1"/>
  <c r="I263" i="1"/>
  <c r="G263" i="1"/>
  <c r="W262" i="1"/>
  <c r="V262" i="1"/>
  <c r="R262" i="1"/>
  <c r="M262" i="1"/>
  <c r="P262" i="1" s="1"/>
  <c r="I262" i="1"/>
  <c r="G262" i="1"/>
  <c r="W261" i="1"/>
  <c r="V261" i="1"/>
  <c r="R261" i="1"/>
  <c r="M261" i="1"/>
  <c r="P261" i="1" s="1"/>
  <c r="I261" i="1"/>
  <c r="G261" i="1"/>
  <c r="W260" i="1"/>
  <c r="V260" i="1"/>
  <c r="R260" i="1"/>
  <c r="M260" i="1"/>
  <c r="P260" i="1" s="1"/>
  <c r="I260" i="1"/>
  <c r="G260" i="1"/>
  <c r="W259" i="1"/>
  <c r="V259" i="1"/>
  <c r="R259" i="1"/>
  <c r="M259" i="1"/>
  <c r="I259" i="1"/>
  <c r="G259" i="1"/>
  <c r="W258" i="1"/>
  <c r="V258" i="1"/>
  <c r="R258" i="1"/>
  <c r="M258" i="1"/>
  <c r="P258" i="1" s="1"/>
  <c r="I258" i="1"/>
  <c r="G258" i="1"/>
  <c r="W257" i="1"/>
  <c r="V257" i="1"/>
  <c r="R257" i="1"/>
  <c r="M257" i="1"/>
  <c r="P257" i="1" s="1"/>
  <c r="I257" i="1"/>
  <c r="G257" i="1"/>
  <c r="W256" i="1"/>
  <c r="V256" i="1"/>
  <c r="R256" i="1"/>
  <c r="M256" i="1"/>
  <c r="P256" i="1" s="1"/>
  <c r="I256" i="1"/>
  <c r="G256" i="1"/>
  <c r="W255" i="1"/>
  <c r="V255" i="1"/>
  <c r="R255" i="1"/>
  <c r="M255" i="1"/>
  <c r="I255" i="1"/>
  <c r="G255" i="1"/>
  <c r="W254" i="1"/>
  <c r="V254" i="1"/>
  <c r="R254" i="1"/>
  <c r="M254" i="1"/>
  <c r="P254" i="1" s="1"/>
  <c r="I254" i="1"/>
  <c r="G254" i="1"/>
  <c r="W253" i="1"/>
  <c r="V253" i="1"/>
  <c r="R253" i="1"/>
  <c r="M253" i="1"/>
  <c r="P253" i="1" s="1"/>
  <c r="I253" i="1"/>
  <c r="G253" i="1"/>
  <c r="W252" i="1"/>
  <c r="V252" i="1"/>
  <c r="R252" i="1"/>
  <c r="M252" i="1"/>
  <c r="P252" i="1" s="1"/>
  <c r="I252" i="1"/>
  <c r="G252" i="1"/>
  <c r="W251" i="1"/>
  <c r="V251" i="1"/>
  <c r="R251" i="1"/>
  <c r="M251" i="1"/>
  <c r="I251" i="1"/>
  <c r="G251" i="1"/>
  <c r="W250" i="1"/>
  <c r="V250" i="1"/>
  <c r="R250" i="1"/>
  <c r="M250" i="1"/>
  <c r="P250" i="1" s="1"/>
  <c r="I250" i="1"/>
  <c r="G250" i="1"/>
  <c r="W249" i="1"/>
  <c r="V249" i="1"/>
  <c r="R249" i="1"/>
  <c r="M249" i="1"/>
  <c r="P249" i="1" s="1"/>
  <c r="I249" i="1"/>
  <c r="G249" i="1"/>
  <c r="W248" i="1"/>
  <c r="V248" i="1"/>
  <c r="R248" i="1"/>
  <c r="M248" i="1"/>
  <c r="P248" i="1" s="1"/>
  <c r="I248" i="1"/>
  <c r="G248" i="1"/>
  <c r="W247" i="1"/>
  <c r="V247" i="1"/>
  <c r="R247" i="1"/>
  <c r="M247" i="1"/>
  <c r="I247" i="1"/>
  <c r="G247" i="1"/>
  <c r="W246" i="1"/>
  <c r="V246" i="1"/>
  <c r="R246" i="1"/>
  <c r="M246" i="1"/>
  <c r="P246" i="1" s="1"/>
  <c r="I246" i="1"/>
  <c r="G246" i="1"/>
  <c r="W245" i="1"/>
  <c r="V245" i="1"/>
  <c r="R245" i="1"/>
  <c r="M245" i="1"/>
  <c r="P245" i="1" s="1"/>
  <c r="I245" i="1"/>
  <c r="G245" i="1"/>
  <c r="W244" i="1"/>
  <c r="V244" i="1"/>
  <c r="R244" i="1"/>
  <c r="M244" i="1"/>
  <c r="P244" i="1" s="1"/>
  <c r="I244" i="1"/>
  <c r="G244" i="1"/>
  <c r="W243" i="1"/>
  <c r="V243" i="1"/>
  <c r="R243" i="1"/>
  <c r="M243" i="1"/>
  <c r="I243" i="1"/>
  <c r="G243" i="1"/>
  <c r="W242" i="1"/>
  <c r="V242" i="1"/>
  <c r="R242" i="1"/>
  <c r="M242" i="1"/>
  <c r="P242" i="1" s="1"/>
  <c r="I242" i="1"/>
  <c r="G242" i="1"/>
  <c r="W241" i="1"/>
  <c r="V241" i="1"/>
  <c r="R241" i="1"/>
  <c r="M241" i="1"/>
  <c r="P241" i="1" s="1"/>
  <c r="I241" i="1"/>
  <c r="G241" i="1"/>
  <c r="W240" i="1"/>
  <c r="V240" i="1"/>
  <c r="R240" i="1"/>
  <c r="M240" i="1"/>
  <c r="P240" i="1" s="1"/>
  <c r="I240" i="1"/>
  <c r="G240" i="1"/>
  <c r="W239" i="1"/>
  <c r="V239" i="1"/>
  <c r="R239" i="1"/>
  <c r="M239" i="1"/>
  <c r="I239" i="1"/>
  <c r="G239" i="1"/>
  <c r="W238" i="1"/>
  <c r="V238" i="1"/>
  <c r="R238" i="1"/>
  <c r="M238" i="1"/>
  <c r="P238" i="1" s="1"/>
  <c r="I238" i="1"/>
  <c r="G238" i="1"/>
  <c r="W237" i="1"/>
  <c r="V237" i="1"/>
  <c r="R237" i="1"/>
  <c r="M237" i="1"/>
  <c r="P237" i="1" s="1"/>
  <c r="I237" i="1"/>
  <c r="G237" i="1"/>
  <c r="W236" i="1"/>
  <c r="V236" i="1"/>
  <c r="R236" i="1"/>
  <c r="M236" i="1"/>
  <c r="P236" i="1" s="1"/>
  <c r="I236" i="1"/>
  <c r="G236" i="1"/>
  <c r="W235" i="1"/>
  <c r="V235" i="1"/>
  <c r="R235" i="1"/>
  <c r="M235" i="1"/>
  <c r="I235" i="1"/>
  <c r="G235" i="1"/>
  <c r="W234" i="1"/>
  <c r="V234" i="1"/>
  <c r="R234" i="1"/>
  <c r="M234" i="1"/>
  <c r="P234" i="1" s="1"/>
  <c r="I234" i="1"/>
  <c r="G234" i="1"/>
  <c r="W233" i="1"/>
  <c r="V233" i="1"/>
  <c r="R233" i="1"/>
  <c r="M233" i="1"/>
  <c r="P233" i="1" s="1"/>
  <c r="I233" i="1"/>
  <c r="G233" i="1"/>
  <c r="W232" i="1"/>
  <c r="V232" i="1"/>
  <c r="R232" i="1"/>
  <c r="M232" i="1"/>
  <c r="P232" i="1" s="1"/>
  <c r="I232" i="1"/>
  <c r="G232" i="1"/>
  <c r="W231" i="1"/>
  <c r="V231" i="1"/>
  <c r="R231" i="1"/>
  <c r="M231" i="1"/>
  <c r="I231" i="1"/>
  <c r="G231" i="1"/>
  <c r="W230" i="1"/>
  <c r="V230" i="1"/>
  <c r="R230" i="1"/>
  <c r="M230" i="1"/>
  <c r="P230" i="1" s="1"/>
  <c r="I230" i="1"/>
  <c r="G230" i="1"/>
  <c r="W229" i="1"/>
  <c r="V229" i="1"/>
  <c r="R229" i="1"/>
  <c r="M229" i="1"/>
  <c r="P229" i="1" s="1"/>
  <c r="I229" i="1"/>
  <c r="G229" i="1"/>
  <c r="W228" i="1"/>
  <c r="V228" i="1"/>
  <c r="R228" i="1"/>
  <c r="M228" i="1"/>
  <c r="P228" i="1" s="1"/>
  <c r="I228" i="1"/>
  <c r="G228" i="1"/>
  <c r="W227" i="1"/>
  <c r="V227" i="1"/>
  <c r="R227" i="1"/>
  <c r="M227" i="1"/>
  <c r="I227" i="1"/>
  <c r="G227" i="1"/>
  <c r="W226" i="1"/>
  <c r="V226" i="1"/>
  <c r="R226" i="1"/>
  <c r="M226" i="1"/>
  <c r="P226" i="1" s="1"/>
  <c r="I226" i="1"/>
  <c r="G226" i="1"/>
  <c r="W225" i="1"/>
  <c r="V225" i="1"/>
  <c r="R225" i="1"/>
  <c r="M225" i="1"/>
  <c r="P225" i="1" s="1"/>
  <c r="I225" i="1"/>
  <c r="G225" i="1"/>
  <c r="W224" i="1"/>
  <c r="V224" i="1"/>
  <c r="R224" i="1"/>
  <c r="M224" i="1"/>
  <c r="P224" i="1" s="1"/>
  <c r="I224" i="1"/>
  <c r="G224" i="1"/>
  <c r="W223" i="1"/>
  <c r="V223" i="1"/>
  <c r="R223" i="1"/>
  <c r="M223" i="1"/>
  <c r="I223" i="1"/>
  <c r="G223" i="1"/>
  <c r="W222" i="1"/>
  <c r="V222" i="1"/>
  <c r="R222" i="1"/>
  <c r="M222" i="1"/>
  <c r="P222" i="1" s="1"/>
  <c r="I222" i="1"/>
  <c r="G222" i="1"/>
  <c r="W221" i="1"/>
  <c r="V221" i="1"/>
  <c r="R221" i="1"/>
  <c r="M221" i="1"/>
  <c r="P221" i="1" s="1"/>
  <c r="I221" i="1"/>
  <c r="G221" i="1"/>
  <c r="W220" i="1"/>
  <c r="V220" i="1"/>
  <c r="R220" i="1"/>
  <c r="M220" i="1"/>
  <c r="P220" i="1" s="1"/>
  <c r="I220" i="1"/>
  <c r="G220" i="1"/>
  <c r="W219" i="1"/>
  <c r="V219" i="1"/>
  <c r="R219" i="1"/>
  <c r="M219" i="1"/>
  <c r="I219" i="1"/>
  <c r="G219" i="1"/>
  <c r="W218" i="1"/>
  <c r="V218" i="1"/>
  <c r="R218" i="1"/>
  <c r="M218" i="1"/>
  <c r="P218" i="1" s="1"/>
  <c r="I218" i="1"/>
  <c r="G218" i="1"/>
  <c r="W217" i="1"/>
  <c r="V217" i="1"/>
  <c r="R217" i="1"/>
  <c r="M217" i="1"/>
  <c r="P217" i="1" s="1"/>
  <c r="I217" i="1"/>
  <c r="G217" i="1"/>
  <c r="W216" i="1"/>
  <c r="V216" i="1"/>
  <c r="R216" i="1"/>
  <c r="M216" i="1"/>
  <c r="P216" i="1" s="1"/>
  <c r="I216" i="1"/>
  <c r="G216" i="1"/>
  <c r="W215" i="1"/>
  <c r="V215" i="1"/>
  <c r="R215" i="1"/>
  <c r="M215" i="1"/>
  <c r="I215" i="1"/>
  <c r="G215" i="1"/>
  <c r="W214" i="1"/>
  <c r="V214" i="1"/>
  <c r="R214" i="1"/>
  <c r="M214" i="1"/>
  <c r="P214" i="1" s="1"/>
  <c r="I214" i="1"/>
  <c r="G214" i="1"/>
  <c r="W213" i="1"/>
  <c r="V213" i="1"/>
  <c r="R213" i="1"/>
  <c r="M213" i="1"/>
  <c r="P213" i="1" s="1"/>
  <c r="I213" i="1"/>
  <c r="G213" i="1"/>
  <c r="W212" i="1"/>
  <c r="V212" i="1"/>
  <c r="R212" i="1"/>
  <c r="M212" i="1"/>
  <c r="P212" i="1" s="1"/>
  <c r="I212" i="1"/>
  <c r="G212" i="1"/>
  <c r="W211" i="1"/>
  <c r="V211" i="1"/>
  <c r="R211" i="1"/>
  <c r="M211" i="1"/>
  <c r="I211" i="1"/>
  <c r="G211" i="1"/>
  <c r="W210" i="1"/>
  <c r="V210" i="1"/>
  <c r="R210" i="1"/>
  <c r="M210" i="1"/>
  <c r="I210" i="1"/>
  <c r="G210" i="1"/>
  <c r="W209" i="1"/>
  <c r="V209" i="1"/>
  <c r="R209" i="1"/>
  <c r="M209" i="1"/>
  <c r="P209" i="1" s="1"/>
  <c r="I209" i="1"/>
  <c r="G209" i="1"/>
  <c r="W208" i="1"/>
  <c r="V208" i="1"/>
  <c r="R208" i="1"/>
  <c r="M208" i="1"/>
  <c r="P208" i="1" s="1"/>
  <c r="I208" i="1"/>
  <c r="G208" i="1"/>
  <c r="W207" i="1"/>
  <c r="V207" i="1"/>
  <c r="R207" i="1"/>
  <c r="M207" i="1"/>
  <c r="P207" i="1" s="1"/>
  <c r="I207" i="1"/>
  <c r="G207" i="1"/>
  <c r="W206" i="1"/>
  <c r="V206" i="1"/>
  <c r="R206" i="1"/>
  <c r="M206" i="1"/>
  <c r="I206" i="1"/>
  <c r="G206" i="1"/>
  <c r="W205" i="1"/>
  <c r="V205" i="1"/>
  <c r="R205" i="1"/>
  <c r="M205" i="1"/>
  <c r="P205" i="1" s="1"/>
  <c r="I205" i="1"/>
  <c r="G205" i="1"/>
  <c r="W204" i="1"/>
  <c r="V204" i="1"/>
  <c r="R204" i="1"/>
  <c r="M204" i="1"/>
  <c r="P204" i="1" s="1"/>
  <c r="I204" i="1"/>
  <c r="G204" i="1"/>
  <c r="W203" i="1"/>
  <c r="V203" i="1"/>
  <c r="R203" i="1"/>
  <c r="M203" i="1"/>
  <c r="P203" i="1" s="1"/>
  <c r="I203" i="1"/>
  <c r="G203" i="1"/>
  <c r="W202" i="1"/>
  <c r="V202" i="1"/>
  <c r="R202" i="1"/>
  <c r="M202" i="1"/>
  <c r="P202" i="1" s="1"/>
  <c r="I202" i="1"/>
  <c r="G202" i="1"/>
  <c r="W201" i="1"/>
  <c r="V201" i="1"/>
  <c r="R201" i="1"/>
  <c r="M201" i="1"/>
  <c r="I201" i="1"/>
  <c r="G201" i="1"/>
  <c r="W200" i="1"/>
  <c r="V200" i="1"/>
  <c r="R200" i="1"/>
  <c r="M200" i="1"/>
  <c r="P200" i="1" s="1"/>
  <c r="I200" i="1"/>
  <c r="G200" i="1"/>
  <c r="W199" i="1"/>
  <c r="V199" i="1"/>
  <c r="R199" i="1"/>
  <c r="M199" i="1"/>
  <c r="P199" i="1" s="1"/>
  <c r="I199" i="1"/>
  <c r="G199" i="1"/>
  <c r="W198" i="1"/>
  <c r="V198" i="1"/>
  <c r="R198" i="1"/>
  <c r="M198" i="1"/>
  <c r="P198" i="1" s="1"/>
  <c r="I198" i="1"/>
  <c r="G198" i="1"/>
  <c r="W197" i="1"/>
  <c r="V197" i="1"/>
  <c r="R197" i="1"/>
  <c r="M197" i="1"/>
  <c r="I197" i="1"/>
  <c r="G197" i="1"/>
  <c r="W196" i="1"/>
  <c r="V196" i="1"/>
  <c r="R196" i="1"/>
  <c r="M196" i="1"/>
  <c r="P196" i="1" s="1"/>
  <c r="I196" i="1"/>
  <c r="G196" i="1"/>
  <c r="W195" i="1"/>
  <c r="V195" i="1"/>
  <c r="R195" i="1"/>
  <c r="M195" i="1"/>
  <c r="P195" i="1" s="1"/>
  <c r="I195" i="1"/>
  <c r="G195" i="1"/>
  <c r="W194" i="1"/>
  <c r="V194" i="1"/>
  <c r="R194" i="1"/>
  <c r="M194" i="1"/>
  <c r="P194" i="1" s="1"/>
  <c r="I194" i="1"/>
  <c r="G194" i="1"/>
  <c r="W193" i="1"/>
  <c r="V193" i="1"/>
  <c r="R193" i="1"/>
  <c r="M193" i="1"/>
  <c r="I193" i="1"/>
  <c r="G193" i="1"/>
  <c r="W192" i="1"/>
  <c r="V192" i="1"/>
  <c r="R192" i="1"/>
  <c r="M192" i="1"/>
  <c r="P192" i="1" s="1"/>
  <c r="I192" i="1"/>
  <c r="G192" i="1"/>
  <c r="W191" i="1"/>
  <c r="V191" i="1"/>
  <c r="R191" i="1"/>
  <c r="M191" i="1"/>
  <c r="P191" i="1" s="1"/>
  <c r="I191" i="1"/>
  <c r="G191" i="1"/>
  <c r="W190" i="1"/>
  <c r="V190" i="1"/>
  <c r="R190" i="1"/>
  <c r="M190" i="1"/>
  <c r="P190" i="1" s="1"/>
  <c r="I190" i="1"/>
  <c r="G190" i="1"/>
  <c r="W189" i="1"/>
  <c r="V189" i="1"/>
  <c r="R189" i="1"/>
  <c r="M189" i="1"/>
  <c r="I189" i="1"/>
  <c r="G189" i="1"/>
  <c r="W188" i="1"/>
  <c r="V188" i="1"/>
  <c r="R188" i="1"/>
  <c r="M188" i="1"/>
  <c r="O188" i="1" s="1"/>
  <c r="I188" i="1"/>
  <c r="G188" i="1"/>
  <c r="W187" i="1"/>
  <c r="V187" i="1"/>
  <c r="R187" i="1"/>
  <c r="M187" i="1"/>
  <c r="O187" i="1" s="1"/>
  <c r="I187" i="1"/>
  <c r="G187" i="1"/>
  <c r="W186" i="1"/>
  <c r="V186" i="1"/>
  <c r="R186" i="1"/>
  <c r="M186" i="1"/>
  <c r="O186" i="1" s="1"/>
  <c r="I186" i="1"/>
  <c r="G186" i="1"/>
  <c r="W185" i="1"/>
  <c r="V185" i="1"/>
  <c r="R185" i="1"/>
  <c r="M185" i="1"/>
  <c r="O185" i="1" s="1"/>
  <c r="I185" i="1"/>
  <c r="G185" i="1"/>
  <c r="W184" i="1"/>
  <c r="V184" i="1"/>
  <c r="R184" i="1"/>
  <c r="M184" i="1"/>
  <c r="O184" i="1" s="1"/>
  <c r="I184" i="1"/>
  <c r="G184" i="1"/>
  <c r="W183" i="1"/>
  <c r="V183" i="1"/>
  <c r="R183" i="1"/>
  <c r="M183" i="1"/>
  <c r="O183" i="1" s="1"/>
  <c r="I183" i="1"/>
  <c r="G183" i="1"/>
  <c r="W182" i="1"/>
  <c r="V182" i="1"/>
  <c r="R182" i="1"/>
  <c r="M182" i="1"/>
  <c r="O182" i="1" s="1"/>
  <c r="I182" i="1"/>
  <c r="G182" i="1"/>
  <c r="W181" i="1"/>
  <c r="V181" i="1"/>
  <c r="R181" i="1"/>
  <c r="M181" i="1"/>
  <c r="O181" i="1" s="1"/>
  <c r="I181" i="1"/>
  <c r="G181" i="1"/>
  <c r="W180" i="1"/>
  <c r="V180" i="1"/>
  <c r="R180" i="1"/>
  <c r="M180" i="1"/>
  <c r="O180" i="1" s="1"/>
  <c r="I180" i="1"/>
  <c r="G180" i="1"/>
  <c r="W179" i="1"/>
  <c r="V179" i="1"/>
  <c r="R179" i="1"/>
  <c r="M179" i="1"/>
  <c r="O179" i="1" s="1"/>
  <c r="I179" i="1"/>
  <c r="G179" i="1"/>
  <c r="W178" i="1"/>
  <c r="V178" i="1"/>
  <c r="R178" i="1"/>
  <c r="M178" i="1"/>
  <c r="O178" i="1" s="1"/>
  <c r="I178" i="1"/>
  <c r="G178" i="1"/>
  <c r="W177" i="1"/>
  <c r="V177" i="1"/>
  <c r="R177" i="1"/>
  <c r="M177" i="1"/>
  <c r="O177" i="1" s="1"/>
  <c r="I177" i="1"/>
  <c r="G177" i="1"/>
  <c r="W176" i="1"/>
  <c r="V176" i="1"/>
  <c r="R176" i="1"/>
  <c r="M176" i="1"/>
  <c r="O176" i="1" s="1"/>
  <c r="I176" i="1"/>
  <c r="G176" i="1"/>
  <c r="W175" i="1"/>
  <c r="V175" i="1"/>
  <c r="R175" i="1"/>
  <c r="M175" i="1"/>
  <c r="O175" i="1" s="1"/>
  <c r="I175" i="1"/>
  <c r="G175" i="1"/>
  <c r="W174" i="1"/>
  <c r="V174" i="1"/>
  <c r="R174" i="1"/>
  <c r="M174" i="1"/>
  <c r="O174" i="1" s="1"/>
  <c r="I174" i="1"/>
  <c r="G174" i="1"/>
  <c r="W173" i="1"/>
  <c r="V173" i="1"/>
  <c r="R173" i="1"/>
  <c r="M173" i="1"/>
  <c r="O173" i="1" s="1"/>
  <c r="I173" i="1"/>
  <c r="G173" i="1"/>
  <c r="W172" i="1"/>
  <c r="V172" i="1"/>
  <c r="R172" i="1"/>
  <c r="M172" i="1"/>
  <c r="O172" i="1" s="1"/>
  <c r="I172" i="1"/>
  <c r="G172" i="1"/>
  <c r="W171" i="1"/>
  <c r="V171" i="1"/>
  <c r="R171" i="1"/>
  <c r="M171" i="1"/>
  <c r="O171" i="1" s="1"/>
  <c r="I171" i="1"/>
  <c r="G171" i="1"/>
  <c r="W170" i="1"/>
  <c r="V170" i="1"/>
  <c r="R170" i="1"/>
  <c r="M170" i="1"/>
  <c r="O170" i="1" s="1"/>
  <c r="I170" i="1"/>
  <c r="G170" i="1"/>
  <c r="W169" i="1"/>
  <c r="V169" i="1"/>
  <c r="R169" i="1"/>
  <c r="M169" i="1"/>
  <c r="O169" i="1" s="1"/>
  <c r="I169" i="1"/>
  <c r="G169" i="1"/>
  <c r="W168" i="1"/>
  <c r="V168" i="1"/>
  <c r="R168" i="1"/>
  <c r="M168" i="1"/>
  <c r="O168" i="1" s="1"/>
  <c r="I168" i="1"/>
  <c r="G168" i="1"/>
  <c r="W167" i="1"/>
  <c r="V167" i="1"/>
  <c r="R167" i="1"/>
  <c r="M167" i="1"/>
  <c r="O167" i="1" s="1"/>
  <c r="I167" i="1"/>
  <c r="G167" i="1"/>
  <c r="W166" i="1"/>
  <c r="V166" i="1"/>
  <c r="R166" i="1"/>
  <c r="M166" i="1"/>
  <c r="O166" i="1" s="1"/>
  <c r="I166" i="1"/>
  <c r="G166" i="1"/>
  <c r="W165" i="1"/>
  <c r="V165" i="1"/>
  <c r="R165" i="1"/>
  <c r="M165" i="1"/>
  <c r="O165" i="1" s="1"/>
  <c r="I165" i="1"/>
  <c r="G165" i="1"/>
  <c r="W164" i="1"/>
  <c r="V164" i="1"/>
  <c r="R164" i="1"/>
  <c r="M164" i="1"/>
  <c r="O164" i="1" s="1"/>
  <c r="I164" i="1"/>
  <c r="G164" i="1"/>
  <c r="W163" i="1"/>
  <c r="V163" i="1"/>
  <c r="R163" i="1"/>
  <c r="M163" i="1"/>
  <c r="O163" i="1" s="1"/>
  <c r="I163" i="1"/>
  <c r="G163" i="1"/>
  <c r="W162" i="1"/>
  <c r="V162" i="1"/>
  <c r="R162" i="1"/>
  <c r="M162" i="1"/>
  <c r="O162" i="1" s="1"/>
  <c r="I162" i="1"/>
  <c r="G162" i="1"/>
  <c r="W161" i="1"/>
  <c r="V161" i="1"/>
  <c r="R161" i="1"/>
  <c r="M161" i="1"/>
  <c r="O161" i="1" s="1"/>
  <c r="I161" i="1"/>
  <c r="G161" i="1"/>
  <c r="W160" i="1"/>
  <c r="V160" i="1"/>
  <c r="R160" i="1"/>
  <c r="M160" i="1"/>
  <c r="O160" i="1" s="1"/>
  <c r="I160" i="1"/>
  <c r="G160" i="1"/>
  <c r="W159" i="1"/>
  <c r="V159" i="1"/>
  <c r="R159" i="1"/>
  <c r="M159" i="1"/>
  <c r="O159" i="1" s="1"/>
  <c r="I159" i="1"/>
  <c r="G159" i="1"/>
  <c r="W158" i="1"/>
  <c r="V158" i="1"/>
  <c r="R158" i="1"/>
  <c r="M158" i="1"/>
  <c r="O158" i="1" s="1"/>
  <c r="I158" i="1"/>
  <c r="G158" i="1"/>
  <c r="W157" i="1"/>
  <c r="V157" i="1"/>
  <c r="R157" i="1"/>
  <c r="M157" i="1"/>
  <c r="O157" i="1" s="1"/>
  <c r="I157" i="1"/>
  <c r="G157" i="1"/>
  <c r="W156" i="1"/>
  <c r="V156" i="1"/>
  <c r="R156" i="1"/>
  <c r="M156" i="1"/>
  <c r="O156" i="1" s="1"/>
  <c r="I156" i="1"/>
  <c r="G156" i="1"/>
  <c r="W155" i="1"/>
  <c r="V155" i="1"/>
  <c r="R155" i="1"/>
  <c r="M155" i="1"/>
  <c r="O155" i="1" s="1"/>
  <c r="I155" i="1"/>
  <c r="G155" i="1"/>
  <c r="W154" i="1"/>
  <c r="V154" i="1"/>
  <c r="R154" i="1"/>
  <c r="M154" i="1"/>
  <c r="O154" i="1" s="1"/>
  <c r="I154" i="1"/>
  <c r="G154" i="1"/>
  <c r="W153" i="1"/>
  <c r="V153" i="1"/>
  <c r="R153" i="1"/>
  <c r="M153" i="1"/>
  <c r="O153" i="1" s="1"/>
  <c r="I153" i="1"/>
  <c r="G153" i="1"/>
  <c r="W152" i="1"/>
  <c r="V152" i="1"/>
  <c r="R152" i="1"/>
  <c r="M152" i="1"/>
  <c r="O152" i="1" s="1"/>
  <c r="I152" i="1"/>
  <c r="G152" i="1"/>
  <c r="W151" i="1"/>
  <c r="V151" i="1"/>
  <c r="R151" i="1"/>
  <c r="M151" i="1"/>
  <c r="O151" i="1" s="1"/>
  <c r="I151" i="1"/>
  <c r="G151" i="1"/>
  <c r="W150" i="1"/>
  <c r="V150" i="1"/>
  <c r="R150" i="1"/>
  <c r="M150" i="1"/>
  <c r="O150" i="1" s="1"/>
  <c r="I150" i="1"/>
  <c r="G150" i="1"/>
  <c r="W149" i="1"/>
  <c r="V149" i="1"/>
  <c r="R149" i="1"/>
  <c r="M149" i="1"/>
  <c r="O149" i="1" s="1"/>
  <c r="I149" i="1"/>
  <c r="G149" i="1"/>
  <c r="W148" i="1"/>
  <c r="V148" i="1"/>
  <c r="R148" i="1"/>
  <c r="M148" i="1"/>
  <c r="O148" i="1" s="1"/>
  <c r="I148" i="1"/>
  <c r="G148" i="1"/>
  <c r="W147" i="1"/>
  <c r="V147" i="1"/>
  <c r="R147" i="1"/>
  <c r="M147" i="1"/>
  <c r="O147" i="1" s="1"/>
  <c r="I147" i="1"/>
  <c r="G147" i="1"/>
  <c r="W146" i="1"/>
  <c r="V146" i="1"/>
  <c r="R146" i="1"/>
  <c r="M146" i="1"/>
  <c r="O146" i="1" s="1"/>
  <c r="I146" i="1"/>
  <c r="G146" i="1"/>
  <c r="W145" i="1"/>
  <c r="V145" i="1"/>
  <c r="R145" i="1"/>
  <c r="M145" i="1"/>
  <c r="O145" i="1" s="1"/>
  <c r="I145" i="1"/>
  <c r="G145" i="1"/>
  <c r="W144" i="1"/>
  <c r="V144" i="1"/>
  <c r="R144" i="1"/>
  <c r="M144" i="1"/>
  <c r="O144" i="1" s="1"/>
  <c r="I144" i="1"/>
  <c r="G144" i="1"/>
  <c r="W143" i="1"/>
  <c r="V143" i="1"/>
  <c r="R143" i="1"/>
  <c r="M143" i="1"/>
  <c r="O143" i="1" s="1"/>
  <c r="I143" i="1"/>
  <c r="G143" i="1"/>
  <c r="W142" i="1"/>
  <c r="V142" i="1"/>
  <c r="R142" i="1"/>
  <c r="M142" i="1"/>
  <c r="O142" i="1" s="1"/>
  <c r="I142" i="1"/>
  <c r="G142" i="1"/>
  <c r="W141" i="1"/>
  <c r="V141" i="1"/>
  <c r="R141" i="1"/>
  <c r="M141" i="1"/>
  <c r="O141" i="1" s="1"/>
  <c r="I141" i="1"/>
  <c r="G141" i="1"/>
  <c r="W140" i="1"/>
  <c r="V140" i="1"/>
  <c r="R140" i="1"/>
  <c r="M140" i="1"/>
  <c r="O140" i="1" s="1"/>
  <c r="I140" i="1"/>
  <c r="G140" i="1"/>
  <c r="W139" i="1"/>
  <c r="V139" i="1"/>
  <c r="R139" i="1"/>
  <c r="M139" i="1"/>
  <c r="O139" i="1" s="1"/>
  <c r="I139" i="1"/>
  <c r="G139" i="1"/>
  <c r="W138" i="1"/>
  <c r="V138" i="1"/>
  <c r="R138" i="1"/>
  <c r="M138" i="1"/>
  <c r="O138" i="1" s="1"/>
  <c r="I138" i="1"/>
  <c r="G138" i="1"/>
  <c r="W137" i="1"/>
  <c r="V137" i="1"/>
  <c r="R137" i="1"/>
  <c r="M137" i="1"/>
  <c r="O137" i="1" s="1"/>
  <c r="I137" i="1"/>
  <c r="G137" i="1"/>
  <c r="W136" i="1"/>
  <c r="V136" i="1"/>
  <c r="R136" i="1"/>
  <c r="M136" i="1"/>
  <c r="O136" i="1" s="1"/>
  <c r="I136" i="1"/>
  <c r="G136" i="1"/>
  <c r="W135" i="1"/>
  <c r="V135" i="1"/>
  <c r="R135" i="1"/>
  <c r="M135" i="1"/>
  <c r="O135" i="1" s="1"/>
  <c r="I135" i="1"/>
  <c r="G135" i="1"/>
  <c r="W134" i="1"/>
  <c r="V134" i="1"/>
  <c r="R134" i="1"/>
  <c r="M134" i="1"/>
  <c r="O134" i="1" s="1"/>
  <c r="I134" i="1"/>
  <c r="G134" i="1"/>
  <c r="W133" i="1"/>
  <c r="V133" i="1"/>
  <c r="R133" i="1"/>
  <c r="M133" i="1"/>
  <c r="O133" i="1" s="1"/>
  <c r="I133" i="1"/>
  <c r="G133" i="1"/>
  <c r="W132" i="1"/>
  <c r="V132" i="1"/>
  <c r="R132" i="1"/>
  <c r="M132" i="1"/>
  <c r="O132" i="1" s="1"/>
  <c r="I132" i="1"/>
  <c r="G132" i="1"/>
  <c r="W131" i="1"/>
  <c r="V131" i="1"/>
  <c r="R131" i="1"/>
  <c r="M131" i="1"/>
  <c r="O131" i="1" s="1"/>
  <c r="I131" i="1"/>
  <c r="G131" i="1"/>
  <c r="W130" i="1"/>
  <c r="V130" i="1"/>
  <c r="R130" i="1"/>
  <c r="M130" i="1"/>
  <c r="O130" i="1" s="1"/>
  <c r="I130" i="1"/>
  <c r="G130" i="1"/>
  <c r="W129" i="1"/>
  <c r="V129" i="1"/>
  <c r="R129" i="1"/>
  <c r="M129" i="1"/>
  <c r="O129" i="1" s="1"/>
  <c r="I129" i="1"/>
  <c r="G129" i="1"/>
  <c r="W128" i="1"/>
  <c r="V128" i="1"/>
  <c r="R128" i="1"/>
  <c r="M128" i="1"/>
  <c r="O128" i="1" s="1"/>
  <c r="I128" i="1"/>
  <c r="G128" i="1"/>
  <c r="W127" i="1"/>
  <c r="V127" i="1"/>
  <c r="R127" i="1"/>
  <c r="M127" i="1"/>
  <c r="O127" i="1" s="1"/>
  <c r="I127" i="1"/>
  <c r="G127" i="1"/>
  <c r="W126" i="1"/>
  <c r="V126" i="1"/>
  <c r="R126" i="1"/>
  <c r="M126" i="1"/>
  <c r="O126" i="1" s="1"/>
  <c r="I126" i="1"/>
  <c r="G126" i="1"/>
  <c r="W125" i="1"/>
  <c r="V125" i="1"/>
  <c r="R125" i="1"/>
  <c r="M125" i="1"/>
  <c r="O125" i="1" s="1"/>
  <c r="I125" i="1"/>
  <c r="G125" i="1"/>
  <c r="W124" i="1"/>
  <c r="V124" i="1"/>
  <c r="R124" i="1"/>
  <c r="M124" i="1"/>
  <c r="O124" i="1" s="1"/>
  <c r="I124" i="1"/>
  <c r="G124" i="1"/>
  <c r="W123" i="1"/>
  <c r="V123" i="1"/>
  <c r="R123" i="1"/>
  <c r="M123" i="1"/>
  <c r="O123" i="1" s="1"/>
  <c r="I123" i="1"/>
  <c r="G123" i="1"/>
  <c r="W122" i="1"/>
  <c r="V122" i="1"/>
  <c r="R122" i="1"/>
  <c r="M122" i="1"/>
  <c r="O122" i="1" s="1"/>
  <c r="I122" i="1"/>
  <c r="G122" i="1"/>
  <c r="W121" i="1"/>
  <c r="V121" i="1"/>
  <c r="R121" i="1"/>
  <c r="M121" i="1"/>
  <c r="O121" i="1" s="1"/>
  <c r="I121" i="1"/>
  <c r="G121" i="1"/>
  <c r="W120" i="1"/>
  <c r="V120" i="1"/>
  <c r="R120" i="1"/>
  <c r="M120" i="1"/>
  <c r="O120" i="1" s="1"/>
  <c r="I120" i="1"/>
  <c r="G120" i="1"/>
  <c r="W119" i="1"/>
  <c r="V119" i="1"/>
  <c r="R119" i="1"/>
  <c r="M119" i="1"/>
  <c r="O119" i="1" s="1"/>
  <c r="I119" i="1"/>
  <c r="G119" i="1"/>
  <c r="W118" i="1"/>
  <c r="V118" i="1"/>
  <c r="R118" i="1"/>
  <c r="M118" i="1"/>
  <c r="O118" i="1" s="1"/>
  <c r="I118" i="1"/>
  <c r="G118" i="1"/>
  <c r="W117" i="1"/>
  <c r="V117" i="1"/>
  <c r="R117" i="1"/>
  <c r="M117" i="1"/>
  <c r="O117" i="1" s="1"/>
  <c r="I117" i="1"/>
  <c r="G117" i="1"/>
  <c r="W116" i="1"/>
  <c r="V116" i="1"/>
  <c r="R116" i="1"/>
  <c r="M116" i="1"/>
  <c r="O116" i="1" s="1"/>
  <c r="I116" i="1"/>
  <c r="G116" i="1"/>
  <c r="W115" i="1"/>
  <c r="V115" i="1"/>
  <c r="R115" i="1"/>
  <c r="M115" i="1"/>
  <c r="O115" i="1" s="1"/>
  <c r="I115" i="1"/>
  <c r="G115" i="1"/>
  <c r="W114" i="1"/>
  <c r="V114" i="1"/>
  <c r="R114" i="1"/>
  <c r="M114" i="1"/>
  <c r="O114" i="1" s="1"/>
  <c r="I114" i="1"/>
  <c r="G114" i="1"/>
  <c r="W113" i="1"/>
  <c r="V113" i="1"/>
  <c r="R113" i="1"/>
  <c r="M113" i="1"/>
  <c r="O113" i="1" s="1"/>
  <c r="I113" i="1"/>
  <c r="G113" i="1"/>
  <c r="W112" i="1"/>
  <c r="V112" i="1"/>
  <c r="R112" i="1"/>
  <c r="M112" i="1"/>
  <c r="O112" i="1" s="1"/>
  <c r="I112" i="1"/>
  <c r="G112" i="1"/>
  <c r="W111" i="1"/>
  <c r="V111" i="1"/>
  <c r="R111" i="1"/>
  <c r="M111" i="1"/>
  <c r="O111" i="1" s="1"/>
  <c r="I111" i="1"/>
  <c r="G111" i="1"/>
  <c r="W110" i="1"/>
  <c r="V110" i="1"/>
  <c r="R110" i="1"/>
  <c r="M110" i="1"/>
  <c r="O110" i="1" s="1"/>
  <c r="I110" i="1"/>
  <c r="G110" i="1"/>
  <c r="W109" i="1"/>
  <c r="V109" i="1"/>
  <c r="R109" i="1"/>
  <c r="M109" i="1"/>
  <c r="O109" i="1" s="1"/>
  <c r="I109" i="1"/>
  <c r="G109" i="1"/>
  <c r="W108" i="1"/>
  <c r="V108" i="1"/>
  <c r="R108" i="1"/>
  <c r="M108" i="1"/>
  <c r="O108" i="1" s="1"/>
  <c r="I108" i="1"/>
  <c r="G108" i="1"/>
  <c r="W107" i="1"/>
  <c r="V107" i="1"/>
  <c r="R107" i="1"/>
  <c r="M107" i="1"/>
  <c r="O107" i="1" s="1"/>
  <c r="I107" i="1"/>
  <c r="G107" i="1"/>
  <c r="W106" i="1"/>
  <c r="V106" i="1"/>
  <c r="R106" i="1"/>
  <c r="M106" i="1"/>
  <c r="O106" i="1" s="1"/>
  <c r="I106" i="1"/>
  <c r="G106" i="1"/>
  <c r="W105" i="1"/>
  <c r="V105" i="1"/>
  <c r="R105" i="1"/>
  <c r="M105" i="1"/>
  <c r="O105" i="1" s="1"/>
  <c r="I105" i="1"/>
  <c r="G105" i="1"/>
  <c r="W104" i="1"/>
  <c r="V104" i="1"/>
  <c r="R104" i="1"/>
  <c r="M104" i="1"/>
  <c r="O104" i="1" s="1"/>
  <c r="I104" i="1"/>
  <c r="G104" i="1"/>
  <c r="W103" i="1"/>
  <c r="V103" i="1"/>
  <c r="R103" i="1"/>
  <c r="M103" i="1"/>
  <c r="O103" i="1" s="1"/>
  <c r="I103" i="1"/>
  <c r="G103" i="1"/>
  <c r="W102" i="1"/>
  <c r="V102" i="1"/>
  <c r="R102" i="1"/>
  <c r="M102" i="1"/>
  <c r="O102" i="1" s="1"/>
  <c r="I102" i="1"/>
  <c r="G102" i="1"/>
  <c r="W101" i="1"/>
  <c r="V101" i="1"/>
  <c r="R101" i="1"/>
  <c r="M101" i="1"/>
  <c r="O101" i="1" s="1"/>
  <c r="I101" i="1"/>
  <c r="G101" i="1"/>
  <c r="W100" i="1"/>
  <c r="V100" i="1"/>
  <c r="R100" i="1"/>
  <c r="M100" i="1"/>
  <c r="O100" i="1" s="1"/>
  <c r="I100" i="1"/>
  <c r="G100" i="1"/>
  <c r="W99" i="1"/>
  <c r="V99" i="1"/>
  <c r="R99" i="1"/>
  <c r="M99" i="1"/>
  <c r="O99" i="1" s="1"/>
  <c r="I99" i="1"/>
  <c r="G99" i="1"/>
  <c r="W98" i="1"/>
  <c r="V98" i="1"/>
  <c r="R98" i="1"/>
  <c r="M98" i="1"/>
  <c r="O98" i="1" s="1"/>
  <c r="I98" i="1"/>
  <c r="G98" i="1"/>
  <c r="W97" i="1"/>
  <c r="V97" i="1"/>
  <c r="R97" i="1"/>
  <c r="M97" i="1"/>
  <c r="O97" i="1" s="1"/>
  <c r="I97" i="1"/>
  <c r="G97" i="1"/>
  <c r="W96" i="1"/>
  <c r="V96" i="1"/>
  <c r="R96" i="1"/>
  <c r="M96" i="1"/>
  <c r="O96" i="1" s="1"/>
  <c r="I96" i="1"/>
  <c r="G96" i="1"/>
  <c r="W95" i="1"/>
  <c r="V95" i="1"/>
  <c r="R95" i="1"/>
  <c r="M95" i="1"/>
  <c r="O95" i="1" s="1"/>
  <c r="I95" i="1"/>
  <c r="G95" i="1"/>
  <c r="W94" i="1"/>
  <c r="V94" i="1"/>
  <c r="R94" i="1"/>
  <c r="M94" i="1"/>
  <c r="O94" i="1" s="1"/>
  <c r="I94" i="1"/>
  <c r="G94" i="1"/>
  <c r="W93" i="1"/>
  <c r="V93" i="1"/>
  <c r="R93" i="1"/>
  <c r="M93" i="1"/>
  <c r="O93" i="1" s="1"/>
  <c r="I93" i="1"/>
  <c r="G93" i="1"/>
  <c r="W92" i="1"/>
  <c r="V92" i="1"/>
  <c r="R92" i="1"/>
  <c r="M92" i="1"/>
  <c r="O92" i="1" s="1"/>
  <c r="I92" i="1"/>
  <c r="G92" i="1"/>
  <c r="W91" i="1"/>
  <c r="V91" i="1"/>
  <c r="R91" i="1"/>
  <c r="M91" i="1"/>
  <c r="O91" i="1" s="1"/>
  <c r="I91" i="1"/>
  <c r="G91" i="1"/>
  <c r="W90" i="1"/>
  <c r="V90" i="1"/>
  <c r="R90" i="1"/>
  <c r="M90" i="1"/>
  <c r="O90" i="1" s="1"/>
  <c r="I90" i="1"/>
  <c r="G90" i="1"/>
  <c r="W89" i="1"/>
  <c r="V89" i="1"/>
  <c r="R89" i="1"/>
  <c r="M89" i="1"/>
  <c r="O89" i="1" s="1"/>
  <c r="I89" i="1"/>
  <c r="G89" i="1"/>
  <c r="W88" i="1"/>
  <c r="V88" i="1"/>
  <c r="R88" i="1"/>
  <c r="M88" i="1"/>
  <c r="O88" i="1" s="1"/>
  <c r="I88" i="1"/>
  <c r="G88" i="1"/>
  <c r="W87" i="1"/>
  <c r="V87" i="1"/>
  <c r="R87" i="1"/>
  <c r="M87" i="1"/>
  <c r="O87" i="1" s="1"/>
  <c r="I87" i="1"/>
  <c r="G87" i="1"/>
  <c r="W86" i="1"/>
  <c r="V86" i="1"/>
  <c r="R86" i="1"/>
  <c r="M86" i="1"/>
  <c r="O86" i="1" s="1"/>
  <c r="I86" i="1"/>
  <c r="G86" i="1"/>
  <c r="W85" i="1"/>
  <c r="V85" i="1"/>
  <c r="R85" i="1"/>
  <c r="M85" i="1"/>
  <c r="O85" i="1" s="1"/>
  <c r="I85" i="1"/>
  <c r="G85" i="1"/>
  <c r="W84" i="1"/>
  <c r="V84" i="1"/>
  <c r="R84" i="1"/>
  <c r="M84" i="1"/>
  <c r="O84" i="1" s="1"/>
  <c r="I84" i="1"/>
  <c r="G84" i="1"/>
  <c r="W83" i="1"/>
  <c r="V83" i="1"/>
  <c r="R83" i="1"/>
  <c r="M83" i="1"/>
  <c r="O83" i="1" s="1"/>
  <c r="I83" i="1"/>
  <c r="G83" i="1"/>
  <c r="W82" i="1"/>
  <c r="V82" i="1"/>
  <c r="R82" i="1"/>
  <c r="M82" i="1"/>
  <c r="O82" i="1" s="1"/>
  <c r="I82" i="1"/>
  <c r="G82" i="1"/>
  <c r="W81" i="1"/>
  <c r="V81" i="1"/>
  <c r="R81" i="1"/>
  <c r="M81" i="1"/>
  <c r="O81" i="1" s="1"/>
  <c r="I81" i="1"/>
  <c r="G81" i="1"/>
  <c r="W80" i="1"/>
  <c r="V80" i="1"/>
  <c r="R80" i="1"/>
  <c r="M80" i="1"/>
  <c r="O80" i="1" s="1"/>
  <c r="I80" i="1"/>
  <c r="G80" i="1"/>
  <c r="W79" i="1"/>
  <c r="V79" i="1"/>
  <c r="R79" i="1"/>
  <c r="M79" i="1"/>
  <c r="O79" i="1" s="1"/>
  <c r="I79" i="1"/>
  <c r="G79" i="1"/>
  <c r="W78" i="1"/>
  <c r="V78" i="1"/>
  <c r="R78" i="1"/>
  <c r="M78" i="1"/>
  <c r="O78" i="1" s="1"/>
  <c r="I78" i="1"/>
  <c r="G78" i="1"/>
  <c r="W77" i="1"/>
  <c r="V77" i="1"/>
  <c r="R77" i="1"/>
  <c r="M77" i="1"/>
  <c r="O77" i="1" s="1"/>
  <c r="I77" i="1"/>
  <c r="G77" i="1"/>
  <c r="W76" i="1"/>
  <c r="V76" i="1"/>
  <c r="R76" i="1"/>
  <c r="M76" i="1"/>
  <c r="O76" i="1" s="1"/>
  <c r="I76" i="1"/>
  <c r="G76" i="1"/>
  <c r="W75" i="1"/>
  <c r="V75" i="1"/>
  <c r="R75" i="1"/>
  <c r="M75" i="1"/>
  <c r="O75" i="1" s="1"/>
  <c r="I75" i="1"/>
  <c r="G75" i="1"/>
  <c r="W74" i="1"/>
  <c r="V74" i="1"/>
  <c r="R74" i="1"/>
  <c r="M74" i="1"/>
  <c r="O74" i="1" s="1"/>
  <c r="I74" i="1"/>
  <c r="G74" i="1"/>
  <c r="W73" i="1"/>
  <c r="V73" i="1"/>
  <c r="R73" i="1"/>
  <c r="M73" i="1"/>
  <c r="O73" i="1" s="1"/>
  <c r="I73" i="1"/>
  <c r="G73" i="1"/>
  <c r="W72" i="1"/>
  <c r="V72" i="1"/>
  <c r="R72" i="1"/>
  <c r="M72" i="1"/>
  <c r="O72" i="1" s="1"/>
  <c r="I72" i="1"/>
  <c r="G72" i="1"/>
  <c r="W71" i="1"/>
  <c r="V71" i="1"/>
  <c r="R71" i="1"/>
  <c r="M71" i="1"/>
  <c r="O71" i="1" s="1"/>
  <c r="I71" i="1"/>
  <c r="G71" i="1"/>
  <c r="W70" i="1"/>
  <c r="V70" i="1"/>
  <c r="R70" i="1"/>
  <c r="M70" i="1"/>
  <c r="O70" i="1" s="1"/>
  <c r="I70" i="1"/>
  <c r="G70" i="1"/>
  <c r="W69" i="1"/>
  <c r="V69" i="1"/>
  <c r="R69" i="1"/>
  <c r="M69" i="1"/>
  <c r="O69" i="1" s="1"/>
  <c r="I69" i="1"/>
  <c r="G69" i="1"/>
  <c r="W68" i="1"/>
  <c r="V68" i="1"/>
  <c r="R68" i="1"/>
  <c r="M68" i="1"/>
  <c r="O68" i="1" s="1"/>
  <c r="I68" i="1"/>
  <c r="G68" i="1"/>
  <c r="W67" i="1"/>
  <c r="V67" i="1"/>
  <c r="R67" i="1"/>
  <c r="M67" i="1"/>
  <c r="O67" i="1" s="1"/>
  <c r="I67" i="1"/>
  <c r="G67" i="1"/>
  <c r="W66" i="1"/>
  <c r="V66" i="1"/>
  <c r="R66" i="1"/>
  <c r="M66" i="1"/>
  <c r="P66" i="1" s="1"/>
  <c r="I66" i="1"/>
  <c r="G66" i="1"/>
  <c r="W65" i="1"/>
  <c r="V65" i="1"/>
  <c r="R65" i="1"/>
  <c r="M65" i="1"/>
  <c r="P65" i="1" s="1"/>
  <c r="I65" i="1"/>
  <c r="G65" i="1"/>
  <c r="W64" i="1"/>
  <c r="V64" i="1"/>
  <c r="R64" i="1"/>
  <c r="M64" i="1"/>
  <c r="P64" i="1" s="1"/>
  <c r="I64" i="1"/>
  <c r="G64" i="1"/>
  <c r="W63" i="1"/>
  <c r="V63" i="1"/>
  <c r="R63" i="1"/>
  <c r="M63" i="1"/>
  <c r="P63" i="1" s="1"/>
  <c r="I63" i="1"/>
  <c r="G63" i="1"/>
  <c r="W62" i="1"/>
  <c r="V62" i="1"/>
  <c r="R62" i="1"/>
  <c r="M62" i="1"/>
  <c r="P62" i="1" s="1"/>
  <c r="I62" i="1"/>
  <c r="G62" i="1"/>
  <c r="W61" i="1"/>
  <c r="V61" i="1"/>
  <c r="R61" i="1"/>
  <c r="M61" i="1"/>
  <c r="P61" i="1" s="1"/>
  <c r="I61" i="1"/>
  <c r="G61" i="1"/>
  <c r="W60" i="1"/>
  <c r="V60" i="1"/>
  <c r="R60" i="1"/>
  <c r="M60" i="1"/>
  <c r="P60" i="1" s="1"/>
  <c r="I60" i="1"/>
  <c r="G60" i="1"/>
  <c r="W59" i="1"/>
  <c r="V59" i="1"/>
  <c r="R59" i="1"/>
  <c r="M59" i="1"/>
  <c r="P59" i="1" s="1"/>
  <c r="I59" i="1"/>
  <c r="G59" i="1"/>
  <c r="W58" i="1"/>
  <c r="V58" i="1"/>
  <c r="R58" i="1"/>
  <c r="M58" i="1"/>
  <c r="P58" i="1" s="1"/>
  <c r="I58" i="1"/>
  <c r="G58" i="1"/>
  <c r="W57" i="1"/>
  <c r="V57" i="1"/>
  <c r="R57" i="1"/>
  <c r="M57" i="1"/>
  <c r="P57" i="1" s="1"/>
  <c r="I57" i="1"/>
  <c r="G57" i="1"/>
  <c r="W56" i="1"/>
  <c r="V56" i="1"/>
  <c r="R56" i="1"/>
  <c r="M56" i="1"/>
  <c r="P56" i="1" s="1"/>
  <c r="I56" i="1"/>
  <c r="G56" i="1"/>
  <c r="W55" i="1"/>
  <c r="V55" i="1"/>
  <c r="R55" i="1"/>
  <c r="M55" i="1"/>
  <c r="P55" i="1" s="1"/>
  <c r="I55" i="1"/>
  <c r="G55" i="1"/>
  <c r="W54" i="1"/>
  <c r="V54" i="1"/>
  <c r="R54" i="1"/>
  <c r="M54" i="1"/>
  <c r="P54" i="1" s="1"/>
  <c r="I54" i="1"/>
  <c r="G54" i="1"/>
  <c r="W53" i="1"/>
  <c r="V53" i="1"/>
  <c r="R53" i="1"/>
  <c r="M53" i="1"/>
  <c r="P53" i="1" s="1"/>
  <c r="I53" i="1"/>
  <c r="G53" i="1"/>
  <c r="W52" i="1"/>
  <c r="V52" i="1"/>
  <c r="R52" i="1"/>
  <c r="M52" i="1"/>
  <c r="P52" i="1" s="1"/>
  <c r="I52" i="1"/>
  <c r="G52" i="1"/>
  <c r="W51" i="1"/>
  <c r="V51" i="1"/>
  <c r="R51" i="1"/>
  <c r="M51" i="1"/>
  <c r="P51" i="1" s="1"/>
  <c r="I51" i="1"/>
  <c r="G51" i="1"/>
  <c r="W50" i="1"/>
  <c r="V50" i="1"/>
  <c r="R50" i="1"/>
  <c r="M50" i="1"/>
  <c r="P50" i="1" s="1"/>
  <c r="I50" i="1"/>
  <c r="G50" i="1"/>
  <c r="W49" i="1"/>
  <c r="V49" i="1"/>
  <c r="R49" i="1"/>
  <c r="M49" i="1"/>
  <c r="P49" i="1" s="1"/>
  <c r="I49" i="1"/>
  <c r="G49" i="1"/>
  <c r="W48" i="1"/>
  <c r="V48" i="1"/>
  <c r="R48" i="1"/>
  <c r="M48" i="1"/>
  <c r="P48" i="1" s="1"/>
  <c r="I48" i="1"/>
  <c r="G48" i="1"/>
  <c r="W47" i="1"/>
  <c r="V47" i="1"/>
  <c r="R47" i="1"/>
  <c r="M47" i="1"/>
  <c r="P47" i="1" s="1"/>
  <c r="I47" i="1"/>
  <c r="G47" i="1"/>
  <c r="W46" i="1"/>
  <c r="V46" i="1"/>
  <c r="R46" i="1"/>
  <c r="M46" i="1"/>
  <c r="P46" i="1" s="1"/>
  <c r="I46" i="1"/>
  <c r="G46" i="1"/>
  <c r="W45" i="1"/>
  <c r="V45" i="1"/>
  <c r="R45" i="1"/>
  <c r="M45" i="1"/>
  <c r="P45" i="1" s="1"/>
  <c r="I45" i="1"/>
  <c r="G45" i="1"/>
  <c r="W44" i="1"/>
  <c r="V44" i="1"/>
  <c r="R44" i="1"/>
  <c r="M44" i="1"/>
  <c r="P44" i="1" s="1"/>
  <c r="I44" i="1"/>
  <c r="G44" i="1"/>
  <c r="W43" i="1"/>
  <c r="V43" i="1"/>
  <c r="R43" i="1"/>
  <c r="M43" i="1"/>
  <c r="P43" i="1" s="1"/>
  <c r="I43" i="1"/>
  <c r="G43" i="1"/>
  <c r="W42" i="1"/>
  <c r="V42" i="1"/>
  <c r="R42" i="1"/>
  <c r="M42" i="1"/>
  <c r="P42" i="1" s="1"/>
  <c r="I42" i="1"/>
  <c r="G42" i="1"/>
  <c r="W41" i="1"/>
  <c r="V41" i="1"/>
  <c r="R41" i="1"/>
  <c r="M41" i="1"/>
  <c r="P41" i="1" s="1"/>
  <c r="I41" i="1"/>
  <c r="G41" i="1"/>
  <c r="W40" i="1"/>
  <c r="V40" i="1"/>
  <c r="R40" i="1"/>
  <c r="M40" i="1"/>
  <c r="P40" i="1" s="1"/>
  <c r="I40" i="1"/>
  <c r="G40" i="1"/>
  <c r="W39" i="1"/>
  <c r="V39" i="1"/>
  <c r="R39" i="1"/>
  <c r="M39" i="1"/>
  <c r="P39" i="1" s="1"/>
  <c r="I39" i="1"/>
  <c r="G39" i="1"/>
  <c r="W38" i="1"/>
  <c r="V38" i="1"/>
  <c r="R38" i="1"/>
  <c r="M38" i="1"/>
  <c r="P38" i="1" s="1"/>
  <c r="I38" i="1"/>
  <c r="G38" i="1"/>
  <c r="W37" i="1"/>
  <c r="V37" i="1"/>
  <c r="R37" i="1"/>
  <c r="M37" i="1"/>
  <c r="P37" i="1" s="1"/>
  <c r="I37" i="1"/>
  <c r="G37" i="1"/>
  <c r="W36" i="1"/>
  <c r="V36" i="1"/>
  <c r="R36" i="1"/>
  <c r="M36" i="1"/>
  <c r="P36" i="1" s="1"/>
  <c r="I36" i="1"/>
  <c r="G36" i="1"/>
  <c r="W35" i="1"/>
  <c r="V35" i="1"/>
  <c r="R35" i="1"/>
  <c r="M35" i="1"/>
  <c r="P35" i="1" s="1"/>
  <c r="I35" i="1"/>
  <c r="G35" i="1"/>
  <c r="W34" i="1"/>
  <c r="V34" i="1"/>
  <c r="R34" i="1"/>
  <c r="M34" i="1"/>
  <c r="P34" i="1" s="1"/>
  <c r="I34" i="1"/>
  <c r="G34" i="1"/>
  <c r="W33" i="1"/>
  <c r="V33" i="1"/>
  <c r="R33" i="1"/>
  <c r="M33" i="1"/>
  <c r="P33" i="1" s="1"/>
  <c r="I33" i="1"/>
  <c r="G33" i="1"/>
  <c r="W32" i="1"/>
  <c r="V32" i="1"/>
  <c r="R32" i="1"/>
  <c r="M32" i="1"/>
  <c r="P32" i="1" s="1"/>
  <c r="I32" i="1"/>
  <c r="G32" i="1"/>
  <c r="W31" i="1"/>
  <c r="V31" i="1"/>
  <c r="R31" i="1"/>
  <c r="M31" i="1"/>
  <c r="P31" i="1" s="1"/>
  <c r="I31" i="1"/>
  <c r="G31" i="1"/>
  <c r="W30" i="1"/>
  <c r="V30" i="1"/>
  <c r="R30" i="1"/>
  <c r="M30" i="1"/>
  <c r="P30" i="1" s="1"/>
  <c r="I30" i="1"/>
  <c r="G30" i="1"/>
  <c r="W29" i="1"/>
  <c r="V29" i="1"/>
  <c r="R29" i="1"/>
  <c r="M29" i="1"/>
  <c r="P29" i="1" s="1"/>
  <c r="I29" i="1"/>
  <c r="G29" i="1"/>
  <c r="W28" i="1"/>
  <c r="V28" i="1"/>
  <c r="R28" i="1"/>
  <c r="M28" i="1"/>
  <c r="P28" i="1" s="1"/>
  <c r="I28" i="1"/>
  <c r="G28" i="1"/>
  <c r="W27" i="1"/>
  <c r="V27" i="1"/>
  <c r="R27" i="1"/>
  <c r="M27" i="1"/>
  <c r="P27" i="1" s="1"/>
  <c r="I27" i="1"/>
  <c r="G27" i="1"/>
  <c r="W26" i="1"/>
  <c r="V26" i="1"/>
  <c r="R26" i="1"/>
  <c r="M26" i="1"/>
  <c r="P26" i="1" s="1"/>
  <c r="I26" i="1"/>
  <c r="G26" i="1"/>
  <c r="W25" i="1"/>
  <c r="V25" i="1"/>
  <c r="R25" i="1"/>
  <c r="M25" i="1"/>
  <c r="P25" i="1" s="1"/>
  <c r="I25" i="1"/>
  <c r="G25" i="1"/>
  <c r="W24" i="1"/>
  <c r="V24" i="1"/>
  <c r="R24" i="1"/>
  <c r="M24" i="1"/>
  <c r="P24" i="1" s="1"/>
  <c r="I24" i="1"/>
  <c r="G24" i="1"/>
  <c r="W23" i="1"/>
  <c r="V23" i="1"/>
  <c r="R23" i="1"/>
  <c r="M23" i="1"/>
  <c r="P23" i="1" s="1"/>
  <c r="I23" i="1"/>
  <c r="G23" i="1"/>
  <c r="W22" i="1"/>
  <c r="V22" i="1"/>
  <c r="R22" i="1"/>
  <c r="M22" i="1"/>
  <c r="P22" i="1" s="1"/>
  <c r="I22" i="1"/>
  <c r="G22" i="1"/>
  <c r="W21" i="1"/>
  <c r="V21" i="1"/>
  <c r="R21" i="1"/>
  <c r="M21" i="1"/>
  <c r="P21" i="1" s="1"/>
  <c r="I21" i="1"/>
  <c r="G21" i="1"/>
  <c r="W20" i="1"/>
  <c r="V20" i="1"/>
  <c r="R20" i="1"/>
  <c r="M20" i="1"/>
  <c r="P20" i="1" s="1"/>
  <c r="I20" i="1"/>
  <c r="G20" i="1"/>
  <c r="W19" i="1"/>
  <c r="V19" i="1"/>
  <c r="R19" i="1"/>
  <c r="M19" i="1"/>
  <c r="P19" i="1" s="1"/>
  <c r="I19" i="1"/>
  <c r="G19" i="1"/>
  <c r="W18" i="1"/>
  <c r="V18" i="1"/>
  <c r="R18" i="1"/>
  <c r="M18" i="1"/>
  <c r="P18" i="1" s="1"/>
  <c r="I18" i="1"/>
  <c r="G18" i="1"/>
  <c r="W17" i="1"/>
  <c r="V17" i="1"/>
  <c r="R17" i="1"/>
  <c r="M17" i="1"/>
  <c r="P17" i="1" s="1"/>
  <c r="I17" i="1"/>
  <c r="G17" i="1"/>
  <c r="W16" i="1"/>
  <c r="V16" i="1"/>
  <c r="R16" i="1"/>
  <c r="M16" i="1"/>
  <c r="P16" i="1" s="1"/>
  <c r="I16" i="1"/>
  <c r="G16" i="1"/>
  <c r="W15" i="1"/>
  <c r="V15" i="1"/>
  <c r="R15" i="1"/>
  <c r="M15" i="1"/>
  <c r="P15" i="1" s="1"/>
  <c r="I15" i="1"/>
  <c r="G15" i="1"/>
  <c r="W14" i="1"/>
  <c r="V14" i="1"/>
  <c r="R14" i="1"/>
  <c r="M14" i="1"/>
  <c r="P14" i="1" s="1"/>
  <c r="I14" i="1"/>
  <c r="G14" i="1"/>
  <c r="W13" i="1"/>
  <c r="V13" i="1"/>
  <c r="R13" i="1"/>
  <c r="M13" i="1"/>
  <c r="P13" i="1" s="1"/>
  <c r="I13" i="1"/>
  <c r="G13" i="1"/>
  <c r="W12" i="1"/>
  <c r="V12" i="1"/>
  <c r="R12" i="1"/>
  <c r="M12" i="1"/>
  <c r="P12" i="1" s="1"/>
  <c r="I12" i="1"/>
  <c r="G12" i="1"/>
  <c r="W11" i="1"/>
  <c r="V11" i="1"/>
  <c r="R11" i="1"/>
  <c r="M11" i="1"/>
  <c r="P11" i="1" s="1"/>
  <c r="I11" i="1"/>
  <c r="G11" i="1"/>
  <c r="W10" i="1"/>
  <c r="V10" i="1"/>
  <c r="R10" i="1"/>
  <c r="M10" i="1"/>
  <c r="P10" i="1" s="1"/>
  <c r="I10" i="1"/>
  <c r="G10" i="1"/>
  <c r="W9" i="1"/>
  <c r="V9" i="1"/>
  <c r="R9" i="1"/>
  <c r="M9" i="1"/>
  <c r="P9" i="1" s="1"/>
  <c r="I9" i="1"/>
  <c r="G9" i="1"/>
  <c r="W8" i="1"/>
  <c r="V8" i="1"/>
  <c r="R8" i="1"/>
  <c r="M8" i="1"/>
  <c r="P8" i="1" s="1"/>
  <c r="I8" i="1"/>
  <c r="G8" i="1"/>
  <c r="W7" i="1"/>
  <c r="V7" i="1"/>
  <c r="R7" i="1"/>
  <c r="M7" i="1"/>
  <c r="P7" i="1" s="1"/>
  <c r="I7" i="1"/>
  <c r="G7" i="1"/>
  <c r="W6" i="1"/>
  <c r="V6" i="1"/>
  <c r="R6" i="1"/>
  <c r="M6" i="1"/>
  <c r="P6" i="1" s="1"/>
  <c r="I6" i="1"/>
  <c r="G6" i="1"/>
  <c r="W5" i="1"/>
  <c r="V5" i="1"/>
  <c r="R5" i="1"/>
  <c r="M5" i="1"/>
  <c r="P5" i="1" s="1"/>
  <c r="I5" i="1"/>
  <c r="G5" i="1"/>
  <c r="W4" i="1"/>
  <c r="V4" i="1"/>
  <c r="R4" i="1"/>
  <c r="M4" i="1"/>
  <c r="P4" i="1" s="1"/>
  <c r="I4" i="1"/>
  <c r="G4" i="1"/>
  <c r="W3" i="1"/>
  <c r="V3" i="1"/>
  <c r="R3" i="1"/>
  <c r="M3" i="1"/>
  <c r="P3" i="1" s="1"/>
  <c r="I3" i="1"/>
  <c r="G3" i="1"/>
  <c r="W2" i="1"/>
  <c r="V2" i="1"/>
  <c r="R2" i="1"/>
  <c r="P2" i="1"/>
  <c r="O2" i="1"/>
  <c r="G2" i="1"/>
  <c r="O541" i="1" l="1"/>
  <c r="O363" i="1"/>
  <c r="O525" i="1"/>
  <c r="O668" i="1"/>
  <c r="O589" i="1"/>
  <c r="O610" i="1"/>
  <c r="P173" i="1"/>
  <c r="P440" i="1"/>
  <c r="O477" i="1"/>
  <c r="O605" i="1"/>
  <c r="O618" i="1"/>
  <c r="P93" i="1"/>
  <c r="P181" i="1"/>
  <c r="O308" i="1"/>
  <c r="P456" i="1"/>
  <c r="O493" i="1"/>
  <c r="O557" i="1"/>
  <c r="O626" i="1"/>
  <c r="O704" i="1"/>
  <c r="P841" i="1"/>
  <c r="O273" i="1"/>
  <c r="O509" i="1"/>
  <c r="O573" i="1"/>
  <c r="O642" i="1"/>
  <c r="O909" i="1"/>
  <c r="O658" i="1"/>
  <c r="P133" i="1"/>
  <c r="O375" i="1"/>
  <c r="O408" i="1"/>
  <c r="P439" i="1"/>
  <c r="P447" i="1"/>
  <c r="P455" i="1"/>
  <c r="P463" i="1"/>
  <c r="O479" i="1"/>
  <c r="O495" i="1"/>
  <c r="O511" i="1"/>
  <c r="O527" i="1"/>
  <c r="O543" i="1"/>
  <c r="O559" i="1"/>
  <c r="O575" i="1"/>
  <c r="O591" i="1"/>
  <c r="O607" i="1"/>
  <c r="O615" i="1"/>
  <c r="O623" i="1"/>
  <c r="O637" i="1"/>
  <c r="O653" i="1"/>
  <c r="O665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P808" i="1"/>
  <c r="O877" i="1"/>
  <c r="P954" i="1"/>
  <c r="P979" i="1"/>
  <c r="O285" i="1"/>
  <c r="P137" i="1"/>
  <c r="O233" i="1"/>
  <c r="O403" i="1"/>
  <c r="O422" i="1"/>
  <c r="P444" i="1"/>
  <c r="P452" i="1"/>
  <c r="P460" i="1"/>
  <c r="O469" i="1"/>
  <c r="O485" i="1"/>
  <c r="O501" i="1"/>
  <c r="O517" i="1"/>
  <c r="O533" i="1"/>
  <c r="O549" i="1"/>
  <c r="O565" i="1"/>
  <c r="O581" i="1"/>
  <c r="O597" i="1"/>
  <c r="O614" i="1"/>
  <c r="O622" i="1"/>
  <c r="O634" i="1"/>
  <c r="O650" i="1"/>
  <c r="O664" i="1"/>
  <c r="O672" i="1"/>
  <c r="O268" i="1"/>
  <c r="P89" i="1"/>
  <c r="O192" i="1"/>
  <c r="O317" i="1"/>
  <c r="P443" i="1"/>
  <c r="P451" i="1"/>
  <c r="P459" i="1"/>
  <c r="O471" i="1"/>
  <c r="O487" i="1"/>
  <c r="O503" i="1"/>
  <c r="O519" i="1"/>
  <c r="O535" i="1"/>
  <c r="O551" i="1"/>
  <c r="O567" i="1"/>
  <c r="O583" i="1"/>
  <c r="O599" i="1"/>
  <c r="O611" i="1"/>
  <c r="O619" i="1"/>
  <c r="O629" i="1"/>
  <c r="O645" i="1"/>
  <c r="O661" i="1"/>
  <c r="O669" i="1"/>
  <c r="O736" i="1"/>
  <c r="P109" i="1"/>
  <c r="P153" i="1"/>
  <c r="O261" i="1"/>
  <c r="O419" i="1"/>
  <c r="P438" i="1"/>
  <c r="P442" i="1"/>
  <c r="P458" i="1"/>
  <c r="P462" i="1"/>
  <c r="O473" i="1"/>
  <c r="O489" i="1"/>
  <c r="O497" i="1"/>
  <c r="O505" i="1"/>
  <c r="O521" i="1"/>
  <c r="O537" i="1"/>
  <c r="O545" i="1"/>
  <c r="O553" i="1"/>
  <c r="O585" i="1"/>
  <c r="O593" i="1"/>
  <c r="O601" i="1"/>
  <c r="O617" i="1"/>
  <c r="O621" i="1"/>
  <c r="O625" i="1"/>
  <c r="O641" i="1"/>
  <c r="O657" i="1"/>
  <c r="O663" i="1"/>
  <c r="P780" i="1"/>
  <c r="O885" i="1"/>
  <c r="P994" i="1"/>
  <c r="P73" i="1"/>
  <c r="P117" i="1"/>
  <c r="P157" i="1"/>
  <c r="O217" i="1"/>
  <c r="O332" i="1"/>
  <c r="O355" i="1"/>
  <c r="O391" i="1"/>
  <c r="O406" i="1"/>
  <c r="O411" i="1"/>
  <c r="O416" i="1"/>
  <c r="P441" i="1"/>
  <c r="P445" i="1"/>
  <c r="P449" i="1"/>
  <c r="P453" i="1"/>
  <c r="P457" i="1"/>
  <c r="P461" i="1"/>
  <c r="O467" i="1"/>
  <c r="O475" i="1"/>
  <c r="O483" i="1"/>
  <c r="O491" i="1"/>
  <c r="O499" i="1"/>
  <c r="O507" i="1"/>
  <c r="O515" i="1"/>
  <c r="O523" i="1"/>
  <c r="O531" i="1"/>
  <c r="O539" i="1"/>
  <c r="O547" i="1"/>
  <c r="O555" i="1"/>
  <c r="O563" i="1"/>
  <c r="O571" i="1"/>
  <c r="O579" i="1"/>
  <c r="O587" i="1"/>
  <c r="O595" i="1"/>
  <c r="O603" i="1"/>
  <c r="O612" i="1"/>
  <c r="O616" i="1"/>
  <c r="O620" i="1"/>
  <c r="O624" i="1"/>
  <c r="O630" i="1"/>
  <c r="O638" i="1"/>
  <c r="O646" i="1"/>
  <c r="O654" i="1"/>
  <c r="O662" i="1"/>
  <c r="O666" i="1"/>
  <c r="O670" i="1"/>
  <c r="O720" i="1"/>
  <c r="O752" i="1"/>
  <c r="P792" i="1"/>
  <c r="P824" i="1"/>
  <c r="P833" i="1"/>
  <c r="O861" i="1"/>
  <c r="O893" i="1"/>
  <c r="P969" i="1"/>
  <c r="P985" i="1"/>
  <c r="P69" i="1"/>
  <c r="O228" i="1"/>
  <c r="O301" i="1"/>
  <c r="O337" i="1"/>
  <c r="O383" i="1"/>
  <c r="O414" i="1"/>
  <c r="P446" i="1"/>
  <c r="P450" i="1"/>
  <c r="P454" i="1"/>
  <c r="O465" i="1"/>
  <c r="O481" i="1"/>
  <c r="O513" i="1"/>
  <c r="O529" i="1"/>
  <c r="O561" i="1"/>
  <c r="O569" i="1"/>
  <c r="O577" i="1"/>
  <c r="O609" i="1"/>
  <c r="O613" i="1"/>
  <c r="O633" i="1"/>
  <c r="O649" i="1"/>
  <c r="O667" i="1"/>
  <c r="O671" i="1"/>
  <c r="O712" i="1"/>
  <c r="O744" i="1"/>
  <c r="P812" i="1"/>
  <c r="O728" i="1"/>
  <c r="O760" i="1"/>
  <c r="P796" i="1"/>
  <c r="P828" i="1"/>
  <c r="P837" i="1"/>
  <c r="O852" i="1"/>
  <c r="O869" i="1"/>
  <c r="O901" i="1"/>
  <c r="P946" i="1"/>
  <c r="P961" i="1"/>
  <c r="P966" i="1"/>
  <c r="P977" i="1"/>
  <c r="P982" i="1"/>
  <c r="P77" i="1"/>
  <c r="P101" i="1"/>
  <c r="P121" i="1"/>
  <c r="P141" i="1"/>
  <c r="P165" i="1"/>
  <c r="P185" i="1"/>
  <c r="O196" i="1"/>
  <c r="O212" i="1"/>
  <c r="O221" i="1"/>
  <c r="O249" i="1"/>
  <c r="O260" i="1"/>
  <c r="O265" i="1"/>
  <c r="O293" i="1"/>
  <c r="O300" i="1"/>
  <c r="O305" i="1"/>
  <c r="P407" i="1"/>
  <c r="O407" i="1"/>
  <c r="P85" i="1"/>
  <c r="P105" i="1"/>
  <c r="P125" i="1"/>
  <c r="P149" i="1"/>
  <c r="P169" i="1"/>
  <c r="O200" i="1"/>
  <c r="O207" i="1"/>
  <c r="O237" i="1"/>
  <c r="O244" i="1"/>
  <c r="O253" i="1"/>
  <c r="O281" i="1"/>
  <c r="O292" i="1"/>
  <c r="O297" i="1"/>
  <c r="O325" i="1"/>
  <c r="O345" i="1"/>
  <c r="P349" i="1"/>
  <c r="O349" i="1"/>
  <c r="P387" i="1"/>
  <c r="O387" i="1"/>
  <c r="P404" i="1"/>
  <c r="O404" i="1"/>
  <c r="O204" i="1"/>
  <c r="O229" i="1"/>
  <c r="O236" i="1"/>
  <c r="O241" i="1"/>
  <c r="O269" i="1"/>
  <c r="O276" i="1"/>
  <c r="O313" i="1"/>
  <c r="O324" i="1"/>
  <c r="O329" i="1"/>
  <c r="P340" i="1"/>
  <c r="O340" i="1"/>
  <c r="P359" i="1"/>
  <c r="O359" i="1"/>
  <c r="P378" i="1"/>
  <c r="O378" i="1"/>
  <c r="P399" i="1"/>
  <c r="O399" i="1"/>
  <c r="P333" i="1"/>
  <c r="O333" i="1"/>
  <c r="P371" i="1"/>
  <c r="O371" i="1"/>
  <c r="P410" i="1"/>
  <c r="O410" i="1"/>
  <c r="O412" i="1"/>
  <c r="O415" i="1"/>
  <c r="O418" i="1"/>
  <c r="O466" i="1"/>
  <c r="O470" i="1"/>
  <c r="O474" i="1"/>
  <c r="O478" i="1"/>
  <c r="O482" i="1"/>
  <c r="O486" i="1"/>
  <c r="O490" i="1"/>
  <c r="O494" i="1"/>
  <c r="O498" i="1"/>
  <c r="O502" i="1"/>
  <c r="O506" i="1"/>
  <c r="O510" i="1"/>
  <c r="O514" i="1"/>
  <c r="O518" i="1"/>
  <c r="O522" i="1"/>
  <c r="O526" i="1"/>
  <c r="O530" i="1"/>
  <c r="O534" i="1"/>
  <c r="O538" i="1"/>
  <c r="O542" i="1"/>
  <c r="O546" i="1"/>
  <c r="O550" i="1"/>
  <c r="O554" i="1"/>
  <c r="O558" i="1"/>
  <c r="O562" i="1"/>
  <c r="O566" i="1"/>
  <c r="O570" i="1"/>
  <c r="O574" i="1"/>
  <c r="O578" i="1"/>
  <c r="O582" i="1"/>
  <c r="O586" i="1"/>
  <c r="O590" i="1"/>
  <c r="O594" i="1"/>
  <c r="O598" i="1"/>
  <c r="O602" i="1"/>
  <c r="O606" i="1"/>
  <c r="P628" i="1"/>
  <c r="O628" i="1"/>
  <c r="P636" i="1"/>
  <c r="O636" i="1"/>
  <c r="P644" i="1"/>
  <c r="O644" i="1"/>
  <c r="P652" i="1"/>
  <c r="O652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64" i="1"/>
  <c r="O468" i="1"/>
  <c r="O472" i="1"/>
  <c r="O476" i="1"/>
  <c r="O480" i="1"/>
  <c r="O484" i="1"/>
  <c r="O488" i="1"/>
  <c r="O492" i="1"/>
  <c r="O496" i="1"/>
  <c r="O500" i="1"/>
  <c r="O504" i="1"/>
  <c r="O508" i="1"/>
  <c r="O512" i="1"/>
  <c r="O516" i="1"/>
  <c r="O520" i="1"/>
  <c r="O524" i="1"/>
  <c r="O528" i="1"/>
  <c r="O532" i="1"/>
  <c r="O536" i="1"/>
  <c r="O540" i="1"/>
  <c r="O544" i="1"/>
  <c r="O548" i="1"/>
  <c r="O552" i="1"/>
  <c r="O556" i="1"/>
  <c r="O560" i="1"/>
  <c r="O564" i="1"/>
  <c r="O568" i="1"/>
  <c r="O572" i="1"/>
  <c r="O576" i="1"/>
  <c r="O580" i="1"/>
  <c r="O584" i="1"/>
  <c r="O588" i="1"/>
  <c r="O592" i="1"/>
  <c r="O596" i="1"/>
  <c r="O600" i="1"/>
  <c r="O604" i="1"/>
  <c r="O608" i="1"/>
  <c r="P632" i="1"/>
  <c r="O632" i="1"/>
  <c r="P640" i="1"/>
  <c r="O640" i="1"/>
  <c r="P648" i="1"/>
  <c r="O648" i="1"/>
  <c r="P656" i="1"/>
  <c r="O656" i="1"/>
  <c r="O660" i="1"/>
  <c r="O627" i="1"/>
  <c r="O631" i="1"/>
  <c r="O635" i="1"/>
  <c r="O639" i="1"/>
  <c r="O643" i="1"/>
  <c r="O647" i="1"/>
  <c r="O651" i="1"/>
  <c r="O655" i="1"/>
  <c r="O659" i="1"/>
  <c r="O703" i="1"/>
  <c r="O711" i="1"/>
  <c r="O719" i="1"/>
  <c r="O727" i="1"/>
  <c r="O735" i="1"/>
  <c r="O743" i="1"/>
  <c r="O751" i="1"/>
  <c r="O759" i="1"/>
  <c r="P772" i="1"/>
  <c r="P779" i="1"/>
  <c r="P784" i="1"/>
  <c r="P800" i="1"/>
  <c r="P816" i="1"/>
  <c r="P832" i="1"/>
  <c r="P836" i="1"/>
  <c r="P840" i="1"/>
  <c r="P844" i="1"/>
  <c r="O849" i="1"/>
  <c r="O857" i="1"/>
  <c r="O860" i="1"/>
  <c r="O868" i="1"/>
  <c r="O876" i="1"/>
  <c r="O884" i="1"/>
  <c r="O892" i="1"/>
  <c r="O900" i="1"/>
  <c r="O908" i="1"/>
  <c r="P929" i="1"/>
  <c r="P945" i="1"/>
  <c r="P953" i="1"/>
  <c r="P959" i="1"/>
  <c r="P962" i="1"/>
  <c r="P965" i="1"/>
  <c r="P975" i="1"/>
  <c r="P978" i="1"/>
  <c r="P981" i="1"/>
  <c r="P993" i="1"/>
  <c r="P1001" i="1"/>
  <c r="O700" i="1"/>
  <c r="O708" i="1"/>
  <c r="O716" i="1"/>
  <c r="O724" i="1"/>
  <c r="O732" i="1"/>
  <c r="O740" i="1"/>
  <c r="O748" i="1"/>
  <c r="O756" i="1"/>
  <c r="P764" i="1"/>
  <c r="P771" i="1"/>
  <c r="P776" i="1"/>
  <c r="P788" i="1"/>
  <c r="P804" i="1"/>
  <c r="P820" i="1"/>
  <c r="P835" i="1"/>
  <c r="P839" i="1"/>
  <c r="P843" i="1"/>
  <c r="O848" i="1"/>
  <c r="O856" i="1"/>
  <c r="O859" i="1"/>
  <c r="O865" i="1"/>
  <c r="O873" i="1"/>
  <c r="O881" i="1"/>
  <c r="O889" i="1"/>
  <c r="O897" i="1"/>
  <c r="O905" i="1"/>
  <c r="P913" i="1"/>
  <c r="P928" i="1"/>
  <c r="O937" i="1"/>
  <c r="O938" i="1"/>
  <c r="O939" i="1"/>
  <c r="O940" i="1"/>
  <c r="O941" i="1"/>
  <c r="P942" i="1"/>
  <c r="P950" i="1"/>
  <c r="P958" i="1"/>
  <c r="P971" i="1"/>
  <c r="P974" i="1"/>
  <c r="P987" i="1"/>
  <c r="P990" i="1"/>
  <c r="P998" i="1"/>
  <c r="O699" i="1"/>
  <c r="O707" i="1"/>
  <c r="O715" i="1"/>
  <c r="O723" i="1"/>
  <c r="O731" i="1"/>
  <c r="O739" i="1"/>
  <c r="O747" i="1"/>
  <c r="O755" i="1"/>
  <c r="P763" i="1"/>
  <c r="P834" i="1"/>
  <c r="P838" i="1"/>
  <c r="P842" i="1"/>
  <c r="O853" i="1"/>
  <c r="O864" i="1"/>
  <c r="O872" i="1"/>
  <c r="O880" i="1"/>
  <c r="O888" i="1"/>
  <c r="O896" i="1"/>
  <c r="O904" i="1"/>
  <c r="P912" i="1"/>
  <c r="P921" i="1"/>
  <c r="P949" i="1"/>
  <c r="P957" i="1"/>
  <c r="P967" i="1"/>
  <c r="P970" i="1"/>
  <c r="P973" i="1"/>
  <c r="P983" i="1"/>
  <c r="P986" i="1"/>
  <c r="P989" i="1"/>
  <c r="O795" i="1"/>
  <c r="P795" i="1"/>
  <c r="O811" i="1"/>
  <c r="P811" i="1"/>
  <c r="O827" i="1"/>
  <c r="P827" i="1"/>
  <c r="P846" i="1"/>
  <c r="O846" i="1"/>
  <c r="O968" i="1"/>
  <c r="P968" i="1"/>
  <c r="O984" i="1"/>
  <c r="P984" i="1"/>
  <c r="P81" i="1"/>
  <c r="P97" i="1"/>
  <c r="P113" i="1"/>
  <c r="P129" i="1"/>
  <c r="P145" i="1"/>
  <c r="P161" i="1"/>
  <c r="P177" i="1"/>
  <c r="O195" i="1"/>
  <c r="O198" i="1"/>
  <c r="O208" i="1"/>
  <c r="O213" i="1"/>
  <c r="O220" i="1"/>
  <c r="O225" i="1"/>
  <c r="O245" i="1"/>
  <c r="O252" i="1"/>
  <c r="O257" i="1"/>
  <c r="O277" i="1"/>
  <c r="O284" i="1"/>
  <c r="O289" i="1"/>
  <c r="O309" i="1"/>
  <c r="O316" i="1"/>
  <c r="O321" i="1"/>
  <c r="O341" i="1"/>
  <c r="O348" i="1"/>
  <c r="O351" i="1"/>
  <c r="O367" i="1"/>
  <c r="O379" i="1"/>
  <c r="O395" i="1"/>
  <c r="O405" i="1"/>
  <c r="O409" i="1"/>
  <c r="O413" i="1"/>
  <c r="O417" i="1"/>
  <c r="O421" i="1"/>
  <c r="O698" i="1"/>
  <c r="O702" i="1"/>
  <c r="O706" i="1"/>
  <c r="O710" i="1"/>
  <c r="O714" i="1"/>
  <c r="O718" i="1"/>
  <c r="O722" i="1"/>
  <c r="O726" i="1"/>
  <c r="O730" i="1"/>
  <c r="O734" i="1"/>
  <c r="O738" i="1"/>
  <c r="O742" i="1"/>
  <c r="O746" i="1"/>
  <c r="O750" i="1"/>
  <c r="O754" i="1"/>
  <c r="O758" i="1"/>
  <c r="O762" i="1"/>
  <c r="O770" i="1"/>
  <c r="P770" i="1"/>
  <c r="O778" i="1"/>
  <c r="P778" i="1"/>
  <c r="O783" i="1"/>
  <c r="P783" i="1"/>
  <c r="O799" i="1"/>
  <c r="P799" i="1"/>
  <c r="O815" i="1"/>
  <c r="P815" i="1"/>
  <c r="O831" i="1"/>
  <c r="P831" i="1"/>
  <c r="P862" i="1"/>
  <c r="O862" i="1"/>
  <c r="O697" i="1"/>
  <c r="O701" i="1"/>
  <c r="O705" i="1"/>
  <c r="O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P767" i="1"/>
  <c r="P775" i="1"/>
  <c r="O787" i="1"/>
  <c r="P787" i="1"/>
  <c r="O803" i="1"/>
  <c r="P803" i="1"/>
  <c r="O819" i="1"/>
  <c r="P819" i="1"/>
  <c r="P855" i="1"/>
  <c r="O855" i="1"/>
  <c r="O766" i="1"/>
  <c r="P766" i="1"/>
  <c r="O774" i="1"/>
  <c r="P774" i="1"/>
  <c r="O791" i="1"/>
  <c r="P791" i="1"/>
  <c r="O807" i="1"/>
  <c r="P807" i="1"/>
  <c r="O823" i="1"/>
  <c r="P823" i="1"/>
  <c r="P858" i="1"/>
  <c r="O858" i="1"/>
  <c r="P867" i="1"/>
  <c r="O867" i="1"/>
  <c r="P875" i="1"/>
  <c r="O875" i="1"/>
  <c r="P883" i="1"/>
  <c r="O883" i="1"/>
  <c r="P891" i="1"/>
  <c r="O891" i="1"/>
  <c r="P899" i="1"/>
  <c r="O899" i="1"/>
  <c r="P907" i="1"/>
  <c r="O907" i="1"/>
  <c r="P782" i="1"/>
  <c r="P786" i="1"/>
  <c r="P790" i="1"/>
  <c r="P794" i="1"/>
  <c r="P798" i="1"/>
  <c r="P802" i="1"/>
  <c r="P806" i="1"/>
  <c r="P810" i="1"/>
  <c r="P814" i="1"/>
  <c r="P818" i="1"/>
  <c r="P822" i="1"/>
  <c r="P826" i="1"/>
  <c r="P830" i="1"/>
  <c r="O851" i="1"/>
  <c r="P854" i="1"/>
  <c r="O854" i="1"/>
  <c r="P765" i="1"/>
  <c r="P769" i="1"/>
  <c r="P773" i="1"/>
  <c r="P777" i="1"/>
  <c r="P781" i="1"/>
  <c r="P785" i="1"/>
  <c r="P789" i="1"/>
  <c r="P793" i="1"/>
  <c r="P797" i="1"/>
  <c r="P801" i="1"/>
  <c r="P805" i="1"/>
  <c r="P809" i="1"/>
  <c r="P813" i="1"/>
  <c r="P817" i="1"/>
  <c r="P821" i="1"/>
  <c r="P825" i="1"/>
  <c r="P829" i="1"/>
  <c r="O847" i="1"/>
  <c r="P850" i="1"/>
  <c r="O850" i="1"/>
  <c r="O863" i="1"/>
  <c r="P871" i="1"/>
  <c r="O871" i="1"/>
  <c r="P879" i="1"/>
  <c r="O879" i="1"/>
  <c r="P887" i="1"/>
  <c r="O887" i="1"/>
  <c r="P895" i="1"/>
  <c r="O895" i="1"/>
  <c r="P903" i="1"/>
  <c r="O903" i="1"/>
  <c r="P911" i="1"/>
  <c r="O911" i="1"/>
  <c r="O925" i="1"/>
  <c r="P925" i="1"/>
  <c r="O944" i="1"/>
  <c r="P944" i="1"/>
  <c r="O952" i="1"/>
  <c r="P952" i="1"/>
  <c r="O964" i="1"/>
  <c r="P964" i="1"/>
  <c r="O980" i="1"/>
  <c r="P980" i="1"/>
  <c r="O992" i="1"/>
  <c r="P992" i="1"/>
  <c r="O1000" i="1"/>
  <c r="P1000" i="1"/>
  <c r="O866" i="1"/>
  <c r="O870" i="1"/>
  <c r="O874" i="1"/>
  <c r="O878" i="1"/>
  <c r="O882" i="1"/>
  <c r="O886" i="1"/>
  <c r="O890" i="1"/>
  <c r="O894" i="1"/>
  <c r="O898" i="1"/>
  <c r="O902" i="1"/>
  <c r="O906" i="1"/>
  <c r="O910" i="1"/>
  <c r="P920" i="1"/>
  <c r="P936" i="1"/>
  <c r="O960" i="1"/>
  <c r="P960" i="1"/>
  <c r="O976" i="1"/>
  <c r="P976" i="1"/>
  <c r="O845" i="1"/>
  <c r="O917" i="1"/>
  <c r="P917" i="1"/>
  <c r="O933" i="1"/>
  <c r="P933" i="1"/>
  <c r="O948" i="1"/>
  <c r="P948" i="1"/>
  <c r="O956" i="1"/>
  <c r="P956" i="1"/>
  <c r="O972" i="1"/>
  <c r="P972" i="1"/>
  <c r="O988" i="1"/>
  <c r="P988" i="1"/>
  <c r="O996" i="1"/>
  <c r="P996" i="1"/>
  <c r="P916" i="1"/>
  <c r="P924" i="1"/>
  <c r="P932" i="1"/>
  <c r="P943" i="1"/>
  <c r="P947" i="1"/>
  <c r="P951" i="1"/>
  <c r="P955" i="1"/>
  <c r="P991" i="1"/>
  <c r="P995" i="1"/>
  <c r="P999" i="1"/>
  <c r="P201" i="1"/>
  <c r="O201" i="1"/>
  <c r="P72" i="1"/>
  <c r="P80" i="1"/>
  <c r="P84" i="1"/>
  <c r="P92" i="1"/>
  <c r="P96" i="1"/>
  <c r="P104" i="1"/>
  <c r="P108" i="1"/>
  <c r="P116" i="1"/>
  <c r="P120" i="1"/>
  <c r="P124" i="1"/>
  <c r="P136" i="1"/>
  <c r="P140" i="1"/>
  <c r="P148" i="1"/>
  <c r="P156" i="1"/>
  <c r="P160" i="1"/>
  <c r="P168" i="1"/>
  <c r="P172" i="1"/>
  <c r="P176" i="1"/>
  <c r="P184" i="1"/>
  <c r="P188" i="1"/>
  <c r="O194" i="1"/>
  <c r="P197" i="1"/>
  <c r="O197" i="1"/>
  <c r="P206" i="1"/>
  <c r="O206" i="1"/>
  <c r="P211" i="1"/>
  <c r="O211" i="1"/>
  <c r="P219" i="1"/>
  <c r="O219" i="1"/>
  <c r="P235" i="1"/>
  <c r="O235" i="1"/>
  <c r="P251" i="1"/>
  <c r="O251" i="1"/>
  <c r="P259" i="1"/>
  <c r="O259" i="1"/>
  <c r="P275" i="1"/>
  <c r="O275" i="1"/>
  <c r="P283" i="1"/>
  <c r="O283" i="1"/>
  <c r="P307" i="1"/>
  <c r="O307" i="1"/>
  <c r="P323" i="1"/>
  <c r="O323" i="1"/>
  <c r="P331" i="1"/>
  <c r="O331" i="1"/>
  <c r="P373" i="1"/>
  <c r="O373" i="1"/>
  <c r="P68" i="1"/>
  <c r="P76" i="1"/>
  <c r="P88" i="1"/>
  <c r="P100" i="1"/>
  <c r="P112" i="1"/>
  <c r="P128" i="1"/>
  <c r="P132" i="1"/>
  <c r="P144" i="1"/>
  <c r="P152" i="1"/>
  <c r="P164" i="1"/>
  <c r="P180" i="1"/>
  <c r="O191" i="1"/>
  <c r="P227" i="1"/>
  <c r="O227" i="1"/>
  <c r="P243" i="1"/>
  <c r="O243" i="1"/>
  <c r="P267" i="1"/>
  <c r="O267" i="1"/>
  <c r="P291" i="1"/>
  <c r="O291" i="1"/>
  <c r="P299" i="1"/>
  <c r="O299" i="1"/>
  <c r="P315" i="1"/>
  <c r="O315" i="1"/>
  <c r="P339" i="1"/>
  <c r="O339" i="1"/>
  <c r="P347" i="1"/>
  <c r="O347" i="1"/>
  <c r="P365" i="1"/>
  <c r="O365" i="1"/>
  <c r="O370" i="1"/>
  <c r="P397" i="1"/>
  <c r="O397" i="1"/>
  <c r="O402" i="1"/>
  <c r="O919" i="1"/>
  <c r="P919" i="1"/>
  <c r="O927" i="1"/>
  <c r="P927" i="1"/>
  <c r="O935" i="1"/>
  <c r="P93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O190" i="1"/>
  <c r="P193" i="1"/>
  <c r="O193" i="1"/>
  <c r="O203" i="1"/>
  <c r="O216" i="1"/>
  <c r="O224" i="1"/>
  <c r="O232" i="1"/>
  <c r="O240" i="1"/>
  <c r="O248" i="1"/>
  <c r="O256" i="1"/>
  <c r="O264" i="1"/>
  <c r="O272" i="1"/>
  <c r="O280" i="1"/>
  <c r="O288" i="1"/>
  <c r="O296" i="1"/>
  <c r="O304" i="1"/>
  <c r="O312" i="1"/>
  <c r="O320" i="1"/>
  <c r="O328" i="1"/>
  <c r="O336" i="1"/>
  <c r="O344" i="1"/>
  <c r="P357" i="1"/>
  <c r="O357" i="1"/>
  <c r="O362" i="1"/>
  <c r="P389" i="1"/>
  <c r="O389" i="1"/>
  <c r="O394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89" i="1"/>
  <c r="O189" i="1"/>
  <c r="O199" i="1"/>
  <c r="O202" i="1"/>
  <c r="P210" i="1"/>
  <c r="O210" i="1"/>
  <c r="P215" i="1"/>
  <c r="O215" i="1"/>
  <c r="P223" i="1"/>
  <c r="O223" i="1"/>
  <c r="P231" i="1"/>
  <c r="O231" i="1"/>
  <c r="P239" i="1"/>
  <c r="O239" i="1"/>
  <c r="P247" i="1"/>
  <c r="O247" i="1"/>
  <c r="P255" i="1"/>
  <c r="O255" i="1"/>
  <c r="P263" i="1"/>
  <c r="O263" i="1"/>
  <c r="P271" i="1"/>
  <c r="O271" i="1"/>
  <c r="P279" i="1"/>
  <c r="O279" i="1"/>
  <c r="P287" i="1"/>
  <c r="O287" i="1"/>
  <c r="P295" i="1"/>
  <c r="O295" i="1"/>
  <c r="P303" i="1"/>
  <c r="O303" i="1"/>
  <c r="P311" i="1"/>
  <c r="O311" i="1"/>
  <c r="P319" i="1"/>
  <c r="O319" i="1"/>
  <c r="P327" i="1"/>
  <c r="O327" i="1"/>
  <c r="P335" i="1"/>
  <c r="O335" i="1"/>
  <c r="P343" i="1"/>
  <c r="O343" i="1"/>
  <c r="O354" i="1"/>
  <c r="P381" i="1"/>
  <c r="O381" i="1"/>
  <c r="O386" i="1"/>
  <c r="P353" i="1"/>
  <c r="O353" i="1"/>
  <c r="P361" i="1"/>
  <c r="O361" i="1"/>
  <c r="P369" i="1"/>
  <c r="O369" i="1"/>
  <c r="P377" i="1"/>
  <c r="O377" i="1"/>
  <c r="P385" i="1"/>
  <c r="O385" i="1"/>
  <c r="P393" i="1"/>
  <c r="O393" i="1"/>
  <c r="P401" i="1"/>
  <c r="O401" i="1"/>
  <c r="O205" i="1"/>
  <c r="O209" i="1"/>
  <c r="O214" i="1"/>
  <c r="O218" i="1"/>
  <c r="O222" i="1"/>
  <c r="O226" i="1"/>
  <c r="O230" i="1"/>
  <c r="O234" i="1"/>
  <c r="O238" i="1"/>
  <c r="O242" i="1"/>
  <c r="O246" i="1"/>
  <c r="O250" i="1"/>
  <c r="O254" i="1"/>
  <c r="O258" i="1"/>
  <c r="O262" i="1"/>
  <c r="O266" i="1"/>
  <c r="O270" i="1"/>
  <c r="O274" i="1"/>
  <c r="O278" i="1"/>
  <c r="O282" i="1"/>
  <c r="O286" i="1"/>
  <c r="O290" i="1"/>
  <c r="O294" i="1"/>
  <c r="O298" i="1"/>
  <c r="O302" i="1"/>
  <c r="O306" i="1"/>
  <c r="O310" i="1"/>
  <c r="O314" i="1"/>
  <c r="O318" i="1"/>
  <c r="O322" i="1"/>
  <c r="O326" i="1"/>
  <c r="O330" i="1"/>
  <c r="O334" i="1"/>
  <c r="O338" i="1"/>
  <c r="O342" i="1"/>
  <c r="O346" i="1"/>
  <c r="O350" i="1"/>
  <c r="O358" i="1"/>
  <c r="O366" i="1"/>
  <c r="O374" i="1"/>
  <c r="O382" i="1"/>
  <c r="O390" i="1"/>
  <c r="O398" i="1"/>
  <c r="O352" i="1"/>
  <c r="O356" i="1"/>
  <c r="O360" i="1"/>
  <c r="O364" i="1"/>
  <c r="O368" i="1"/>
  <c r="O372" i="1"/>
  <c r="O376" i="1"/>
  <c r="O380" i="1"/>
  <c r="O384" i="1"/>
  <c r="O388" i="1"/>
  <c r="O392" i="1"/>
  <c r="O396" i="1"/>
  <c r="O400" i="1"/>
  <c r="O915" i="1"/>
  <c r="P915" i="1"/>
  <c r="O923" i="1"/>
  <c r="P923" i="1"/>
  <c r="O931" i="1"/>
  <c r="P931" i="1"/>
  <c r="P914" i="1"/>
  <c r="P918" i="1"/>
  <c r="P922" i="1"/>
  <c r="P926" i="1"/>
  <c r="P930" i="1"/>
  <c r="P934" i="1"/>
</calcChain>
</file>

<file path=xl/sharedStrings.xml><?xml version="1.0" encoding="utf-8"?>
<sst xmlns="http://schemas.openxmlformats.org/spreadsheetml/2006/main" count="7103" uniqueCount="2138">
  <si>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</si>
  <si>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</si>
  <si>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</si>
  <si>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</si>
  <si>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</si>
  <si>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</si>
  <si>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</si>
  <si>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</si>
  <si>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</si>
  <si>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</si>
  <si>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</si>
  <si>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</si>
  <si>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</si>
  <si>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</si>
  <si>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</si>
  <si>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</si>
  <si>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</si>
  <si>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</si>
  <si>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</si>
  <si>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</si>
  <si>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</si>
  <si>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</si>
  <si>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</si>
  <si>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</si>
  <si>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</si>
  <si>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</si>
  <si>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</si>
  <si>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</si>
  <si>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</si>
  <si>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</si>
  <si>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</si>
  <si>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</si>
  <si>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</si>
  <si>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</si>
  <si>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</si>
  <si>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</si>
  <si>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</si>
  <si>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</si>
  <si>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</si>
  <si>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</si>
  <si>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</si>
  <si>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</si>
  <si>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</si>
  <si>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</si>
  <si>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</si>
  <si>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</si>
  <si>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</si>
  <si>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</si>
  <si>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</si>
  <si>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</si>
  <si>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</si>
  <si>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</si>
  <si>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</si>
  <si>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</si>
  <si>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</si>
  <si>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</si>
  <si>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</si>
  <si>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</si>
  <si>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</si>
  <si>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</si>
  <si>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</si>
  <si>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</si>
  <si>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</si>
  <si>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</si>
  <si>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</si>
  <si>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</si>
  <si>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</si>
  <si>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</si>
  <si>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</si>
  <si>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</si>
  <si>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</si>
  <si>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</si>
  <si>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</si>
  <si>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</si>
  <si>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</si>
  <si>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</si>
  <si>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</si>
  <si>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</si>
  <si>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</si>
  <si>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</si>
  <si>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</si>
  <si>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</si>
  <si>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</si>
  <si>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</si>
  <si>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</si>
  <si>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</si>
  <si>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</si>
  <si>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</si>
  <si>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</si>
  <si>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</si>
  <si>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</si>
  <si>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</si>
  <si>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</si>
  <si>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</si>
  <si>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</si>
  <si>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</si>
  <si>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</si>
  <si>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</si>
  <si>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</si>
  <si>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</si>
  <si>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</si>
  <si>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</si>
  <si>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</si>
  <si>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</si>
  <si>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</si>
  <si>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</si>
  <si>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</si>
  <si>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</si>
  <si>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</si>
  <si>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</si>
  <si>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</si>
  <si>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</si>
  <si>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</si>
  <si>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</si>
  <si>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</si>
  <si>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</si>
  <si>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</si>
  <si>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</si>
  <si>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</si>
  <si>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</si>
  <si>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</si>
  <si>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</si>
  <si>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</si>
  <si>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</si>
  <si>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</si>
  <si>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</si>
  <si>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</si>
  <si>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</si>
  <si>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</si>
  <si>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</si>
  <si>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</si>
  <si>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</si>
  <si>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</si>
  <si>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</si>
  <si>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</si>
  <si>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</si>
  <si>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</si>
  <si>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</si>
  <si>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</si>
  <si>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</si>
  <si>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</si>
  <si>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</si>
  <si>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</si>
  <si>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</si>
  <si>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</si>
  <si>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</si>
  <si>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</si>
  <si>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</si>
  <si>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</si>
  <si>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</si>
  <si>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</si>
  <si>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</si>
  <si>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</si>
  <si>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</si>
  <si>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</si>
  <si>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</si>
  <si>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</si>
  <si>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</si>
  <si>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</si>
  <si>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</si>
  <si>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</si>
  <si>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</si>
  <si>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</si>
  <si>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</si>
  <si>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</si>
  <si>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</si>
  <si>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</si>
  <si>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</si>
  <si>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</si>
  <si>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</si>
  <si>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</si>
  <si>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</si>
  <si>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</si>
  <si>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</si>
  <si>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</si>
  <si>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</si>
  <si>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</si>
  <si>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</si>
  <si>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</si>
  <si>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</si>
  <si>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</si>
  <si>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</si>
  <si>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</si>
  <si>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</si>
  <si>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</si>
  <si>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</si>
  <si>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</si>
  <si>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</si>
  <si>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</si>
  <si>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</si>
  <si>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</si>
  <si>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</si>
  <si>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</si>
  <si>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</si>
  <si>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</si>
  <si>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</si>
  <si>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</si>
  <si>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</si>
  <si>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</si>
  <si>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</si>
  <si>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</si>
  <si>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</si>
  <si>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</si>
  <si>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</si>
  <si>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</si>
  <si>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</si>
  <si>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</si>
  <si>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</si>
  <si>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</si>
  <si>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</si>
  <si>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</si>
  <si>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</si>
  <si>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</si>
  <si>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</si>
  <si>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</si>
  <si>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</si>
  <si>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</si>
  <si>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</si>
  <si>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</si>
  <si>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</si>
  <si>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</si>
  <si>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</si>
  <si>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</si>
  <si>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</si>
  <si>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</si>
  <si>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</si>
  <si>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</si>
  <si>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</si>
  <si>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</si>
  <si>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</si>
  <si>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</si>
  <si>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</si>
  <si>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</si>
  <si>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</si>
  <si>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</si>
  <si>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</si>
  <si>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</si>
  <si>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</si>
  <si>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</si>
  <si>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</si>
  <si>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</si>
  <si>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</si>
  <si>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</si>
  <si>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</si>
  <si>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</si>
  <si>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</si>
  <si>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</si>
  <si>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</si>
  <si>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</si>
  <si>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</si>
  <si>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</si>
  <si>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</si>
  <si>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</si>
  <si>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</si>
  <si>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</si>
  <si>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</si>
  <si>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</si>
  <si>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</si>
  <si>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</si>
  <si>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</si>
  <si>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</si>
  <si>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</si>
  <si>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</si>
  <si>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</si>
  <si>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</si>
  <si>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</si>
  <si>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</si>
  <si>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</si>
  <si>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</si>
  <si>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</si>
  <si>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</si>
  <si>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</si>
  <si>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</si>
  <si>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</si>
  <si>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</si>
  <si>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</si>
  <si>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</si>
  <si>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</si>
  <si>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</si>
  <si>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</si>
  <si>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</si>
  <si>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</si>
  <si>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</si>
  <si>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</si>
  <si>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</si>
  <si>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</si>
  <si>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</si>
  <si>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</si>
  <si>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</si>
  <si>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</si>
  <si>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</si>
  <si>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</si>
  <si>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</si>
  <si>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</si>
  <si>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</si>
  <si>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</si>
  <si>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</si>
  <si>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</si>
  <si>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</si>
  <si>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</si>
  <si>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</si>
  <si>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</si>
  <si>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</si>
  <si>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</si>
  <si>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</si>
  <si>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</si>
  <si>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</si>
  <si>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</si>
  <si>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</si>
  <si>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</si>
  <si>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</si>
  <si>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</si>
  <si>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</si>
  <si>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</si>
  <si>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</si>
  <si>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</si>
  <si>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</si>
  <si>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</si>
  <si>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</si>
  <si>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</si>
  <si>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</si>
  <si>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</si>
  <si>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</si>
  <si>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</si>
  <si>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</si>
  <si>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</si>
  <si>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</si>
  <si>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</si>
  <si>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</si>
  <si>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</si>
  <si>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</si>
  <si>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</si>
  <si>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</si>
  <si>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</si>
  <si>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</si>
  <si>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</si>
  <si>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</si>
  <si>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</si>
  <si>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</si>
  <si>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</si>
  <si>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</si>
  <si>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</si>
  <si>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</si>
  <si>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</si>
  <si>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</si>
  <si>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</si>
  <si>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</si>
  <si>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</si>
  <si>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</si>
  <si>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</si>
  <si>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</si>
  <si>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</si>
  <si>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</si>
  <si>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</si>
  <si>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</si>
  <si>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</si>
  <si>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</si>
  <si>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</si>
  <si>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</si>
  <si>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</si>
  <si>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</si>
  <si>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</si>
  <si>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</si>
  <si>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</si>
  <si>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</si>
  <si>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</si>
  <si>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</si>
  <si>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</si>
  <si>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</si>
  <si>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</si>
  <si>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</si>
  <si>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</si>
  <si>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</si>
  <si>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</si>
  <si>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</si>
  <si>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</si>
  <si>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</si>
  <si>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</si>
  <si>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</si>
  <si>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</si>
  <si>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</si>
  <si>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</si>
  <si>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</si>
  <si>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</si>
  <si>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</si>
  <si>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</si>
  <si>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</si>
  <si>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</si>
  <si>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</si>
  <si>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</si>
  <si>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</si>
  <si>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</si>
  <si>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</si>
  <si>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</si>
  <si>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</si>
  <si>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</si>
  <si>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</si>
  <si>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</si>
  <si>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</si>
  <si>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</si>
  <si>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</si>
  <si>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</si>
  <si>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</si>
  <si>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</si>
  <si>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</si>
  <si>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</si>
  <si>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</si>
  <si>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</si>
  <si>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</si>
  <si>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</si>
  <si>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</si>
  <si>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</si>
  <si>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</si>
  <si>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</si>
  <si>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</si>
  <si>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</si>
  <si>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</si>
  <si>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</si>
  <si>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</si>
  <si>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</si>
  <si>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</si>
  <si>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</si>
  <si>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</si>
  <si>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</si>
  <si>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</si>
  <si>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</si>
  <si>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</si>
  <si>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</si>
  <si>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</si>
  <si>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</si>
  <si>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</si>
  <si>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</si>
  <si>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</si>
  <si>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</si>
  <si>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</si>
  <si>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</si>
  <si>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</si>
  <si>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</si>
  <si>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</si>
  <si>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</si>
  <si>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</si>
  <si>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</si>
  <si>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</si>
  <si>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</si>
  <si>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</si>
  <si>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</si>
  <si>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</si>
  <si>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</si>
  <si>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</si>
  <si>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</si>
  <si>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</si>
  <si>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</si>
  <si>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</si>
  <si>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</si>
  <si>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</si>
  <si>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</si>
  <si>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</si>
  <si>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</si>
  <si>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</si>
  <si>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</si>
  <si>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</si>
  <si>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</si>
  <si>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</si>
  <si>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</si>
  <si>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</si>
  <si>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</si>
  <si>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</si>
  <si>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</si>
  <si>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</si>
  <si>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</si>
  <si>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</si>
  <si>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</si>
  <si>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</si>
  <si>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</si>
  <si>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</si>
  <si>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</si>
  <si>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</si>
  <si>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</si>
  <si>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</si>
  <si>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</si>
  <si>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</si>
  <si>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</si>
  <si>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</si>
  <si>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</si>
  <si>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</si>
  <si>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</si>
  <si>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</si>
  <si>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</si>
  <si>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</si>
  <si>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</si>
  <si>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</si>
  <si>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</si>
  <si>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</si>
  <si>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</si>
  <si>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</si>
  <si>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</si>
  <si>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</si>
  <si>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</si>
  <si>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</si>
  <si>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</si>
  <si>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</si>
  <si>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</si>
  <si>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</si>
  <si>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</si>
  <si>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</si>
  <si>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</si>
  <si>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</si>
  <si>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</si>
  <si>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</si>
  <si>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</si>
  <si>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</si>
  <si>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</si>
  <si>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</si>
  <si>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</si>
  <si>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</si>
  <si>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</si>
  <si>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</si>
  <si>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</si>
  <si>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</si>
  <si>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</si>
  <si>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</si>
  <si>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</si>
  <si>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</si>
  <si>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</si>
  <si>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</si>
  <si>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</si>
  <si>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</si>
  <si>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</si>
  <si>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</si>
  <si>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</si>
  <si>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</si>
  <si>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</si>
  <si>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</si>
  <si>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</si>
  <si>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</si>
  <si>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</si>
  <si>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</si>
  <si>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</si>
  <si>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</si>
  <si>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</si>
  <si>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</si>
  <si>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</si>
  <si>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</si>
  <si>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</si>
  <si>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</si>
  <si>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</si>
  <si>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</si>
  <si>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</si>
  <si>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</si>
  <si>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</si>
  <si>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</si>
  <si>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</si>
  <si>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</si>
  <si>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</si>
  <si>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</si>
  <si>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</si>
  <si>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</si>
  <si>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</si>
  <si>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</si>
  <si>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</si>
  <si>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</si>
  <si>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</si>
  <si>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</si>
  <si>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</si>
  <si>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</si>
  <si>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</si>
  <si>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</si>
  <si>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</si>
  <si>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</si>
  <si>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</si>
  <si>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</si>
  <si>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</si>
  <si>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</si>
  <si>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</si>
  <si>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</si>
  <si>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</si>
  <si>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</si>
  <si>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</si>
  <si>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</si>
  <si>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</si>
  <si>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</si>
  <si>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</si>
  <si>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</si>
  <si>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</si>
  <si>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</si>
  <si>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</si>
  <si>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</si>
  <si>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</si>
  <si>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</si>
  <si>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</si>
  <si>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</si>
  <si>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</si>
  <si>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</si>
  <si>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</si>
  <si>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</si>
  <si>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</si>
  <si>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</si>
  <si>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</si>
  <si>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</si>
  <si>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</si>
  <si>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</si>
  <si>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</si>
  <si>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</si>
  <si>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</si>
  <si>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</si>
  <si>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</si>
  <si>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</si>
  <si>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</si>
  <si>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</si>
  <si>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</si>
  <si>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</si>
  <si>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</si>
  <si>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</si>
  <si>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</si>
  <si>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</si>
  <si>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</si>
  <si>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</si>
  <si>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</si>
  <si>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</si>
  <si>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</si>
  <si>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</si>
  <si>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</si>
  <si>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</si>
  <si>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</si>
  <si>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</si>
  <si>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</si>
  <si>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</si>
  <si>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</si>
  <si>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</si>
  <si>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</si>
  <si>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</si>
  <si>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</si>
  <si>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</si>
  <si>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</si>
  <si>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</si>
  <si>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</si>
  <si>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</si>
  <si>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</si>
  <si>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</si>
  <si>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</si>
  <si>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</si>
  <si>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</si>
  <si>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</si>
  <si>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</si>
  <si>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</si>
  <si>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</si>
  <si>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</si>
  <si>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</si>
  <si>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</si>
  <si>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</si>
  <si>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</si>
  <si>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</si>
  <si>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</si>
  <si>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</si>
  <si>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</si>
  <si>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</si>
  <si>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</si>
  <si>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</si>
  <si>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</si>
  <si>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</si>
  <si>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</si>
  <si>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</si>
  <si>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</si>
  <si>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</si>
  <si>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</si>
  <si>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</si>
  <si>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</si>
  <si>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</si>
  <si>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</si>
  <si>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</si>
  <si>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</si>
  <si>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</si>
  <si>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</si>
  <si>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</si>
  <si>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</si>
  <si>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</si>
  <si>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</si>
  <si>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</si>
  <si>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</si>
  <si>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</si>
  <si>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</si>
  <si>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</si>
  <si>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</si>
  <si>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</si>
  <si>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</si>
  <si>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</si>
  <si>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</si>
  <si>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</si>
  <si>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</si>
  <si>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</si>
  <si>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</si>
  <si>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</si>
  <si>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</si>
  <si>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</si>
  <si>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</si>
  <si>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</si>
  <si>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</si>
  <si>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</si>
  <si>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</si>
  <si>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</si>
  <si>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</si>
  <si>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</si>
  <si>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</si>
  <si>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</si>
  <si>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</si>
  <si>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</si>
  <si>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</si>
  <si>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</si>
  <si>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</si>
  <si>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</si>
  <si>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</si>
  <si>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</si>
  <si>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</si>
  <si>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</si>
  <si>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</si>
  <si>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</si>
  <si>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</si>
  <si>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</si>
  <si>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</si>
  <si>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</si>
  <si>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</si>
  <si>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</si>
  <si>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</si>
  <si>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</si>
  <si>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</si>
  <si>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</si>
  <si>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</si>
  <si>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</si>
  <si>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</si>
  <si>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</si>
  <si>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</si>
  <si>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</si>
  <si>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</si>
  <si>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</si>
  <si>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</si>
  <si>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</si>
  <si>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</si>
  <si>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</si>
  <si>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</si>
  <si>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</si>
  <si>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</si>
  <si>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</si>
  <si>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</si>
  <si>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</si>
  <si>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</si>
  <si>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</si>
  <si>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</si>
  <si>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</si>
  <si>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</si>
  <si>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</si>
  <si>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</si>
  <si>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</si>
  <si>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</si>
  <si>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</si>
  <si>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</si>
  <si>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</si>
  <si>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</si>
  <si>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</si>
  <si>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</si>
  <si>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</si>
  <si>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</si>
  <si>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</si>
  <si>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</si>
  <si>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</si>
  <si>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</si>
  <si>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</si>
  <si>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</si>
  <si>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</si>
  <si>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</si>
  <si>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</si>
  <si>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</si>
  <si>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</si>
  <si>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</si>
  <si>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</si>
  <si>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</si>
  <si>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</si>
  <si>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</si>
  <si>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</si>
  <si>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</si>
  <si>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</si>
  <si>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</si>
  <si>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</si>
  <si>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</si>
  <si>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</si>
  <si>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</si>
  <si>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</si>
  <si>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</si>
  <si>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</si>
  <si>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</si>
  <si>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</si>
  <si>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</si>
  <si>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</si>
  <si>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</si>
  <si>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</si>
  <si>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</si>
  <si>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</si>
  <si>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</si>
  <si>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</si>
  <si>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</si>
  <si>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</si>
  <si>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</si>
  <si>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</si>
  <si>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</si>
  <si>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</si>
  <si>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</si>
  <si>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</si>
  <si>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</si>
  <si>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</si>
  <si>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</si>
  <si>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</si>
  <si>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</si>
  <si>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</si>
  <si>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</si>
  <si>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</si>
  <si>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</si>
  <si>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</si>
  <si>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</si>
  <si>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</si>
  <si>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</si>
  <si>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</si>
  <si>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</si>
  <si>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</si>
  <si>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</si>
  <si>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</si>
  <si>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</si>
  <si>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</si>
  <si>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</si>
  <si>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</si>
  <si>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</si>
  <si>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</si>
  <si>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</si>
  <si>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</si>
  <si>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</si>
  <si>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</si>
  <si>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</si>
  <si>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</si>
  <si>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</si>
  <si>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</si>
  <si>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</si>
  <si>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</si>
  <si>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</si>
  <si>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</si>
  <si>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</si>
  <si>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</si>
  <si>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</si>
  <si>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</si>
  <si>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</si>
  <si>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</si>
  <si>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</si>
  <si>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</si>
  <si>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</si>
  <si>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</si>
  <si>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</si>
  <si>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</si>
  <si>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</si>
  <si>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</si>
  <si>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</si>
  <si>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</si>
  <si>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</si>
  <si>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</si>
  <si>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</si>
  <si>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</si>
  <si>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</si>
  <si>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</si>
  <si>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</si>
  <si>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</si>
  <si>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</si>
  <si>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</si>
  <si>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</si>
  <si>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</si>
  <si>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</si>
  <si>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</si>
  <si>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</si>
  <si>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</si>
  <si>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</si>
  <si>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</si>
  <si>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</si>
  <si>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</si>
  <si>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</si>
  <si>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</si>
  <si>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</si>
  <si>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</si>
  <si>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</si>
  <si>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</si>
  <si>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</si>
  <si>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</si>
  <si>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</si>
  <si>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</si>
  <si>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</si>
  <si>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</si>
  <si>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</si>
  <si>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</si>
  <si>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</si>
  <si>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</si>
  <si>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</si>
  <si>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</si>
  <si>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</si>
  <si>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</si>
  <si>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</si>
  <si>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</si>
  <si>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</si>
  <si>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</si>
  <si>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</si>
  <si>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</si>
  <si>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</si>
  <si>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</si>
  <si>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</si>
  <si>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</si>
  <si>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</si>
  <si>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</si>
  <si>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</si>
  <si>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</si>
  <si>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</si>
  <si>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</si>
  <si>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</si>
  <si>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</si>
  <si>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</si>
  <si>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</si>
  <si>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</si>
  <si>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</si>
  <si>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</si>
  <si>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</si>
  <si>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</si>
  <si>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</si>
  <si>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</si>
  <si>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</si>
  <si>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</si>
  <si>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</si>
  <si>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</si>
  <si>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</si>
  <si>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</si>
  <si>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</si>
  <si>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</si>
  <si>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</si>
  <si>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</si>
  <si>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</si>
  <si>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</si>
  <si>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</si>
  <si>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</si>
  <si>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</si>
  <si>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</si>
  <si>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</si>
  <si>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</si>
  <si>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</si>
  <si>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</si>
  <si>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</si>
  <si>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</si>
  <si>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</si>
  <si>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</si>
  <si>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</si>
  <si>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</si>
  <si>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</si>
  <si>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</si>
  <si>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</si>
  <si>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</si>
  <si>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</si>
  <si>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</si>
  <si>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</si>
  <si>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</si>
  <si>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</si>
  <si>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</si>
  <si>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</si>
  <si>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</si>
  <si>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</si>
  <si>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</si>
  <si>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</si>
  <si>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</si>
  <si>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</si>
  <si>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</si>
  <si>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</si>
  <si>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</si>
  <si>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</si>
  <si>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</si>
  <si>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</si>
  <si>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</si>
  <si>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</si>
  <si>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</si>
  <si>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</si>
  <si>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</si>
  <si>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</si>
  <si>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</si>
  <si>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</si>
  <si>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</si>
  <si>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</si>
  <si>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</si>
  <si>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</si>
  <si>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</si>
  <si>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</si>
  <si>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</si>
  <si>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</si>
  <si>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</si>
  <si>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</si>
  <si>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</si>
  <si>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</si>
  <si>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</si>
  <si>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</si>
  <si>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</si>
  <si>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</si>
  <si>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</si>
  <si>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</si>
  <si>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</si>
  <si>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</si>
  <si>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</si>
  <si>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</si>
  <si>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</si>
  <si>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</si>
  <si>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</si>
  <si>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</si>
  <si>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</si>
  <si>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</si>
  <si>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</si>
  <si>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</si>
  <si>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</si>
  <si>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</si>
  <si>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</si>
  <si>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</si>
  <si>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</si>
  <si>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</si>
  <si>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</si>
  <si>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</si>
  <si>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</si>
  <si>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</si>
  <si>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</si>
  <si>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</si>
  <si>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</si>
  <si>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</si>
  <si>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</si>
  <si>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</si>
  <si>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</si>
  <si>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</si>
  <si>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</si>
  <si>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</si>
  <si>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</si>
  <si>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</si>
  <si>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</si>
  <si>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</si>
  <si>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</si>
  <si>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</si>
  <si>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</si>
  <si>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</si>
  <si>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</si>
  <si>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</si>
  <si>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</si>
  <si>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</si>
  <si>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</si>
  <si>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</si>
  <si>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</si>
  <si>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</si>
  <si>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</si>
  <si>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</si>
  <si>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</si>
  <si>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</si>
  <si>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</si>
  <si>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</si>
  <si>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</si>
  <si>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</si>
  <si>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</si>
  <si>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</si>
  <si>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</si>
  <si>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</si>
  <si>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</si>
  <si>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</si>
  <si>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</si>
  <si>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</si>
  <si>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</si>
  <si>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</si>
  <si>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</si>
  <si>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</si>
  <si>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</si>
  <si>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</si>
  <si>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</si>
  <si>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</si>
  <si>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</si>
  <si>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</si>
  <si>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</si>
  <si>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</si>
  <si>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</si>
  <si>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</si>
  <si>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</si>
  <si>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</si>
  <si>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</si>
  <si>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</si>
  <si>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</si>
  <si>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</si>
  <si>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</si>
  <si>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</si>
  <si>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</si>
  <si>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</si>
  <si>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</si>
  <si>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</si>
  <si>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</si>
  <si>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</si>
  <si>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</si>
  <si>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</si>
  <si>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</si>
  <si>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</si>
  <si>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</si>
  <si>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</si>
  <si>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</si>
  <si>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</si>
  <si>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</si>
  <si>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</si>
  <si>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</si>
  <si>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</si>
  <si>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</si>
  <si>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</si>
  <si>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</si>
  <si>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</si>
  <si>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</si>
  <si>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</si>
  <si>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</si>
  <si>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</si>
  <si>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</si>
  <si>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</si>
  <si>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</si>
  <si>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</si>
  <si>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</si>
  <si>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</si>
  <si>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</si>
  <si>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</si>
  <si>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</si>
  <si>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</si>
  <si>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</si>
  <si>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</si>
  <si>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</si>
  <si>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</si>
  <si>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</si>
  <si>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</si>
  <si>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</si>
  <si>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</si>
  <si>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</si>
  <si>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</si>
  <si>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</si>
  <si>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</si>
  <si>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</si>
  <si>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</si>
  <si>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</si>
  <si>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</si>
  <si>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</si>
  <si>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</si>
  <si>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</si>
  <si>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</si>
  <si>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</si>
  <si>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</si>
  <si>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</si>
  <si>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</si>
  <si>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</si>
  <si>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</si>
  <si>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</si>
  <si>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</si>
  <si>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</si>
  <si>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</si>
  <si>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</si>
  <si>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</si>
  <si>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</si>
  <si>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</si>
  <si>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</si>
  <si>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</si>
  <si>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</si>
  <si>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</si>
  <si>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</si>
  <si>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</si>
  <si>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</si>
  <si>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</si>
  <si>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</si>
  <si>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</si>
  <si>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</si>
  <si>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</si>
  <si>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</si>
  <si>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</si>
  <si>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</si>
  <si>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</si>
  <si>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</si>
  <si>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</si>
  <si>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</si>
  <si>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</si>
  <si>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</si>
  <si>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</si>
  <si>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</si>
  <si>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</si>
  <si>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</si>
  <si>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</si>
  <si>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</si>
  <si>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</si>
  <si>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</si>
  <si>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</si>
  <si>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</si>
  <si>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</si>
  <si>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</si>
  <si>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</si>
  <si>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</si>
  <si>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</si>
  <si>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</si>
  <si>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</si>
  <si>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</si>
  <si>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</si>
  <si>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</si>
  <si>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</si>
  <si>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</si>
  <si>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</si>
  <si>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</si>
  <si>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</si>
  <si>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</si>
  <si>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</si>
  <si>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</si>
  <si>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</si>
  <si>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</si>
  <si>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</si>
  <si>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</si>
  <si>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</si>
  <si>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</si>
  <si>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</si>
  <si>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</si>
  <si>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</si>
  <si>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</si>
  <si>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</si>
  <si>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</si>
  <si>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</si>
  <si>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</si>
  <si>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</si>
  <si>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</si>
  <si>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</si>
  <si>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</si>
  <si>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</si>
  <si>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</si>
  <si>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</si>
  <si>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</si>
  <si>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</si>
  <si>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</si>
  <si>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</si>
  <si>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</si>
  <si>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</si>
  <si>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</si>
  <si>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</si>
  <si>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</si>
  <si>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</si>
  <si>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</si>
  <si>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</si>
  <si>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</si>
  <si>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</si>
  <si>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</si>
  <si>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</si>
  <si>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</si>
  <si>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</si>
  <si>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</si>
  <si>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</si>
  <si>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</si>
  <si>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</si>
  <si>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</si>
  <si>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</si>
  <si>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</si>
  <si>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</si>
  <si>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</si>
  <si>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</si>
  <si>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</si>
  <si>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</si>
  <si>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</si>
  <si>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</si>
  <si>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</si>
  <si>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</si>
  <si>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</si>
  <si>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</si>
  <si>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</si>
  <si>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</si>
  <si>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</si>
  <si>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</si>
  <si>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</si>
  <si>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</si>
  <si>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</si>
  <si>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</si>
  <si>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</si>
  <si>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</si>
  <si>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</si>
  <si>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</si>
  <si>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</si>
  <si>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</si>
  <si>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</si>
  <si>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</si>
  <si>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</si>
  <si>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</si>
  <si>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</si>
  <si>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</si>
  <si>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</si>
  <si>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</si>
  <si>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</si>
  <si>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</si>
  <si>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</si>
  <si>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</si>
  <si>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</si>
  <si>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</si>
  <si>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</si>
  <si>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</si>
  <si>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</si>
  <si>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</si>
  <si>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</si>
  <si>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</si>
  <si>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</si>
  <si>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</si>
  <si>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</si>
  <si>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</si>
  <si>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</si>
  <si>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</si>
  <si>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</si>
  <si>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</si>
  <si>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</si>
  <si>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</si>
  <si>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</si>
  <si>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</si>
  <si>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</si>
  <si>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</si>
  <si>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</si>
  <si>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</si>
  <si>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</si>
  <si>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</si>
  <si>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</si>
  <si>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</si>
  <si>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</si>
  <si>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</si>
  <si>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</si>
  <si>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</si>
  <si>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</si>
  <si>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</si>
  <si>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</si>
  <si>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</si>
  <si>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</si>
  <si>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</si>
  <si>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</si>
  <si>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</si>
  <si>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</si>
  <si>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</si>
  <si>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</si>
  <si>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</si>
  <si>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</si>
  <si>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</si>
  <si>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</si>
  <si>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</si>
  <si>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</si>
  <si>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</si>
  <si>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</si>
  <si>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</si>
  <si>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</si>
  <si>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</si>
  <si>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</si>
  <si>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</si>
  <si>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</si>
  <si>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</si>
  <si>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</si>
  <si>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</si>
  <si>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</si>
  <si>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</si>
  <si>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</si>
  <si>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</si>
  <si>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</si>
  <si>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</si>
  <si>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</si>
  <si>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</si>
  <si>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</si>
  <si>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</si>
  <si>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</si>
  <si>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</si>
  <si>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</si>
  <si>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</si>
  <si>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</si>
  <si>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</si>
  <si>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</si>
  <si>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</si>
  <si>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</si>
  <si>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</si>
  <si>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</si>
  <si>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</si>
  <si>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</si>
  <si>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</si>
  <si>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</si>
  <si>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</si>
  <si>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</si>
  <si>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</si>
  <si>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</si>
  <si>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</si>
  <si>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</si>
  <si>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</si>
  <si>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</si>
  <si>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</si>
  <si>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</si>
  <si>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</si>
  <si>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</si>
  <si>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</si>
  <si>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</si>
  <si>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</si>
  <si>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</si>
  <si>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</si>
  <si>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</si>
  <si>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</si>
  <si>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</si>
  <si>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</si>
  <si>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</si>
  <si>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</si>
  <si>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</si>
  <si>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</si>
  <si>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</si>
  <si>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</si>
  <si>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</si>
  <si>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</si>
  <si>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</si>
  <si>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</si>
  <si>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</si>
  <si>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</si>
  <si>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</si>
  <si>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</si>
  <si>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</si>
  <si>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</si>
  <si>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</si>
  <si>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</si>
  <si>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</si>
  <si>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</si>
  <si>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</si>
  <si>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</si>
  <si>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</si>
  <si>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</si>
  <si>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</si>
  <si>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</si>
  <si>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</si>
  <si>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</si>
  <si>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</si>
  <si>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</si>
  <si>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</si>
  <si>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</si>
  <si>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</si>
  <si>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</si>
  <si>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</si>
  <si>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</si>
  <si>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</si>
  <si>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</si>
  <si>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</si>
  <si>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</si>
  <si>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</si>
  <si>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</si>
  <si>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</si>
  <si>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</si>
  <si>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</si>
  <si>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</si>
  <si>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</si>
  <si>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</si>
  <si>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</si>
  <si>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</si>
  <si>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</si>
  <si>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</si>
  <si>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</si>
  <si>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</si>
  <si>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</si>
  <si>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</si>
  <si>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</si>
  <si>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</si>
  <si>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</si>
  <si>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</si>
  <si>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</si>
  <si>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</si>
  <si>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</si>
  <si>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</si>
  <si>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</si>
  <si>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</si>
  <si>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</si>
  <si>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</si>
  <si>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</si>
  <si>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</si>
  <si>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</si>
  <si>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</si>
  <si>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</si>
  <si>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</si>
  <si>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</si>
  <si>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</si>
  <si>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</si>
  <si>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</si>
  <si>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</si>
  <si>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</si>
  <si>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</si>
  <si>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</si>
  <si>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</si>
  <si>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</si>
  <si>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</si>
  <si>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</si>
  <si>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</si>
  <si>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</si>
  <si>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</si>
  <si>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</si>
  <si>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</si>
  <si>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</si>
  <si>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</si>
  <si>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</si>
  <si>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</si>
  <si>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</si>
  <si>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</si>
  <si>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</si>
  <si>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</si>
  <si>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</si>
  <si>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</si>
  <si>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</si>
  <si>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</si>
  <si>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</si>
  <si>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</si>
  <si>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</si>
  <si>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</si>
  <si>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</si>
  <si>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</si>
  <si>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</si>
  <si>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</si>
  <si>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</si>
  <si>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</si>
  <si>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</si>
  <si>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</si>
  <si>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</si>
  <si>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</si>
  <si>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</si>
  <si>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</si>
  <si>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</si>
  <si>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</si>
  <si>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</si>
  <si>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</si>
  <si>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</si>
  <si>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</si>
  <si>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</si>
  <si>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</si>
  <si>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</si>
  <si>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</si>
  <si>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</si>
  <si>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</si>
  <si>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</si>
  <si>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</si>
  <si>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</si>
  <si>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</si>
  <si>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</si>
  <si>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</si>
  <si>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</si>
  <si>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</si>
  <si>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</si>
  <si>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</si>
  <si>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</si>
  <si>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</si>
  <si>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</si>
  <si>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</si>
  <si>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</si>
  <si>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</si>
  <si>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</si>
  <si>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</si>
  <si>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</si>
  <si>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</si>
  <si>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</si>
  <si>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</si>
  <si>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</si>
  <si>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</si>
  <si>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</si>
  <si>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</si>
  <si>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</si>
  <si>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</si>
  <si>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</si>
  <si>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</si>
  <si>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</si>
  <si>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</si>
  <si>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</si>
  <si>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</si>
  <si>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</si>
  <si>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</si>
  <si>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</si>
  <si>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</si>
  <si>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</si>
  <si>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</si>
  <si>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</si>
  <si>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</si>
  <si>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</si>
  <si>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</si>
  <si>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</si>
  <si>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</si>
  <si>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</si>
  <si>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</si>
  <si>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</si>
  <si>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</si>
  <si>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</si>
  <si>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</si>
  <si>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</si>
  <si>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</si>
  <si>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</si>
  <si>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</si>
  <si>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</si>
  <si>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</si>
  <si>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</si>
  <si>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</si>
  <si>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</si>
  <si>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</si>
  <si>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</si>
  <si>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</si>
  <si>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</si>
  <si>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</si>
  <si>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</si>
  <si>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</si>
  <si>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</si>
  <si>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</si>
  <si>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</si>
  <si>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</si>
  <si>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</si>
  <si>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</si>
  <si>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</si>
  <si>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</si>
  <si>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</si>
  <si>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</si>
  <si>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</si>
  <si>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</si>
  <si>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</si>
  <si>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</si>
  <si>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</si>
  <si>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</si>
  <si>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</si>
  <si>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</si>
  <si>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</si>
  <si>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</si>
  <si>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</si>
  <si>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</si>
  <si>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</si>
  <si>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</si>
  <si>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</si>
  <si>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</si>
  <si>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</si>
  <si>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</si>
  <si>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</si>
  <si>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</si>
  <si>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</si>
  <si>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</si>
  <si>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</si>
  <si>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</si>
  <si>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</si>
  <si>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</si>
  <si>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</si>
  <si>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</si>
  <si>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</si>
  <si>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</si>
  <si>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</si>
  <si>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</si>
  <si>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</si>
  <si>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</si>
  <si>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</si>
  <si>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</si>
  <si>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</si>
  <si>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</si>
  <si>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</si>
  <si>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</si>
  <si>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</si>
  <si>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</si>
  <si>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</si>
  <si>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</si>
  <si>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</si>
  <si>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</si>
  <si>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</si>
  <si>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</si>
  <si>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</si>
  <si>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</si>
  <si>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</si>
  <si>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</si>
  <si>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</si>
  <si>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</si>
  <si>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</si>
  <si>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</si>
  <si>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</si>
  <si>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</si>
  <si>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</si>
  <si>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</si>
  <si>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</si>
  <si>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</si>
  <si>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</si>
  <si>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</si>
  <si>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</si>
  <si>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</si>
  <si>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</si>
  <si>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</si>
  <si>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</si>
  <si>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</si>
  <si>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</si>
  <si>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</si>
  <si>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</si>
  <si>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</si>
  <si>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</si>
  <si>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</si>
  <si>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</si>
  <si>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</si>
  <si>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</si>
  <si>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</si>
  <si>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</si>
  <si>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</si>
  <si>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</si>
  <si>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</si>
  <si>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</si>
  <si>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</si>
  <si>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</si>
  <si>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</si>
  <si>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</si>
  <si>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</si>
  <si>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</si>
  <si>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</si>
  <si>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</si>
  <si>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</si>
  <si>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</si>
  <si>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</si>
  <si>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</si>
  <si>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</si>
  <si>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</si>
  <si>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</si>
  <si>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</si>
  <si>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</si>
  <si>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</si>
  <si>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</si>
  <si>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</si>
  <si>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</si>
  <si>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</si>
  <si>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</si>
  <si>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</si>
  <si>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</si>
  <si>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</si>
  <si>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</si>
  <si>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</si>
  <si>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</si>
  <si>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</si>
  <si>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</si>
  <si>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</si>
  <si>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</si>
  <si>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</si>
  <si>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</si>
  <si>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</si>
  <si>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</si>
  <si>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</si>
  <si>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</si>
  <si>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</si>
  <si>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</si>
  <si>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</si>
  <si>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</si>
  <si>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</si>
  <si>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</si>
  <si>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</si>
  <si>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</si>
  <si>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</si>
  <si>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</si>
  <si>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</si>
  <si>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</si>
  <si>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</si>
  <si>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</si>
  <si>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</si>
  <si>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</si>
  <si>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</si>
  <si>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</si>
  <si>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</si>
  <si>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</si>
  <si>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</si>
  <si>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</si>
  <si>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</si>
  <si>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</si>
  <si>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</si>
  <si>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</si>
  <si>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</si>
  <si>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</si>
  <si>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</si>
  <si>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</si>
  <si>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</si>
  <si>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</si>
  <si>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</si>
  <si>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</si>
  <si>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</si>
  <si>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</si>
  <si>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</si>
  <si>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</si>
  <si>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</si>
  <si>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</si>
  <si>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</si>
  <si>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</si>
  <si>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</si>
  <si>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</si>
  <si>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</si>
  <si>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</si>
  <si>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</si>
  <si>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</si>
  <si>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</si>
  <si>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</si>
  <si>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</si>
  <si>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</si>
  <si>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</si>
  <si>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</si>
  <si>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</si>
  <si>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</si>
  <si>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</si>
  <si>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</si>
  <si>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</si>
  <si>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</si>
  <si>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</si>
  <si>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</si>
  <si>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</si>
  <si>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</si>
  <si>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</si>
  <si>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</si>
  <si>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</si>
  <si>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</si>
  <si>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</si>
  <si>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</si>
  <si>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</si>
  <si>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</si>
  <si>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</si>
  <si>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</si>
  <si>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</si>
  <si>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</si>
  <si>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</si>
  <si>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</si>
  <si>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</si>
  <si>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</si>
  <si>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</si>
  <si>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</si>
  <si>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</si>
  <si>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</si>
  <si>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</si>
  <si>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</si>
  <si>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</si>
  <si>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</si>
  <si>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</si>
  <si>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</si>
  <si>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</si>
  <si>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</si>
  <si>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</si>
  <si>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</si>
  <si>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</si>
  <si>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</si>
  <si>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</si>
  <si>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</si>
  <si>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</si>
  <si>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</si>
  <si>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</si>
  <si>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</si>
  <si>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</si>
  <si>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</si>
  <si>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</si>
  <si>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</si>
  <si>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</si>
  <si>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</si>
  <si>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</si>
  <si>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</si>
  <si>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</si>
  <si>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</si>
  <si>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</si>
  <si>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</si>
  <si>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</si>
  <si>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</si>
  <si>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</si>
  <si>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</si>
  <si>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</si>
  <si>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</si>
  <si>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</si>
  <si>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</si>
  <si>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</si>
  <si>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</si>
  <si>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</si>
  <si>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</si>
  <si>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</si>
  <si>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</si>
  <si>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</si>
  <si>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</si>
  <si>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</si>
  <si>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</si>
  <si>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</si>
  <si>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</si>
  <si>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</si>
  <si>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</si>
  <si>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</si>
  <si>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</si>
  <si>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</si>
  <si>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</si>
  <si>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</si>
  <si>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</si>
  <si>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</si>
  <si>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</si>
  <si>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</si>
  <si>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</si>
  <si>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</si>
  <si>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</si>
  <si>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</si>
  <si>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</si>
  <si>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</si>
  <si>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</si>
  <si>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</si>
  <si>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</si>
  <si>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</si>
  <si>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</si>
  <si>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</si>
  <si>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</si>
  <si>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</si>
  <si>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</si>
  <si>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</si>
  <si>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</si>
  <si>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</si>
  <si>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</si>
  <si>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</si>
  <si>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</si>
  <si>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</si>
  <si>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</si>
  <si>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</si>
  <si>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</si>
  <si>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</si>
  <si>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</si>
  <si>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</si>
  <si>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</si>
  <si>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</si>
  <si>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</si>
  <si>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</si>
  <si>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</si>
  <si>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</si>
  <si>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</si>
  <si>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</si>
  <si>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</si>
  <si>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</si>
  <si>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</si>
  <si>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</si>
  <si>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</si>
  <si>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</si>
  <si>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</si>
  <si>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</si>
  <si>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</si>
  <si>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</si>
  <si>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</si>
  <si>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</si>
  <si>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</si>
  <si>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</si>
  <si>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</si>
  <si>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</si>
  <si>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</si>
  <si>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</si>
  <si>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</si>
  <si>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</si>
  <si>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</si>
  <si>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</si>
  <si>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</si>
  <si>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</si>
  <si>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</si>
  <si>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</si>
  <si>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</si>
  <si>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</si>
  <si>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</si>
  <si>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</si>
  <si>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</si>
  <si>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</si>
  <si>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</si>
  <si>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</si>
  <si>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</si>
  <si>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</si>
  <si>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</si>
  <si>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</si>
  <si>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</si>
  <si>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</si>
  <si>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</si>
  <si>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</si>
  <si>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</si>
  <si>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</si>
  <si>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</si>
  <si>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</si>
  <si>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</si>
  <si>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</si>
  <si>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</si>
  <si>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</si>
  <si>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</si>
  <si>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</si>
  <si>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</si>
  <si>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</si>
  <si>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</si>
  <si>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</si>
  <si>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</si>
  <si>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</si>
  <si>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</si>
  <si>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</si>
  <si>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</si>
  <si>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</si>
  <si>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</si>
  <si>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</si>
  <si>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</si>
  <si>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</si>
  <si>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</si>
  <si>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</si>
  <si>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</si>
  <si>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</si>
  <si>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</si>
  <si>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</si>
  <si>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</si>
  <si>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</si>
  <si>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</si>
  <si>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</si>
  <si>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</si>
  <si>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</si>
  <si>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</si>
  <si>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</si>
  <si>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</si>
  <si>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</si>
  <si>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</si>
  <si>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</si>
  <si>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</si>
  <si>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</si>
  <si>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</si>
  <si>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</si>
  <si>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</si>
  <si>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</si>
  <si>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</si>
  <si>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</si>
  <si>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</si>
  <si>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</si>
  <si>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</si>
  <si>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</si>
  <si>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</si>
  <si>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</si>
  <si>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</si>
  <si>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</si>
  <si>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</si>
  <si>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</si>
  <si>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</si>
  <si>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</si>
  <si>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</si>
  <si>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</si>
  <si>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</si>
  <si>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</si>
  <si>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</si>
  <si>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</si>
  <si>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</si>
  <si>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</si>
  <si>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</si>
  <si>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</si>
  <si>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</si>
  <si>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</si>
  <si>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</si>
  <si>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</si>
  <si>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</si>
  <si>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</si>
  <si>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</si>
  <si>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Percentage_funded</t>
  </si>
  <si>
    <t>How to find cell closest to 100%</t>
  </si>
  <si>
    <t>Percentage funded formating</t>
  </si>
  <si>
    <t>Average_Donation</t>
  </si>
  <si>
    <t>Parent Category</t>
  </si>
  <si>
    <t>Sub Category</t>
  </si>
  <si>
    <t>Row Labels</t>
  </si>
  <si>
    <t>Grand Total</t>
  </si>
  <si>
    <t>Column Labels</t>
  </si>
  <si>
    <t>Count of outcome</t>
  </si>
  <si>
    <t>How to change colour of the Legends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</si>
  <si>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</si>
  <si>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</si>
  <si>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</si>
  <si>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</si>
  <si>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</si>
  <si>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</si>
  <si>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</si>
  <si>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</si>
  <si>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</si>
  <si>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Parent Category</t>
  </si>
  <si>
    <t>(All)</t>
  </si>
  <si>
    <t>how to put parent category filter?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</si>
  <si>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</si>
  <si>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</si>
  <si>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</si>
  <si>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</si>
  <si>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</si>
  <si>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</si>
  <si>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</si>
  <si>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</si>
  <si>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</si>
  <si>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</si>
  <si>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</si>
  <si>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</si>
  <si>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</si>
  <si>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</si>
  <si>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</si>
  <si>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</si>
  <si>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</si>
  <si>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</si>
  <si>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</si>
  <si>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</si>
  <si>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</si>
  <si>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</si>
  <si>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</si>
  <si>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</si>
  <si>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Sub Category</t>
  </si>
  <si>
    <t>Date Created Conversion</t>
  </si>
  <si>
    <t>Date Ended Conversion</t>
  </si>
  <si>
    <t>May</t>
  </si>
  <si>
    <t>Month Created Text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</si>
  <si>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</si>
  <si>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</si>
  <si>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</si>
  <si>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</si>
  <si>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</si>
  <si>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</si>
  <si>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</si>
  <si>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</si>
  <si>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</si>
  <si>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</si>
  <si>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</si>
  <si>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Year Created Conversion</t>
  </si>
  <si>
    <t>How do I change colours of lines?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</si>
  <si>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</si>
  <si>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</si>
  <si>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</si>
  <si>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</si>
  <si>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</si>
  <si>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</si>
  <si>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</si>
  <si>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</si>
  <si>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</si>
  <si>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</si>
  <si>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</si>
  <si>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</si>
  <si>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</si>
  <si>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of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</si>
  <si>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</si>
  <si>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</si>
  <si>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</si>
  <si>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</si>
  <si>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</si>
  <si>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</si>
  <si>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Date Created Conversion-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</si>
  <si>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</si>
  <si>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</si>
  <si>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</si>
  <si>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</si>
  <si>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</si>
  <si>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</si>
  <si>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</si>
  <si>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</si>
  <si>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</si>
  <si>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</si>
  <si>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</si>
  <si>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Years2</t>
  </si>
  <si>
    <t>Successful Backers</t>
  </si>
  <si>
    <t>Failed Backers</t>
  </si>
  <si>
    <t>Mean</t>
  </si>
  <si>
    <t>Median</t>
  </si>
  <si>
    <t>Minimum</t>
  </si>
  <si>
    <t>Maximum</t>
  </si>
  <si>
    <t>Variance</t>
  </si>
  <si>
    <t>Standard Deviation</t>
  </si>
  <si>
    <t>Note: I am getting the data on an assumption that we taking only failed backers when counting for unsuccessful attempt, not the Cancelled ones. In a real world I will actually ask my boss if he wants to take the cancelled ones in account as well</t>
  </si>
  <si>
    <t>Successful backers</t>
  </si>
  <si>
    <t>failed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</si>
</sst>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&quot;$&quot;#,##0.00"/>
    <numFmt numFmtId="165" formatCode="[$-409]mmmm\ d\,\ yyyy;@"/>
    <numFmt numFmtId="166" formatCode="mm/dd/yy;@"/>
    <numFmt numFmtId="171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374151"/>
      <name val="Arial"/>
      <family val="2"/>
    </font>
    <font>
      <sz val="12"/>
      <color rgb="FF2B2B2B"/>
      <name val="Roboto"/>
    </font>
    <font>
      <b/>
      <u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4" fontId="0" fillId="0" borderId="0" xfId="0" applyNumberFormat="1"/>
    <xf numFmtId="0" fontId="0" fillId="0" borderId="0" xfId="0" applyNumberFormat="1"/>
    <xf numFmtId="9" fontId="0" fillId="0" borderId="0" xfId="42" applyFont="1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9" fillId="0" borderId="0" xfId="0" applyFont="1" applyAlignment="1">
      <alignment horizontal="left" vertical="center" wrapText="1"/>
    </xf>
    <xf numFmtId="166" fontId="0" fillId="0" borderId="0" xfId="0" applyNumberFormat="1"/>
    <xf numFmtId="166" fontId="0" fillId="0" borderId="0" xfId="0" applyNumberFormat="1" applyAlignment="1">
      <alignment horizontal="left"/>
    </xf>
    <xf numFmtId="0" fontId="0" fillId="33" borderId="0" xfId="0" applyFill="1"/>
    <xf numFmtId="9" fontId="0" fillId="0" borderId="0" xfId="0" applyNumberFormat="1"/>
    <xf numFmtId="0" fontId="0" fillId="34" borderId="0" xfId="0" applyFill="1"/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0" borderId="0" xfId="0" applyAlignment="1">
      <alignment horizontal="center" vertical="top"/>
    </xf>
    <xf numFmtId="171" fontId="0" fillId="0" borderId="0" xfId="0" applyNumberFormat="1" applyAlignment="1">
      <alignment horizontal="center" vertical="top"/>
    </xf>
    <xf numFmtId="0" fontId="0" fillId="0" borderId="0" xfId="43" applyNumberFormat="1" applyFont="1" applyAlignment="1">
      <alignment horizontal="center" vertical="top"/>
    </xf>
    <xf numFmtId="0" fontId="21" fillId="0" borderId="0" xfId="0" applyFont="1" applyAlignment="1">
      <alignment horizontal="left"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66"/>
        </patternFill>
      </fill>
    </dxf>
    <dxf>
      <fill>
        <patternFill>
          <bgColor theme="0" tint="-0.14996795556505021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0066"/>
      <color rgb="FFAC08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1.xlsx]Pivot Chart of success ratio!PivotTable1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Chart of success ratio'!$B$3:$B$4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Chart of success ratio'!$A$5:$A$14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of success ratio'!$B$5:$B$14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99-4A25-8BA2-8DF367E24FC5}"/>
            </c:ext>
          </c:extLst>
        </c:ser>
        <c:ser>
          <c:idx val="1"/>
          <c:order val="1"/>
          <c:tx>
            <c:strRef>
              <c:f>'Pivot Chart of success ratio'!$C$3:$C$4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Chart of success ratio'!$A$5:$A$14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of success ratio'!$C$5:$C$14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99-4A25-8BA2-8DF367E24FC5}"/>
            </c:ext>
          </c:extLst>
        </c:ser>
        <c:ser>
          <c:idx val="2"/>
          <c:order val="2"/>
          <c:tx>
            <c:strRef>
              <c:f>'Pivot Chart of success ratio'!$D$3:$D$4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'Pivot Chart of success ratio'!$A$5:$A$14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of success ratio'!$D$5:$D$14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99-4A25-8BA2-8DF367E24FC5}"/>
            </c:ext>
          </c:extLst>
        </c:ser>
        <c:ser>
          <c:idx val="3"/>
          <c:order val="3"/>
          <c:tx>
            <c:strRef>
              <c:f>'Pivot Chart of success ratio'!$E$3:$E$4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Chart of success ratio'!$A$5:$A$14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of success ratio'!$E$5:$E$14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99-4A25-8BA2-8DF367E24F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500180800"/>
        <c:axId val="1309412304"/>
        <c:axId val="0"/>
      </c:bar3DChart>
      <c:catAx>
        <c:axId val="15001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412304"/>
        <c:crosses val="autoZero"/>
        <c:auto val="1"/>
        <c:lblAlgn val="ctr"/>
        <c:lblOffset val="100"/>
        <c:noMultiLvlLbl val="0"/>
      </c:catAx>
      <c:valAx>
        <c:axId val="1309412304"/>
        <c:scaling>
          <c:orientation val="minMax"/>
          <c:max val="187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8080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48333655835554"/>
          <c:y val="0.54522658916562472"/>
          <c:w val="8.554929570476659E-2"/>
          <c:h val="0.19558893657606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1.xlsx]Pivot Chart with country filter!PivotTable2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with country filter'!$B$4:$B$5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Chart with country filter'!$A$6:$A$30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with country filter'!$B$6:$B$30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E-43B7-9578-48CA2E2D827F}"/>
            </c:ext>
          </c:extLst>
        </c:ser>
        <c:ser>
          <c:idx val="1"/>
          <c:order val="1"/>
          <c:tx>
            <c:strRef>
              <c:f>'Pivot Chart with country filter'!$C$4:$C$5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Chart with country filter'!$A$6:$A$30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with country filter'!$C$6:$C$30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E-43B7-9578-48CA2E2D827F}"/>
            </c:ext>
          </c:extLst>
        </c:ser>
        <c:ser>
          <c:idx val="2"/>
          <c:order val="2"/>
          <c:tx>
            <c:strRef>
              <c:f>'Pivot Chart with country filter'!$D$4:$D$5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Chart with country filter'!$A$6:$A$30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with country filter'!$D$6:$D$30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E-43B7-9578-48CA2E2D827F}"/>
            </c:ext>
          </c:extLst>
        </c:ser>
        <c:ser>
          <c:idx val="3"/>
          <c:order val="3"/>
          <c:tx>
            <c:strRef>
              <c:f>'Pivot Chart with country filter'!$E$4:$E$5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Chart with country filter'!$A$6:$A$30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with country filter'!$E$6:$E$30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3E-43B7-9578-48CA2E2D82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87905920"/>
        <c:axId val="1487898848"/>
      </c:barChart>
      <c:catAx>
        <c:axId val="14879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898848"/>
        <c:crosses val="autoZero"/>
        <c:auto val="1"/>
        <c:lblAlgn val="ctr"/>
        <c:lblOffset val="100"/>
        <c:noMultiLvlLbl val="0"/>
      </c:catAx>
      <c:valAx>
        <c:axId val="1487898848"/>
        <c:scaling>
          <c:orientation val="minMax"/>
          <c:max val="187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1.xlsx]Month_line_chart!PivotTable3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Month_line_chart!$B$4:$B$5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Month_line_chart!$A$6:$A$18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Month_line_chart!$B$6:$B$18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B-4CF3-BA62-A6BD9883EACC}"/>
            </c:ext>
          </c:extLst>
        </c:ser>
        <c:ser>
          <c:idx val="1"/>
          <c:order val="1"/>
          <c:tx>
            <c:strRef>
              <c:f>Month_line_chart!$C$4:$C$5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Month_line_chart!$A$6:$A$18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Month_line_chart!$C$6:$C$18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B-4CF3-BA62-A6BD9883EACC}"/>
            </c:ext>
          </c:extLst>
        </c:ser>
        <c:ser>
          <c:idx val="2"/>
          <c:order val="2"/>
          <c:tx>
            <c:strRef>
              <c:f>Month_line_chart!$D$4:$D$5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Month_line_chart!$A$6:$A$18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Month_line_chart!$D$6:$D$18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B-4CF3-BA62-A6BD9883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573872"/>
        <c:axId val="1498570960"/>
      </c:lineChart>
      <c:catAx>
        <c:axId val="149857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0960"/>
        <c:crosses val="autoZero"/>
        <c:auto val="1"/>
        <c:lblAlgn val="ctr"/>
        <c:lblOffset val="100"/>
        <c:noMultiLvlLbl val="0"/>
      </c:catAx>
      <c:valAx>
        <c:axId val="14985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accent2">
              <a:lumMod val="40000"/>
              <a:lumOff val="6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Crowdfunding_Goal_Analysis!$F$1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1-48EB-8B59-98EE47DB274F}"/>
            </c:ext>
          </c:extLst>
        </c:ser>
        <c:ser>
          <c:idx val="1"/>
          <c:order val="1"/>
          <c:tx>
            <c:strRef>
              <c:f>Crowdfunding_Goal_Analysis!$G$1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1-48EB-8B59-98EE47DB274F}"/>
            </c:ext>
          </c:extLst>
        </c:ser>
        <c:ser>
          <c:idx val="2"/>
          <c:order val="2"/>
          <c:tx>
            <c:strRef>
              <c:f>Crowdfunding_Goal_Analysis!$H$1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1-48EB-8B59-98EE47DB2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237824"/>
        <c:axId val="1366243648"/>
      </c:lineChart>
      <c:catAx>
        <c:axId val="13662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43648"/>
        <c:crosses val="autoZero"/>
        <c:auto val="1"/>
        <c:lblAlgn val="ctr"/>
        <c:lblOffset val="100"/>
        <c:noMultiLvlLbl val="0"/>
      </c:catAx>
      <c:valAx>
        <c:axId val="13662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190500</xdr:rowOff>
    </xdr:from>
    <xdr:to>
      <xdr:col>18</xdr:col>
      <xdr:colOff>15240</xdr:colOff>
      <xdr:row>28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632460</xdr:colOff>
      <xdr:row>0</xdr:row>
      <xdr:rowOff>160020</xdr:rowOff>
    </xdr:from>
    <xdr:to>
      <xdr:col>17</xdr:col>
      <xdr:colOff>655320</xdr:colOff>
      <xdr:row>26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2</xdr:row>
      <xdr:rowOff>49530</xdr:rowOff>
    </xdr:from>
    <xdr:to>
      <xdr:col>13</xdr:col>
      <xdr:colOff>160020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13</xdr:row>
      <xdr:rowOff>41910</xdr:rowOff>
    </xdr:from>
    <xdr:to>
      <xdr:col>7</xdr:col>
      <xdr:colOff>1379220</xdr:colOff>
      <xdr:row>27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413.072296990744" createdVersion="6" refreshedVersion="6" minRefreshableVersion="3" recordCount="1000">
  <cacheSource type="worksheet">
    <worksheetSource ref="A1:W1001" sheet="Crowdfunding"/>
  </cacheSource>
  <cacheFields count="2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age_funded" numFmtId="0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4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Created Conversion-" numFmtId="166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6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Month Created Text" numFmtId="0">
      <sharedItems count="12">
        <s v="November"/>
        <s v="August"/>
        <s v="January"/>
        <s v="September"/>
        <s v="October"/>
        <s v="June"/>
        <s v="March"/>
        <s v="December"/>
        <s v="July"/>
        <s v="April"/>
        <s v="February"/>
        <s v="May"/>
      </sharedItems>
    </cacheField>
    <cacheField name="Year Created Conversion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14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2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x v="0"/>
    <x v="0"/>
    <x v="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x v="1"/>
    <x v="1"/>
    <x v="1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x v="2"/>
    <x v="2"/>
    <x v="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x v="3"/>
    <x v="3"/>
    <x v="1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x v="4"/>
    <x v="4"/>
    <x v="2"/>
    <x v="3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x v="5"/>
    <x v="5"/>
    <x v="1"/>
    <x v="4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x v="6"/>
    <x v="6"/>
    <x v="3"/>
    <x v="5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x v="7"/>
    <x v="7"/>
    <x v="1"/>
    <x v="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x v="8"/>
    <x v="8"/>
    <x v="1"/>
    <x v="6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x v="9"/>
    <x v="9"/>
    <x v="3"/>
    <x v="2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x v="10"/>
    <x v="10"/>
    <x v="1"/>
    <x v="6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x v="11"/>
    <x v="11"/>
    <x v="3"/>
    <x v="6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x v="12"/>
    <x v="12"/>
    <x v="4"/>
    <x v="3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x v="13"/>
    <x v="13"/>
    <x v="5"/>
    <x v="7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x v="14"/>
    <x v="14"/>
    <x v="6"/>
    <x v="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x v="15"/>
    <x v="15"/>
    <x v="7"/>
    <x v="3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x v="16"/>
    <x v="16"/>
    <x v="2"/>
    <x v="1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x v="17"/>
    <x v="17"/>
    <x v="2"/>
    <x v="8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x v="18"/>
    <x v="18"/>
    <x v="3"/>
    <x v="9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x v="19"/>
    <x v="19"/>
    <x v="6"/>
    <x v="3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x v="20"/>
    <x v="20"/>
    <x v="8"/>
    <x v="1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x v="21"/>
    <x v="21"/>
    <x v="1"/>
    <x v="8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x v="22"/>
    <x v="22"/>
    <x v="9"/>
    <x v="9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x v="23"/>
    <x v="23"/>
    <x v="10"/>
    <x v="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x v="24"/>
    <x v="24"/>
    <x v="5"/>
    <x v="1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x v="25"/>
    <x v="25"/>
    <x v="11"/>
    <x v="8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x v="26"/>
    <x v="26"/>
    <x v="8"/>
    <x v="9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x v="27"/>
    <x v="27"/>
    <x v="4"/>
    <x v="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x v="28"/>
    <x v="28"/>
    <x v="10"/>
    <x v="6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x v="29"/>
    <x v="29"/>
    <x v="8"/>
    <x v="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x v="30"/>
    <x v="30"/>
    <x v="11"/>
    <x v="3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x v="31"/>
    <x v="31"/>
    <x v="2"/>
    <x v="7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x v="32"/>
    <x v="32"/>
    <x v="2"/>
    <x v="9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x v="33"/>
    <x v="33"/>
    <x v="4"/>
    <x v="1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x v="34"/>
    <x v="34"/>
    <x v="6"/>
    <x v="5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x v="35"/>
    <x v="35"/>
    <x v="2"/>
    <x v="3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x v="36"/>
    <x v="36"/>
    <x v="10"/>
    <x v="8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x v="37"/>
    <x v="37"/>
    <x v="4"/>
    <x v="3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x v="38"/>
    <x v="38"/>
    <x v="4"/>
    <x v="6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x v="39"/>
    <x v="39"/>
    <x v="10"/>
    <x v="2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x v="40"/>
    <x v="40"/>
    <x v="5"/>
    <x v="6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x v="41"/>
    <x v="41"/>
    <x v="3"/>
    <x v="4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x v="42"/>
    <x v="42"/>
    <x v="8"/>
    <x v="8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x v="43"/>
    <x v="43"/>
    <x v="8"/>
    <x v="1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x v="44"/>
    <x v="44"/>
    <x v="6"/>
    <x v="3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x v="45"/>
    <x v="45"/>
    <x v="0"/>
    <x v="7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x v="46"/>
    <x v="46"/>
    <x v="8"/>
    <x v="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x v="47"/>
    <x v="47"/>
    <x v="6"/>
    <x v="1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x v="48"/>
    <x v="48"/>
    <x v="5"/>
    <x v="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x v="49"/>
    <x v="49"/>
    <x v="4"/>
    <x v="3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x v="50"/>
    <x v="50"/>
    <x v="1"/>
    <x v="2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x v="51"/>
    <x v="51"/>
    <x v="6"/>
    <x v="4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x v="52"/>
    <x v="52"/>
    <x v="3"/>
    <x v="6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x v="53"/>
    <x v="53"/>
    <x v="11"/>
    <x v="1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x v="54"/>
    <x v="54"/>
    <x v="6"/>
    <x v="9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x v="55"/>
    <x v="55"/>
    <x v="8"/>
    <x v="9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x v="56"/>
    <x v="56"/>
    <x v="2"/>
    <x v="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x v="57"/>
    <x v="57"/>
    <x v="3"/>
    <x v="5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x v="58"/>
    <x v="58"/>
    <x v="3"/>
    <x v="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x v="59"/>
    <x v="59"/>
    <x v="5"/>
    <x v="5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x v="60"/>
    <x v="60"/>
    <x v="8"/>
    <x v="4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x v="61"/>
    <x v="61"/>
    <x v="10"/>
    <x v="8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x v="62"/>
    <x v="62"/>
    <x v="5"/>
    <x v="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x v="63"/>
    <x v="63"/>
    <x v="9"/>
    <x v="5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x v="64"/>
    <x v="64"/>
    <x v="8"/>
    <x v="9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x v="65"/>
    <x v="65"/>
    <x v="2"/>
    <x v="8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x v="66"/>
    <x v="66"/>
    <x v="9"/>
    <x v="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x v="67"/>
    <x v="67"/>
    <x v="2"/>
    <x v="6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x v="68"/>
    <x v="68"/>
    <x v="8"/>
    <x v="5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x v="69"/>
    <x v="69"/>
    <x v="7"/>
    <x v="6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x v="70"/>
    <x v="70"/>
    <x v="0"/>
    <x v="6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x v="71"/>
    <x v="71"/>
    <x v="0"/>
    <x v="3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x v="72"/>
    <x v="72"/>
    <x v="8"/>
    <x v="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x v="73"/>
    <x v="73"/>
    <x v="0"/>
    <x v="7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x v="74"/>
    <x v="74"/>
    <x v="6"/>
    <x v="7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x v="75"/>
    <x v="75"/>
    <x v="8"/>
    <x v="9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x v="76"/>
    <x v="76"/>
    <x v="2"/>
    <x v="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x v="77"/>
    <x v="77"/>
    <x v="3"/>
    <x v="6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x v="78"/>
    <x v="78"/>
    <x v="9"/>
    <x v="9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x v="79"/>
    <x v="79"/>
    <x v="5"/>
    <x v="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x v="80"/>
    <x v="80"/>
    <x v="1"/>
    <x v="5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x v="81"/>
    <x v="81"/>
    <x v="0"/>
    <x v="5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x v="82"/>
    <x v="82"/>
    <x v="2"/>
    <x v="3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x v="83"/>
    <x v="83"/>
    <x v="8"/>
    <x v="7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x v="84"/>
    <x v="84"/>
    <x v="8"/>
    <x v="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x v="85"/>
    <x v="85"/>
    <x v="3"/>
    <x v="8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x v="86"/>
    <x v="86"/>
    <x v="11"/>
    <x v="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x v="87"/>
    <x v="87"/>
    <x v="6"/>
    <x v="8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x v="88"/>
    <x v="88"/>
    <x v="9"/>
    <x v="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x v="89"/>
    <x v="89"/>
    <x v="9"/>
    <x v="6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x v="90"/>
    <x v="90"/>
    <x v="10"/>
    <x v="7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x v="91"/>
    <x v="91"/>
    <x v="1"/>
    <x v="7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x v="92"/>
    <x v="92"/>
    <x v="5"/>
    <x v="6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x v="93"/>
    <x v="93"/>
    <x v="4"/>
    <x v="4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x v="94"/>
    <x v="94"/>
    <x v="9"/>
    <x v="3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x v="95"/>
    <x v="95"/>
    <x v="4"/>
    <x v="3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x v="96"/>
    <x v="96"/>
    <x v="6"/>
    <x v="8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x v="48"/>
    <x v="48"/>
    <x v="5"/>
    <x v="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x v="97"/>
    <x v="97"/>
    <x v="8"/>
    <x v="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x v="98"/>
    <x v="98"/>
    <x v="0"/>
    <x v="1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x v="99"/>
    <x v="99"/>
    <x v="4"/>
    <x v="8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x v="100"/>
    <x v="100"/>
    <x v="10"/>
    <x v="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x v="101"/>
    <x v="101"/>
    <x v="11"/>
    <x v="9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x v="102"/>
    <x v="102"/>
    <x v="4"/>
    <x v="6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x v="103"/>
    <x v="103"/>
    <x v="11"/>
    <x v="5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x v="104"/>
    <x v="104"/>
    <x v="9"/>
    <x v="2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x v="105"/>
    <x v="105"/>
    <x v="3"/>
    <x v="3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x v="106"/>
    <x v="106"/>
    <x v="9"/>
    <x v="9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x v="107"/>
    <x v="107"/>
    <x v="9"/>
    <x v="4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x v="108"/>
    <x v="108"/>
    <x v="2"/>
    <x v="1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x v="109"/>
    <x v="109"/>
    <x v="3"/>
    <x v="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x v="110"/>
    <x v="110"/>
    <x v="3"/>
    <x v="4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x v="111"/>
    <x v="111"/>
    <x v="1"/>
    <x v="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x v="112"/>
    <x v="112"/>
    <x v="3"/>
    <x v="5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x v="113"/>
    <x v="113"/>
    <x v="9"/>
    <x v="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x v="114"/>
    <x v="114"/>
    <x v="0"/>
    <x v="5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x v="115"/>
    <x v="115"/>
    <x v="3"/>
    <x v="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x v="116"/>
    <x v="116"/>
    <x v="3"/>
    <x v="8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x v="117"/>
    <x v="117"/>
    <x v="2"/>
    <x v="1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x v="118"/>
    <x v="118"/>
    <x v="5"/>
    <x v="1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x v="119"/>
    <x v="119"/>
    <x v="9"/>
    <x v="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x v="33"/>
    <x v="33"/>
    <x v="4"/>
    <x v="1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x v="120"/>
    <x v="120"/>
    <x v="0"/>
    <x v="1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x v="121"/>
    <x v="121"/>
    <x v="0"/>
    <x v="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x v="122"/>
    <x v="122"/>
    <x v="11"/>
    <x v="3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x v="123"/>
    <x v="123"/>
    <x v="3"/>
    <x v="9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x v="124"/>
    <x v="124"/>
    <x v="1"/>
    <x v="7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x v="125"/>
    <x v="125"/>
    <x v="11"/>
    <x v="6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x v="126"/>
    <x v="126"/>
    <x v="1"/>
    <x v="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x v="127"/>
    <x v="127"/>
    <x v="10"/>
    <x v="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x v="128"/>
    <x v="128"/>
    <x v="4"/>
    <x v="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x v="129"/>
    <x v="129"/>
    <x v="0"/>
    <x v="2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x v="130"/>
    <x v="130"/>
    <x v="2"/>
    <x v="9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x v="131"/>
    <x v="131"/>
    <x v="1"/>
    <x v="8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x v="132"/>
    <x v="132"/>
    <x v="5"/>
    <x v="8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x v="133"/>
    <x v="133"/>
    <x v="6"/>
    <x v="2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x v="134"/>
    <x v="134"/>
    <x v="5"/>
    <x v="1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x v="135"/>
    <x v="135"/>
    <x v="4"/>
    <x v="6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x v="136"/>
    <x v="136"/>
    <x v="3"/>
    <x v="4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x v="137"/>
    <x v="137"/>
    <x v="9"/>
    <x v="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x v="138"/>
    <x v="138"/>
    <x v="10"/>
    <x v="9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x v="139"/>
    <x v="139"/>
    <x v="5"/>
    <x v="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x v="107"/>
    <x v="107"/>
    <x v="9"/>
    <x v="4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x v="140"/>
    <x v="140"/>
    <x v="5"/>
    <x v="6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x v="141"/>
    <x v="141"/>
    <x v="5"/>
    <x v="3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x v="142"/>
    <x v="142"/>
    <x v="3"/>
    <x v="1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x v="143"/>
    <x v="143"/>
    <x v="0"/>
    <x v="8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x v="144"/>
    <x v="144"/>
    <x v="5"/>
    <x v="7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x v="145"/>
    <x v="145"/>
    <x v="8"/>
    <x v="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x v="146"/>
    <x v="146"/>
    <x v="2"/>
    <x v="2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x v="147"/>
    <x v="147"/>
    <x v="7"/>
    <x v="9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x v="148"/>
    <x v="148"/>
    <x v="5"/>
    <x v="1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x v="149"/>
    <x v="149"/>
    <x v="10"/>
    <x v="5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x v="150"/>
    <x v="150"/>
    <x v="4"/>
    <x v="4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x v="151"/>
    <x v="151"/>
    <x v="11"/>
    <x v="7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x v="152"/>
    <x v="152"/>
    <x v="6"/>
    <x v="6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x v="153"/>
    <x v="153"/>
    <x v="4"/>
    <x v="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x v="154"/>
    <x v="154"/>
    <x v="7"/>
    <x v="2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x v="155"/>
    <x v="155"/>
    <x v="7"/>
    <x v="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x v="156"/>
    <x v="156"/>
    <x v="6"/>
    <x v="3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x v="157"/>
    <x v="157"/>
    <x v="9"/>
    <x v="3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x v="158"/>
    <x v="158"/>
    <x v="3"/>
    <x v="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x v="159"/>
    <x v="159"/>
    <x v="7"/>
    <x v="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x v="160"/>
    <x v="160"/>
    <x v="4"/>
    <x v="5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x v="161"/>
    <x v="161"/>
    <x v="4"/>
    <x v="5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x v="162"/>
    <x v="162"/>
    <x v="1"/>
    <x v="5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x v="163"/>
    <x v="163"/>
    <x v="7"/>
    <x v="6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x v="164"/>
    <x v="164"/>
    <x v="5"/>
    <x v="2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x v="165"/>
    <x v="165"/>
    <x v="10"/>
    <x v="3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x v="166"/>
    <x v="166"/>
    <x v="5"/>
    <x v="4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x v="167"/>
    <x v="167"/>
    <x v="1"/>
    <x v="5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x v="168"/>
    <x v="168"/>
    <x v="6"/>
    <x v="1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x v="169"/>
    <x v="169"/>
    <x v="8"/>
    <x v="1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x v="170"/>
    <x v="170"/>
    <x v="11"/>
    <x v="2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x v="171"/>
    <x v="171"/>
    <x v="4"/>
    <x v="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x v="172"/>
    <x v="172"/>
    <x v="1"/>
    <x v="7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x v="173"/>
    <x v="173"/>
    <x v="3"/>
    <x v="7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x v="174"/>
    <x v="174"/>
    <x v="0"/>
    <x v="6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x v="175"/>
    <x v="175"/>
    <x v="3"/>
    <x v="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x v="176"/>
    <x v="176"/>
    <x v="6"/>
    <x v="2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x v="177"/>
    <x v="177"/>
    <x v="6"/>
    <x v="6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x v="178"/>
    <x v="178"/>
    <x v="4"/>
    <x v="5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x v="179"/>
    <x v="179"/>
    <x v="5"/>
    <x v="3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x v="180"/>
    <x v="180"/>
    <x v="3"/>
    <x v="6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x v="181"/>
    <x v="181"/>
    <x v="11"/>
    <x v="3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x v="182"/>
    <x v="182"/>
    <x v="11"/>
    <x v="9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x v="183"/>
    <x v="183"/>
    <x v="11"/>
    <x v="1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x v="184"/>
    <x v="184"/>
    <x v="10"/>
    <x v="2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x v="185"/>
    <x v="185"/>
    <x v="7"/>
    <x v="1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x v="186"/>
    <x v="186"/>
    <x v="6"/>
    <x v="7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x v="187"/>
    <x v="187"/>
    <x v="5"/>
    <x v="2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x v="188"/>
    <x v="188"/>
    <x v="6"/>
    <x v="3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x v="189"/>
    <x v="189"/>
    <x v="5"/>
    <x v="1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x v="190"/>
    <x v="190"/>
    <x v="9"/>
    <x v="9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x v="191"/>
    <x v="191"/>
    <x v="3"/>
    <x v="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x v="192"/>
    <x v="192"/>
    <x v="8"/>
    <x v="9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x v="173"/>
    <x v="173"/>
    <x v="3"/>
    <x v="7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x v="193"/>
    <x v="193"/>
    <x v="5"/>
    <x v="5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x v="194"/>
    <x v="194"/>
    <x v="1"/>
    <x v="6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x v="195"/>
    <x v="195"/>
    <x v="8"/>
    <x v="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x v="152"/>
    <x v="152"/>
    <x v="6"/>
    <x v="6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x v="196"/>
    <x v="196"/>
    <x v="8"/>
    <x v="1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x v="197"/>
    <x v="197"/>
    <x v="4"/>
    <x v="8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x v="198"/>
    <x v="198"/>
    <x v="2"/>
    <x v="5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x v="199"/>
    <x v="199"/>
    <x v="9"/>
    <x v="8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x v="200"/>
    <x v="200"/>
    <x v="4"/>
    <x v="9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x v="201"/>
    <x v="201"/>
    <x v="10"/>
    <x v="6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x v="202"/>
    <x v="202"/>
    <x v="1"/>
    <x v="9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x v="203"/>
    <x v="203"/>
    <x v="0"/>
    <x v="5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x v="204"/>
    <x v="204"/>
    <x v="11"/>
    <x v="7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x v="205"/>
    <x v="205"/>
    <x v="6"/>
    <x v="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x v="206"/>
    <x v="206"/>
    <x v="1"/>
    <x v="2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x v="207"/>
    <x v="207"/>
    <x v="7"/>
    <x v="3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x v="208"/>
    <x v="208"/>
    <x v="0"/>
    <x v="6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x v="209"/>
    <x v="209"/>
    <x v="1"/>
    <x v="6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x v="210"/>
    <x v="210"/>
    <x v="10"/>
    <x v="3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x v="211"/>
    <x v="211"/>
    <x v="0"/>
    <x v="8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x v="212"/>
    <x v="212"/>
    <x v="9"/>
    <x v="3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x v="213"/>
    <x v="213"/>
    <x v="0"/>
    <x v="8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x v="214"/>
    <x v="214"/>
    <x v="1"/>
    <x v="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x v="215"/>
    <x v="215"/>
    <x v="8"/>
    <x v="8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x v="216"/>
    <x v="216"/>
    <x v="5"/>
    <x v="4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x v="217"/>
    <x v="217"/>
    <x v="4"/>
    <x v="1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x v="218"/>
    <x v="218"/>
    <x v="6"/>
    <x v="7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x v="219"/>
    <x v="219"/>
    <x v="3"/>
    <x v="1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x v="220"/>
    <x v="220"/>
    <x v="11"/>
    <x v="1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x v="221"/>
    <x v="221"/>
    <x v="9"/>
    <x v="6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x v="222"/>
    <x v="222"/>
    <x v="11"/>
    <x v="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x v="172"/>
    <x v="172"/>
    <x v="1"/>
    <x v="7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x v="223"/>
    <x v="223"/>
    <x v="5"/>
    <x v="5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x v="224"/>
    <x v="224"/>
    <x v="7"/>
    <x v="3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x v="225"/>
    <x v="225"/>
    <x v="11"/>
    <x v="2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x v="226"/>
    <x v="226"/>
    <x v="8"/>
    <x v="7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x v="227"/>
    <x v="227"/>
    <x v="5"/>
    <x v="8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x v="228"/>
    <x v="228"/>
    <x v="1"/>
    <x v="5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x v="229"/>
    <x v="229"/>
    <x v="10"/>
    <x v="5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x v="230"/>
    <x v="230"/>
    <x v="5"/>
    <x v="3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x v="231"/>
    <x v="231"/>
    <x v="9"/>
    <x v="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x v="232"/>
    <x v="232"/>
    <x v="7"/>
    <x v="5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x v="233"/>
    <x v="233"/>
    <x v="1"/>
    <x v="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x v="194"/>
    <x v="194"/>
    <x v="1"/>
    <x v="6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x v="234"/>
    <x v="234"/>
    <x v="9"/>
    <x v="1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x v="235"/>
    <x v="235"/>
    <x v="11"/>
    <x v="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x v="236"/>
    <x v="236"/>
    <x v="6"/>
    <x v="9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x v="237"/>
    <x v="237"/>
    <x v="8"/>
    <x v="1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x v="238"/>
    <x v="238"/>
    <x v="9"/>
    <x v="1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x v="239"/>
    <x v="239"/>
    <x v="1"/>
    <x v="2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x v="240"/>
    <x v="240"/>
    <x v="7"/>
    <x v="7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x v="241"/>
    <x v="241"/>
    <x v="7"/>
    <x v="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x v="242"/>
    <x v="242"/>
    <x v="2"/>
    <x v="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x v="67"/>
    <x v="67"/>
    <x v="2"/>
    <x v="6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x v="243"/>
    <x v="243"/>
    <x v="7"/>
    <x v="4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x v="244"/>
    <x v="244"/>
    <x v="4"/>
    <x v="2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x v="245"/>
    <x v="245"/>
    <x v="9"/>
    <x v="8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x v="246"/>
    <x v="246"/>
    <x v="10"/>
    <x v="5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x v="247"/>
    <x v="247"/>
    <x v="10"/>
    <x v="8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x v="248"/>
    <x v="248"/>
    <x v="2"/>
    <x v="7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x v="249"/>
    <x v="249"/>
    <x v="6"/>
    <x v="2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x v="250"/>
    <x v="250"/>
    <x v="7"/>
    <x v="7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x v="251"/>
    <x v="251"/>
    <x v="7"/>
    <x v="4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x v="136"/>
    <x v="136"/>
    <x v="3"/>
    <x v="4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x v="252"/>
    <x v="252"/>
    <x v="1"/>
    <x v="6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x v="253"/>
    <x v="253"/>
    <x v="9"/>
    <x v="8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x v="254"/>
    <x v="254"/>
    <x v="2"/>
    <x v="6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x v="255"/>
    <x v="255"/>
    <x v="10"/>
    <x v="2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x v="256"/>
    <x v="256"/>
    <x v="2"/>
    <x v="7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x v="257"/>
    <x v="257"/>
    <x v="0"/>
    <x v="1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x v="258"/>
    <x v="258"/>
    <x v="4"/>
    <x v="4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x v="259"/>
    <x v="259"/>
    <x v="4"/>
    <x v="4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x v="260"/>
    <x v="260"/>
    <x v="2"/>
    <x v="3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x v="261"/>
    <x v="261"/>
    <x v="7"/>
    <x v="6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x v="262"/>
    <x v="262"/>
    <x v="7"/>
    <x v="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x v="263"/>
    <x v="263"/>
    <x v="8"/>
    <x v="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x v="264"/>
    <x v="264"/>
    <x v="3"/>
    <x v="5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x v="265"/>
    <x v="265"/>
    <x v="0"/>
    <x v="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x v="266"/>
    <x v="266"/>
    <x v="9"/>
    <x v="3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x v="267"/>
    <x v="267"/>
    <x v="9"/>
    <x v="4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x v="268"/>
    <x v="268"/>
    <x v="8"/>
    <x v="6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x v="269"/>
    <x v="269"/>
    <x v="0"/>
    <x v="4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x v="270"/>
    <x v="270"/>
    <x v="3"/>
    <x v="9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x v="271"/>
    <x v="271"/>
    <x v="0"/>
    <x v="5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x v="272"/>
    <x v="272"/>
    <x v="6"/>
    <x v="4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x v="73"/>
    <x v="73"/>
    <x v="0"/>
    <x v="7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x v="273"/>
    <x v="273"/>
    <x v="11"/>
    <x v="7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x v="274"/>
    <x v="274"/>
    <x v="11"/>
    <x v="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x v="275"/>
    <x v="275"/>
    <x v="3"/>
    <x v="7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x v="276"/>
    <x v="276"/>
    <x v="0"/>
    <x v="7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x v="277"/>
    <x v="277"/>
    <x v="9"/>
    <x v="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x v="278"/>
    <x v="278"/>
    <x v="6"/>
    <x v="4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x v="279"/>
    <x v="279"/>
    <x v="1"/>
    <x v="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x v="280"/>
    <x v="280"/>
    <x v="11"/>
    <x v="2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x v="281"/>
    <x v="281"/>
    <x v="4"/>
    <x v="8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x v="282"/>
    <x v="282"/>
    <x v="6"/>
    <x v="4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x v="283"/>
    <x v="283"/>
    <x v="4"/>
    <x v="6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x v="284"/>
    <x v="284"/>
    <x v="4"/>
    <x v="9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x v="285"/>
    <x v="285"/>
    <x v="4"/>
    <x v="2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x v="286"/>
    <x v="286"/>
    <x v="2"/>
    <x v="3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x v="287"/>
    <x v="287"/>
    <x v="2"/>
    <x v="1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x v="288"/>
    <x v="288"/>
    <x v="10"/>
    <x v="7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x v="289"/>
    <x v="289"/>
    <x v="6"/>
    <x v="7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x v="290"/>
    <x v="290"/>
    <x v="1"/>
    <x v="5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x v="291"/>
    <x v="291"/>
    <x v="10"/>
    <x v="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x v="292"/>
    <x v="292"/>
    <x v="3"/>
    <x v="9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x v="293"/>
    <x v="293"/>
    <x v="2"/>
    <x v="7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x v="294"/>
    <x v="294"/>
    <x v="1"/>
    <x v="7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x v="295"/>
    <x v="295"/>
    <x v="6"/>
    <x v="7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x v="296"/>
    <x v="296"/>
    <x v="8"/>
    <x v="5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x v="297"/>
    <x v="297"/>
    <x v="5"/>
    <x v="4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x v="298"/>
    <x v="298"/>
    <x v="9"/>
    <x v="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x v="299"/>
    <x v="299"/>
    <x v="3"/>
    <x v="8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x v="300"/>
    <x v="300"/>
    <x v="9"/>
    <x v="6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x v="247"/>
    <x v="247"/>
    <x v="10"/>
    <x v="8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x v="244"/>
    <x v="244"/>
    <x v="4"/>
    <x v="2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x v="301"/>
    <x v="301"/>
    <x v="10"/>
    <x v="4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x v="188"/>
    <x v="188"/>
    <x v="6"/>
    <x v="3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x v="302"/>
    <x v="302"/>
    <x v="11"/>
    <x v="1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x v="303"/>
    <x v="303"/>
    <x v="0"/>
    <x v="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x v="304"/>
    <x v="304"/>
    <x v="11"/>
    <x v="5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x v="305"/>
    <x v="305"/>
    <x v="10"/>
    <x v="1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x v="306"/>
    <x v="306"/>
    <x v="1"/>
    <x v="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x v="307"/>
    <x v="307"/>
    <x v="11"/>
    <x v="8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x v="308"/>
    <x v="308"/>
    <x v="9"/>
    <x v="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x v="309"/>
    <x v="309"/>
    <x v="0"/>
    <x v="6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x v="310"/>
    <x v="310"/>
    <x v="6"/>
    <x v="1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x v="311"/>
    <x v="311"/>
    <x v="5"/>
    <x v="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x v="79"/>
    <x v="79"/>
    <x v="5"/>
    <x v="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x v="312"/>
    <x v="312"/>
    <x v="7"/>
    <x v="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x v="313"/>
    <x v="313"/>
    <x v="1"/>
    <x v="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x v="314"/>
    <x v="314"/>
    <x v="0"/>
    <x v="9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x v="315"/>
    <x v="315"/>
    <x v="7"/>
    <x v="7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x v="316"/>
    <x v="316"/>
    <x v="7"/>
    <x v="5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x v="317"/>
    <x v="317"/>
    <x v="7"/>
    <x v="8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x v="318"/>
    <x v="318"/>
    <x v="6"/>
    <x v="2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x v="319"/>
    <x v="319"/>
    <x v="0"/>
    <x v="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x v="32"/>
    <x v="32"/>
    <x v="2"/>
    <x v="9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x v="320"/>
    <x v="320"/>
    <x v="0"/>
    <x v="3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x v="321"/>
    <x v="321"/>
    <x v="7"/>
    <x v="6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x v="322"/>
    <x v="322"/>
    <x v="0"/>
    <x v="3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x v="323"/>
    <x v="323"/>
    <x v="4"/>
    <x v="8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x v="324"/>
    <x v="324"/>
    <x v="1"/>
    <x v="5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x v="325"/>
    <x v="325"/>
    <x v="7"/>
    <x v="8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x v="326"/>
    <x v="326"/>
    <x v="1"/>
    <x v="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x v="327"/>
    <x v="327"/>
    <x v="8"/>
    <x v="2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x v="328"/>
    <x v="328"/>
    <x v="0"/>
    <x v="2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x v="329"/>
    <x v="329"/>
    <x v="2"/>
    <x v="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x v="330"/>
    <x v="330"/>
    <x v="8"/>
    <x v="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x v="331"/>
    <x v="331"/>
    <x v="1"/>
    <x v="5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x v="332"/>
    <x v="332"/>
    <x v="10"/>
    <x v="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x v="333"/>
    <x v="333"/>
    <x v="10"/>
    <x v="5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x v="296"/>
    <x v="296"/>
    <x v="8"/>
    <x v="5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x v="334"/>
    <x v="334"/>
    <x v="11"/>
    <x v="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x v="335"/>
    <x v="335"/>
    <x v="1"/>
    <x v="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x v="336"/>
    <x v="336"/>
    <x v="0"/>
    <x v="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x v="337"/>
    <x v="337"/>
    <x v="8"/>
    <x v="3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x v="338"/>
    <x v="338"/>
    <x v="3"/>
    <x v="2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x v="339"/>
    <x v="339"/>
    <x v="2"/>
    <x v="5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x v="340"/>
    <x v="340"/>
    <x v="2"/>
    <x v="4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x v="341"/>
    <x v="341"/>
    <x v="3"/>
    <x v="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x v="342"/>
    <x v="342"/>
    <x v="1"/>
    <x v="9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x v="343"/>
    <x v="343"/>
    <x v="1"/>
    <x v="8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x v="344"/>
    <x v="344"/>
    <x v="2"/>
    <x v="8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x v="345"/>
    <x v="345"/>
    <x v="4"/>
    <x v="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x v="65"/>
    <x v="65"/>
    <x v="2"/>
    <x v="8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x v="346"/>
    <x v="346"/>
    <x v="7"/>
    <x v="8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x v="347"/>
    <x v="347"/>
    <x v="6"/>
    <x v="9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x v="348"/>
    <x v="348"/>
    <x v="7"/>
    <x v="7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x v="349"/>
    <x v="349"/>
    <x v="2"/>
    <x v="8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x v="350"/>
    <x v="350"/>
    <x v="4"/>
    <x v="1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x v="351"/>
    <x v="351"/>
    <x v="4"/>
    <x v="6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x v="352"/>
    <x v="352"/>
    <x v="10"/>
    <x v="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x v="353"/>
    <x v="353"/>
    <x v="9"/>
    <x v="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x v="354"/>
    <x v="354"/>
    <x v="10"/>
    <x v="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x v="355"/>
    <x v="355"/>
    <x v="2"/>
    <x v="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x v="356"/>
    <x v="356"/>
    <x v="1"/>
    <x v="5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x v="357"/>
    <x v="357"/>
    <x v="2"/>
    <x v="3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x v="358"/>
    <x v="358"/>
    <x v="4"/>
    <x v="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x v="359"/>
    <x v="359"/>
    <x v="8"/>
    <x v="1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x v="12"/>
    <x v="12"/>
    <x v="4"/>
    <x v="3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x v="360"/>
    <x v="360"/>
    <x v="11"/>
    <x v="9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x v="361"/>
    <x v="361"/>
    <x v="4"/>
    <x v="8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x v="362"/>
    <x v="362"/>
    <x v="5"/>
    <x v="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x v="363"/>
    <x v="363"/>
    <x v="5"/>
    <x v="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x v="364"/>
    <x v="364"/>
    <x v="4"/>
    <x v="5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x v="210"/>
    <x v="210"/>
    <x v="10"/>
    <x v="3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x v="365"/>
    <x v="365"/>
    <x v="10"/>
    <x v="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x v="366"/>
    <x v="366"/>
    <x v="6"/>
    <x v="3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x v="367"/>
    <x v="367"/>
    <x v="5"/>
    <x v="6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x v="368"/>
    <x v="368"/>
    <x v="5"/>
    <x v="4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x v="369"/>
    <x v="369"/>
    <x v="2"/>
    <x v="4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x v="370"/>
    <x v="370"/>
    <x v="4"/>
    <x v="6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x v="371"/>
    <x v="371"/>
    <x v="3"/>
    <x v="2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x v="287"/>
    <x v="287"/>
    <x v="2"/>
    <x v="1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x v="372"/>
    <x v="372"/>
    <x v="2"/>
    <x v="8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x v="373"/>
    <x v="373"/>
    <x v="8"/>
    <x v="5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x v="374"/>
    <x v="374"/>
    <x v="8"/>
    <x v="2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x v="375"/>
    <x v="375"/>
    <x v="7"/>
    <x v="8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x v="376"/>
    <x v="376"/>
    <x v="4"/>
    <x v="9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x v="377"/>
    <x v="377"/>
    <x v="11"/>
    <x v="2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x v="378"/>
    <x v="378"/>
    <x v="11"/>
    <x v="9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x v="379"/>
    <x v="379"/>
    <x v="10"/>
    <x v="8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x v="380"/>
    <x v="380"/>
    <x v="1"/>
    <x v="2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x v="381"/>
    <x v="381"/>
    <x v="4"/>
    <x v="3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x v="382"/>
    <x v="382"/>
    <x v="2"/>
    <x v="4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x v="125"/>
    <x v="125"/>
    <x v="11"/>
    <x v="6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x v="383"/>
    <x v="383"/>
    <x v="0"/>
    <x v="5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x v="384"/>
    <x v="384"/>
    <x v="5"/>
    <x v="9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x v="385"/>
    <x v="385"/>
    <x v="2"/>
    <x v="2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x v="386"/>
    <x v="386"/>
    <x v="4"/>
    <x v="3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x v="387"/>
    <x v="387"/>
    <x v="5"/>
    <x v="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x v="388"/>
    <x v="388"/>
    <x v="9"/>
    <x v="5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x v="277"/>
    <x v="277"/>
    <x v="9"/>
    <x v="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x v="389"/>
    <x v="389"/>
    <x v="11"/>
    <x v="5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x v="390"/>
    <x v="390"/>
    <x v="2"/>
    <x v="1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x v="391"/>
    <x v="391"/>
    <x v="0"/>
    <x v="9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x v="392"/>
    <x v="392"/>
    <x v="9"/>
    <x v="6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x v="393"/>
    <x v="393"/>
    <x v="2"/>
    <x v="4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x v="394"/>
    <x v="394"/>
    <x v="2"/>
    <x v="8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x v="395"/>
    <x v="395"/>
    <x v="0"/>
    <x v="9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x v="396"/>
    <x v="396"/>
    <x v="11"/>
    <x v="4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x v="397"/>
    <x v="397"/>
    <x v="7"/>
    <x v="8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x v="398"/>
    <x v="398"/>
    <x v="5"/>
    <x v="5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x v="399"/>
    <x v="399"/>
    <x v="5"/>
    <x v="5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x v="400"/>
    <x v="400"/>
    <x v="9"/>
    <x v="6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x v="116"/>
    <x v="116"/>
    <x v="3"/>
    <x v="8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x v="401"/>
    <x v="401"/>
    <x v="9"/>
    <x v="9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x v="402"/>
    <x v="402"/>
    <x v="8"/>
    <x v="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x v="403"/>
    <x v="403"/>
    <x v="10"/>
    <x v="2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x v="404"/>
    <x v="404"/>
    <x v="3"/>
    <x v="1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x v="405"/>
    <x v="405"/>
    <x v="10"/>
    <x v="8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x v="406"/>
    <x v="406"/>
    <x v="10"/>
    <x v="1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x v="407"/>
    <x v="407"/>
    <x v="3"/>
    <x v="3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x v="408"/>
    <x v="408"/>
    <x v="5"/>
    <x v="9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x v="409"/>
    <x v="409"/>
    <x v="11"/>
    <x v="1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x v="410"/>
    <x v="410"/>
    <x v="0"/>
    <x v="2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x v="411"/>
    <x v="411"/>
    <x v="7"/>
    <x v="7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x v="412"/>
    <x v="412"/>
    <x v="7"/>
    <x v="1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x v="413"/>
    <x v="413"/>
    <x v="9"/>
    <x v="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x v="414"/>
    <x v="414"/>
    <x v="3"/>
    <x v="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x v="415"/>
    <x v="415"/>
    <x v="6"/>
    <x v="2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x v="416"/>
    <x v="416"/>
    <x v="0"/>
    <x v="7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x v="417"/>
    <x v="417"/>
    <x v="5"/>
    <x v="5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x v="418"/>
    <x v="418"/>
    <x v="9"/>
    <x v="4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x v="419"/>
    <x v="419"/>
    <x v="3"/>
    <x v="5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x v="420"/>
    <x v="420"/>
    <x v="3"/>
    <x v="6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x v="421"/>
    <x v="421"/>
    <x v="8"/>
    <x v="8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x v="422"/>
    <x v="422"/>
    <x v="7"/>
    <x v="6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x v="423"/>
    <x v="423"/>
    <x v="7"/>
    <x v="4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x v="424"/>
    <x v="424"/>
    <x v="7"/>
    <x v="5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x v="425"/>
    <x v="425"/>
    <x v="9"/>
    <x v="2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x v="426"/>
    <x v="426"/>
    <x v="6"/>
    <x v="3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x v="427"/>
    <x v="427"/>
    <x v="4"/>
    <x v="9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x v="428"/>
    <x v="428"/>
    <x v="8"/>
    <x v="5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x v="429"/>
    <x v="429"/>
    <x v="8"/>
    <x v="6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x v="411"/>
    <x v="411"/>
    <x v="7"/>
    <x v="7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x v="430"/>
    <x v="430"/>
    <x v="4"/>
    <x v="2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x v="431"/>
    <x v="431"/>
    <x v="3"/>
    <x v="8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x v="432"/>
    <x v="432"/>
    <x v="10"/>
    <x v="9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x v="433"/>
    <x v="433"/>
    <x v="4"/>
    <x v="7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x v="434"/>
    <x v="434"/>
    <x v="6"/>
    <x v="6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x v="435"/>
    <x v="435"/>
    <x v="7"/>
    <x v="1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x v="8"/>
    <x v="8"/>
    <x v="1"/>
    <x v="6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x v="436"/>
    <x v="436"/>
    <x v="9"/>
    <x v="1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x v="385"/>
    <x v="385"/>
    <x v="2"/>
    <x v="2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x v="437"/>
    <x v="437"/>
    <x v="7"/>
    <x v="2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x v="438"/>
    <x v="438"/>
    <x v="10"/>
    <x v="9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x v="439"/>
    <x v="439"/>
    <x v="2"/>
    <x v="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x v="440"/>
    <x v="440"/>
    <x v="11"/>
    <x v="2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x v="441"/>
    <x v="441"/>
    <x v="0"/>
    <x v="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x v="442"/>
    <x v="442"/>
    <x v="9"/>
    <x v="3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x v="443"/>
    <x v="443"/>
    <x v="11"/>
    <x v="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x v="315"/>
    <x v="315"/>
    <x v="7"/>
    <x v="7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x v="444"/>
    <x v="444"/>
    <x v="11"/>
    <x v="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x v="445"/>
    <x v="445"/>
    <x v="6"/>
    <x v="3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x v="446"/>
    <x v="446"/>
    <x v="5"/>
    <x v="9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x v="447"/>
    <x v="447"/>
    <x v="7"/>
    <x v="1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x v="448"/>
    <x v="448"/>
    <x v="5"/>
    <x v="2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x v="342"/>
    <x v="342"/>
    <x v="1"/>
    <x v="9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x v="449"/>
    <x v="449"/>
    <x v="5"/>
    <x v="8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x v="450"/>
    <x v="450"/>
    <x v="6"/>
    <x v="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x v="451"/>
    <x v="451"/>
    <x v="8"/>
    <x v="5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x v="452"/>
    <x v="452"/>
    <x v="6"/>
    <x v="6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x v="453"/>
    <x v="453"/>
    <x v="4"/>
    <x v="1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x v="454"/>
    <x v="454"/>
    <x v="10"/>
    <x v="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x v="455"/>
    <x v="455"/>
    <x v="7"/>
    <x v="3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x v="456"/>
    <x v="456"/>
    <x v="1"/>
    <x v="1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x v="457"/>
    <x v="457"/>
    <x v="5"/>
    <x v="3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x v="458"/>
    <x v="458"/>
    <x v="6"/>
    <x v="9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x v="459"/>
    <x v="459"/>
    <x v="9"/>
    <x v="5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x v="460"/>
    <x v="460"/>
    <x v="10"/>
    <x v="7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x v="461"/>
    <x v="461"/>
    <x v="1"/>
    <x v="6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x v="462"/>
    <x v="462"/>
    <x v="0"/>
    <x v="3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x v="463"/>
    <x v="463"/>
    <x v="8"/>
    <x v="2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x v="464"/>
    <x v="464"/>
    <x v="5"/>
    <x v="6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x v="465"/>
    <x v="465"/>
    <x v="5"/>
    <x v="3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x v="466"/>
    <x v="466"/>
    <x v="6"/>
    <x v="4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x v="467"/>
    <x v="467"/>
    <x v="5"/>
    <x v="1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x v="468"/>
    <x v="468"/>
    <x v="11"/>
    <x v="5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x v="469"/>
    <x v="469"/>
    <x v="7"/>
    <x v="7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x v="470"/>
    <x v="470"/>
    <x v="2"/>
    <x v="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x v="471"/>
    <x v="471"/>
    <x v="6"/>
    <x v="7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x v="1"/>
    <s v="USD"/>
    <n v="1367384400"/>
    <x v="472"/>
    <x v="472"/>
    <x v="11"/>
    <x v="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x v="473"/>
    <x v="473"/>
    <x v="6"/>
    <x v="2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x v="474"/>
    <x v="474"/>
    <x v="8"/>
    <x v="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x v="72"/>
    <x v="72"/>
    <x v="8"/>
    <x v="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x v="443"/>
    <x v="443"/>
    <x v="11"/>
    <x v="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x v="475"/>
    <x v="475"/>
    <x v="6"/>
    <x v="2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x v="81"/>
    <x v="81"/>
    <x v="0"/>
    <x v="5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x v="476"/>
    <x v="476"/>
    <x v="9"/>
    <x v="2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x v="192"/>
    <x v="192"/>
    <x v="8"/>
    <x v="9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x v="477"/>
    <x v="477"/>
    <x v="11"/>
    <x v="4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x v="478"/>
    <x v="478"/>
    <x v="11"/>
    <x v="9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x v="479"/>
    <x v="479"/>
    <x v="8"/>
    <x v="3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x v="480"/>
    <x v="480"/>
    <x v="8"/>
    <x v="1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x v="180"/>
    <x v="180"/>
    <x v="3"/>
    <x v="6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x v="481"/>
    <x v="481"/>
    <x v="7"/>
    <x v="2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x v="482"/>
    <x v="482"/>
    <x v="7"/>
    <x v="8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x v="194"/>
    <x v="194"/>
    <x v="1"/>
    <x v="6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x v="483"/>
    <x v="483"/>
    <x v="11"/>
    <x v="5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x v="484"/>
    <x v="484"/>
    <x v="10"/>
    <x v="9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x v="355"/>
    <x v="355"/>
    <x v="2"/>
    <x v="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x v="485"/>
    <x v="485"/>
    <x v="9"/>
    <x v="3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x v="486"/>
    <x v="486"/>
    <x v="1"/>
    <x v="7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x v="487"/>
    <x v="487"/>
    <x v="8"/>
    <x v="4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x v="488"/>
    <x v="488"/>
    <x v="6"/>
    <x v="6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x v="489"/>
    <x v="489"/>
    <x v="9"/>
    <x v="6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x v="490"/>
    <x v="490"/>
    <x v="0"/>
    <x v="6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x v="312"/>
    <x v="312"/>
    <x v="7"/>
    <x v="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x v="491"/>
    <x v="491"/>
    <x v="10"/>
    <x v="7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x v="492"/>
    <x v="492"/>
    <x v="0"/>
    <x v="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x v="493"/>
    <x v="493"/>
    <x v="11"/>
    <x v="1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x v="494"/>
    <x v="494"/>
    <x v="1"/>
    <x v="6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x v="495"/>
    <x v="495"/>
    <x v="0"/>
    <x v="2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x v="496"/>
    <x v="496"/>
    <x v="2"/>
    <x v="9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x v="497"/>
    <x v="497"/>
    <x v="8"/>
    <x v="2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x v="498"/>
    <x v="498"/>
    <x v="1"/>
    <x v="9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x v="499"/>
    <x v="499"/>
    <x v="5"/>
    <x v="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x v="500"/>
    <x v="500"/>
    <x v="1"/>
    <x v="6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x v="501"/>
    <x v="501"/>
    <x v="1"/>
    <x v="9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x v="502"/>
    <x v="502"/>
    <x v="3"/>
    <x v="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x v="503"/>
    <x v="503"/>
    <x v="8"/>
    <x v="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x v="504"/>
    <x v="504"/>
    <x v="11"/>
    <x v="9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x v="505"/>
    <x v="505"/>
    <x v="5"/>
    <x v="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x v="506"/>
    <x v="506"/>
    <x v="2"/>
    <x v="7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x v="507"/>
    <x v="507"/>
    <x v="3"/>
    <x v="2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x v="508"/>
    <x v="508"/>
    <x v="2"/>
    <x v="7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x v="509"/>
    <x v="509"/>
    <x v="7"/>
    <x v="3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x v="510"/>
    <x v="510"/>
    <x v="3"/>
    <x v="9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x v="511"/>
    <x v="511"/>
    <x v="2"/>
    <x v="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x v="512"/>
    <x v="512"/>
    <x v="9"/>
    <x v="7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x v="513"/>
    <x v="513"/>
    <x v="11"/>
    <x v="2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x v="514"/>
    <x v="514"/>
    <x v="10"/>
    <x v="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x v="515"/>
    <x v="515"/>
    <x v="7"/>
    <x v="1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x v="516"/>
    <x v="516"/>
    <x v="0"/>
    <x v="7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x v="517"/>
    <x v="517"/>
    <x v="2"/>
    <x v="8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x v="518"/>
    <x v="518"/>
    <x v="7"/>
    <x v="7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x v="519"/>
    <x v="519"/>
    <x v="9"/>
    <x v="1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x v="520"/>
    <x v="520"/>
    <x v="3"/>
    <x v="8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x v="521"/>
    <x v="521"/>
    <x v="4"/>
    <x v="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x v="522"/>
    <x v="522"/>
    <x v="10"/>
    <x v="7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x v="523"/>
    <x v="523"/>
    <x v="1"/>
    <x v="7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x v="524"/>
    <x v="524"/>
    <x v="0"/>
    <x v="8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x v="525"/>
    <x v="525"/>
    <x v="4"/>
    <x v="8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x v="188"/>
    <x v="188"/>
    <x v="6"/>
    <x v="3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x v="526"/>
    <x v="526"/>
    <x v="0"/>
    <x v="9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x v="527"/>
    <x v="527"/>
    <x v="6"/>
    <x v="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x v="528"/>
    <x v="528"/>
    <x v="0"/>
    <x v="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x v="522"/>
    <x v="522"/>
    <x v="10"/>
    <x v="7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x v="529"/>
    <x v="529"/>
    <x v="8"/>
    <x v="1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x v="530"/>
    <x v="530"/>
    <x v="8"/>
    <x v="6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x v="531"/>
    <x v="531"/>
    <x v="2"/>
    <x v="8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x v="515"/>
    <x v="515"/>
    <x v="7"/>
    <x v="1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x v="532"/>
    <x v="532"/>
    <x v="5"/>
    <x v="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x v="533"/>
    <x v="533"/>
    <x v="3"/>
    <x v="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x v="409"/>
    <x v="409"/>
    <x v="11"/>
    <x v="1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x v="534"/>
    <x v="534"/>
    <x v="7"/>
    <x v="3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x v="53"/>
    <x v="53"/>
    <x v="11"/>
    <x v="1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x v="535"/>
    <x v="535"/>
    <x v="0"/>
    <x v="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x v="536"/>
    <x v="536"/>
    <x v="6"/>
    <x v="8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x v="537"/>
    <x v="537"/>
    <x v="7"/>
    <x v="8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x v="538"/>
    <x v="538"/>
    <x v="1"/>
    <x v="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x v="539"/>
    <x v="539"/>
    <x v="10"/>
    <x v="1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x v="540"/>
    <x v="540"/>
    <x v="9"/>
    <x v="8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x v="505"/>
    <x v="505"/>
    <x v="5"/>
    <x v="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x v="541"/>
    <x v="541"/>
    <x v="10"/>
    <x v="4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x v="542"/>
    <x v="542"/>
    <x v="9"/>
    <x v="4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x v="543"/>
    <x v="543"/>
    <x v="6"/>
    <x v="6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x v="544"/>
    <x v="544"/>
    <x v="0"/>
    <x v="6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x v="35"/>
    <x v="35"/>
    <x v="2"/>
    <x v="3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x v="152"/>
    <x v="152"/>
    <x v="6"/>
    <x v="6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x v="545"/>
    <x v="545"/>
    <x v="8"/>
    <x v="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x v="546"/>
    <x v="546"/>
    <x v="7"/>
    <x v="1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x v="547"/>
    <x v="547"/>
    <x v="8"/>
    <x v="6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x v="548"/>
    <x v="548"/>
    <x v="11"/>
    <x v="1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x v="549"/>
    <x v="549"/>
    <x v="6"/>
    <x v="1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x v="550"/>
    <x v="550"/>
    <x v="5"/>
    <x v="7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x v="551"/>
    <x v="551"/>
    <x v="6"/>
    <x v="6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x v="552"/>
    <x v="552"/>
    <x v="6"/>
    <x v="7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x v="462"/>
    <x v="462"/>
    <x v="0"/>
    <x v="3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x v="553"/>
    <x v="553"/>
    <x v="5"/>
    <x v="6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x v="554"/>
    <x v="554"/>
    <x v="10"/>
    <x v="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x v="555"/>
    <x v="555"/>
    <x v="8"/>
    <x v="2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x v="548"/>
    <x v="548"/>
    <x v="11"/>
    <x v="1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x v="62"/>
    <x v="62"/>
    <x v="5"/>
    <x v="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x v="556"/>
    <x v="556"/>
    <x v="9"/>
    <x v="3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x v="557"/>
    <x v="557"/>
    <x v="2"/>
    <x v="8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x v="27"/>
    <x v="27"/>
    <x v="4"/>
    <x v="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x v="558"/>
    <x v="558"/>
    <x v="6"/>
    <x v="7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x v="559"/>
    <x v="559"/>
    <x v="6"/>
    <x v="1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x v="426"/>
    <x v="426"/>
    <x v="6"/>
    <x v="3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x v="560"/>
    <x v="560"/>
    <x v="2"/>
    <x v="3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x v="561"/>
    <x v="561"/>
    <x v="7"/>
    <x v="4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x v="562"/>
    <x v="562"/>
    <x v="8"/>
    <x v="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x v="563"/>
    <x v="563"/>
    <x v="4"/>
    <x v="6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x v="564"/>
    <x v="564"/>
    <x v="1"/>
    <x v="5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x v="565"/>
    <x v="565"/>
    <x v="2"/>
    <x v="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x v="566"/>
    <x v="566"/>
    <x v="9"/>
    <x v="7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x v="567"/>
    <x v="567"/>
    <x v="3"/>
    <x v="2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x v="568"/>
    <x v="568"/>
    <x v="5"/>
    <x v="1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x v="569"/>
    <x v="569"/>
    <x v="11"/>
    <x v="2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x v="570"/>
    <x v="570"/>
    <x v="11"/>
    <x v="8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x v="571"/>
    <x v="571"/>
    <x v="8"/>
    <x v="7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x v="572"/>
    <x v="572"/>
    <x v="3"/>
    <x v="7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x v="573"/>
    <x v="573"/>
    <x v="9"/>
    <x v="9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x v="574"/>
    <x v="574"/>
    <x v="8"/>
    <x v="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x v="511"/>
    <x v="511"/>
    <x v="2"/>
    <x v="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x v="575"/>
    <x v="575"/>
    <x v="2"/>
    <x v="1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x v="576"/>
    <x v="576"/>
    <x v="3"/>
    <x v="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x v="577"/>
    <x v="577"/>
    <x v="5"/>
    <x v="6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x v="578"/>
    <x v="578"/>
    <x v="4"/>
    <x v="6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x v="579"/>
    <x v="579"/>
    <x v="8"/>
    <x v="7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x v="580"/>
    <x v="580"/>
    <x v="11"/>
    <x v="3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x v="581"/>
    <x v="581"/>
    <x v="6"/>
    <x v="3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x v="582"/>
    <x v="582"/>
    <x v="0"/>
    <x v="1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x v="336"/>
    <x v="336"/>
    <x v="0"/>
    <x v="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x v="583"/>
    <x v="583"/>
    <x v="6"/>
    <x v="5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x v="584"/>
    <x v="584"/>
    <x v="10"/>
    <x v="2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x v="585"/>
    <x v="585"/>
    <x v="2"/>
    <x v="4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x v="586"/>
    <x v="586"/>
    <x v="0"/>
    <x v="7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x v="587"/>
    <x v="587"/>
    <x v="8"/>
    <x v="6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x v="588"/>
    <x v="588"/>
    <x v="8"/>
    <x v="9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x v="589"/>
    <x v="589"/>
    <x v="2"/>
    <x v="7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x v="590"/>
    <x v="590"/>
    <x v="10"/>
    <x v="5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x v="591"/>
    <x v="591"/>
    <x v="7"/>
    <x v="9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x v="592"/>
    <x v="592"/>
    <x v="6"/>
    <x v="5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x v="593"/>
    <x v="593"/>
    <x v="7"/>
    <x v="9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x v="594"/>
    <x v="594"/>
    <x v="3"/>
    <x v="9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x v="595"/>
    <x v="595"/>
    <x v="6"/>
    <x v="2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x v="596"/>
    <x v="596"/>
    <x v="9"/>
    <x v="9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x v="597"/>
    <x v="597"/>
    <x v="8"/>
    <x v="5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x v="598"/>
    <x v="598"/>
    <x v="4"/>
    <x v="6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x v="599"/>
    <x v="599"/>
    <x v="8"/>
    <x v="1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x v="600"/>
    <x v="600"/>
    <x v="10"/>
    <x v="1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x v="601"/>
    <x v="601"/>
    <x v="1"/>
    <x v="7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x v="602"/>
    <x v="602"/>
    <x v="9"/>
    <x v="7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x v="335"/>
    <x v="335"/>
    <x v="1"/>
    <x v="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x v="603"/>
    <x v="603"/>
    <x v="6"/>
    <x v="5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x v="604"/>
    <x v="604"/>
    <x v="7"/>
    <x v="5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x v="605"/>
    <x v="605"/>
    <x v="7"/>
    <x v="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x v="606"/>
    <x v="606"/>
    <x v="1"/>
    <x v="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x v="65"/>
    <x v="65"/>
    <x v="2"/>
    <x v="8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x v="607"/>
    <x v="607"/>
    <x v="1"/>
    <x v="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x v="608"/>
    <x v="608"/>
    <x v="6"/>
    <x v="4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x v="609"/>
    <x v="609"/>
    <x v="7"/>
    <x v="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x v="610"/>
    <x v="610"/>
    <x v="4"/>
    <x v="6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x v="541"/>
    <x v="541"/>
    <x v="10"/>
    <x v="4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x v="611"/>
    <x v="611"/>
    <x v="8"/>
    <x v="8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x v="612"/>
    <x v="612"/>
    <x v="1"/>
    <x v="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x v="613"/>
    <x v="613"/>
    <x v="3"/>
    <x v="1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x v="614"/>
    <x v="614"/>
    <x v="1"/>
    <x v="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x v="615"/>
    <x v="615"/>
    <x v="5"/>
    <x v="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x v="90"/>
    <x v="90"/>
    <x v="10"/>
    <x v="7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x v="616"/>
    <x v="616"/>
    <x v="8"/>
    <x v="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x v="617"/>
    <x v="617"/>
    <x v="6"/>
    <x v="9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x v="618"/>
    <x v="618"/>
    <x v="9"/>
    <x v="7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x v="619"/>
    <x v="619"/>
    <x v="1"/>
    <x v="8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x v="620"/>
    <x v="620"/>
    <x v="3"/>
    <x v="3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x v="621"/>
    <x v="621"/>
    <x v="3"/>
    <x v="4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x v="622"/>
    <x v="622"/>
    <x v="8"/>
    <x v="7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x v="35"/>
    <x v="35"/>
    <x v="2"/>
    <x v="3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x v="623"/>
    <x v="623"/>
    <x v="4"/>
    <x v="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x v="624"/>
    <x v="624"/>
    <x v="7"/>
    <x v="3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x v="625"/>
    <x v="625"/>
    <x v="7"/>
    <x v="8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x v="626"/>
    <x v="626"/>
    <x v="7"/>
    <x v="2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x v="627"/>
    <x v="627"/>
    <x v="3"/>
    <x v="9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x v="628"/>
    <x v="628"/>
    <x v="5"/>
    <x v="6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x v="629"/>
    <x v="629"/>
    <x v="1"/>
    <x v="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x v="630"/>
    <x v="630"/>
    <x v="6"/>
    <x v="9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x v="631"/>
    <x v="631"/>
    <x v="6"/>
    <x v="5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x v="632"/>
    <x v="632"/>
    <x v="2"/>
    <x v="3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x v="633"/>
    <x v="633"/>
    <x v="4"/>
    <x v="2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x v="634"/>
    <x v="634"/>
    <x v="0"/>
    <x v="8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x v="635"/>
    <x v="635"/>
    <x v="4"/>
    <x v="4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x v="636"/>
    <x v="636"/>
    <x v="8"/>
    <x v="3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x v="637"/>
    <x v="637"/>
    <x v="4"/>
    <x v="5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x v="638"/>
    <x v="638"/>
    <x v="0"/>
    <x v="5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x v="639"/>
    <x v="639"/>
    <x v="0"/>
    <x v="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x v="640"/>
    <x v="640"/>
    <x v="9"/>
    <x v="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x v="641"/>
    <x v="641"/>
    <x v="6"/>
    <x v="9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x v="642"/>
    <x v="642"/>
    <x v="0"/>
    <x v="8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x v="230"/>
    <x v="230"/>
    <x v="5"/>
    <x v="3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x v="67"/>
    <x v="67"/>
    <x v="2"/>
    <x v="6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x v="643"/>
    <x v="643"/>
    <x v="6"/>
    <x v="8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x v="644"/>
    <x v="644"/>
    <x v="8"/>
    <x v="2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x v="645"/>
    <x v="645"/>
    <x v="9"/>
    <x v="4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x v="646"/>
    <x v="646"/>
    <x v="8"/>
    <x v="7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x v="626"/>
    <x v="626"/>
    <x v="7"/>
    <x v="2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x v="647"/>
    <x v="647"/>
    <x v="2"/>
    <x v="3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x v="159"/>
    <x v="159"/>
    <x v="7"/>
    <x v="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x v="648"/>
    <x v="648"/>
    <x v="11"/>
    <x v="5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x v="267"/>
    <x v="267"/>
    <x v="9"/>
    <x v="4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x v="649"/>
    <x v="649"/>
    <x v="8"/>
    <x v="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x v="248"/>
    <x v="248"/>
    <x v="2"/>
    <x v="7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x v="571"/>
    <x v="571"/>
    <x v="8"/>
    <x v="7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x v="650"/>
    <x v="650"/>
    <x v="1"/>
    <x v="7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x v="1"/>
    <x v="1"/>
    <x v="1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x v="651"/>
    <x v="651"/>
    <x v="1"/>
    <x v="6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x v="652"/>
    <x v="652"/>
    <x v="8"/>
    <x v="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x v="653"/>
    <x v="653"/>
    <x v="1"/>
    <x v="8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x v="654"/>
    <x v="654"/>
    <x v="5"/>
    <x v="2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x v="655"/>
    <x v="655"/>
    <x v="11"/>
    <x v="4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x v="656"/>
    <x v="656"/>
    <x v="10"/>
    <x v="9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x v="657"/>
    <x v="657"/>
    <x v="9"/>
    <x v="9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x v="265"/>
    <x v="265"/>
    <x v="0"/>
    <x v="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x v="658"/>
    <x v="658"/>
    <x v="6"/>
    <x v="7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x v="659"/>
    <x v="659"/>
    <x v="4"/>
    <x v="1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x v="660"/>
    <x v="660"/>
    <x v="0"/>
    <x v="1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x v="661"/>
    <x v="661"/>
    <x v="4"/>
    <x v="6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x v="4"/>
    <x v="4"/>
    <x v="2"/>
    <x v="3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x v="662"/>
    <x v="662"/>
    <x v="11"/>
    <x v="7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x v="663"/>
    <x v="663"/>
    <x v="10"/>
    <x v="2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x v="664"/>
    <x v="664"/>
    <x v="11"/>
    <x v="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x v="665"/>
    <x v="665"/>
    <x v="8"/>
    <x v="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x v="666"/>
    <x v="666"/>
    <x v="6"/>
    <x v="5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x v="43"/>
    <x v="43"/>
    <x v="8"/>
    <x v="1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x v="667"/>
    <x v="667"/>
    <x v="2"/>
    <x v="5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x v="668"/>
    <x v="668"/>
    <x v="6"/>
    <x v="7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x v="669"/>
    <x v="669"/>
    <x v="10"/>
    <x v="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x v="670"/>
    <x v="670"/>
    <x v="0"/>
    <x v="7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x v="671"/>
    <x v="671"/>
    <x v="0"/>
    <x v="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x v="672"/>
    <x v="672"/>
    <x v="5"/>
    <x v="4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x v="673"/>
    <x v="673"/>
    <x v="10"/>
    <x v="5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x v="674"/>
    <x v="674"/>
    <x v="11"/>
    <x v="6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x v="675"/>
    <x v="675"/>
    <x v="2"/>
    <x v="6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x v="676"/>
    <x v="676"/>
    <x v="4"/>
    <x v="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x v="342"/>
    <x v="342"/>
    <x v="1"/>
    <x v="9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x v="677"/>
    <x v="677"/>
    <x v="11"/>
    <x v="6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x v="678"/>
    <x v="678"/>
    <x v="4"/>
    <x v="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x v="679"/>
    <x v="679"/>
    <x v="3"/>
    <x v="6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x v="680"/>
    <x v="680"/>
    <x v="6"/>
    <x v="6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x v="681"/>
    <x v="681"/>
    <x v="4"/>
    <x v="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x v="682"/>
    <x v="682"/>
    <x v="8"/>
    <x v="6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x v="683"/>
    <x v="683"/>
    <x v="6"/>
    <x v="7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x v="684"/>
    <x v="684"/>
    <x v="1"/>
    <x v="6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x v="674"/>
    <x v="674"/>
    <x v="11"/>
    <x v="6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x v="685"/>
    <x v="685"/>
    <x v="4"/>
    <x v="4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x v="605"/>
    <x v="605"/>
    <x v="7"/>
    <x v="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x v="686"/>
    <x v="686"/>
    <x v="2"/>
    <x v="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x v="687"/>
    <x v="687"/>
    <x v="11"/>
    <x v="8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x v="688"/>
    <x v="688"/>
    <x v="4"/>
    <x v="1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x v="689"/>
    <x v="689"/>
    <x v="10"/>
    <x v="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x v="690"/>
    <x v="690"/>
    <x v="1"/>
    <x v="3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x v="691"/>
    <x v="691"/>
    <x v="8"/>
    <x v="5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x v="692"/>
    <x v="692"/>
    <x v="0"/>
    <x v="4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x v="693"/>
    <x v="693"/>
    <x v="11"/>
    <x v="4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x v="694"/>
    <x v="694"/>
    <x v="11"/>
    <x v="8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x v="695"/>
    <x v="695"/>
    <x v="9"/>
    <x v="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x v="123"/>
    <x v="123"/>
    <x v="3"/>
    <x v="9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x v="696"/>
    <x v="696"/>
    <x v="4"/>
    <x v="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x v="626"/>
    <x v="626"/>
    <x v="7"/>
    <x v="2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x v="697"/>
    <x v="697"/>
    <x v="1"/>
    <x v="2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x v="698"/>
    <x v="698"/>
    <x v="9"/>
    <x v="1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x v="699"/>
    <x v="699"/>
    <x v="2"/>
    <x v="3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x v="700"/>
    <x v="700"/>
    <x v="10"/>
    <x v="3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x v="701"/>
    <x v="701"/>
    <x v="9"/>
    <x v="5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x v="702"/>
    <x v="702"/>
    <x v="11"/>
    <x v="7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x v="703"/>
    <x v="703"/>
    <x v="0"/>
    <x v="1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x v="704"/>
    <x v="704"/>
    <x v="8"/>
    <x v="3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x v="431"/>
    <x v="431"/>
    <x v="3"/>
    <x v="8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x v="705"/>
    <x v="705"/>
    <x v="1"/>
    <x v="8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x v="706"/>
    <x v="706"/>
    <x v="1"/>
    <x v="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x v="707"/>
    <x v="707"/>
    <x v="8"/>
    <x v="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x v="708"/>
    <x v="708"/>
    <x v="4"/>
    <x v="6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x v="709"/>
    <x v="709"/>
    <x v="6"/>
    <x v="8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x v="710"/>
    <x v="710"/>
    <x v="7"/>
    <x v="2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x v="711"/>
    <x v="711"/>
    <x v="6"/>
    <x v="7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x v="157"/>
    <x v="157"/>
    <x v="9"/>
    <x v="3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x v="630"/>
    <x v="630"/>
    <x v="6"/>
    <x v="9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x v="712"/>
    <x v="712"/>
    <x v="11"/>
    <x v="8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x v="93"/>
    <x v="93"/>
    <x v="4"/>
    <x v="4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x v="713"/>
    <x v="713"/>
    <x v="11"/>
    <x v="1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x v="714"/>
    <x v="714"/>
    <x v="10"/>
    <x v="6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x v="715"/>
    <x v="715"/>
    <x v="7"/>
    <x v="7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x v="716"/>
    <x v="716"/>
    <x v="5"/>
    <x v="2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x v="448"/>
    <x v="448"/>
    <x v="5"/>
    <x v="2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x v="717"/>
    <x v="717"/>
    <x v="7"/>
    <x v="5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x v="718"/>
    <x v="718"/>
    <x v="0"/>
    <x v="7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x v="719"/>
    <x v="719"/>
    <x v="1"/>
    <x v="1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x v="720"/>
    <x v="720"/>
    <x v="7"/>
    <x v="9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x v="721"/>
    <x v="721"/>
    <x v="11"/>
    <x v="4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x v="722"/>
    <x v="722"/>
    <x v="2"/>
    <x v="7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x v="139"/>
    <x v="139"/>
    <x v="5"/>
    <x v="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x v="723"/>
    <x v="723"/>
    <x v="7"/>
    <x v="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x v="704"/>
    <x v="704"/>
    <x v="8"/>
    <x v="3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x v="724"/>
    <x v="724"/>
    <x v="2"/>
    <x v="3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x v="725"/>
    <x v="725"/>
    <x v="2"/>
    <x v="9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x v="660"/>
    <x v="660"/>
    <x v="0"/>
    <x v="1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x v="726"/>
    <x v="726"/>
    <x v="6"/>
    <x v="4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x v="727"/>
    <x v="727"/>
    <x v="4"/>
    <x v="3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x v="728"/>
    <x v="728"/>
    <x v="11"/>
    <x v="7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x v="729"/>
    <x v="729"/>
    <x v="1"/>
    <x v="4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x v="730"/>
    <x v="730"/>
    <x v="0"/>
    <x v="5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x v="731"/>
    <x v="731"/>
    <x v="2"/>
    <x v="7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x v="78"/>
    <x v="78"/>
    <x v="9"/>
    <x v="9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x v="732"/>
    <x v="732"/>
    <x v="1"/>
    <x v="4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x v="733"/>
    <x v="733"/>
    <x v="11"/>
    <x v="7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x v="734"/>
    <x v="734"/>
    <x v="0"/>
    <x v="5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x v="406"/>
    <x v="406"/>
    <x v="10"/>
    <x v="1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x v="735"/>
    <x v="735"/>
    <x v="11"/>
    <x v="3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x v="736"/>
    <x v="736"/>
    <x v="2"/>
    <x v="3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x v="737"/>
    <x v="737"/>
    <x v="0"/>
    <x v="4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x v="192"/>
    <x v="192"/>
    <x v="8"/>
    <x v="9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x v="738"/>
    <x v="738"/>
    <x v="10"/>
    <x v="5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x v="739"/>
    <x v="739"/>
    <x v="10"/>
    <x v="1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x v="613"/>
    <x v="613"/>
    <x v="3"/>
    <x v="1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x v="740"/>
    <x v="740"/>
    <x v="5"/>
    <x v="6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x v="145"/>
    <x v="145"/>
    <x v="8"/>
    <x v="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x v="741"/>
    <x v="741"/>
    <x v="7"/>
    <x v="6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x v="742"/>
    <x v="742"/>
    <x v="11"/>
    <x v="8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x v="202"/>
    <x v="202"/>
    <x v="1"/>
    <x v="9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x v="743"/>
    <x v="743"/>
    <x v="5"/>
    <x v="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x v="744"/>
    <x v="744"/>
    <x v="2"/>
    <x v="9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x v="745"/>
    <x v="745"/>
    <x v="6"/>
    <x v="4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x v="746"/>
    <x v="746"/>
    <x v="4"/>
    <x v="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x v="747"/>
    <x v="747"/>
    <x v="10"/>
    <x v="8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x v="362"/>
    <x v="362"/>
    <x v="5"/>
    <x v="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x v="748"/>
    <x v="748"/>
    <x v="10"/>
    <x v="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x v="749"/>
    <x v="749"/>
    <x v="10"/>
    <x v="6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x v="643"/>
    <x v="643"/>
    <x v="6"/>
    <x v="8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x v="750"/>
    <x v="750"/>
    <x v="3"/>
    <x v="9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x v="751"/>
    <x v="751"/>
    <x v="6"/>
    <x v="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x v="752"/>
    <x v="752"/>
    <x v="8"/>
    <x v="1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x v="753"/>
    <x v="753"/>
    <x v="10"/>
    <x v="7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x v="754"/>
    <x v="754"/>
    <x v="5"/>
    <x v="9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x v="755"/>
    <x v="755"/>
    <x v="1"/>
    <x v="9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x v="756"/>
    <x v="756"/>
    <x v="2"/>
    <x v="4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x v="757"/>
    <x v="757"/>
    <x v="11"/>
    <x v="9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x v="758"/>
    <x v="758"/>
    <x v="8"/>
    <x v="9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x v="759"/>
    <x v="759"/>
    <x v="2"/>
    <x v="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x v="760"/>
    <x v="760"/>
    <x v="5"/>
    <x v="6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x v="761"/>
    <x v="761"/>
    <x v="10"/>
    <x v="4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x v="762"/>
    <x v="762"/>
    <x v="0"/>
    <x v="8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x v="444"/>
    <x v="444"/>
    <x v="11"/>
    <x v="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x v="763"/>
    <x v="763"/>
    <x v="8"/>
    <x v="8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x v="764"/>
    <x v="764"/>
    <x v="5"/>
    <x v="8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x v="765"/>
    <x v="765"/>
    <x v="0"/>
    <x v="3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x v="766"/>
    <x v="766"/>
    <x v="5"/>
    <x v="8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x v="767"/>
    <x v="767"/>
    <x v="9"/>
    <x v="4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x v="768"/>
    <x v="768"/>
    <x v="10"/>
    <x v="4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x v="769"/>
    <x v="769"/>
    <x v="9"/>
    <x v="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x v="770"/>
    <x v="770"/>
    <x v="6"/>
    <x v="2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x v="771"/>
    <x v="771"/>
    <x v="10"/>
    <x v="3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x v="772"/>
    <x v="772"/>
    <x v="6"/>
    <x v="6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x v="773"/>
    <x v="773"/>
    <x v="1"/>
    <x v="8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x v="774"/>
    <x v="774"/>
    <x v="5"/>
    <x v="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x v="775"/>
    <x v="775"/>
    <x v="1"/>
    <x v="7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x v="776"/>
    <x v="776"/>
    <x v="3"/>
    <x v="1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x v="777"/>
    <x v="777"/>
    <x v="11"/>
    <x v="8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x v="778"/>
    <x v="778"/>
    <x v="4"/>
    <x v="9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x v="779"/>
    <x v="779"/>
    <x v="4"/>
    <x v="2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x v="780"/>
    <x v="780"/>
    <x v="5"/>
    <x v="6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x v="335"/>
    <x v="335"/>
    <x v="1"/>
    <x v="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x v="535"/>
    <x v="535"/>
    <x v="0"/>
    <x v="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x v="270"/>
    <x v="270"/>
    <x v="3"/>
    <x v="9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x v="781"/>
    <x v="781"/>
    <x v="2"/>
    <x v="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x v="782"/>
    <x v="782"/>
    <x v="9"/>
    <x v="6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x v="783"/>
    <x v="783"/>
    <x v="2"/>
    <x v="8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x v="784"/>
    <x v="784"/>
    <x v="5"/>
    <x v="3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x v="785"/>
    <x v="785"/>
    <x v="8"/>
    <x v="7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x v="786"/>
    <x v="786"/>
    <x v="2"/>
    <x v="1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x v="787"/>
    <x v="787"/>
    <x v="10"/>
    <x v="5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x v="788"/>
    <x v="788"/>
    <x v="8"/>
    <x v="3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x v="330"/>
    <x v="330"/>
    <x v="8"/>
    <x v="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x v="789"/>
    <x v="789"/>
    <x v="2"/>
    <x v="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x v="790"/>
    <x v="790"/>
    <x v="11"/>
    <x v="6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x v="791"/>
    <x v="791"/>
    <x v="11"/>
    <x v="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x v="792"/>
    <x v="792"/>
    <x v="5"/>
    <x v="6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x v="793"/>
    <x v="793"/>
    <x v="1"/>
    <x v="6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x v="794"/>
    <x v="794"/>
    <x v="8"/>
    <x v="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x v="795"/>
    <x v="795"/>
    <x v="9"/>
    <x v="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x v="796"/>
    <x v="796"/>
    <x v="6"/>
    <x v="1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x v="797"/>
    <x v="797"/>
    <x v="5"/>
    <x v="3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x v="798"/>
    <x v="798"/>
    <x v="7"/>
    <x v="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x v="799"/>
    <x v="799"/>
    <x v="11"/>
    <x v="6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x v="800"/>
    <x v="800"/>
    <x v="5"/>
    <x v="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x v="801"/>
    <x v="801"/>
    <x v="8"/>
    <x v="2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x v="802"/>
    <x v="802"/>
    <x v="10"/>
    <x v="9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x v="803"/>
    <x v="803"/>
    <x v="8"/>
    <x v="8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x v="212"/>
    <x v="212"/>
    <x v="9"/>
    <x v="3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x v="804"/>
    <x v="804"/>
    <x v="7"/>
    <x v="3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x v="805"/>
    <x v="805"/>
    <x v="4"/>
    <x v="2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x v="806"/>
    <x v="806"/>
    <x v="3"/>
    <x v="1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x v="807"/>
    <x v="807"/>
    <x v="8"/>
    <x v="9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x v="722"/>
    <x v="722"/>
    <x v="2"/>
    <x v="7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x v="477"/>
    <x v="477"/>
    <x v="11"/>
    <x v="4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x v="259"/>
    <x v="259"/>
    <x v="4"/>
    <x v="4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x v="9"/>
    <x v="9"/>
    <x v="3"/>
    <x v="2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x v="808"/>
    <x v="808"/>
    <x v="11"/>
    <x v="5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x v="809"/>
    <x v="809"/>
    <x v="9"/>
    <x v="8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x v="444"/>
    <x v="444"/>
    <x v="11"/>
    <x v="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x v="384"/>
    <x v="384"/>
    <x v="5"/>
    <x v="9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x v="810"/>
    <x v="810"/>
    <x v="2"/>
    <x v="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x v="811"/>
    <x v="811"/>
    <x v="3"/>
    <x v="3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x v="812"/>
    <x v="812"/>
    <x v="3"/>
    <x v="4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x v="813"/>
    <x v="813"/>
    <x v="11"/>
    <x v="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x v="814"/>
    <x v="814"/>
    <x v="1"/>
    <x v="2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x v="80"/>
    <x v="80"/>
    <x v="1"/>
    <x v="5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x v="815"/>
    <x v="815"/>
    <x v="7"/>
    <x v="1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x v="816"/>
    <x v="816"/>
    <x v="5"/>
    <x v="8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x v="474"/>
    <x v="474"/>
    <x v="8"/>
    <x v="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x v="817"/>
    <x v="817"/>
    <x v="4"/>
    <x v="5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x v="818"/>
    <x v="818"/>
    <x v="10"/>
    <x v="3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x v="819"/>
    <x v="819"/>
    <x v="10"/>
    <x v="4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x v="609"/>
    <x v="609"/>
    <x v="7"/>
    <x v="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x v="547"/>
    <x v="547"/>
    <x v="8"/>
    <x v="6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x v="820"/>
    <x v="820"/>
    <x v="4"/>
    <x v="3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x v="821"/>
    <x v="821"/>
    <x v="3"/>
    <x v="5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x v="151"/>
    <x v="151"/>
    <x v="11"/>
    <x v="7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x v="822"/>
    <x v="822"/>
    <x v="8"/>
    <x v="4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x v="823"/>
    <x v="823"/>
    <x v="7"/>
    <x v="2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x v="824"/>
    <x v="824"/>
    <x v="11"/>
    <x v="5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x v="825"/>
    <x v="825"/>
    <x v="10"/>
    <x v="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x v="826"/>
    <x v="826"/>
    <x v="5"/>
    <x v="1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x v="827"/>
    <x v="827"/>
    <x v="6"/>
    <x v="1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x v="828"/>
    <x v="828"/>
    <x v="9"/>
    <x v="2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x v="829"/>
    <x v="829"/>
    <x v="10"/>
    <x v="7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x v="830"/>
    <x v="830"/>
    <x v="8"/>
    <x v="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x v="831"/>
    <x v="831"/>
    <x v="8"/>
    <x v="3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x v="832"/>
    <x v="832"/>
    <x v="0"/>
    <x v="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x v="833"/>
    <x v="833"/>
    <x v="5"/>
    <x v="9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x v="834"/>
    <x v="834"/>
    <x v="11"/>
    <x v="8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x v="835"/>
    <x v="835"/>
    <x v="7"/>
    <x v="4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x v="836"/>
    <x v="836"/>
    <x v="2"/>
    <x v="8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x v="837"/>
    <x v="837"/>
    <x v="2"/>
    <x v="8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x v="219"/>
    <x v="219"/>
    <x v="3"/>
    <x v="1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x v="365"/>
    <x v="365"/>
    <x v="10"/>
    <x v="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x v="838"/>
    <x v="838"/>
    <x v="9"/>
    <x v="4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x v="839"/>
    <x v="839"/>
    <x v="5"/>
    <x v="8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x v="840"/>
    <x v="840"/>
    <x v="3"/>
    <x v="1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x v="841"/>
    <x v="841"/>
    <x v="7"/>
    <x v="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x v="842"/>
    <x v="842"/>
    <x v="9"/>
    <x v="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x v="843"/>
    <x v="843"/>
    <x v="9"/>
    <x v="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x v="844"/>
    <x v="844"/>
    <x v="7"/>
    <x v="7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x v="845"/>
    <x v="845"/>
    <x v="1"/>
    <x v="7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x v="846"/>
    <x v="846"/>
    <x v="7"/>
    <x v="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x v="110"/>
    <x v="110"/>
    <x v="3"/>
    <x v="4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x v="847"/>
    <x v="847"/>
    <x v="0"/>
    <x v="4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x v="848"/>
    <x v="848"/>
    <x v="7"/>
    <x v="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x v="849"/>
    <x v="849"/>
    <x v="10"/>
    <x v="4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x v="780"/>
    <x v="780"/>
    <x v="5"/>
    <x v="6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x v="140"/>
    <x v="140"/>
    <x v="5"/>
    <x v="6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x v="850"/>
    <x v="850"/>
    <x v="10"/>
    <x v="7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x v="851"/>
    <x v="851"/>
    <x v="10"/>
    <x v="8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x v="852"/>
    <x v="852"/>
    <x v="0"/>
    <x v="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x v="853"/>
    <x v="853"/>
    <x v="6"/>
    <x v="8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x v="854"/>
    <x v="854"/>
    <x v="11"/>
    <x v="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x v="67"/>
    <x v="67"/>
    <x v="2"/>
    <x v="6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x v="855"/>
    <x v="855"/>
    <x v="5"/>
    <x v="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x v="107"/>
    <x v="107"/>
    <x v="9"/>
    <x v="4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x v="344"/>
    <x v="344"/>
    <x v="2"/>
    <x v="8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x v="856"/>
    <x v="856"/>
    <x v="7"/>
    <x v="3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x v="857"/>
    <x v="857"/>
    <x v="11"/>
    <x v="8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x v="858"/>
    <x v="858"/>
    <x v="4"/>
    <x v="2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x v="859"/>
    <x v="859"/>
    <x v="5"/>
    <x v="1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x v="860"/>
    <x v="860"/>
    <x v="7"/>
    <x v="6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x v="170"/>
    <x v="170"/>
    <x v="11"/>
    <x v="2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x v="861"/>
    <x v="861"/>
    <x v="0"/>
    <x v="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x v="862"/>
    <x v="862"/>
    <x v="2"/>
    <x v="8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x v="863"/>
    <x v="863"/>
    <x v="10"/>
    <x v="9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x v="864"/>
    <x v="864"/>
    <x v="0"/>
    <x v="7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x v="527"/>
    <x v="527"/>
    <x v="6"/>
    <x v="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x v="865"/>
    <x v="865"/>
    <x v="4"/>
    <x v="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x v="866"/>
    <x v="866"/>
    <x v="7"/>
    <x v="5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x v="867"/>
    <x v="867"/>
    <x v="8"/>
    <x v="8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x v="868"/>
    <x v="868"/>
    <x v="1"/>
    <x v="3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x v="105"/>
    <x v="105"/>
    <x v="3"/>
    <x v="3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x v="481"/>
    <x v="481"/>
    <x v="7"/>
    <x v="2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x v="253"/>
    <x v="253"/>
    <x v="9"/>
    <x v="8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x v="869"/>
    <x v="869"/>
    <x v="9"/>
    <x v="5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x v="864"/>
    <x v="864"/>
    <x v="0"/>
    <x v="7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x v="843"/>
    <x v="843"/>
    <x v="9"/>
    <x v="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x v="289"/>
    <x v="289"/>
    <x v="6"/>
    <x v="7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x v="870"/>
    <x v="870"/>
    <x v="3"/>
    <x v="1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x v="871"/>
    <x v="871"/>
    <x v="11"/>
    <x v="9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x v="872"/>
    <x v="872"/>
    <x v="7"/>
    <x v="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x v="873"/>
    <x v="873"/>
    <x v="4"/>
    <x v="1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x v="874"/>
    <x v="874"/>
    <x v="0"/>
    <x v="9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x v="875"/>
    <x v="875"/>
    <x v="2"/>
    <x v="2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x v="876"/>
    <x v="876"/>
    <x v="2"/>
    <x v="1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x v="877"/>
    <x v="877"/>
    <x v="10"/>
    <x v="6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x v="878"/>
    <x v="878"/>
    <x v="5"/>
    <x v="7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/>
  <pivotFields count="27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/>
    <pivotField numFmtId="14" showAll="0" defaultSubtota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rent Category" fld="21" subtotal="count" baseField="0" baseItem="0"/>
  </dataFields>
  <chartFormats count="8">
    <chartFormat chart="1" format="12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15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27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5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/>
    <pivotField numFmtId="14" showAll="0" defaultSubtota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 countASubtotal="1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countA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21" hier="-1"/>
  </pageFields>
  <dataFields count="1">
    <dataField name="Count of Sub Category" fld="22" subtotal="count" baseField="0" baseItem="0"/>
  </dataFields>
  <chartFormats count="4"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12">
        <item x="2"/>
        <item x="10"/>
        <item x="6"/>
        <item x="9"/>
        <item x="11"/>
        <item x="5"/>
        <item x="8"/>
        <item x="1"/>
        <item x="3"/>
        <item x="4"/>
        <item x="0"/>
        <item x="7"/>
      </items>
    </pivotField>
    <pivotField axis="axisPage" showAll="0" defaultSubtotal="0">
      <items count="11">
        <item x="6"/>
        <item x="8"/>
        <item x="4"/>
        <item x="2"/>
        <item x="1"/>
        <item x="0"/>
        <item x="7"/>
        <item x="5"/>
        <item x="9"/>
        <item x="3"/>
        <item x="10"/>
      </items>
    </pivotField>
    <pivotField showAll="0"/>
    <pivotField numFmtId="14" showAll="0" defaultSubtota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5" hier="-1"/>
    <pageField fld="21" hier="-1"/>
  </pageFields>
  <dataFields count="1">
    <dataField name="Count of outcome" fld="5" subtotal="count" baseField="0" baseItem="0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7" firstHeaderRow="1" firstDataRow="2" firstDataCol="1" rowPageCount="1" colPageCount="1"/>
  <pivotFields count="2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axis="axisRow"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26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004"/>
  <sheetViews>
    <sheetView topLeftCell="O1" workbookViewId="0">
      <selection activeCell="Q23" sqref="Q23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7" max="7" width="21.3984375" bestFit="1" customWidth="1"/>
    <col min="8" max="8" width="13" bestFit="1" customWidth="1"/>
    <col min="9" max="9" width="16.5" customWidth="1"/>
    <col min="12" max="12" width="13.09765625" customWidth="1"/>
    <col min="13" max="13" width="28.69921875" bestFit="1" customWidth="1"/>
    <col min="14" max="14" width="28.69921875" customWidth="1"/>
    <col min="15" max="16" width="13.796875" customWidth="1"/>
    <col min="17" max="17" width="11.19921875" bestFit="1" customWidth="1"/>
    <col min="18" max="18" width="11.19921875" customWidth="1"/>
    <col min="21" max="21" width="28" bestFit="1" customWidth="1"/>
  </cols>
  <sheetData>
    <row r="1" spans="1:24" s="1" customFormat="1" ht="31.2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2" t="s">
        <v>2032</v>
      </c>
      <c r="J1" s="1" t="s">
        <v>6</v>
      </c>
      <c r="K1" s="1" t="s">
        <v>7</v>
      </c>
      <c r="L1" s="1" t="s">
        <v>8</v>
      </c>
      <c r="M1" s="2" t="s">
        <v>2077</v>
      </c>
      <c r="N1" s="2" t="s">
        <v>2114</v>
      </c>
      <c r="O1" s="2" t="s">
        <v>2080</v>
      </c>
      <c r="P1" s="2" t="s">
        <v>2092</v>
      </c>
      <c r="Q1" s="1" t="s">
        <v>9</v>
      </c>
      <c r="R1" s="2" t="s">
        <v>2078</v>
      </c>
      <c r="S1" s="1" t="s">
        <v>10</v>
      </c>
      <c r="T1" s="1" t="s">
        <v>11</v>
      </c>
      <c r="U1" s="1" t="s">
        <v>2028</v>
      </c>
      <c r="V1" s="2" t="s">
        <v>2033</v>
      </c>
      <c r="W1" s="2" t="s">
        <v>2034</v>
      </c>
    </row>
    <row r="2" spans="1:24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f>E2/D2</f>
        <v>0</v>
      </c>
      <c r="H2">
        <v>0</v>
      </c>
      <c r="I2">
        <v>0</v>
      </c>
      <c r="J2" t="s">
        <v>15</v>
      </c>
      <c r="K2" t="s">
        <v>16</v>
      </c>
      <c r="L2" s="6">
        <v>1448690400</v>
      </c>
      <c r="M2" s="12">
        <f>(((L2/60)/60)/24)+DATE(1970,1,1)</f>
        <v>42336.25</v>
      </c>
      <c r="N2" s="14">
        <f>(((L2/60)/60)/24)+DATE(1970,1,1)</f>
        <v>42336.25</v>
      </c>
      <c r="O2" s="9" t="str">
        <f>TEXT(M2, "mmmm")</f>
        <v>November</v>
      </c>
      <c r="P2" s="9">
        <f>YEAR(M2)</f>
        <v>2015</v>
      </c>
      <c r="Q2">
        <v>1450159200</v>
      </c>
      <c r="R2" s="5">
        <f>(((Q2/60)/60)/24)+DATE(1970,1,1)</f>
        <v>42353.25</v>
      </c>
      <c r="S2" t="b">
        <v>0</v>
      </c>
      <c r="T2" t="b">
        <v>0</v>
      </c>
      <c r="U2" t="s">
        <v>17</v>
      </c>
      <c r="V2" s="5" t="str">
        <f>LEFT(U2,FIND("/",U2)-1)</f>
        <v>food</v>
      </c>
      <c r="W2" t="str">
        <f>RIGHT(U2,LEN(U2)-FIND("/",U2))</f>
        <v>food trucks</v>
      </c>
      <c r="X2" s="5"/>
    </row>
    <row r="3" spans="1:24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 s="7">
        <f t="shared" ref="G3:G66" si="0">E3/D3</f>
        <v>10.4</v>
      </c>
      <c r="H3">
        <v>158</v>
      </c>
      <c r="I3" s="8">
        <f t="shared" ref="I3:I66" si="1">E3/H3</f>
        <v>92.151898734177209</v>
      </c>
      <c r="J3" t="s">
        <v>21</v>
      </c>
      <c r="K3" t="s">
        <v>22</v>
      </c>
      <c r="L3">
        <v>1408424400</v>
      </c>
      <c r="M3" s="12">
        <f t="shared" ref="M3:M66" si="2">(((L3/60)/60)/24)+DATE(1970,1,1)</f>
        <v>41870.208333333336</v>
      </c>
      <c r="N3" s="14">
        <f t="shared" ref="N3:N66" si="3">(((L3/60)/60)/24)+DATE(1970,1,1)</f>
        <v>41870.208333333336</v>
      </c>
      <c r="O3" s="9" t="str">
        <f t="shared" ref="O3:O66" si="4">TEXT(M3, "mmmm")</f>
        <v>August</v>
      </c>
      <c r="P3" s="9">
        <f t="shared" ref="P3:P66" si="5">YEAR(M3)</f>
        <v>2014</v>
      </c>
      <c r="Q3">
        <v>1408597200</v>
      </c>
      <c r="R3" s="5">
        <f t="shared" ref="R3:R66" si="6">(((Q3/60)/60)/24)+DATE(1970,1,1)</f>
        <v>41872.208333333336</v>
      </c>
      <c r="S3" t="b">
        <v>0</v>
      </c>
      <c r="T3" t="b">
        <v>1</v>
      </c>
      <c r="U3" t="s">
        <v>23</v>
      </c>
      <c r="V3" s="5" t="str">
        <f t="shared" ref="V3:V66" si="7">LEFT(U3,FIND("/",U3)-1)</f>
        <v>music</v>
      </c>
      <c r="W3" t="str">
        <f t="shared" ref="W3:W66" si="8">RIGHT(U3,LEN(U3)-FIND("/",U3))</f>
        <v>rock</v>
      </c>
      <c r="X3" s="5"/>
    </row>
    <row r="4" spans="1:24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 s="7">
        <f t="shared" si="0"/>
        <v>1.3147878228782288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 s="12">
        <f t="shared" si="2"/>
        <v>41595.25</v>
      </c>
      <c r="N4" s="14">
        <f t="shared" si="3"/>
        <v>41595.25</v>
      </c>
      <c r="O4" s="9" t="str">
        <f t="shared" si="4"/>
        <v>November</v>
      </c>
      <c r="P4" s="9">
        <f t="shared" si="5"/>
        <v>2013</v>
      </c>
      <c r="Q4">
        <v>1384840800</v>
      </c>
      <c r="R4" s="5">
        <f t="shared" si="6"/>
        <v>41597.25</v>
      </c>
      <c r="S4" t="b">
        <v>0</v>
      </c>
      <c r="T4" t="b">
        <v>0</v>
      </c>
      <c r="U4" t="s">
        <v>28</v>
      </c>
      <c r="V4" s="5" t="str">
        <f t="shared" si="7"/>
        <v>technology</v>
      </c>
      <c r="W4" t="str">
        <f t="shared" si="8"/>
        <v>web</v>
      </c>
      <c r="X4" s="5"/>
    </row>
    <row r="5" spans="1:24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 s="7">
        <f t="shared" si="0"/>
        <v>0.58976190476190471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 s="12">
        <f t="shared" si="2"/>
        <v>43688.208333333328</v>
      </c>
      <c r="N5" s="14">
        <f t="shared" si="3"/>
        <v>43688.208333333328</v>
      </c>
      <c r="O5" s="9" t="str">
        <f t="shared" si="4"/>
        <v>August</v>
      </c>
      <c r="P5" s="9">
        <f t="shared" si="5"/>
        <v>2019</v>
      </c>
      <c r="Q5">
        <v>1568955600</v>
      </c>
      <c r="R5" s="5">
        <f t="shared" si="6"/>
        <v>43728.208333333328</v>
      </c>
      <c r="S5" t="b">
        <v>0</v>
      </c>
      <c r="T5" t="b">
        <v>0</v>
      </c>
      <c r="U5" t="s">
        <v>23</v>
      </c>
      <c r="V5" s="5" t="str">
        <f t="shared" si="7"/>
        <v>music</v>
      </c>
      <c r="W5" t="str">
        <f t="shared" si="8"/>
        <v>rock</v>
      </c>
      <c r="X5" s="5"/>
    </row>
    <row r="6" spans="1:24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 s="7">
        <f t="shared" si="0"/>
        <v>0.69276315789473686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 s="12">
        <f t="shared" si="2"/>
        <v>43485.25</v>
      </c>
      <c r="N6" s="14">
        <f t="shared" si="3"/>
        <v>43485.25</v>
      </c>
      <c r="O6" s="9" t="str">
        <f t="shared" si="4"/>
        <v>January</v>
      </c>
      <c r="P6" s="9">
        <f t="shared" si="5"/>
        <v>2019</v>
      </c>
      <c r="Q6">
        <v>1548309600</v>
      </c>
      <c r="R6" s="5">
        <f t="shared" si="6"/>
        <v>43489.25</v>
      </c>
      <c r="S6" t="b">
        <v>0</v>
      </c>
      <c r="T6" t="b">
        <v>0</v>
      </c>
      <c r="U6" t="s">
        <v>33</v>
      </c>
      <c r="V6" s="5" t="str">
        <f t="shared" si="7"/>
        <v>theater</v>
      </c>
      <c r="W6" t="str">
        <f t="shared" si="8"/>
        <v>plays</v>
      </c>
      <c r="X6" s="5"/>
    </row>
    <row r="7" spans="1:24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 s="7">
        <f t="shared" si="0"/>
        <v>1.7361842105263159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 s="12">
        <f t="shared" si="2"/>
        <v>41149.208333333336</v>
      </c>
      <c r="N7" s="14">
        <f t="shared" si="3"/>
        <v>41149.208333333336</v>
      </c>
      <c r="O7" s="9" t="str">
        <f t="shared" si="4"/>
        <v>August</v>
      </c>
      <c r="P7" s="9">
        <f t="shared" si="5"/>
        <v>2012</v>
      </c>
      <c r="Q7">
        <v>1347080400</v>
      </c>
      <c r="R7" s="5">
        <f t="shared" si="6"/>
        <v>41160.208333333336</v>
      </c>
      <c r="S7" t="b">
        <v>0</v>
      </c>
      <c r="T7" t="b">
        <v>0</v>
      </c>
      <c r="U7" t="s">
        <v>33</v>
      </c>
      <c r="V7" s="5" t="str">
        <f t="shared" si="7"/>
        <v>theater</v>
      </c>
      <c r="W7" t="str">
        <f t="shared" si="8"/>
        <v>plays</v>
      </c>
      <c r="X7" s="5"/>
    </row>
    <row r="8" spans="1:24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 s="7">
        <f t="shared" si="0"/>
        <v>0.20961538461538462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 s="12">
        <f t="shared" si="2"/>
        <v>42991.208333333328</v>
      </c>
      <c r="N8" s="14">
        <f t="shared" si="3"/>
        <v>42991.208333333328</v>
      </c>
      <c r="O8" s="9" t="str">
        <f t="shared" si="4"/>
        <v>September</v>
      </c>
      <c r="P8" s="9">
        <f t="shared" si="5"/>
        <v>2017</v>
      </c>
      <c r="Q8">
        <v>1505365200</v>
      </c>
      <c r="R8" s="5">
        <f t="shared" si="6"/>
        <v>42992.208333333328</v>
      </c>
      <c r="S8" t="b">
        <v>0</v>
      </c>
      <c r="T8" t="b">
        <v>0</v>
      </c>
      <c r="U8" t="s">
        <v>42</v>
      </c>
      <c r="V8" s="5" t="str">
        <f t="shared" si="7"/>
        <v>film &amp; video</v>
      </c>
      <c r="W8" t="str">
        <f t="shared" si="8"/>
        <v>documentary</v>
      </c>
    </row>
    <row r="9" spans="1:24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 s="7">
        <f t="shared" si="0"/>
        <v>3.2757777777777779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 s="12">
        <f t="shared" si="2"/>
        <v>42229.208333333328</v>
      </c>
      <c r="N9" s="14">
        <f t="shared" si="3"/>
        <v>42229.208333333328</v>
      </c>
      <c r="O9" s="9" t="str">
        <f t="shared" si="4"/>
        <v>August</v>
      </c>
      <c r="P9" s="9">
        <f t="shared" si="5"/>
        <v>2015</v>
      </c>
      <c r="Q9">
        <v>1439614800</v>
      </c>
      <c r="R9" s="5">
        <f t="shared" si="6"/>
        <v>42231.208333333328</v>
      </c>
      <c r="S9" t="b">
        <v>0</v>
      </c>
      <c r="T9" t="b">
        <v>0</v>
      </c>
      <c r="U9" t="s">
        <v>33</v>
      </c>
      <c r="V9" s="5" t="str">
        <f t="shared" si="7"/>
        <v>theater</v>
      </c>
      <c r="W9" t="str">
        <f t="shared" si="8"/>
        <v>plays</v>
      </c>
    </row>
    <row r="10" spans="1:24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 s="7">
        <f t="shared" si="0"/>
        <v>0.19932788374205268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 s="12">
        <f t="shared" si="2"/>
        <v>40399.208333333336</v>
      </c>
      <c r="N10" s="14">
        <f t="shared" si="3"/>
        <v>40399.208333333336</v>
      </c>
      <c r="O10" s="9" t="str">
        <f t="shared" si="4"/>
        <v>August</v>
      </c>
      <c r="P10" s="9">
        <f t="shared" si="5"/>
        <v>2010</v>
      </c>
      <c r="Q10">
        <v>1281502800</v>
      </c>
      <c r="R10" s="5">
        <f t="shared" si="6"/>
        <v>40401.208333333336</v>
      </c>
      <c r="S10" t="b">
        <v>0</v>
      </c>
      <c r="T10" t="b">
        <v>0</v>
      </c>
      <c r="U10" t="s">
        <v>33</v>
      </c>
      <c r="V10" s="5" t="str">
        <f t="shared" si="7"/>
        <v>theater</v>
      </c>
      <c r="W10" t="str">
        <f t="shared" si="8"/>
        <v>plays</v>
      </c>
    </row>
    <row r="11" spans="1:24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 s="7">
        <f t="shared" si="0"/>
        <v>0.51741935483870971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 s="12">
        <f t="shared" si="2"/>
        <v>41536.208333333336</v>
      </c>
      <c r="N11" s="14">
        <f t="shared" si="3"/>
        <v>41536.208333333336</v>
      </c>
      <c r="O11" s="9" t="str">
        <f t="shared" si="4"/>
        <v>September</v>
      </c>
      <c r="P11" s="9">
        <f t="shared" si="5"/>
        <v>2013</v>
      </c>
      <c r="Q11">
        <v>1383804000</v>
      </c>
      <c r="R11" s="5">
        <f t="shared" si="6"/>
        <v>41585.25</v>
      </c>
      <c r="S11" t="b">
        <v>0</v>
      </c>
      <c r="T11" t="b">
        <v>0</v>
      </c>
      <c r="U11" t="s">
        <v>50</v>
      </c>
      <c r="V11" s="5" t="str">
        <f t="shared" si="7"/>
        <v>music</v>
      </c>
      <c r="W11" t="str">
        <f t="shared" si="8"/>
        <v>electric music</v>
      </c>
    </row>
    <row r="12" spans="1:24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 s="7">
        <f t="shared" si="0"/>
        <v>2.6611538461538462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 s="12">
        <f t="shared" si="2"/>
        <v>40404.208333333336</v>
      </c>
      <c r="N12" s="14">
        <f t="shared" si="3"/>
        <v>40404.208333333336</v>
      </c>
      <c r="O12" s="9" t="str">
        <f t="shared" si="4"/>
        <v>August</v>
      </c>
      <c r="P12" s="9">
        <f t="shared" si="5"/>
        <v>2010</v>
      </c>
      <c r="Q12">
        <v>1285909200</v>
      </c>
      <c r="R12" s="5">
        <f t="shared" si="6"/>
        <v>40452.208333333336</v>
      </c>
      <c r="S12" t="b">
        <v>0</v>
      </c>
      <c r="T12" t="b">
        <v>0</v>
      </c>
      <c r="U12" t="s">
        <v>53</v>
      </c>
      <c r="V12" s="5" t="str">
        <f t="shared" si="7"/>
        <v>film &amp; video</v>
      </c>
      <c r="W12" t="str">
        <f t="shared" si="8"/>
        <v>drama</v>
      </c>
    </row>
    <row r="13" spans="1:24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 s="7">
        <f t="shared" si="0"/>
        <v>0.48095238095238096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 s="12">
        <f t="shared" si="2"/>
        <v>40442.208333333336</v>
      </c>
      <c r="N13" s="14">
        <f t="shared" si="3"/>
        <v>40442.208333333336</v>
      </c>
      <c r="O13" s="9" t="str">
        <f t="shared" si="4"/>
        <v>September</v>
      </c>
      <c r="P13" s="9">
        <f t="shared" si="5"/>
        <v>2010</v>
      </c>
      <c r="Q13">
        <v>1285563600</v>
      </c>
      <c r="R13" s="5">
        <f t="shared" si="6"/>
        <v>40448.208333333336</v>
      </c>
      <c r="S13" t="b">
        <v>0</v>
      </c>
      <c r="T13" t="b">
        <v>1</v>
      </c>
      <c r="U13" t="s">
        <v>33</v>
      </c>
      <c r="V13" s="5" t="str">
        <f t="shared" si="7"/>
        <v>theater</v>
      </c>
      <c r="W13" t="str">
        <f t="shared" si="8"/>
        <v>plays</v>
      </c>
    </row>
    <row r="14" spans="1:24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 s="7">
        <f t="shared" si="0"/>
        <v>0.89349206349206345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 s="12">
        <f t="shared" si="2"/>
        <v>43760.208333333328</v>
      </c>
      <c r="N14" s="14">
        <f t="shared" si="3"/>
        <v>43760.208333333328</v>
      </c>
      <c r="O14" s="9" t="str">
        <f t="shared" si="4"/>
        <v>October</v>
      </c>
      <c r="P14" s="9">
        <f t="shared" si="5"/>
        <v>2019</v>
      </c>
      <c r="Q14">
        <v>1572411600</v>
      </c>
      <c r="R14" s="5">
        <f t="shared" si="6"/>
        <v>43768.208333333328</v>
      </c>
      <c r="S14" t="b">
        <v>0</v>
      </c>
      <c r="T14" t="b">
        <v>0</v>
      </c>
      <c r="U14" t="s">
        <v>53</v>
      </c>
      <c r="V14" s="5" t="str">
        <f t="shared" si="7"/>
        <v>film &amp; video</v>
      </c>
      <c r="W14" t="str">
        <f t="shared" si="8"/>
        <v>drama</v>
      </c>
    </row>
    <row r="15" spans="1:24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 s="7">
        <f t="shared" si="0"/>
        <v>2.4511904761904764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 s="12">
        <f t="shared" si="2"/>
        <v>42532.208333333328</v>
      </c>
      <c r="N15" s="14">
        <f t="shared" si="3"/>
        <v>42532.208333333328</v>
      </c>
      <c r="O15" s="9" t="str">
        <f t="shared" si="4"/>
        <v>June</v>
      </c>
      <c r="P15" s="9">
        <f t="shared" si="5"/>
        <v>2016</v>
      </c>
      <c r="Q15">
        <v>1466658000</v>
      </c>
      <c r="R15" s="5">
        <f t="shared" si="6"/>
        <v>42544.208333333328</v>
      </c>
      <c r="S15" t="b">
        <v>0</v>
      </c>
      <c r="T15" t="b">
        <v>0</v>
      </c>
      <c r="U15" t="s">
        <v>60</v>
      </c>
      <c r="V15" s="5" t="str">
        <f t="shared" si="7"/>
        <v>music</v>
      </c>
      <c r="W15" t="str">
        <f t="shared" si="8"/>
        <v>indie rock</v>
      </c>
    </row>
    <row r="16" spans="1:24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 s="7">
        <f t="shared" si="0"/>
        <v>0.66769503546099296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 s="12">
        <f t="shared" si="2"/>
        <v>40974.25</v>
      </c>
      <c r="N16" s="14">
        <f t="shared" si="3"/>
        <v>40974.25</v>
      </c>
      <c r="O16" s="9" t="str">
        <f t="shared" si="4"/>
        <v>March</v>
      </c>
      <c r="P16" s="9">
        <f t="shared" si="5"/>
        <v>2012</v>
      </c>
      <c r="Q16">
        <v>1333342800</v>
      </c>
      <c r="R16" s="5">
        <f t="shared" si="6"/>
        <v>41001.208333333336</v>
      </c>
      <c r="S16" t="b">
        <v>0</v>
      </c>
      <c r="T16" t="b">
        <v>0</v>
      </c>
      <c r="U16" t="s">
        <v>60</v>
      </c>
      <c r="V16" s="5" t="str">
        <f t="shared" si="7"/>
        <v>music</v>
      </c>
      <c r="W16" t="str">
        <f t="shared" si="8"/>
        <v>indie rock</v>
      </c>
    </row>
    <row r="17" spans="1:23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 s="7">
        <f t="shared" si="0"/>
        <v>0.47307881773399013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 s="12">
        <f t="shared" si="2"/>
        <v>43809.25</v>
      </c>
      <c r="N17" s="14">
        <f t="shared" si="3"/>
        <v>43809.25</v>
      </c>
      <c r="O17" s="9" t="str">
        <f t="shared" si="4"/>
        <v>December</v>
      </c>
      <c r="P17" s="9">
        <f t="shared" si="5"/>
        <v>2019</v>
      </c>
      <c r="Q17">
        <v>1576303200</v>
      </c>
      <c r="R17" s="5">
        <f t="shared" si="6"/>
        <v>43813.25</v>
      </c>
      <c r="S17" t="b">
        <v>0</v>
      </c>
      <c r="T17" t="b">
        <v>0</v>
      </c>
      <c r="U17" t="s">
        <v>65</v>
      </c>
      <c r="V17" s="5" t="str">
        <f t="shared" si="7"/>
        <v>technology</v>
      </c>
      <c r="W17" t="str">
        <f t="shared" si="8"/>
        <v>wearables</v>
      </c>
    </row>
    <row r="18" spans="1:23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 s="7">
        <f t="shared" si="0"/>
        <v>6.4947058823529416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 s="12">
        <f t="shared" si="2"/>
        <v>41661.25</v>
      </c>
      <c r="N18" s="14">
        <f t="shared" si="3"/>
        <v>41661.25</v>
      </c>
      <c r="O18" s="9" t="str">
        <f t="shared" si="4"/>
        <v>January</v>
      </c>
      <c r="P18" s="9">
        <f t="shared" si="5"/>
        <v>2014</v>
      </c>
      <c r="Q18">
        <v>1392271200</v>
      </c>
      <c r="R18" s="5">
        <f t="shared" si="6"/>
        <v>41683.25</v>
      </c>
      <c r="S18" t="b">
        <v>0</v>
      </c>
      <c r="T18" t="b">
        <v>0</v>
      </c>
      <c r="U18" t="s">
        <v>68</v>
      </c>
      <c r="V18" s="5" t="str">
        <f t="shared" si="7"/>
        <v>publishing</v>
      </c>
      <c r="W18" t="str">
        <f t="shared" si="8"/>
        <v>nonfiction</v>
      </c>
    </row>
    <row r="19" spans="1:23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 s="7">
        <f t="shared" si="0"/>
        <v>1.5939125295508274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 s="12">
        <f t="shared" si="2"/>
        <v>40555.25</v>
      </c>
      <c r="N19" s="14">
        <f t="shared" si="3"/>
        <v>40555.25</v>
      </c>
      <c r="O19" s="9" t="str">
        <f t="shared" si="4"/>
        <v>January</v>
      </c>
      <c r="P19" s="9">
        <f t="shared" si="5"/>
        <v>2011</v>
      </c>
      <c r="Q19">
        <v>1294898400</v>
      </c>
      <c r="R19" s="5">
        <f t="shared" si="6"/>
        <v>40556.25</v>
      </c>
      <c r="S19" t="b">
        <v>0</v>
      </c>
      <c r="T19" t="b">
        <v>0</v>
      </c>
      <c r="U19" t="s">
        <v>71</v>
      </c>
      <c r="V19" s="5" t="str">
        <f t="shared" si="7"/>
        <v>film &amp; video</v>
      </c>
      <c r="W19" t="str">
        <f t="shared" si="8"/>
        <v>animation</v>
      </c>
    </row>
    <row r="20" spans="1:23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 s="7">
        <f t="shared" si="0"/>
        <v>0.66912087912087914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 s="12">
        <f t="shared" si="2"/>
        <v>43351.208333333328</v>
      </c>
      <c r="N20" s="14">
        <f t="shared" si="3"/>
        <v>43351.208333333328</v>
      </c>
      <c r="O20" s="9" t="str">
        <f t="shared" si="4"/>
        <v>September</v>
      </c>
      <c r="P20" s="9">
        <f t="shared" si="5"/>
        <v>2018</v>
      </c>
      <c r="Q20">
        <v>1537074000</v>
      </c>
      <c r="R20" s="5">
        <f t="shared" si="6"/>
        <v>43359.208333333328</v>
      </c>
      <c r="S20" t="b">
        <v>0</v>
      </c>
      <c r="T20" t="b">
        <v>0</v>
      </c>
      <c r="U20" t="s">
        <v>33</v>
      </c>
      <c r="V20" s="5" t="str">
        <f t="shared" si="7"/>
        <v>theater</v>
      </c>
      <c r="W20" t="str">
        <f t="shared" si="8"/>
        <v>plays</v>
      </c>
    </row>
    <row r="21" spans="1:23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 s="7">
        <f t="shared" si="0"/>
        <v>0.48529600000000001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 s="12">
        <f t="shared" si="2"/>
        <v>43528.25</v>
      </c>
      <c r="N21" s="14">
        <f t="shared" si="3"/>
        <v>43528.25</v>
      </c>
      <c r="O21" s="9" t="str">
        <f t="shared" si="4"/>
        <v>March</v>
      </c>
      <c r="P21" s="9">
        <f t="shared" si="5"/>
        <v>2019</v>
      </c>
      <c r="Q21">
        <v>1553490000</v>
      </c>
      <c r="R21" s="5">
        <f t="shared" si="6"/>
        <v>43549.208333333328</v>
      </c>
      <c r="S21" t="b">
        <v>0</v>
      </c>
      <c r="T21" t="b">
        <v>1</v>
      </c>
      <c r="U21" t="s">
        <v>33</v>
      </c>
      <c r="V21" s="5" t="str">
        <f t="shared" si="7"/>
        <v>theater</v>
      </c>
      <c r="W21" t="str">
        <f t="shared" si="8"/>
        <v>plays</v>
      </c>
    </row>
    <row r="22" spans="1:23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 s="7">
        <f t="shared" si="0"/>
        <v>1.1224279210925645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 s="12">
        <f t="shared" si="2"/>
        <v>41848.208333333336</v>
      </c>
      <c r="N22" s="14">
        <f t="shared" si="3"/>
        <v>41848.208333333336</v>
      </c>
      <c r="O22" s="9" t="str">
        <f t="shared" si="4"/>
        <v>July</v>
      </c>
      <c r="P22" s="9">
        <f t="shared" si="5"/>
        <v>2014</v>
      </c>
      <c r="Q22">
        <v>1406523600</v>
      </c>
      <c r="R22" s="5">
        <f t="shared" si="6"/>
        <v>41848.208333333336</v>
      </c>
      <c r="S22" t="b">
        <v>0</v>
      </c>
      <c r="T22" t="b">
        <v>0</v>
      </c>
      <c r="U22" t="s">
        <v>53</v>
      </c>
      <c r="V22" s="5" t="str">
        <f t="shared" si="7"/>
        <v>film &amp; video</v>
      </c>
      <c r="W22" t="str">
        <f t="shared" si="8"/>
        <v>drama</v>
      </c>
    </row>
    <row r="23" spans="1:23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 s="7">
        <f t="shared" si="0"/>
        <v>0.40992553191489361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 s="12">
        <f t="shared" si="2"/>
        <v>40770.208333333336</v>
      </c>
      <c r="N23" s="14">
        <f t="shared" si="3"/>
        <v>40770.208333333336</v>
      </c>
      <c r="O23" s="9" t="str">
        <f t="shared" si="4"/>
        <v>August</v>
      </c>
      <c r="P23" s="9">
        <f t="shared" si="5"/>
        <v>2011</v>
      </c>
      <c r="Q23">
        <v>1316322000</v>
      </c>
      <c r="R23" s="5">
        <f t="shared" si="6"/>
        <v>40804.208333333336</v>
      </c>
      <c r="S23" t="b">
        <v>0</v>
      </c>
      <c r="T23" t="b">
        <v>0</v>
      </c>
      <c r="U23" t="s">
        <v>33</v>
      </c>
      <c r="V23" s="5" t="str">
        <f t="shared" si="7"/>
        <v>theater</v>
      </c>
      <c r="W23" t="str">
        <f t="shared" si="8"/>
        <v>plays</v>
      </c>
    </row>
    <row r="24" spans="1:23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 s="7">
        <f t="shared" si="0"/>
        <v>1.2807106598984772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 s="12">
        <f t="shared" si="2"/>
        <v>43193.208333333328</v>
      </c>
      <c r="N24" s="14">
        <f t="shared" si="3"/>
        <v>43193.208333333328</v>
      </c>
      <c r="O24" s="9" t="str">
        <f t="shared" si="4"/>
        <v>April</v>
      </c>
      <c r="P24" s="9">
        <f t="shared" si="5"/>
        <v>2018</v>
      </c>
      <c r="Q24">
        <v>1524027600</v>
      </c>
      <c r="R24" s="5">
        <f t="shared" si="6"/>
        <v>43208.208333333328</v>
      </c>
      <c r="S24" t="b">
        <v>0</v>
      </c>
      <c r="T24" t="b">
        <v>0</v>
      </c>
      <c r="U24" t="s">
        <v>33</v>
      </c>
      <c r="V24" s="5" t="str">
        <f t="shared" si="7"/>
        <v>theater</v>
      </c>
      <c r="W24" t="str">
        <f t="shared" si="8"/>
        <v>plays</v>
      </c>
    </row>
    <row r="25" spans="1:23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 s="7">
        <f t="shared" si="0"/>
        <v>3.3204444444444445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 s="12">
        <f t="shared" si="2"/>
        <v>43510.25</v>
      </c>
      <c r="N25" s="14">
        <f t="shared" si="3"/>
        <v>43510.25</v>
      </c>
      <c r="O25" s="9" t="str">
        <f t="shared" si="4"/>
        <v>February</v>
      </c>
      <c r="P25" s="9">
        <f t="shared" si="5"/>
        <v>2019</v>
      </c>
      <c r="Q25">
        <v>1554699600</v>
      </c>
      <c r="R25" s="5">
        <f t="shared" si="6"/>
        <v>43563.208333333328</v>
      </c>
      <c r="S25" t="b">
        <v>0</v>
      </c>
      <c r="T25" t="b">
        <v>0</v>
      </c>
      <c r="U25" t="s">
        <v>42</v>
      </c>
      <c r="V25" s="5" t="str">
        <f t="shared" si="7"/>
        <v>film &amp; video</v>
      </c>
      <c r="W25" t="str">
        <f t="shared" si="8"/>
        <v>documentary</v>
      </c>
    </row>
    <row r="26" spans="1:23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 s="7">
        <f t="shared" si="0"/>
        <v>1.1283225108225108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 s="12">
        <f t="shared" si="2"/>
        <v>41811.208333333336</v>
      </c>
      <c r="N26" s="14">
        <f t="shared" si="3"/>
        <v>41811.208333333336</v>
      </c>
      <c r="O26" s="9" t="str">
        <f t="shared" si="4"/>
        <v>June</v>
      </c>
      <c r="P26" s="9">
        <f t="shared" si="5"/>
        <v>2014</v>
      </c>
      <c r="Q26">
        <v>1403499600</v>
      </c>
      <c r="R26" s="5">
        <f t="shared" si="6"/>
        <v>41813.208333333336</v>
      </c>
      <c r="S26" t="b">
        <v>0</v>
      </c>
      <c r="T26" t="b">
        <v>0</v>
      </c>
      <c r="U26" t="s">
        <v>65</v>
      </c>
      <c r="V26" s="5" t="str">
        <f t="shared" si="7"/>
        <v>technology</v>
      </c>
      <c r="W26" t="str">
        <f t="shared" si="8"/>
        <v>wearables</v>
      </c>
    </row>
    <row r="27" spans="1:23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 s="7">
        <f t="shared" si="0"/>
        <v>2.1643636363636363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 s="12">
        <f t="shared" si="2"/>
        <v>40681.208333333336</v>
      </c>
      <c r="N27" s="14">
        <f t="shared" si="3"/>
        <v>40681.208333333336</v>
      </c>
      <c r="O27" s="9" t="str">
        <f t="shared" si="4"/>
        <v>May</v>
      </c>
      <c r="P27" s="9">
        <f t="shared" si="5"/>
        <v>2011</v>
      </c>
      <c r="Q27">
        <v>1307422800</v>
      </c>
      <c r="R27" s="5">
        <f t="shared" si="6"/>
        <v>40701.208333333336</v>
      </c>
      <c r="S27" t="b">
        <v>0</v>
      </c>
      <c r="T27" t="b">
        <v>1</v>
      </c>
      <c r="U27" t="s">
        <v>89</v>
      </c>
      <c r="V27" s="5" t="str">
        <f t="shared" si="7"/>
        <v>games</v>
      </c>
      <c r="W27" t="str">
        <f t="shared" si="8"/>
        <v>video games</v>
      </c>
    </row>
    <row r="28" spans="1:23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 s="7">
        <f t="shared" si="0"/>
        <v>0.4819906976744186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 s="12">
        <f t="shared" si="2"/>
        <v>43312.208333333328</v>
      </c>
      <c r="N28" s="14">
        <f t="shared" si="3"/>
        <v>43312.208333333328</v>
      </c>
      <c r="O28" s="9" t="str">
        <f t="shared" si="4"/>
        <v>July</v>
      </c>
      <c r="P28" s="9">
        <f t="shared" si="5"/>
        <v>2018</v>
      </c>
      <c r="Q28">
        <v>1535346000</v>
      </c>
      <c r="R28" s="5">
        <f t="shared" si="6"/>
        <v>43339.208333333328</v>
      </c>
      <c r="S28" t="b">
        <v>0</v>
      </c>
      <c r="T28" t="b">
        <v>0</v>
      </c>
      <c r="U28" t="s">
        <v>33</v>
      </c>
      <c r="V28" s="5" t="str">
        <f t="shared" si="7"/>
        <v>theater</v>
      </c>
      <c r="W28" t="str">
        <f t="shared" si="8"/>
        <v>plays</v>
      </c>
    </row>
    <row r="29" spans="1:23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 s="7">
        <f t="shared" si="0"/>
        <v>0.79949999999999999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 s="12">
        <f t="shared" si="2"/>
        <v>42280.208333333328</v>
      </c>
      <c r="N29" s="14">
        <f t="shared" si="3"/>
        <v>42280.208333333328</v>
      </c>
      <c r="O29" s="9" t="str">
        <f t="shared" si="4"/>
        <v>October</v>
      </c>
      <c r="P29" s="9">
        <f t="shared" si="5"/>
        <v>2015</v>
      </c>
      <c r="Q29">
        <v>1444539600</v>
      </c>
      <c r="R29" s="5">
        <f t="shared" si="6"/>
        <v>42288.208333333328</v>
      </c>
      <c r="S29" t="b">
        <v>0</v>
      </c>
      <c r="T29" t="b">
        <v>0</v>
      </c>
      <c r="U29" t="s">
        <v>23</v>
      </c>
      <c r="V29" s="5" t="str">
        <f t="shared" si="7"/>
        <v>music</v>
      </c>
      <c r="W29" t="str">
        <f t="shared" si="8"/>
        <v>rock</v>
      </c>
    </row>
    <row r="30" spans="1:23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 s="7">
        <f t="shared" si="0"/>
        <v>1.0522553516819573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 s="12">
        <f t="shared" si="2"/>
        <v>40218.25</v>
      </c>
      <c r="N30" s="14">
        <f t="shared" si="3"/>
        <v>40218.25</v>
      </c>
      <c r="O30" s="9" t="str">
        <f t="shared" si="4"/>
        <v>February</v>
      </c>
      <c r="P30" s="9">
        <f t="shared" si="5"/>
        <v>2010</v>
      </c>
      <c r="Q30">
        <v>1267682400</v>
      </c>
      <c r="R30" s="5">
        <f t="shared" si="6"/>
        <v>40241.25</v>
      </c>
      <c r="S30" t="b">
        <v>0</v>
      </c>
      <c r="T30" t="b">
        <v>1</v>
      </c>
      <c r="U30" t="s">
        <v>33</v>
      </c>
      <c r="V30" s="5" t="str">
        <f t="shared" si="7"/>
        <v>theater</v>
      </c>
      <c r="W30" t="str">
        <f t="shared" si="8"/>
        <v>plays</v>
      </c>
    </row>
    <row r="31" spans="1:23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 s="7">
        <f t="shared" si="0"/>
        <v>3.2889978213507627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 s="12">
        <f t="shared" si="2"/>
        <v>43301.208333333328</v>
      </c>
      <c r="N31" s="14">
        <f t="shared" si="3"/>
        <v>43301.208333333328</v>
      </c>
      <c r="O31" s="9" t="str">
        <f t="shared" si="4"/>
        <v>July</v>
      </c>
      <c r="P31" s="9">
        <f t="shared" si="5"/>
        <v>2018</v>
      </c>
      <c r="Q31">
        <v>1535518800</v>
      </c>
      <c r="R31" s="5">
        <f t="shared" si="6"/>
        <v>43341.208333333328</v>
      </c>
      <c r="S31" t="b">
        <v>0</v>
      </c>
      <c r="T31" t="b">
        <v>0</v>
      </c>
      <c r="U31" t="s">
        <v>100</v>
      </c>
      <c r="V31" s="5" t="str">
        <f t="shared" si="7"/>
        <v>film &amp; video</v>
      </c>
      <c r="W31" t="str">
        <f t="shared" si="8"/>
        <v>shorts</v>
      </c>
    </row>
    <row r="32" spans="1:23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 s="7">
        <f t="shared" si="0"/>
        <v>1.606111111111111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 s="12">
        <f t="shared" si="2"/>
        <v>43609.208333333328</v>
      </c>
      <c r="N32" s="14">
        <f t="shared" si="3"/>
        <v>43609.208333333328</v>
      </c>
      <c r="O32" s="9" t="str">
        <f t="shared" si="4"/>
        <v>May</v>
      </c>
      <c r="P32" s="9">
        <f t="shared" si="5"/>
        <v>2019</v>
      </c>
      <c r="Q32">
        <v>1559106000</v>
      </c>
      <c r="R32" s="5">
        <f t="shared" si="6"/>
        <v>43614.208333333328</v>
      </c>
      <c r="S32" t="b">
        <v>0</v>
      </c>
      <c r="T32" t="b">
        <v>0</v>
      </c>
      <c r="U32" t="s">
        <v>71</v>
      </c>
      <c r="V32" s="5" t="str">
        <f t="shared" si="7"/>
        <v>film &amp; video</v>
      </c>
      <c r="W32" t="str">
        <f t="shared" si="8"/>
        <v>animation</v>
      </c>
    </row>
    <row r="33" spans="1:23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 s="7">
        <f t="shared" si="0"/>
        <v>3.1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 s="12">
        <f t="shared" si="2"/>
        <v>42374.25</v>
      </c>
      <c r="N33" s="14">
        <f t="shared" si="3"/>
        <v>42374.25</v>
      </c>
      <c r="O33" s="9" t="str">
        <f t="shared" si="4"/>
        <v>January</v>
      </c>
      <c r="P33" s="9">
        <f t="shared" si="5"/>
        <v>2016</v>
      </c>
      <c r="Q33">
        <v>1454392800</v>
      </c>
      <c r="R33" s="5">
        <f t="shared" si="6"/>
        <v>42402.25</v>
      </c>
      <c r="S33" t="b">
        <v>0</v>
      </c>
      <c r="T33" t="b">
        <v>0</v>
      </c>
      <c r="U33" t="s">
        <v>89</v>
      </c>
      <c r="V33" s="5" t="str">
        <f t="shared" si="7"/>
        <v>games</v>
      </c>
      <c r="W33" t="str">
        <f t="shared" si="8"/>
        <v>video games</v>
      </c>
    </row>
    <row r="34" spans="1:23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 s="7">
        <f t="shared" si="0"/>
        <v>0.86807920792079207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 s="12">
        <f t="shared" si="2"/>
        <v>43110.25</v>
      </c>
      <c r="N34" s="14">
        <f t="shared" si="3"/>
        <v>43110.25</v>
      </c>
      <c r="O34" s="9" t="str">
        <f t="shared" si="4"/>
        <v>January</v>
      </c>
      <c r="P34" s="9">
        <f t="shared" si="5"/>
        <v>2018</v>
      </c>
      <c r="Q34">
        <v>1517896800</v>
      </c>
      <c r="R34" s="5">
        <f t="shared" si="6"/>
        <v>43137.25</v>
      </c>
      <c r="S34" t="b">
        <v>0</v>
      </c>
      <c r="T34" t="b">
        <v>0</v>
      </c>
      <c r="U34" t="s">
        <v>42</v>
      </c>
      <c r="V34" s="5" t="str">
        <f t="shared" si="7"/>
        <v>film &amp; video</v>
      </c>
      <c r="W34" t="str">
        <f t="shared" si="8"/>
        <v>documentary</v>
      </c>
    </row>
    <row r="35" spans="1:23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 s="7">
        <f t="shared" si="0"/>
        <v>3.7782071713147412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 s="12">
        <f t="shared" si="2"/>
        <v>41917.208333333336</v>
      </c>
      <c r="N35" s="14">
        <f t="shared" si="3"/>
        <v>41917.208333333336</v>
      </c>
      <c r="O35" s="9" t="str">
        <f t="shared" si="4"/>
        <v>October</v>
      </c>
      <c r="P35" s="9">
        <f t="shared" si="5"/>
        <v>2014</v>
      </c>
      <c r="Q35">
        <v>1415685600</v>
      </c>
      <c r="R35" s="5">
        <f t="shared" si="6"/>
        <v>41954.25</v>
      </c>
      <c r="S35" t="b">
        <v>0</v>
      </c>
      <c r="T35" t="b">
        <v>0</v>
      </c>
      <c r="U35" t="s">
        <v>33</v>
      </c>
      <c r="V35" s="5" t="str">
        <f t="shared" si="7"/>
        <v>theater</v>
      </c>
      <c r="W35" t="str">
        <f t="shared" si="8"/>
        <v>plays</v>
      </c>
    </row>
    <row r="36" spans="1:23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 s="7">
        <f t="shared" si="0"/>
        <v>1.5080645161290323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 s="12">
        <f t="shared" si="2"/>
        <v>42817.208333333328</v>
      </c>
      <c r="N36" s="14">
        <f t="shared" si="3"/>
        <v>42817.208333333328</v>
      </c>
      <c r="O36" s="9" t="str">
        <f t="shared" si="4"/>
        <v>March</v>
      </c>
      <c r="P36" s="9">
        <f t="shared" si="5"/>
        <v>2017</v>
      </c>
      <c r="Q36">
        <v>1490677200</v>
      </c>
      <c r="R36" s="5">
        <f t="shared" si="6"/>
        <v>42822.208333333328</v>
      </c>
      <c r="S36" t="b">
        <v>0</v>
      </c>
      <c r="T36" t="b">
        <v>0</v>
      </c>
      <c r="U36" t="s">
        <v>42</v>
      </c>
      <c r="V36" s="5" t="str">
        <f t="shared" si="7"/>
        <v>film &amp; video</v>
      </c>
      <c r="W36" t="str">
        <f t="shared" si="8"/>
        <v>documentary</v>
      </c>
    </row>
    <row r="37" spans="1:23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 s="7">
        <f t="shared" si="0"/>
        <v>1.5030119521912351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 s="12">
        <f t="shared" si="2"/>
        <v>43484.25</v>
      </c>
      <c r="N37" s="14">
        <f t="shared" si="3"/>
        <v>43484.25</v>
      </c>
      <c r="O37" s="9" t="str">
        <f t="shared" si="4"/>
        <v>January</v>
      </c>
      <c r="P37" s="9">
        <f t="shared" si="5"/>
        <v>2019</v>
      </c>
      <c r="Q37">
        <v>1551506400</v>
      </c>
      <c r="R37" s="5">
        <f t="shared" si="6"/>
        <v>43526.25</v>
      </c>
      <c r="S37" t="b">
        <v>0</v>
      </c>
      <c r="T37" t="b">
        <v>1</v>
      </c>
      <c r="U37" t="s">
        <v>53</v>
      </c>
      <c r="V37" s="5" t="str">
        <f t="shared" si="7"/>
        <v>film &amp; video</v>
      </c>
      <c r="W37" t="str">
        <f t="shared" si="8"/>
        <v>drama</v>
      </c>
    </row>
    <row r="38" spans="1:23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 s="7">
        <f t="shared" si="0"/>
        <v>1.572857142857143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 s="12">
        <f t="shared" si="2"/>
        <v>40600.25</v>
      </c>
      <c r="N38" s="14">
        <f t="shared" si="3"/>
        <v>40600.25</v>
      </c>
      <c r="O38" s="9" t="str">
        <f t="shared" si="4"/>
        <v>February</v>
      </c>
      <c r="P38" s="9">
        <f t="shared" si="5"/>
        <v>2011</v>
      </c>
      <c r="Q38">
        <v>1300856400</v>
      </c>
      <c r="R38" s="5">
        <f t="shared" si="6"/>
        <v>40625.208333333336</v>
      </c>
      <c r="S38" t="b">
        <v>0</v>
      </c>
      <c r="T38" t="b">
        <v>0</v>
      </c>
      <c r="U38" t="s">
        <v>33</v>
      </c>
      <c r="V38" s="5" t="str">
        <f t="shared" si="7"/>
        <v>theater</v>
      </c>
      <c r="W38" t="str">
        <f t="shared" si="8"/>
        <v>plays</v>
      </c>
    </row>
    <row r="39" spans="1:23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 s="7">
        <f t="shared" si="0"/>
        <v>1.3998765432098765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 s="12">
        <f t="shared" si="2"/>
        <v>43744.208333333328</v>
      </c>
      <c r="N39" s="14">
        <f t="shared" si="3"/>
        <v>43744.208333333328</v>
      </c>
      <c r="O39" s="9" t="str">
        <f t="shared" si="4"/>
        <v>October</v>
      </c>
      <c r="P39" s="9">
        <f t="shared" si="5"/>
        <v>2019</v>
      </c>
      <c r="Q39">
        <v>1573192800</v>
      </c>
      <c r="R39" s="5">
        <f t="shared" si="6"/>
        <v>43777.25</v>
      </c>
      <c r="S39" t="b">
        <v>0</v>
      </c>
      <c r="T39" t="b">
        <v>1</v>
      </c>
      <c r="U39" t="s">
        <v>119</v>
      </c>
      <c r="V39" s="5" t="str">
        <f t="shared" si="7"/>
        <v>publishing</v>
      </c>
      <c r="W39" t="str">
        <f t="shared" si="8"/>
        <v>fiction</v>
      </c>
    </row>
    <row r="40" spans="1:23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 s="7">
        <f t="shared" si="0"/>
        <v>3.2532258064516131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 s="12">
        <f t="shared" si="2"/>
        <v>40469.208333333336</v>
      </c>
      <c r="N40" s="14">
        <f t="shared" si="3"/>
        <v>40469.208333333336</v>
      </c>
      <c r="O40" s="9" t="str">
        <f t="shared" si="4"/>
        <v>October</v>
      </c>
      <c r="P40" s="9">
        <f t="shared" si="5"/>
        <v>2010</v>
      </c>
      <c r="Q40">
        <v>1287810000</v>
      </c>
      <c r="R40" s="5">
        <f t="shared" si="6"/>
        <v>40474.208333333336</v>
      </c>
      <c r="S40" t="b">
        <v>0</v>
      </c>
      <c r="T40" t="b">
        <v>0</v>
      </c>
      <c r="U40" t="s">
        <v>122</v>
      </c>
      <c r="V40" s="5" t="str">
        <f t="shared" si="7"/>
        <v>photography</v>
      </c>
      <c r="W40" t="str">
        <f t="shared" si="8"/>
        <v>photography books</v>
      </c>
    </row>
    <row r="41" spans="1:23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 s="7">
        <f t="shared" si="0"/>
        <v>0.50777777777777777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 s="12">
        <f t="shared" si="2"/>
        <v>41330.25</v>
      </c>
      <c r="N41" s="14">
        <f t="shared" si="3"/>
        <v>41330.25</v>
      </c>
      <c r="O41" s="9" t="str">
        <f t="shared" si="4"/>
        <v>February</v>
      </c>
      <c r="P41" s="9">
        <f t="shared" si="5"/>
        <v>2013</v>
      </c>
      <c r="Q41">
        <v>1362978000</v>
      </c>
      <c r="R41" s="5">
        <f t="shared" si="6"/>
        <v>41344.208333333336</v>
      </c>
      <c r="S41" t="b">
        <v>0</v>
      </c>
      <c r="T41" t="b">
        <v>0</v>
      </c>
      <c r="U41" t="s">
        <v>33</v>
      </c>
      <c r="V41" s="5" t="str">
        <f t="shared" si="7"/>
        <v>theater</v>
      </c>
      <c r="W41" t="str">
        <f t="shared" si="8"/>
        <v>plays</v>
      </c>
    </row>
    <row r="42" spans="1:23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 s="7">
        <f t="shared" si="0"/>
        <v>1.6906818181818182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 s="12">
        <f t="shared" si="2"/>
        <v>40334.208333333336</v>
      </c>
      <c r="N42" s="14">
        <f t="shared" si="3"/>
        <v>40334.208333333336</v>
      </c>
      <c r="O42" s="9" t="str">
        <f t="shared" si="4"/>
        <v>June</v>
      </c>
      <c r="P42" s="9">
        <f t="shared" si="5"/>
        <v>2010</v>
      </c>
      <c r="Q42">
        <v>1277355600</v>
      </c>
      <c r="R42" s="5">
        <f t="shared" si="6"/>
        <v>40353.208333333336</v>
      </c>
      <c r="S42" t="b">
        <v>0</v>
      </c>
      <c r="T42" t="b">
        <v>1</v>
      </c>
      <c r="U42" t="s">
        <v>65</v>
      </c>
      <c r="V42" s="5" t="str">
        <f t="shared" si="7"/>
        <v>technology</v>
      </c>
      <c r="W42" t="str">
        <f t="shared" si="8"/>
        <v>wearables</v>
      </c>
    </row>
    <row r="43" spans="1:23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 s="7">
        <f t="shared" si="0"/>
        <v>2.1292857142857144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 s="12">
        <f t="shared" si="2"/>
        <v>41156.208333333336</v>
      </c>
      <c r="N43" s="14">
        <f t="shared" si="3"/>
        <v>41156.208333333336</v>
      </c>
      <c r="O43" s="9" t="str">
        <f t="shared" si="4"/>
        <v>September</v>
      </c>
      <c r="P43" s="9">
        <f t="shared" si="5"/>
        <v>2012</v>
      </c>
      <c r="Q43">
        <v>1348981200</v>
      </c>
      <c r="R43" s="5">
        <f t="shared" si="6"/>
        <v>41182.208333333336</v>
      </c>
      <c r="S43" t="b">
        <v>0</v>
      </c>
      <c r="T43" t="b">
        <v>1</v>
      </c>
      <c r="U43" t="s">
        <v>23</v>
      </c>
      <c r="V43" s="5" t="str">
        <f t="shared" si="7"/>
        <v>music</v>
      </c>
      <c r="W43" t="str">
        <f t="shared" si="8"/>
        <v>rock</v>
      </c>
    </row>
    <row r="44" spans="1:23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 s="7">
        <f t="shared" si="0"/>
        <v>4.4394444444444447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 s="12">
        <f t="shared" si="2"/>
        <v>40728.208333333336</v>
      </c>
      <c r="N44" s="14">
        <f t="shared" si="3"/>
        <v>40728.208333333336</v>
      </c>
      <c r="O44" s="9" t="str">
        <f t="shared" si="4"/>
        <v>July</v>
      </c>
      <c r="P44" s="9">
        <f t="shared" si="5"/>
        <v>2011</v>
      </c>
      <c r="Q44">
        <v>1310533200</v>
      </c>
      <c r="R44" s="5">
        <f t="shared" si="6"/>
        <v>40737.208333333336</v>
      </c>
      <c r="S44" t="b">
        <v>0</v>
      </c>
      <c r="T44" t="b">
        <v>0</v>
      </c>
      <c r="U44" t="s">
        <v>17</v>
      </c>
      <c r="V44" s="5" t="str">
        <f t="shared" si="7"/>
        <v>food</v>
      </c>
      <c r="W44" t="str">
        <f t="shared" si="8"/>
        <v>food trucks</v>
      </c>
    </row>
    <row r="45" spans="1:23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 s="7">
        <f t="shared" si="0"/>
        <v>1.859390243902439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 s="12">
        <f t="shared" si="2"/>
        <v>41844.208333333336</v>
      </c>
      <c r="N45" s="14">
        <f t="shared" si="3"/>
        <v>41844.208333333336</v>
      </c>
      <c r="O45" s="9" t="str">
        <f t="shared" si="4"/>
        <v>July</v>
      </c>
      <c r="P45" s="9">
        <f t="shared" si="5"/>
        <v>2014</v>
      </c>
      <c r="Q45">
        <v>1407560400</v>
      </c>
      <c r="R45" s="5">
        <f t="shared" si="6"/>
        <v>41860.208333333336</v>
      </c>
      <c r="S45" t="b">
        <v>0</v>
      </c>
      <c r="T45" t="b">
        <v>0</v>
      </c>
      <c r="U45" t="s">
        <v>133</v>
      </c>
      <c r="V45" s="5" t="str">
        <f t="shared" si="7"/>
        <v>publishing</v>
      </c>
      <c r="W45" t="str">
        <f t="shared" si="8"/>
        <v>radio &amp; podcasts</v>
      </c>
    </row>
    <row r="46" spans="1:23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 s="7">
        <f t="shared" si="0"/>
        <v>6.5881249999999998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 s="12">
        <f t="shared" si="2"/>
        <v>43541.208333333328</v>
      </c>
      <c r="N46" s="14">
        <f t="shared" si="3"/>
        <v>43541.208333333328</v>
      </c>
      <c r="O46" s="9" t="str">
        <f t="shared" si="4"/>
        <v>March</v>
      </c>
      <c r="P46" s="9">
        <f t="shared" si="5"/>
        <v>2019</v>
      </c>
      <c r="Q46">
        <v>1552885200</v>
      </c>
      <c r="R46" s="5">
        <f t="shared" si="6"/>
        <v>43542.208333333328</v>
      </c>
      <c r="S46" t="b">
        <v>0</v>
      </c>
      <c r="T46" t="b">
        <v>0</v>
      </c>
      <c r="U46" t="s">
        <v>119</v>
      </c>
      <c r="V46" s="5" t="str">
        <f t="shared" si="7"/>
        <v>publishing</v>
      </c>
      <c r="W46" t="str">
        <f t="shared" si="8"/>
        <v>fiction</v>
      </c>
    </row>
    <row r="47" spans="1:23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 s="7">
        <f t="shared" si="0"/>
        <v>0.4768421052631579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 s="12">
        <f t="shared" si="2"/>
        <v>42676.208333333328</v>
      </c>
      <c r="N47" s="14">
        <f t="shared" si="3"/>
        <v>42676.208333333328</v>
      </c>
      <c r="O47" s="9" t="str">
        <f t="shared" si="4"/>
        <v>November</v>
      </c>
      <c r="P47" s="9">
        <f t="shared" si="5"/>
        <v>2016</v>
      </c>
      <c r="Q47">
        <v>1479362400</v>
      </c>
      <c r="R47" s="5">
        <f t="shared" si="6"/>
        <v>42691.25</v>
      </c>
      <c r="S47" t="b">
        <v>0</v>
      </c>
      <c r="T47" t="b">
        <v>1</v>
      </c>
      <c r="U47" t="s">
        <v>33</v>
      </c>
      <c r="V47" s="5" t="str">
        <f t="shared" si="7"/>
        <v>theater</v>
      </c>
      <c r="W47" t="str">
        <f t="shared" si="8"/>
        <v>plays</v>
      </c>
    </row>
    <row r="48" spans="1:23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 s="7">
        <f t="shared" si="0"/>
        <v>1.1478378378378378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 s="12">
        <f t="shared" si="2"/>
        <v>40367.208333333336</v>
      </c>
      <c r="N48" s="14">
        <f t="shared" si="3"/>
        <v>40367.208333333336</v>
      </c>
      <c r="O48" s="9" t="str">
        <f t="shared" si="4"/>
        <v>July</v>
      </c>
      <c r="P48" s="9">
        <f t="shared" si="5"/>
        <v>2010</v>
      </c>
      <c r="Q48">
        <v>1280552400</v>
      </c>
      <c r="R48" s="5">
        <f t="shared" si="6"/>
        <v>40390.208333333336</v>
      </c>
      <c r="S48" t="b">
        <v>0</v>
      </c>
      <c r="T48" t="b">
        <v>0</v>
      </c>
      <c r="U48" t="s">
        <v>23</v>
      </c>
      <c r="V48" s="5" t="str">
        <f t="shared" si="7"/>
        <v>music</v>
      </c>
      <c r="W48" t="str">
        <f t="shared" si="8"/>
        <v>rock</v>
      </c>
    </row>
    <row r="49" spans="1:23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 s="7">
        <f t="shared" si="0"/>
        <v>4.7526666666666664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 s="12">
        <f t="shared" si="2"/>
        <v>41727.208333333336</v>
      </c>
      <c r="N49" s="14">
        <f t="shared" si="3"/>
        <v>41727.208333333336</v>
      </c>
      <c r="O49" s="9" t="str">
        <f t="shared" si="4"/>
        <v>March</v>
      </c>
      <c r="P49" s="9">
        <f t="shared" si="5"/>
        <v>2014</v>
      </c>
      <c r="Q49">
        <v>1398661200</v>
      </c>
      <c r="R49" s="5">
        <f t="shared" si="6"/>
        <v>41757.208333333336</v>
      </c>
      <c r="S49" t="b">
        <v>0</v>
      </c>
      <c r="T49" t="b">
        <v>0</v>
      </c>
      <c r="U49" t="s">
        <v>33</v>
      </c>
      <c r="V49" s="5" t="str">
        <f t="shared" si="7"/>
        <v>theater</v>
      </c>
      <c r="W49" t="str">
        <f t="shared" si="8"/>
        <v>plays</v>
      </c>
    </row>
    <row r="50" spans="1:23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 s="7">
        <f t="shared" si="0"/>
        <v>3.86972972972973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 s="12">
        <f t="shared" si="2"/>
        <v>42180.208333333328</v>
      </c>
      <c r="N50" s="14">
        <f t="shared" si="3"/>
        <v>42180.208333333328</v>
      </c>
      <c r="O50" s="9" t="str">
        <f t="shared" si="4"/>
        <v>June</v>
      </c>
      <c r="P50" s="9">
        <f t="shared" si="5"/>
        <v>2015</v>
      </c>
      <c r="Q50">
        <v>1436245200</v>
      </c>
      <c r="R50" s="5">
        <f t="shared" si="6"/>
        <v>42192.208333333328</v>
      </c>
      <c r="S50" t="b">
        <v>0</v>
      </c>
      <c r="T50" t="b">
        <v>0</v>
      </c>
      <c r="U50" t="s">
        <v>33</v>
      </c>
      <c r="V50" s="5" t="str">
        <f t="shared" si="7"/>
        <v>theater</v>
      </c>
      <c r="W50" t="str">
        <f t="shared" si="8"/>
        <v>plays</v>
      </c>
    </row>
    <row r="51" spans="1:23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 s="7">
        <f t="shared" si="0"/>
        <v>1.89625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 s="12">
        <f t="shared" si="2"/>
        <v>43758.208333333328</v>
      </c>
      <c r="N51" s="14">
        <f t="shared" si="3"/>
        <v>43758.208333333328</v>
      </c>
      <c r="O51" s="9" t="str">
        <f t="shared" si="4"/>
        <v>October</v>
      </c>
      <c r="P51" s="9">
        <f t="shared" si="5"/>
        <v>2019</v>
      </c>
      <c r="Q51">
        <v>1575439200</v>
      </c>
      <c r="R51" s="5">
        <f t="shared" si="6"/>
        <v>43803.25</v>
      </c>
      <c r="S51" t="b">
        <v>0</v>
      </c>
      <c r="T51" t="b">
        <v>0</v>
      </c>
      <c r="U51" t="s">
        <v>23</v>
      </c>
      <c r="V51" s="5" t="str">
        <f t="shared" si="7"/>
        <v>music</v>
      </c>
      <c r="W51" t="str">
        <f t="shared" si="8"/>
        <v>rock</v>
      </c>
    </row>
    <row r="52" spans="1:23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 s="7">
        <f t="shared" si="0"/>
        <v>0.02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 s="12">
        <f t="shared" si="2"/>
        <v>41487.208333333336</v>
      </c>
      <c r="N52" s="14">
        <f t="shared" si="3"/>
        <v>41487.208333333336</v>
      </c>
      <c r="O52" s="9" t="str">
        <f t="shared" si="4"/>
        <v>August</v>
      </c>
      <c r="P52" s="9">
        <f t="shared" si="5"/>
        <v>2013</v>
      </c>
      <c r="Q52">
        <v>1377752400</v>
      </c>
      <c r="R52" s="5">
        <f t="shared" si="6"/>
        <v>41515.208333333336</v>
      </c>
      <c r="S52" t="b">
        <v>0</v>
      </c>
      <c r="T52" t="b">
        <v>0</v>
      </c>
      <c r="U52" t="s">
        <v>148</v>
      </c>
      <c r="V52" s="5" t="str">
        <f t="shared" si="7"/>
        <v>music</v>
      </c>
      <c r="W52" t="str">
        <f t="shared" si="8"/>
        <v>metal</v>
      </c>
    </row>
    <row r="53" spans="1:23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 s="7">
        <f t="shared" si="0"/>
        <v>0.91867805186590767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 s="12">
        <f t="shared" si="2"/>
        <v>40995.208333333336</v>
      </c>
      <c r="N53" s="14">
        <f t="shared" si="3"/>
        <v>40995.208333333336</v>
      </c>
      <c r="O53" s="9" t="str">
        <f t="shared" si="4"/>
        <v>March</v>
      </c>
      <c r="P53" s="9">
        <f t="shared" si="5"/>
        <v>2012</v>
      </c>
      <c r="Q53">
        <v>1334206800</v>
      </c>
      <c r="R53" s="5">
        <f t="shared" si="6"/>
        <v>41011.208333333336</v>
      </c>
      <c r="S53" t="b">
        <v>0</v>
      </c>
      <c r="T53" t="b">
        <v>1</v>
      </c>
      <c r="U53" t="s">
        <v>65</v>
      </c>
      <c r="V53" s="5" t="str">
        <f t="shared" si="7"/>
        <v>technology</v>
      </c>
      <c r="W53" t="str">
        <f t="shared" si="8"/>
        <v>wearables</v>
      </c>
    </row>
    <row r="54" spans="1:23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 s="7">
        <f t="shared" si="0"/>
        <v>0.34152777777777776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 s="12">
        <f t="shared" si="2"/>
        <v>40436.208333333336</v>
      </c>
      <c r="N54" s="14">
        <f t="shared" si="3"/>
        <v>40436.208333333336</v>
      </c>
      <c r="O54" s="9" t="str">
        <f t="shared" si="4"/>
        <v>September</v>
      </c>
      <c r="P54" s="9">
        <f t="shared" si="5"/>
        <v>2010</v>
      </c>
      <c r="Q54">
        <v>1284872400</v>
      </c>
      <c r="R54" s="5">
        <f t="shared" si="6"/>
        <v>40440.208333333336</v>
      </c>
      <c r="S54" t="b">
        <v>0</v>
      </c>
      <c r="T54" t="b">
        <v>0</v>
      </c>
      <c r="U54" t="s">
        <v>33</v>
      </c>
      <c r="V54" s="5" t="str">
        <f t="shared" si="7"/>
        <v>theater</v>
      </c>
      <c r="W54" t="str">
        <f t="shared" si="8"/>
        <v>plays</v>
      </c>
    </row>
    <row r="55" spans="1:23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 s="7">
        <f t="shared" si="0"/>
        <v>1.4040909090909091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 s="12">
        <f t="shared" si="2"/>
        <v>41779.208333333336</v>
      </c>
      <c r="N55" s="14">
        <f t="shared" si="3"/>
        <v>41779.208333333336</v>
      </c>
      <c r="O55" s="9" t="str">
        <f t="shared" si="4"/>
        <v>May</v>
      </c>
      <c r="P55" s="9">
        <f t="shared" si="5"/>
        <v>2014</v>
      </c>
      <c r="Q55">
        <v>1403931600</v>
      </c>
      <c r="R55" s="5">
        <f t="shared" si="6"/>
        <v>41818.208333333336</v>
      </c>
      <c r="S55" t="b">
        <v>0</v>
      </c>
      <c r="T55" t="b">
        <v>0</v>
      </c>
      <c r="U55" t="s">
        <v>53</v>
      </c>
      <c r="V55" s="5" t="str">
        <f t="shared" si="7"/>
        <v>film &amp; video</v>
      </c>
      <c r="W55" t="str">
        <f t="shared" si="8"/>
        <v>drama</v>
      </c>
    </row>
    <row r="56" spans="1:23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 s="7">
        <f t="shared" si="0"/>
        <v>0.89866666666666661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 s="12">
        <f t="shared" si="2"/>
        <v>43170.25</v>
      </c>
      <c r="N56" s="14">
        <f t="shared" si="3"/>
        <v>43170.25</v>
      </c>
      <c r="O56" s="9" t="str">
        <f t="shared" si="4"/>
        <v>March</v>
      </c>
      <c r="P56" s="9">
        <f t="shared" si="5"/>
        <v>2018</v>
      </c>
      <c r="Q56">
        <v>1521262800</v>
      </c>
      <c r="R56" s="5">
        <f t="shared" si="6"/>
        <v>43176.208333333328</v>
      </c>
      <c r="S56" t="b">
        <v>0</v>
      </c>
      <c r="T56" t="b">
        <v>0</v>
      </c>
      <c r="U56" t="s">
        <v>65</v>
      </c>
      <c r="V56" s="5" t="str">
        <f t="shared" si="7"/>
        <v>technology</v>
      </c>
      <c r="W56" t="str">
        <f t="shared" si="8"/>
        <v>wearables</v>
      </c>
    </row>
    <row r="57" spans="1:23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 s="7">
        <f t="shared" si="0"/>
        <v>1.7796969696969698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 s="12">
        <f t="shared" si="2"/>
        <v>43311.208333333328</v>
      </c>
      <c r="N57" s="14">
        <f t="shared" si="3"/>
        <v>43311.208333333328</v>
      </c>
      <c r="O57" s="9" t="str">
        <f t="shared" si="4"/>
        <v>July</v>
      </c>
      <c r="P57" s="9">
        <f t="shared" si="5"/>
        <v>2018</v>
      </c>
      <c r="Q57">
        <v>1533358800</v>
      </c>
      <c r="R57" s="5">
        <f t="shared" si="6"/>
        <v>43316.208333333328</v>
      </c>
      <c r="S57" t="b">
        <v>0</v>
      </c>
      <c r="T57" t="b">
        <v>0</v>
      </c>
      <c r="U57" t="s">
        <v>159</v>
      </c>
      <c r="V57" s="5" t="str">
        <f t="shared" si="7"/>
        <v>music</v>
      </c>
      <c r="W57" t="str">
        <f t="shared" si="8"/>
        <v>jazz</v>
      </c>
    </row>
    <row r="58" spans="1:23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 s="7">
        <f t="shared" si="0"/>
        <v>1.436625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 s="12">
        <f t="shared" si="2"/>
        <v>42014.25</v>
      </c>
      <c r="N58" s="14">
        <f t="shared" si="3"/>
        <v>42014.25</v>
      </c>
      <c r="O58" s="9" t="str">
        <f t="shared" si="4"/>
        <v>January</v>
      </c>
      <c r="P58" s="9">
        <f t="shared" si="5"/>
        <v>2015</v>
      </c>
      <c r="Q58">
        <v>1421474400</v>
      </c>
      <c r="R58" s="5">
        <f t="shared" si="6"/>
        <v>42021.25</v>
      </c>
      <c r="S58" t="b">
        <v>0</v>
      </c>
      <c r="T58" t="b">
        <v>0</v>
      </c>
      <c r="U58" t="s">
        <v>65</v>
      </c>
      <c r="V58" s="5" t="str">
        <f t="shared" si="7"/>
        <v>technology</v>
      </c>
      <c r="W58" t="str">
        <f t="shared" si="8"/>
        <v>wearables</v>
      </c>
    </row>
    <row r="59" spans="1:23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 s="7">
        <f t="shared" si="0"/>
        <v>2.1527586206896552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 s="12">
        <f t="shared" si="2"/>
        <v>42979.208333333328</v>
      </c>
      <c r="N59" s="14">
        <f t="shared" si="3"/>
        <v>42979.208333333328</v>
      </c>
      <c r="O59" s="9" t="str">
        <f t="shared" si="4"/>
        <v>September</v>
      </c>
      <c r="P59" s="9">
        <f t="shared" si="5"/>
        <v>2017</v>
      </c>
      <c r="Q59">
        <v>1505278800</v>
      </c>
      <c r="R59" s="5">
        <f t="shared" si="6"/>
        <v>42991.208333333328</v>
      </c>
      <c r="S59" t="b">
        <v>0</v>
      </c>
      <c r="T59" t="b">
        <v>0</v>
      </c>
      <c r="U59" t="s">
        <v>89</v>
      </c>
      <c r="V59" s="5" t="str">
        <f t="shared" si="7"/>
        <v>games</v>
      </c>
      <c r="W59" t="str">
        <f t="shared" si="8"/>
        <v>video games</v>
      </c>
    </row>
    <row r="60" spans="1:23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 s="7">
        <f t="shared" si="0"/>
        <v>2.2711111111111113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 s="12">
        <f t="shared" si="2"/>
        <v>42268.208333333328</v>
      </c>
      <c r="N60" s="14">
        <f t="shared" si="3"/>
        <v>42268.208333333328</v>
      </c>
      <c r="O60" s="9" t="str">
        <f t="shared" si="4"/>
        <v>September</v>
      </c>
      <c r="P60" s="9">
        <f t="shared" si="5"/>
        <v>2015</v>
      </c>
      <c r="Q60">
        <v>1443934800</v>
      </c>
      <c r="R60" s="5">
        <f t="shared" si="6"/>
        <v>42281.208333333328</v>
      </c>
      <c r="S60" t="b">
        <v>0</v>
      </c>
      <c r="T60" t="b">
        <v>0</v>
      </c>
      <c r="U60" t="s">
        <v>33</v>
      </c>
      <c r="V60" s="5" t="str">
        <f t="shared" si="7"/>
        <v>theater</v>
      </c>
      <c r="W60" t="str">
        <f t="shared" si="8"/>
        <v>plays</v>
      </c>
    </row>
    <row r="61" spans="1:23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 s="7">
        <f t="shared" si="0"/>
        <v>2.7507142857142859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 s="12">
        <f t="shared" si="2"/>
        <v>42898.208333333328</v>
      </c>
      <c r="N61" s="14">
        <f t="shared" si="3"/>
        <v>42898.208333333328</v>
      </c>
      <c r="O61" s="9" t="str">
        <f t="shared" si="4"/>
        <v>June</v>
      </c>
      <c r="P61" s="9">
        <f t="shared" si="5"/>
        <v>2017</v>
      </c>
      <c r="Q61">
        <v>1498539600</v>
      </c>
      <c r="R61" s="5">
        <f t="shared" si="6"/>
        <v>42913.208333333328</v>
      </c>
      <c r="S61" t="b">
        <v>0</v>
      </c>
      <c r="T61" t="b">
        <v>1</v>
      </c>
      <c r="U61" t="s">
        <v>33</v>
      </c>
      <c r="V61" s="5" t="str">
        <f t="shared" si="7"/>
        <v>theater</v>
      </c>
      <c r="W61" t="str">
        <f t="shared" si="8"/>
        <v>plays</v>
      </c>
    </row>
    <row r="62" spans="1:23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 s="7">
        <f t="shared" si="0"/>
        <v>1.4437048832271762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 s="12">
        <f t="shared" si="2"/>
        <v>41107.208333333336</v>
      </c>
      <c r="N62" s="14">
        <f t="shared" si="3"/>
        <v>41107.208333333336</v>
      </c>
      <c r="O62" s="9" t="str">
        <f t="shared" si="4"/>
        <v>July</v>
      </c>
      <c r="P62" s="9">
        <f t="shared" si="5"/>
        <v>2012</v>
      </c>
      <c r="Q62">
        <v>1342760400</v>
      </c>
      <c r="R62" s="5">
        <f t="shared" si="6"/>
        <v>41110.208333333336</v>
      </c>
      <c r="S62" t="b">
        <v>0</v>
      </c>
      <c r="T62" t="b">
        <v>0</v>
      </c>
      <c r="U62" t="s">
        <v>33</v>
      </c>
      <c r="V62" s="5" t="str">
        <f t="shared" si="7"/>
        <v>theater</v>
      </c>
      <c r="W62" t="str">
        <f t="shared" si="8"/>
        <v>plays</v>
      </c>
    </row>
    <row r="63" spans="1:23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 s="7">
        <f t="shared" si="0"/>
        <v>0.92745983935742971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 s="12">
        <f t="shared" si="2"/>
        <v>40595.25</v>
      </c>
      <c r="N63" s="14">
        <f t="shared" si="3"/>
        <v>40595.25</v>
      </c>
      <c r="O63" s="9" t="str">
        <f t="shared" si="4"/>
        <v>February</v>
      </c>
      <c r="P63" s="9">
        <f t="shared" si="5"/>
        <v>2011</v>
      </c>
      <c r="Q63">
        <v>1301720400</v>
      </c>
      <c r="R63" s="5">
        <f t="shared" si="6"/>
        <v>40635.208333333336</v>
      </c>
      <c r="S63" t="b">
        <v>0</v>
      </c>
      <c r="T63" t="b">
        <v>0</v>
      </c>
      <c r="U63" t="s">
        <v>33</v>
      </c>
      <c r="V63" s="5" t="str">
        <f t="shared" si="7"/>
        <v>theater</v>
      </c>
      <c r="W63" t="str">
        <f t="shared" si="8"/>
        <v>plays</v>
      </c>
    </row>
    <row r="64" spans="1:23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 s="7">
        <f t="shared" si="0"/>
        <v>7.226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 s="12">
        <f t="shared" si="2"/>
        <v>42160.208333333328</v>
      </c>
      <c r="N64" s="14">
        <f t="shared" si="3"/>
        <v>42160.208333333328</v>
      </c>
      <c r="O64" s="9" t="str">
        <f t="shared" si="4"/>
        <v>June</v>
      </c>
      <c r="P64" s="9">
        <f t="shared" si="5"/>
        <v>2015</v>
      </c>
      <c r="Q64">
        <v>1433566800</v>
      </c>
      <c r="R64" s="5">
        <f t="shared" si="6"/>
        <v>42161.208333333328</v>
      </c>
      <c r="S64" t="b">
        <v>0</v>
      </c>
      <c r="T64" t="b">
        <v>0</v>
      </c>
      <c r="U64" t="s">
        <v>28</v>
      </c>
      <c r="V64" s="5" t="str">
        <f t="shared" si="7"/>
        <v>technology</v>
      </c>
      <c r="W64" t="str">
        <f t="shared" si="8"/>
        <v>web</v>
      </c>
    </row>
    <row r="65" spans="1:23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 s="7">
        <f t="shared" si="0"/>
        <v>0.11851063829787234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 s="12">
        <f t="shared" si="2"/>
        <v>42853.208333333328</v>
      </c>
      <c r="N65" s="14">
        <f t="shared" si="3"/>
        <v>42853.208333333328</v>
      </c>
      <c r="O65" s="9" t="str">
        <f t="shared" si="4"/>
        <v>April</v>
      </c>
      <c r="P65" s="9">
        <f t="shared" si="5"/>
        <v>2017</v>
      </c>
      <c r="Q65">
        <v>1493874000</v>
      </c>
      <c r="R65" s="5">
        <f t="shared" si="6"/>
        <v>42859.208333333328</v>
      </c>
      <c r="S65" t="b">
        <v>0</v>
      </c>
      <c r="T65" t="b">
        <v>0</v>
      </c>
      <c r="U65" t="s">
        <v>33</v>
      </c>
      <c r="V65" s="5" t="str">
        <f t="shared" si="7"/>
        <v>theater</v>
      </c>
      <c r="W65" t="str">
        <f t="shared" si="8"/>
        <v>plays</v>
      </c>
    </row>
    <row r="66" spans="1:23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 s="7">
        <f t="shared" si="0"/>
        <v>0.97642857142857142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 s="12">
        <f t="shared" si="2"/>
        <v>43283.208333333328</v>
      </c>
      <c r="N66" s="14">
        <f t="shared" si="3"/>
        <v>43283.208333333328</v>
      </c>
      <c r="O66" s="9" t="str">
        <f t="shared" si="4"/>
        <v>July</v>
      </c>
      <c r="P66" s="9">
        <f t="shared" si="5"/>
        <v>2018</v>
      </c>
      <c r="Q66">
        <v>1531803600</v>
      </c>
      <c r="R66" s="5">
        <f t="shared" si="6"/>
        <v>43298.208333333328</v>
      </c>
      <c r="S66" t="b">
        <v>0</v>
      </c>
      <c r="T66" t="b">
        <v>1</v>
      </c>
      <c r="U66" t="s">
        <v>28</v>
      </c>
      <c r="V66" s="5" t="str">
        <f t="shared" si="7"/>
        <v>technology</v>
      </c>
      <c r="W66" t="str">
        <f t="shared" si="8"/>
        <v>web</v>
      </c>
    </row>
    <row r="67" spans="1:23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 s="7">
        <f t="shared" ref="G67:G130" si="9">E67/D67</f>
        <v>2.3614754098360655</v>
      </c>
      <c r="H67">
        <v>236</v>
      </c>
      <c r="I67" s="8">
        <f t="shared" ref="I67:I130" si="10">E67/H67</f>
        <v>61.038135593220339</v>
      </c>
      <c r="J67" t="s">
        <v>21</v>
      </c>
      <c r="K67" t="s">
        <v>22</v>
      </c>
      <c r="L67">
        <v>1296108000</v>
      </c>
      <c r="M67" s="12">
        <f t="shared" ref="M67:M130" si="11">(((L67/60)/60)/24)+DATE(1970,1,1)</f>
        <v>40570.25</v>
      </c>
      <c r="N67" s="14">
        <f t="shared" ref="N67:N130" si="12">(((L67/60)/60)/24)+DATE(1970,1,1)</f>
        <v>40570.25</v>
      </c>
      <c r="O67" s="9" t="str">
        <f t="shared" ref="O67:O130" si="13">TEXT(M67, "mmmm")</f>
        <v>January</v>
      </c>
      <c r="P67" s="9">
        <f t="shared" ref="P67:P130" si="14">YEAR(M67)</f>
        <v>2011</v>
      </c>
      <c r="Q67">
        <v>1296712800</v>
      </c>
      <c r="R67" s="5">
        <f t="shared" ref="R67:R130" si="15">(((Q67/60)/60)/24)+DATE(1970,1,1)</f>
        <v>40577.25</v>
      </c>
      <c r="S67" t="b">
        <v>0</v>
      </c>
      <c r="T67" t="b">
        <v>0</v>
      </c>
      <c r="U67" t="s">
        <v>33</v>
      </c>
      <c r="V67" s="5" t="str">
        <f t="shared" ref="V67:V130" si="16">LEFT(U67,FIND("/",U67)-1)</f>
        <v>theater</v>
      </c>
      <c r="W67" t="str">
        <f t="shared" ref="W67:W130" si="17">RIGHT(U67,LEN(U67)-FIND("/",U67))</f>
        <v>plays</v>
      </c>
    </row>
    <row r="68" spans="1:23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 s="7">
        <f t="shared" si="9"/>
        <v>0.45068965517241377</v>
      </c>
      <c r="H68">
        <v>12</v>
      </c>
      <c r="I68" s="8">
        <f t="shared" si="10"/>
        <v>108.91666666666667</v>
      </c>
      <c r="J68" t="s">
        <v>21</v>
      </c>
      <c r="K68" t="s">
        <v>22</v>
      </c>
      <c r="L68">
        <v>1428469200</v>
      </c>
      <c r="M68" s="12">
        <f t="shared" si="11"/>
        <v>42102.208333333328</v>
      </c>
      <c r="N68" s="14">
        <f t="shared" si="12"/>
        <v>42102.208333333328</v>
      </c>
      <c r="O68" s="9" t="str">
        <f t="shared" si="13"/>
        <v>April</v>
      </c>
      <c r="P68" s="9">
        <f t="shared" si="14"/>
        <v>2015</v>
      </c>
      <c r="Q68">
        <v>1428901200</v>
      </c>
      <c r="R68" s="5">
        <f t="shared" si="15"/>
        <v>42107.208333333328</v>
      </c>
      <c r="S68" t="b">
        <v>0</v>
      </c>
      <c r="T68" t="b">
        <v>1</v>
      </c>
      <c r="U68" t="s">
        <v>33</v>
      </c>
      <c r="V68" s="5" t="str">
        <f t="shared" si="16"/>
        <v>theater</v>
      </c>
      <c r="W68" t="str">
        <f t="shared" si="17"/>
        <v>plays</v>
      </c>
    </row>
    <row r="69" spans="1:23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 s="7">
        <f t="shared" si="9"/>
        <v>1.6238567493112948</v>
      </c>
      <c r="H69">
        <v>4065</v>
      </c>
      <c r="I69" s="8">
        <f t="shared" si="10"/>
        <v>29.001722017220171</v>
      </c>
      <c r="J69" t="s">
        <v>40</v>
      </c>
      <c r="K69" t="s">
        <v>41</v>
      </c>
      <c r="L69">
        <v>1264399200</v>
      </c>
      <c r="M69" s="12">
        <f t="shared" si="11"/>
        <v>40203.25</v>
      </c>
      <c r="N69" s="14">
        <f t="shared" si="12"/>
        <v>40203.25</v>
      </c>
      <c r="O69" s="9" t="str">
        <f t="shared" si="13"/>
        <v>January</v>
      </c>
      <c r="P69" s="9">
        <f t="shared" si="14"/>
        <v>2010</v>
      </c>
      <c r="Q69">
        <v>1264831200</v>
      </c>
      <c r="R69" s="5">
        <f t="shared" si="15"/>
        <v>40208.25</v>
      </c>
      <c r="S69" t="b">
        <v>0</v>
      </c>
      <c r="T69" t="b">
        <v>1</v>
      </c>
      <c r="U69" t="s">
        <v>65</v>
      </c>
      <c r="V69" s="5" t="str">
        <f t="shared" si="16"/>
        <v>technology</v>
      </c>
      <c r="W69" t="str">
        <f t="shared" si="17"/>
        <v>wearables</v>
      </c>
    </row>
    <row r="70" spans="1:23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 s="7">
        <f t="shared" si="9"/>
        <v>2.5452631578947367</v>
      </c>
      <c r="H70">
        <v>246</v>
      </c>
      <c r="I70" s="8">
        <f t="shared" si="10"/>
        <v>58.975609756097562</v>
      </c>
      <c r="J70" t="s">
        <v>107</v>
      </c>
      <c r="K70" t="s">
        <v>108</v>
      </c>
      <c r="L70">
        <v>1501131600</v>
      </c>
      <c r="M70" s="12">
        <f t="shared" si="11"/>
        <v>42943.208333333328</v>
      </c>
      <c r="N70" s="14">
        <f t="shared" si="12"/>
        <v>42943.208333333328</v>
      </c>
      <c r="O70" s="9" t="str">
        <f t="shared" si="13"/>
        <v>July</v>
      </c>
      <c r="P70" s="9">
        <f t="shared" si="14"/>
        <v>2017</v>
      </c>
      <c r="Q70">
        <v>1505192400</v>
      </c>
      <c r="R70" s="5">
        <f t="shared" si="15"/>
        <v>42990.208333333328</v>
      </c>
      <c r="S70" t="b">
        <v>0</v>
      </c>
      <c r="T70" t="b">
        <v>1</v>
      </c>
      <c r="U70" t="s">
        <v>33</v>
      </c>
      <c r="V70" s="5" t="str">
        <f t="shared" si="16"/>
        <v>theater</v>
      </c>
      <c r="W70" t="str">
        <f t="shared" si="17"/>
        <v>plays</v>
      </c>
    </row>
    <row r="71" spans="1:23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 s="7">
        <f t="shared" si="9"/>
        <v>0.24063291139240506</v>
      </c>
      <c r="H71">
        <v>17</v>
      </c>
      <c r="I71" s="8">
        <f t="shared" si="10"/>
        <v>111.82352941176471</v>
      </c>
      <c r="J71" t="s">
        <v>21</v>
      </c>
      <c r="K71" t="s">
        <v>22</v>
      </c>
      <c r="L71">
        <v>1292738400</v>
      </c>
      <c r="M71" s="12">
        <f t="shared" si="11"/>
        <v>40531.25</v>
      </c>
      <c r="N71" s="14">
        <f t="shared" si="12"/>
        <v>40531.25</v>
      </c>
      <c r="O71" s="9" t="str">
        <f t="shared" si="13"/>
        <v>December</v>
      </c>
      <c r="P71" s="9">
        <f t="shared" si="14"/>
        <v>2010</v>
      </c>
      <c r="Q71">
        <v>1295676000</v>
      </c>
      <c r="R71" s="5">
        <f t="shared" si="15"/>
        <v>40565.25</v>
      </c>
      <c r="S71" t="b">
        <v>0</v>
      </c>
      <c r="T71" t="b">
        <v>0</v>
      </c>
      <c r="U71" t="s">
        <v>33</v>
      </c>
      <c r="V71" s="5" t="str">
        <f t="shared" si="16"/>
        <v>theater</v>
      </c>
      <c r="W71" t="str">
        <f t="shared" si="17"/>
        <v>plays</v>
      </c>
    </row>
    <row r="72" spans="1:23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 s="7">
        <f t="shared" si="9"/>
        <v>1.2374140625000001</v>
      </c>
      <c r="H72">
        <v>2475</v>
      </c>
      <c r="I72" s="8">
        <f t="shared" si="10"/>
        <v>63.995555555555555</v>
      </c>
      <c r="J72" t="s">
        <v>107</v>
      </c>
      <c r="K72" t="s">
        <v>108</v>
      </c>
      <c r="L72">
        <v>1288674000</v>
      </c>
      <c r="M72" s="12">
        <f t="shared" si="11"/>
        <v>40484.208333333336</v>
      </c>
      <c r="N72" s="14">
        <f t="shared" si="12"/>
        <v>40484.208333333336</v>
      </c>
      <c r="O72" s="9" t="str">
        <f t="shared" si="13"/>
        <v>November</v>
      </c>
      <c r="P72" s="9">
        <f t="shared" si="14"/>
        <v>2010</v>
      </c>
      <c r="Q72">
        <v>1292911200</v>
      </c>
      <c r="R72" s="5">
        <f t="shared" si="15"/>
        <v>40533.25</v>
      </c>
      <c r="S72" t="b">
        <v>0</v>
      </c>
      <c r="T72" t="b">
        <v>1</v>
      </c>
      <c r="U72" t="s">
        <v>33</v>
      </c>
      <c r="V72" s="5" t="str">
        <f t="shared" si="16"/>
        <v>theater</v>
      </c>
      <c r="W72" t="str">
        <f t="shared" si="17"/>
        <v>plays</v>
      </c>
    </row>
    <row r="73" spans="1:23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 s="7">
        <f t="shared" si="9"/>
        <v>1.0806666666666667</v>
      </c>
      <c r="H73">
        <v>76</v>
      </c>
      <c r="I73" s="8">
        <f t="shared" si="10"/>
        <v>85.315789473684205</v>
      </c>
      <c r="J73" t="s">
        <v>21</v>
      </c>
      <c r="K73" t="s">
        <v>22</v>
      </c>
      <c r="L73">
        <v>1575093600</v>
      </c>
      <c r="M73" s="12">
        <f t="shared" si="11"/>
        <v>43799.25</v>
      </c>
      <c r="N73" s="14">
        <f t="shared" si="12"/>
        <v>43799.25</v>
      </c>
      <c r="O73" s="9" t="str">
        <f t="shared" si="13"/>
        <v>November</v>
      </c>
      <c r="P73" s="9">
        <f t="shared" si="14"/>
        <v>2019</v>
      </c>
      <c r="Q73">
        <v>1575439200</v>
      </c>
      <c r="R73" s="5">
        <f t="shared" si="15"/>
        <v>43803.25</v>
      </c>
      <c r="S73" t="b">
        <v>0</v>
      </c>
      <c r="T73" t="b">
        <v>0</v>
      </c>
      <c r="U73" t="s">
        <v>33</v>
      </c>
      <c r="V73" s="5" t="str">
        <f t="shared" si="16"/>
        <v>theater</v>
      </c>
      <c r="W73" t="str">
        <f t="shared" si="17"/>
        <v>plays</v>
      </c>
    </row>
    <row r="74" spans="1:23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 s="7">
        <f t="shared" si="9"/>
        <v>6.7033333333333331</v>
      </c>
      <c r="H74">
        <v>54</v>
      </c>
      <c r="I74" s="8">
        <f t="shared" si="10"/>
        <v>74.481481481481481</v>
      </c>
      <c r="J74" t="s">
        <v>21</v>
      </c>
      <c r="K74" t="s">
        <v>22</v>
      </c>
      <c r="L74">
        <v>1435726800</v>
      </c>
      <c r="M74" s="12">
        <f t="shared" si="11"/>
        <v>42186.208333333328</v>
      </c>
      <c r="N74" s="14">
        <f t="shared" si="12"/>
        <v>42186.208333333328</v>
      </c>
      <c r="O74" s="9" t="str">
        <f t="shared" si="13"/>
        <v>July</v>
      </c>
      <c r="P74" s="9">
        <f t="shared" si="14"/>
        <v>2015</v>
      </c>
      <c r="Q74">
        <v>1438837200</v>
      </c>
      <c r="R74" s="5">
        <f t="shared" si="15"/>
        <v>42222.208333333328</v>
      </c>
      <c r="S74" t="b">
        <v>0</v>
      </c>
      <c r="T74" t="b">
        <v>0</v>
      </c>
      <c r="U74" t="s">
        <v>71</v>
      </c>
      <c r="V74" s="5" t="str">
        <f t="shared" si="16"/>
        <v>film &amp; video</v>
      </c>
      <c r="W74" t="str">
        <f t="shared" si="17"/>
        <v>animation</v>
      </c>
    </row>
    <row r="75" spans="1:23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 s="7">
        <f t="shared" si="9"/>
        <v>6.609285714285714</v>
      </c>
      <c r="H75">
        <v>88</v>
      </c>
      <c r="I75" s="8">
        <f t="shared" si="10"/>
        <v>105.14772727272727</v>
      </c>
      <c r="J75" t="s">
        <v>21</v>
      </c>
      <c r="K75" t="s">
        <v>22</v>
      </c>
      <c r="L75">
        <v>1480226400</v>
      </c>
      <c r="M75" s="12">
        <f t="shared" si="11"/>
        <v>42701.25</v>
      </c>
      <c r="N75" s="14">
        <f t="shared" si="12"/>
        <v>42701.25</v>
      </c>
      <c r="O75" s="9" t="str">
        <f t="shared" si="13"/>
        <v>November</v>
      </c>
      <c r="P75" s="9">
        <f t="shared" si="14"/>
        <v>2016</v>
      </c>
      <c r="Q75">
        <v>1480485600</v>
      </c>
      <c r="R75" s="5">
        <f t="shared" si="15"/>
        <v>42704.25</v>
      </c>
      <c r="S75" t="b">
        <v>0</v>
      </c>
      <c r="T75" t="b">
        <v>0</v>
      </c>
      <c r="U75" t="s">
        <v>159</v>
      </c>
      <c r="V75" s="5" t="str">
        <f t="shared" si="16"/>
        <v>music</v>
      </c>
      <c r="W75" t="str">
        <f t="shared" si="17"/>
        <v>jazz</v>
      </c>
    </row>
    <row r="76" spans="1:23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 s="7">
        <f t="shared" si="9"/>
        <v>1.2246153846153847</v>
      </c>
      <c r="H76">
        <v>85</v>
      </c>
      <c r="I76" s="8">
        <f t="shared" si="10"/>
        <v>56.188235294117646</v>
      </c>
      <c r="J76" t="s">
        <v>40</v>
      </c>
      <c r="K76" t="s">
        <v>41</v>
      </c>
      <c r="L76">
        <v>1459054800</v>
      </c>
      <c r="M76" s="12">
        <f t="shared" si="11"/>
        <v>42456.208333333328</v>
      </c>
      <c r="N76" s="14">
        <f t="shared" si="12"/>
        <v>42456.208333333328</v>
      </c>
      <c r="O76" s="9" t="str">
        <f t="shared" si="13"/>
        <v>March</v>
      </c>
      <c r="P76" s="9">
        <f t="shared" si="14"/>
        <v>2016</v>
      </c>
      <c r="Q76">
        <v>1459141200</v>
      </c>
      <c r="R76" s="5">
        <f t="shared" si="15"/>
        <v>42457.208333333328</v>
      </c>
      <c r="S76" t="b">
        <v>0</v>
      </c>
      <c r="T76" t="b">
        <v>0</v>
      </c>
      <c r="U76" t="s">
        <v>148</v>
      </c>
      <c r="V76" s="5" t="str">
        <f t="shared" si="16"/>
        <v>music</v>
      </c>
      <c r="W76" t="str">
        <f t="shared" si="17"/>
        <v>metal</v>
      </c>
    </row>
    <row r="77" spans="1:23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 s="7">
        <f t="shared" si="9"/>
        <v>1.5057731958762886</v>
      </c>
      <c r="H77">
        <v>170</v>
      </c>
      <c r="I77" s="8">
        <f t="shared" si="10"/>
        <v>85.917647058823533</v>
      </c>
      <c r="J77" t="s">
        <v>21</v>
      </c>
      <c r="K77" t="s">
        <v>22</v>
      </c>
      <c r="L77">
        <v>1531630800</v>
      </c>
      <c r="M77" s="12">
        <f t="shared" si="11"/>
        <v>43296.208333333328</v>
      </c>
      <c r="N77" s="14">
        <f t="shared" si="12"/>
        <v>43296.208333333328</v>
      </c>
      <c r="O77" s="9" t="str">
        <f t="shared" si="13"/>
        <v>July</v>
      </c>
      <c r="P77" s="9">
        <f t="shared" si="14"/>
        <v>2018</v>
      </c>
      <c r="Q77">
        <v>1532322000</v>
      </c>
      <c r="R77" s="5">
        <f t="shared" si="15"/>
        <v>43304.208333333328</v>
      </c>
      <c r="S77" t="b">
        <v>0</v>
      </c>
      <c r="T77" t="b">
        <v>0</v>
      </c>
      <c r="U77" t="s">
        <v>122</v>
      </c>
      <c r="V77" s="5" t="str">
        <f t="shared" si="16"/>
        <v>photography</v>
      </c>
      <c r="W77" t="str">
        <f t="shared" si="17"/>
        <v>photography books</v>
      </c>
    </row>
    <row r="78" spans="1:23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 s="7">
        <f t="shared" si="9"/>
        <v>0.78106590724165992</v>
      </c>
      <c r="H78">
        <v>1684</v>
      </c>
      <c r="I78" s="8">
        <f t="shared" si="10"/>
        <v>57.00296912114014</v>
      </c>
      <c r="J78" t="s">
        <v>21</v>
      </c>
      <c r="K78" t="s">
        <v>22</v>
      </c>
      <c r="L78">
        <v>1421992800</v>
      </c>
      <c r="M78" s="12">
        <f t="shared" si="11"/>
        <v>42027.25</v>
      </c>
      <c r="N78" s="14">
        <f t="shared" si="12"/>
        <v>42027.25</v>
      </c>
      <c r="O78" s="9" t="str">
        <f t="shared" si="13"/>
        <v>January</v>
      </c>
      <c r="P78" s="9">
        <f t="shared" si="14"/>
        <v>2015</v>
      </c>
      <c r="Q78">
        <v>1426222800</v>
      </c>
      <c r="R78" s="5">
        <f t="shared" si="15"/>
        <v>42076.208333333328</v>
      </c>
      <c r="S78" t="b">
        <v>1</v>
      </c>
      <c r="T78" t="b">
        <v>1</v>
      </c>
      <c r="U78" t="s">
        <v>33</v>
      </c>
      <c r="V78" s="5" t="str">
        <f t="shared" si="16"/>
        <v>theater</v>
      </c>
      <c r="W78" t="str">
        <f t="shared" si="17"/>
        <v>plays</v>
      </c>
    </row>
    <row r="79" spans="1:23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 s="7">
        <f t="shared" si="9"/>
        <v>0.46947368421052632</v>
      </c>
      <c r="H79">
        <v>56</v>
      </c>
      <c r="I79" s="8">
        <f t="shared" si="10"/>
        <v>79.642857142857139</v>
      </c>
      <c r="J79" t="s">
        <v>21</v>
      </c>
      <c r="K79" t="s">
        <v>22</v>
      </c>
      <c r="L79">
        <v>1285563600</v>
      </c>
      <c r="M79" s="12">
        <f t="shared" si="11"/>
        <v>40448.208333333336</v>
      </c>
      <c r="N79" s="14">
        <f t="shared" si="12"/>
        <v>40448.208333333336</v>
      </c>
      <c r="O79" s="9" t="str">
        <f t="shared" si="13"/>
        <v>September</v>
      </c>
      <c r="P79" s="9">
        <f t="shared" si="14"/>
        <v>2010</v>
      </c>
      <c r="Q79">
        <v>1286773200</v>
      </c>
      <c r="R79" s="5">
        <f t="shared" si="15"/>
        <v>40462.208333333336</v>
      </c>
      <c r="S79" t="b">
        <v>0</v>
      </c>
      <c r="T79" t="b">
        <v>1</v>
      </c>
      <c r="U79" t="s">
        <v>71</v>
      </c>
      <c r="V79" s="5" t="str">
        <f t="shared" si="16"/>
        <v>film &amp; video</v>
      </c>
      <c r="W79" t="str">
        <f t="shared" si="17"/>
        <v>animation</v>
      </c>
    </row>
    <row r="80" spans="1:23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 s="7">
        <f t="shared" si="9"/>
        <v>3.008</v>
      </c>
      <c r="H80">
        <v>330</v>
      </c>
      <c r="I80" s="8">
        <f t="shared" si="10"/>
        <v>41.018181818181816</v>
      </c>
      <c r="J80" t="s">
        <v>21</v>
      </c>
      <c r="K80" t="s">
        <v>22</v>
      </c>
      <c r="L80">
        <v>1523854800</v>
      </c>
      <c r="M80" s="12">
        <f t="shared" si="11"/>
        <v>43206.208333333328</v>
      </c>
      <c r="N80" s="14">
        <f t="shared" si="12"/>
        <v>43206.208333333328</v>
      </c>
      <c r="O80" s="9" t="str">
        <f t="shared" si="13"/>
        <v>April</v>
      </c>
      <c r="P80" s="9">
        <f t="shared" si="14"/>
        <v>2018</v>
      </c>
      <c r="Q80">
        <v>1523941200</v>
      </c>
      <c r="R80" s="5">
        <f t="shared" si="15"/>
        <v>43207.208333333328</v>
      </c>
      <c r="S80" t="b">
        <v>0</v>
      </c>
      <c r="T80" t="b">
        <v>0</v>
      </c>
      <c r="U80" t="s">
        <v>206</v>
      </c>
      <c r="V80" s="5" t="str">
        <f t="shared" si="16"/>
        <v>publishing</v>
      </c>
      <c r="W80" t="str">
        <f t="shared" si="17"/>
        <v>translations</v>
      </c>
    </row>
    <row r="81" spans="1:23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 s="7">
        <f t="shared" si="9"/>
        <v>0.6959861591695502</v>
      </c>
      <c r="H81">
        <v>838</v>
      </c>
      <c r="I81" s="8">
        <f t="shared" si="10"/>
        <v>48.004773269689736</v>
      </c>
      <c r="J81" t="s">
        <v>21</v>
      </c>
      <c r="K81" t="s">
        <v>22</v>
      </c>
      <c r="L81">
        <v>1529125200</v>
      </c>
      <c r="M81" s="12">
        <f t="shared" si="11"/>
        <v>43267.208333333328</v>
      </c>
      <c r="N81" s="14">
        <f t="shared" si="12"/>
        <v>43267.208333333328</v>
      </c>
      <c r="O81" s="9" t="str">
        <f t="shared" si="13"/>
        <v>June</v>
      </c>
      <c r="P81" s="9">
        <f t="shared" si="14"/>
        <v>2018</v>
      </c>
      <c r="Q81">
        <v>1529557200</v>
      </c>
      <c r="R81" s="5">
        <f t="shared" si="15"/>
        <v>43272.208333333328</v>
      </c>
      <c r="S81" t="b">
        <v>0</v>
      </c>
      <c r="T81" t="b">
        <v>0</v>
      </c>
      <c r="U81" t="s">
        <v>33</v>
      </c>
      <c r="V81" s="5" t="str">
        <f t="shared" si="16"/>
        <v>theater</v>
      </c>
      <c r="W81" t="str">
        <f t="shared" si="17"/>
        <v>plays</v>
      </c>
    </row>
    <row r="82" spans="1:23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 s="7">
        <f t="shared" si="9"/>
        <v>6.374545454545455</v>
      </c>
      <c r="H82">
        <v>127</v>
      </c>
      <c r="I82" s="8">
        <f t="shared" si="10"/>
        <v>55.212598425196852</v>
      </c>
      <c r="J82" t="s">
        <v>21</v>
      </c>
      <c r="K82" t="s">
        <v>22</v>
      </c>
      <c r="L82">
        <v>1503982800</v>
      </c>
      <c r="M82" s="12">
        <f t="shared" si="11"/>
        <v>42976.208333333328</v>
      </c>
      <c r="N82" s="14">
        <f t="shared" si="12"/>
        <v>42976.208333333328</v>
      </c>
      <c r="O82" s="9" t="str">
        <f t="shared" si="13"/>
        <v>August</v>
      </c>
      <c r="P82" s="9">
        <f t="shared" si="14"/>
        <v>2017</v>
      </c>
      <c r="Q82">
        <v>1506574800</v>
      </c>
      <c r="R82" s="5">
        <f t="shared" si="15"/>
        <v>43006.208333333328</v>
      </c>
      <c r="S82" t="b">
        <v>0</v>
      </c>
      <c r="T82" t="b">
        <v>0</v>
      </c>
      <c r="U82" t="s">
        <v>89</v>
      </c>
      <c r="V82" s="5" t="str">
        <f t="shared" si="16"/>
        <v>games</v>
      </c>
      <c r="W82" t="str">
        <f t="shared" si="17"/>
        <v>video games</v>
      </c>
    </row>
    <row r="83" spans="1:23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 s="7">
        <f t="shared" si="9"/>
        <v>2.253392857142857</v>
      </c>
      <c r="H83">
        <v>411</v>
      </c>
      <c r="I83" s="8">
        <f t="shared" si="10"/>
        <v>92.109489051094897</v>
      </c>
      <c r="J83" t="s">
        <v>21</v>
      </c>
      <c r="K83" t="s">
        <v>22</v>
      </c>
      <c r="L83">
        <v>1511416800</v>
      </c>
      <c r="M83" s="12">
        <f t="shared" si="11"/>
        <v>43062.25</v>
      </c>
      <c r="N83" s="14">
        <f t="shared" si="12"/>
        <v>43062.25</v>
      </c>
      <c r="O83" s="9" t="str">
        <f t="shared" si="13"/>
        <v>November</v>
      </c>
      <c r="P83" s="9">
        <f t="shared" si="14"/>
        <v>2017</v>
      </c>
      <c r="Q83">
        <v>1513576800</v>
      </c>
      <c r="R83" s="5">
        <f t="shared" si="15"/>
        <v>43087.25</v>
      </c>
      <c r="S83" t="b">
        <v>0</v>
      </c>
      <c r="T83" t="b">
        <v>0</v>
      </c>
      <c r="U83" t="s">
        <v>23</v>
      </c>
      <c r="V83" s="5" t="str">
        <f t="shared" si="16"/>
        <v>music</v>
      </c>
      <c r="W83" t="str">
        <f t="shared" si="17"/>
        <v>rock</v>
      </c>
    </row>
    <row r="84" spans="1:23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 s="7">
        <f t="shared" si="9"/>
        <v>14.973000000000001</v>
      </c>
      <c r="H84">
        <v>180</v>
      </c>
      <c r="I84" s="8">
        <f t="shared" si="10"/>
        <v>83.183333333333337</v>
      </c>
      <c r="J84" t="s">
        <v>40</v>
      </c>
      <c r="K84" t="s">
        <v>41</v>
      </c>
      <c r="L84">
        <v>1547704800</v>
      </c>
      <c r="M84" s="12">
        <f t="shared" si="11"/>
        <v>43482.25</v>
      </c>
      <c r="N84" s="14">
        <f t="shared" si="12"/>
        <v>43482.25</v>
      </c>
      <c r="O84" s="9" t="str">
        <f t="shared" si="13"/>
        <v>January</v>
      </c>
      <c r="P84" s="9">
        <f t="shared" si="14"/>
        <v>2019</v>
      </c>
      <c r="Q84">
        <v>1548309600</v>
      </c>
      <c r="R84" s="5">
        <f t="shared" si="15"/>
        <v>43489.25</v>
      </c>
      <c r="S84" t="b">
        <v>0</v>
      </c>
      <c r="T84" t="b">
        <v>1</v>
      </c>
      <c r="U84" t="s">
        <v>89</v>
      </c>
      <c r="V84" s="5" t="str">
        <f t="shared" si="16"/>
        <v>games</v>
      </c>
      <c r="W84" t="str">
        <f t="shared" si="17"/>
        <v>video games</v>
      </c>
    </row>
    <row r="85" spans="1:23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 s="7">
        <f t="shared" si="9"/>
        <v>0.37590225563909774</v>
      </c>
      <c r="H85">
        <v>1000</v>
      </c>
      <c r="I85" s="8">
        <f t="shared" si="10"/>
        <v>39.996000000000002</v>
      </c>
      <c r="J85" t="s">
        <v>21</v>
      </c>
      <c r="K85" t="s">
        <v>22</v>
      </c>
      <c r="L85">
        <v>1469682000</v>
      </c>
      <c r="M85" s="12">
        <f t="shared" si="11"/>
        <v>42579.208333333328</v>
      </c>
      <c r="N85" s="14">
        <f t="shared" si="12"/>
        <v>42579.208333333328</v>
      </c>
      <c r="O85" s="9" t="str">
        <f t="shared" si="13"/>
        <v>July</v>
      </c>
      <c r="P85" s="9">
        <f t="shared" si="14"/>
        <v>2016</v>
      </c>
      <c r="Q85">
        <v>1471582800</v>
      </c>
      <c r="R85" s="5">
        <f t="shared" si="15"/>
        <v>42601.208333333328</v>
      </c>
      <c r="S85" t="b">
        <v>0</v>
      </c>
      <c r="T85" t="b">
        <v>0</v>
      </c>
      <c r="U85" t="s">
        <v>50</v>
      </c>
      <c r="V85" s="5" t="str">
        <f t="shared" si="16"/>
        <v>music</v>
      </c>
      <c r="W85" t="str">
        <f t="shared" si="17"/>
        <v>electric music</v>
      </c>
    </row>
    <row r="86" spans="1:23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 s="7">
        <f t="shared" si="9"/>
        <v>1.3236942675159236</v>
      </c>
      <c r="H86">
        <v>374</v>
      </c>
      <c r="I86" s="8">
        <f t="shared" si="10"/>
        <v>111.1336898395722</v>
      </c>
      <c r="J86" t="s">
        <v>21</v>
      </c>
      <c r="K86" t="s">
        <v>22</v>
      </c>
      <c r="L86">
        <v>1343451600</v>
      </c>
      <c r="M86" s="12">
        <f t="shared" si="11"/>
        <v>41118.208333333336</v>
      </c>
      <c r="N86" s="14">
        <f t="shared" si="12"/>
        <v>41118.208333333336</v>
      </c>
      <c r="O86" s="9" t="str">
        <f t="shared" si="13"/>
        <v>July</v>
      </c>
      <c r="P86" s="9">
        <f t="shared" si="14"/>
        <v>2012</v>
      </c>
      <c r="Q86">
        <v>1344315600</v>
      </c>
      <c r="R86" s="5">
        <f t="shared" si="15"/>
        <v>41128.208333333336</v>
      </c>
      <c r="S86" t="b">
        <v>0</v>
      </c>
      <c r="T86" t="b">
        <v>0</v>
      </c>
      <c r="U86" t="s">
        <v>65</v>
      </c>
      <c r="V86" s="5" t="str">
        <f t="shared" si="16"/>
        <v>technology</v>
      </c>
      <c r="W86" t="str">
        <f t="shared" si="17"/>
        <v>wearables</v>
      </c>
    </row>
    <row r="87" spans="1:23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 s="7">
        <f t="shared" si="9"/>
        <v>1.3122448979591836</v>
      </c>
      <c r="H87">
        <v>71</v>
      </c>
      <c r="I87" s="8">
        <f t="shared" si="10"/>
        <v>90.563380281690144</v>
      </c>
      <c r="J87" t="s">
        <v>26</v>
      </c>
      <c r="K87" t="s">
        <v>27</v>
      </c>
      <c r="L87">
        <v>1315717200</v>
      </c>
      <c r="M87" s="12">
        <f t="shared" si="11"/>
        <v>40797.208333333336</v>
      </c>
      <c r="N87" s="14">
        <f t="shared" si="12"/>
        <v>40797.208333333336</v>
      </c>
      <c r="O87" s="9" t="str">
        <f t="shared" si="13"/>
        <v>September</v>
      </c>
      <c r="P87" s="9">
        <f t="shared" si="14"/>
        <v>2011</v>
      </c>
      <c r="Q87">
        <v>1316408400</v>
      </c>
      <c r="R87" s="5">
        <f t="shared" si="15"/>
        <v>40805.208333333336</v>
      </c>
      <c r="S87" t="b">
        <v>0</v>
      </c>
      <c r="T87" t="b">
        <v>0</v>
      </c>
      <c r="U87" t="s">
        <v>60</v>
      </c>
      <c r="V87" s="5" t="str">
        <f t="shared" si="16"/>
        <v>music</v>
      </c>
      <c r="W87" t="str">
        <f t="shared" si="17"/>
        <v>indie rock</v>
      </c>
    </row>
    <row r="88" spans="1:23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 s="7">
        <f t="shared" si="9"/>
        <v>1.6763513513513513</v>
      </c>
      <c r="H88">
        <v>203</v>
      </c>
      <c r="I88" s="8">
        <f t="shared" si="10"/>
        <v>61.108374384236456</v>
      </c>
      <c r="J88" t="s">
        <v>21</v>
      </c>
      <c r="K88" t="s">
        <v>22</v>
      </c>
      <c r="L88">
        <v>1430715600</v>
      </c>
      <c r="M88" s="12">
        <f t="shared" si="11"/>
        <v>42128.208333333328</v>
      </c>
      <c r="N88" s="14">
        <f t="shared" si="12"/>
        <v>42128.208333333328</v>
      </c>
      <c r="O88" s="9" t="str">
        <f t="shared" si="13"/>
        <v>May</v>
      </c>
      <c r="P88" s="9">
        <f t="shared" si="14"/>
        <v>2015</v>
      </c>
      <c r="Q88">
        <v>1431838800</v>
      </c>
      <c r="R88" s="5">
        <f t="shared" si="15"/>
        <v>42141.208333333328</v>
      </c>
      <c r="S88" t="b">
        <v>1</v>
      </c>
      <c r="T88" t="b">
        <v>0</v>
      </c>
      <c r="U88" t="s">
        <v>33</v>
      </c>
      <c r="V88" s="5" t="str">
        <f t="shared" si="16"/>
        <v>theater</v>
      </c>
      <c r="W88" t="str">
        <f t="shared" si="17"/>
        <v>plays</v>
      </c>
    </row>
    <row r="89" spans="1:23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 s="7">
        <f t="shared" si="9"/>
        <v>0.6198488664987406</v>
      </c>
      <c r="H89">
        <v>1482</v>
      </c>
      <c r="I89" s="8">
        <f t="shared" si="10"/>
        <v>83.022941970310384</v>
      </c>
      <c r="J89" t="s">
        <v>26</v>
      </c>
      <c r="K89" t="s">
        <v>27</v>
      </c>
      <c r="L89">
        <v>1299564000</v>
      </c>
      <c r="M89" s="12">
        <f t="shared" si="11"/>
        <v>40610.25</v>
      </c>
      <c r="N89" s="14">
        <f t="shared" si="12"/>
        <v>40610.25</v>
      </c>
      <c r="O89" s="9" t="str">
        <f t="shared" si="13"/>
        <v>March</v>
      </c>
      <c r="P89" s="9">
        <f t="shared" si="14"/>
        <v>2011</v>
      </c>
      <c r="Q89">
        <v>1300510800</v>
      </c>
      <c r="R89" s="5">
        <f t="shared" si="15"/>
        <v>40621.208333333336</v>
      </c>
      <c r="S89" t="b">
        <v>0</v>
      </c>
      <c r="T89" t="b">
        <v>1</v>
      </c>
      <c r="U89" t="s">
        <v>23</v>
      </c>
      <c r="V89" s="5" t="str">
        <f t="shared" si="16"/>
        <v>music</v>
      </c>
      <c r="W89" t="str">
        <f t="shared" si="17"/>
        <v>rock</v>
      </c>
    </row>
    <row r="90" spans="1:23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 s="7">
        <f t="shared" si="9"/>
        <v>2.6074999999999999</v>
      </c>
      <c r="H90">
        <v>113</v>
      </c>
      <c r="I90" s="8">
        <f t="shared" si="10"/>
        <v>110.76106194690266</v>
      </c>
      <c r="J90" t="s">
        <v>21</v>
      </c>
      <c r="K90" t="s">
        <v>22</v>
      </c>
      <c r="L90">
        <v>1429160400</v>
      </c>
      <c r="M90" s="12">
        <f t="shared" si="11"/>
        <v>42110.208333333328</v>
      </c>
      <c r="N90" s="14">
        <f t="shared" si="12"/>
        <v>42110.208333333328</v>
      </c>
      <c r="O90" s="9" t="str">
        <f t="shared" si="13"/>
        <v>April</v>
      </c>
      <c r="P90" s="9">
        <f t="shared" si="14"/>
        <v>2015</v>
      </c>
      <c r="Q90">
        <v>1431061200</v>
      </c>
      <c r="R90" s="5">
        <f t="shared" si="15"/>
        <v>42132.208333333328</v>
      </c>
      <c r="S90" t="b">
        <v>0</v>
      </c>
      <c r="T90" t="b">
        <v>0</v>
      </c>
      <c r="U90" t="s">
        <v>206</v>
      </c>
      <c r="V90" s="5" t="str">
        <f t="shared" si="16"/>
        <v>publishing</v>
      </c>
      <c r="W90" t="str">
        <f t="shared" si="17"/>
        <v>translations</v>
      </c>
    </row>
    <row r="91" spans="1:23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 s="7">
        <f t="shared" si="9"/>
        <v>2.5258823529411765</v>
      </c>
      <c r="H91">
        <v>96</v>
      </c>
      <c r="I91" s="8">
        <f t="shared" si="10"/>
        <v>89.458333333333329</v>
      </c>
      <c r="J91" t="s">
        <v>21</v>
      </c>
      <c r="K91" t="s">
        <v>22</v>
      </c>
      <c r="L91">
        <v>1271307600</v>
      </c>
      <c r="M91" s="12">
        <f t="shared" si="11"/>
        <v>40283.208333333336</v>
      </c>
      <c r="N91" s="14">
        <f t="shared" si="12"/>
        <v>40283.208333333336</v>
      </c>
      <c r="O91" s="9" t="str">
        <f t="shared" si="13"/>
        <v>April</v>
      </c>
      <c r="P91" s="9">
        <f t="shared" si="14"/>
        <v>2010</v>
      </c>
      <c r="Q91">
        <v>1271480400</v>
      </c>
      <c r="R91" s="5">
        <f t="shared" si="15"/>
        <v>40285.208333333336</v>
      </c>
      <c r="S91" t="b">
        <v>0</v>
      </c>
      <c r="T91" t="b">
        <v>0</v>
      </c>
      <c r="U91" t="s">
        <v>33</v>
      </c>
      <c r="V91" s="5" t="str">
        <f t="shared" si="16"/>
        <v>theater</v>
      </c>
      <c r="W91" t="str">
        <f t="shared" si="17"/>
        <v>plays</v>
      </c>
    </row>
    <row r="92" spans="1:23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 s="7">
        <f t="shared" si="9"/>
        <v>0.7861538461538462</v>
      </c>
      <c r="H92">
        <v>106</v>
      </c>
      <c r="I92" s="8">
        <f t="shared" si="10"/>
        <v>57.849056603773583</v>
      </c>
      <c r="J92" t="s">
        <v>21</v>
      </c>
      <c r="K92" t="s">
        <v>22</v>
      </c>
      <c r="L92">
        <v>1456380000</v>
      </c>
      <c r="M92" s="12">
        <f t="shared" si="11"/>
        <v>42425.25</v>
      </c>
      <c r="N92" s="14">
        <f t="shared" si="12"/>
        <v>42425.25</v>
      </c>
      <c r="O92" s="9" t="str">
        <f t="shared" si="13"/>
        <v>February</v>
      </c>
      <c r="P92" s="9">
        <f t="shared" si="14"/>
        <v>2016</v>
      </c>
      <c r="Q92">
        <v>1456380000</v>
      </c>
      <c r="R92" s="5">
        <f t="shared" si="15"/>
        <v>42425.25</v>
      </c>
      <c r="S92" t="b">
        <v>0</v>
      </c>
      <c r="T92" t="b">
        <v>1</v>
      </c>
      <c r="U92" t="s">
        <v>33</v>
      </c>
      <c r="V92" s="5" t="str">
        <f t="shared" si="16"/>
        <v>theater</v>
      </c>
      <c r="W92" t="str">
        <f t="shared" si="17"/>
        <v>plays</v>
      </c>
    </row>
    <row r="93" spans="1:23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 s="7">
        <f t="shared" si="9"/>
        <v>0.48404406999351912</v>
      </c>
      <c r="H93">
        <v>679</v>
      </c>
      <c r="I93" s="8">
        <f t="shared" si="10"/>
        <v>109.99705449189985</v>
      </c>
      <c r="J93" t="s">
        <v>107</v>
      </c>
      <c r="K93" t="s">
        <v>108</v>
      </c>
      <c r="L93">
        <v>1470459600</v>
      </c>
      <c r="M93" s="12">
        <f t="shared" si="11"/>
        <v>42588.208333333328</v>
      </c>
      <c r="N93" s="14">
        <f t="shared" si="12"/>
        <v>42588.208333333328</v>
      </c>
      <c r="O93" s="9" t="str">
        <f t="shared" si="13"/>
        <v>August</v>
      </c>
      <c r="P93" s="9">
        <f t="shared" si="14"/>
        <v>2016</v>
      </c>
      <c r="Q93">
        <v>1472878800</v>
      </c>
      <c r="R93" s="5">
        <f t="shared" si="15"/>
        <v>42616.208333333328</v>
      </c>
      <c r="S93" t="b">
        <v>0</v>
      </c>
      <c r="T93" t="b">
        <v>0</v>
      </c>
      <c r="U93" t="s">
        <v>206</v>
      </c>
      <c r="V93" s="5" t="str">
        <f t="shared" si="16"/>
        <v>publishing</v>
      </c>
      <c r="W93" t="str">
        <f t="shared" si="17"/>
        <v>translations</v>
      </c>
    </row>
    <row r="94" spans="1:23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 s="7">
        <f t="shared" si="9"/>
        <v>2.5887500000000001</v>
      </c>
      <c r="H94">
        <v>498</v>
      </c>
      <c r="I94" s="8">
        <f t="shared" si="10"/>
        <v>103.96586345381526</v>
      </c>
      <c r="J94" t="s">
        <v>98</v>
      </c>
      <c r="K94" t="s">
        <v>99</v>
      </c>
      <c r="L94">
        <v>1277269200</v>
      </c>
      <c r="M94" s="12">
        <f t="shared" si="11"/>
        <v>40352.208333333336</v>
      </c>
      <c r="N94" s="14">
        <f t="shared" si="12"/>
        <v>40352.208333333336</v>
      </c>
      <c r="O94" s="9" t="str">
        <f t="shared" si="13"/>
        <v>June</v>
      </c>
      <c r="P94" s="9">
        <f t="shared" si="14"/>
        <v>2010</v>
      </c>
      <c r="Q94">
        <v>1277355600</v>
      </c>
      <c r="R94" s="5">
        <f t="shared" si="15"/>
        <v>40353.208333333336</v>
      </c>
      <c r="S94" t="b">
        <v>0</v>
      </c>
      <c r="T94" t="b">
        <v>1</v>
      </c>
      <c r="U94" t="s">
        <v>89</v>
      </c>
      <c r="V94" s="5" t="str">
        <f t="shared" si="16"/>
        <v>games</v>
      </c>
      <c r="W94" t="str">
        <f t="shared" si="17"/>
        <v>video games</v>
      </c>
    </row>
    <row r="95" spans="1:23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 s="7">
        <f t="shared" si="9"/>
        <v>0.60548713235294116</v>
      </c>
      <c r="H95">
        <v>610</v>
      </c>
      <c r="I95" s="8">
        <f t="shared" si="10"/>
        <v>107.99508196721311</v>
      </c>
      <c r="J95" t="s">
        <v>21</v>
      </c>
      <c r="K95" t="s">
        <v>22</v>
      </c>
      <c r="L95">
        <v>1350709200</v>
      </c>
      <c r="M95" s="12">
        <f t="shared" si="11"/>
        <v>41202.208333333336</v>
      </c>
      <c r="N95" s="14">
        <f t="shared" si="12"/>
        <v>41202.208333333336</v>
      </c>
      <c r="O95" s="9" t="str">
        <f t="shared" si="13"/>
        <v>October</v>
      </c>
      <c r="P95" s="9">
        <f t="shared" si="14"/>
        <v>2012</v>
      </c>
      <c r="Q95">
        <v>1351054800</v>
      </c>
      <c r="R95" s="5">
        <f t="shared" si="15"/>
        <v>41206.208333333336</v>
      </c>
      <c r="S95" t="b">
        <v>0</v>
      </c>
      <c r="T95" t="b">
        <v>1</v>
      </c>
      <c r="U95" t="s">
        <v>33</v>
      </c>
      <c r="V95" s="5" t="str">
        <f t="shared" si="16"/>
        <v>theater</v>
      </c>
      <c r="W95" t="str">
        <f t="shared" si="17"/>
        <v>plays</v>
      </c>
    </row>
    <row r="96" spans="1:23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 s="7">
        <f t="shared" si="9"/>
        <v>3.036896551724138</v>
      </c>
      <c r="H96">
        <v>180</v>
      </c>
      <c r="I96" s="8">
        <f t="shared" si="10"/>
        <v>48.927777777777777</v>
      </c>
      <c r="J96" t="s">
        <v>40</v>
      </c>
      <c r="K96" t="s">
        <v>41</v>
      </c>
      <c r="L96">
        <v>1554613200</v>
      </c>
      <c r="M96" s="12">
        <f t="shared" si="11"/>
        <v>43562.208333333328</v>
      </c>
      <c r="N96" s="14">
        <f t="shared" si="12"/>
        <v>43562.208333333328</v>
      </c>
      <c r="O96" s="9" t="str">
        <f t="shared" si="13"/>
        <v>April</v>
      </c>
      <c r="P96" s="9">
        <f t="shared" si="14"/>
        <v>2019</v>
      </c>
      <c r="Q96">
        <v>1555563600</v>
      </c>
      <c r="R96" s="5">
        <f t="shared" si="15"/>
        <v>43573.208333333328</v>
      </c>
      <c r="S96" t="b">
        <v>0</v>
      </c>
      <c r="T96" t="b">
        <v>0</v>
      </c>
      <c r="U96" t="s">
        <v>28</v>
      </c>
      <c r="V96" s="5" t="str">
        <f t="shared" si="16"/>
        <v>technology</v>
      </c>
      <c r="W96" t="str">
        <f t="shared" si="17"/>
        <v>web</v>
      </c>
    </row>
    <row r="97" spans="1:23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 s="7">
        <f t="shared" si="9"/>
        <v>1.1299999999999999</v>
      </c>
      <c r="H97">
        <v>27</v>
      </c>
      <c r="I97" s="8">
        <f t="shared" si="10"/>
        <v>37.666666666666664</v>
      </c>
      <c r="J97" t="s">
        <v>21</v>
      </c>
      <c r="K97" t="s">
        <v>22</v>
      </c>
      <c r="L97">
        <v>1571029200</v>
      </c>
      <c r="M97" s="12">
        <f t="shared" si="11"/>
        <v>43752.208333333328</v>
      </c>
      <c r="N97" s="14">
        <f t="shared" si="12"/>
        <v>43752.208333333328</v>
      </c>
      <c r="O97" s="9" t="str">
        <f t="shared" si="13"/>
        <v>October</v>
      </c>
      <c r="P97" s="9">
        <f t="shared" si="14"/>
        <v>2019</v>
      </c>
      <c r="Q97">
        <v>1571634000</v>
      </c>
      <c r="R97" s="5">
        <f t="shared" si="15"/>
        <v>43759.208333333328</v>
      </c>
      <c r="S97" t="b">
        <v>0</v>
      </c>
      <c r="T97" t="b">
        <v>0</v>
      </c>
      <c r="U97" t="s">
        <v>42</v>
      </c>
      <c r="V97" s="5" t="str">
        <f t="shared" si="16"/>
        <v>film &amp; video</v>
      </c>
      <c r="W97" t="str">
        <f t="shared" si="17"/>
        <v>documentary</v>
      </c>
    </row>
    <row r="98" spans="1:23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 s="7">
        <f t="shared" si="9"/>
        <v>2.1737876614060259</v>
      </c>
      <c r="H98">
        <v>2331</v>
      </c>
      <c r="I98" s="8">
        <f t="shared" si="10"/>
        <v>64.999141999141997</v>
      </c>
      <c r="J98" t="s">
        <v>21</v>
      </c>
      <c r="K98" t="s">
        <v>22</v>
      </c>
      <c r="L98">
        <v>1299736800</v>
      </c>
      <c r="M98" s="12">
        <f t="shared" si="11"/>
        <v>40612.25</v>
      </c>
      <c r="N98" s="14">
        <f t="shared" si="12"/>
        <v>40612.25</v>
      </c>
      <c r="O98" s="9" t="str">
        <f t="shared" si="13"/>
        <v>March</v>
      </c>
      <c r="P98" s="9">
        <f t="shared" si="14"/>
        <v>2011</v>
      </c>
      <c r="Q98">
        <v>1300856400</v>
      </c>
      <c r="R98" s="5">
        <f t="shared" si="15"/>
        <v>40625.208333333336</v>
      </c>
      <c r="S98" t="b">
        <v>0</v>
      </c>
      <c r="T98" t="b">
        <v>0</v>
      </c>
      <c r="U98" t="s">
        <v>33</v>
      </c>
      <c r="V98" s="5" t="str">
        <f t="shared" si="16"/>
        <v>theater</v>
      </c>
      <c r="W98" t="str">
        <f t="shared" si="17"/>
        <v>plays</v>
      </c>
    </row>
    <row r="99" spans="1:23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 s="7">
        <f t="shared" si="9"/>
        <v>9.2669230769230762</v>
      </c>
      <c r="H99">
        <v>113</v>
      </c>
      <c r="I99" s="8">
        <f t="shared" si="10"/>
        <v>106.61061946902655</v>
      </c>
      <c r="J99" t="s">
        <v>21</v>
      </c>
      <c r="K99" t="s">
        <v>22</v>
      </c>
      <c r="L99">
        <v>1435208400</v>
      </c>
      <c r="M99" s="12">
        <f t="shared" si="11"/>
        <v>42180.208333333328</v>
      </c>
      <c r="N99" s="14">
        <f t="shared" si="12"/>
        <v>42180.208333333328</v>
      </c>
      <c r="O99" s="9" t="str">
        <f t="shared" si="13"/>
        <v>June</v>
      </c>
      <c r="P99" s="9">
        <f t="shared" si="14"/>
        <v>2015</v>
      </c>
      <c r="Q99">
        <v>1439874000</v>
      </c>
      <c r="R99" s="5">
        <f t="shared" si="15"/>
        <v>42234.208333333328</v>
      </c>
      <c r="S99" t="b">
        <v>0</v>
      </c>
      <c r="T99" t="b">
        <v>0</v>
      </c>
      <c r="U99" t="s">
        <v>17</v>
      </c>
      <c r="V99" s="5" t="str">
        <f t="shared" si="16"/>
        <v>food</v>
      </c>
      <c r="W99" t="str">
        <f t="shared" si="17"/>
        <v>food trucks</v>
      </c>
    </row>
    <row r="100" spans="1:23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 s="7">
        <f t="shared" si="9"/>
        <v>0.33692229038854804</v>
      </c>
      <c r="H100">
        <v>1220</v>
      </c>
      <c r="I100" s="8">
        <f t="shared" si="10"/>
        <v>27.009016393442622</v>
      </c>
      <c r="J100" t="s">
        <v>26</v>
      </c>
      <c r="K100" t="s">
        <v>27</v>
      </c>
      <c r="L100">
        <v>1437973200</v>
      </c>
      <c r="M100" s="12">
        <f t="shared" si="11"/>
        <v>42212.208333333328</v>
      </c>
      <c r="N100" s="14">
        <f t="shared" si="12"/>
        <v>42212.208333333328</v>
      </c>
      <c r="O100" s="9" t="str">
        <f t="shared" si="13"/>
        <v>July</v>
      </c>
      <c r="P100" s="9">
        <f t="shared" si="14"/>
        <v>2015</v>
      </c>
      <c r="Q100">
        <v>1438318800</v>
      </c>
      <c r="R100" s="5">
        <f t="shared" si="15"/>
        <v>42216.208333333328</v>
      </c>
      <c r="S100" t="b">
        <v>0</v>
      </c>
      <c r="T100" t="b">
        <v>0</v>
      </c>
      <c r="U100" t="s">
        <v>89</v>
      </c>
      <c r="V100" s="5" t="str">
        <f t="shared" si="16"/>
        <v>games</v>
      </c>
      <c r="W100" t="str">
        <f t="shared" si="17"/>
        <v>video games</v>
      </c>
    </row>
    <row r="101" spans="1:23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 s="7">
        <f t="shared" si="9"/>
        <v>1.9672368421052631</v>
      </c>
      <c r="H101">
        <v>164</v>
      </c>
      <c r="I101" s="8">
        <f t="shared" si="10"/>
        <v>91.16463414634147</v>
      </c>
      <c r="J101" t="s">
        <v>21</v>
      </c>
      <c r="K101" t="s">
        <v>22</v>
      </c>
      <c r="L101">
        <v>1416895200</v>
      </c>
      <c r="M101" s="12">
        <f t="shared" si="11"/>
        <v>41968.25</v>
      </c>
      <c r="N101" s="14">
        <f t="shared" si="12"/>
        <v>41968.25</v>
      </c>
      <c r="O101" s="9" t="str">
        <f t="shared" si="13"/>
        <v>November</v>
      </c>
      <c r="P101" s="9">
        <f t="shared" si="14"/>
        <v>2014</v>
      </c>
      <c r="Q101">
        <v>1419400800</v>
      </c>
      <c r="R101" s="5">
        <f t="shared" si="15"/>
        <v>41997.25</v>
      </c>
      <c r="S101" t="b">
        <v>0</v>
      </c>
      <c r="T101" t="b">
        <v>0</v>
      </c>
      <c r="U101" t="s">
        <v>33</v>
      </c>
      <c r="V101" s="5" t="str">
        <f t="shared" si="16"/>
        <v>theater</v>
      </c>
      <c r="W101" t="str">
        <f t="shared" si="17"/>
        <v>plays</v>
      </c>
    </row>
    <row r="102" spans="1:23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 s="7">
        <f t="shared" si="9"/>
        <v>0.01</v>
      </c>
      <c r="H102">
        <v>1</v>
      </c>
      <c r="I102" s="8">
        <f t="shared" si="10"/>
        <v>1</v>
      </c>
      <c r="J102" t="s">
        <v>21</v>
      </c>
      <c r="K102" t="s">
        <v>22</v>
      </c>
      <c r="L102">
        <v>1319000400</v>
      </c>
      <c r="M102" s="12">
        <f t="shared" si="11"/>
        <v>40835.208333333336</v>
      </c>
      <c r="N102" s="14">
        <f t="shared" si="12"/>
        <v>40835.208333333336</v>
      </c>
      <c r="O102" s="9" t="str">
        <f t="shared" si="13"/>
        <v>October</v>
      </c>
      <c r="P102" s="9">
        <f t="shared" si="14"/>
        <v>2011</v>
      </c>
      <c r="Q102">
        <v>1320555600</v>
      </c>
      <c r="R102" s="5">
        <f t="shared" si="15"/>
        <v>40853.208333333336</v>
      </c>
      <c r="S102" t="b">
        <v>0</v>
      </c>
      <c r="T102" t="b">
        <v>0</v>
      </c>
      <c r="U102" t="s">
        <v>33</v>
      </c>
      <c r="V102" s="5" t="str">
        <f t="shared" si="16"/>
        <v>theater</v>
      </c>
      <c r="W102" t="str">
        <f t="shared" si="17"/>
        <v>plays</v>
      </c>
    </row>
    <row r="103" spans="1:23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 s="7">
        <f t="shared" si="9"/>
        <v>10.214444444444444</v>
      </c>
      <c r="H103">
        <v>164</v>
      </c>
      <c r="I103" s="8">
        <f t="shared" si="10"/>
        <v>56.054878048780488</v>
      </c>
      <c r="J103" t="s">
        <v>21</v>
      </c>
      <c r="K103" t="s">
        <v>22</v>
      </c>
      <c r="L103">
        <v>1424498400</v>
      </c>
      <c r="M103" s="12">
        <f t="shared" si="11"/>
        <v>42056.25</v>
      </c>
      <c r="N103" s="14">
        <f t="shared" si="12"/>
        <v>42056.25</v>
      </c>
      <c r="O103" s="9" t="str">
        <f t="shared" si="13"/>
        <v>February</v>
      </c>
      <c r="P103" s="9">
        <f t="shared" si="14"/>
        <v>2015</v>
      </c>
      <c r="Q103">
        <v>1425103200</v>
      </c>
      <c r="R103" s="5">
        <f t="shared" si="15"/>
        <v>42063.25</v>
      </c>
      <c r="S103" t="b">
        <v>0</v>
      </c>
      <c r="T103" t="b">
        <v>1</v>
      </c>
      <c r="U103" t="s">
        <v>50</v>
      </c>
      <c r="V103" s="5" t="str">
        <f t="shared" si="16"/>
        <v>music</v>
      </c>
      <c r="W103" t="str">
        <f t="shared" si="17"/>
        <v>electric music</v>
      </c>
    </row>
    <row r="104" spans="1:23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 s="7">
        <f t="shared" si="9"/>
        <v>2.8167567567567566</v>
      </c>
      <c r="H104">
        <v>336</v>
      </c>
      <c r="I104" s="8">
        <f t="shared" si="10"/>
        <v>31.017857142857142</v>
      </c>
      <c r="J104" t="s">
        <v>21</v>
      </c>
      <c r="K104" t="s">
        <v>22</v>
      </c>
      <c r="L104">
        <v>1526274000</v>
      </c>
      <c r="M104" s="12">
        <f t="shared" si="11"/>
        <v>43234.208333333328</v>
      </c>
      <c r="N104" s="14">
        <f t="shared" si="12"/>
        <v>43234.208333333328</v>
      </c>
      <c r="O104" s="9" t="str">
        <f t="shared" si="13"/>
        <v>May</v>
      </c>
      <c r="P104" s="9">
        <f t="shared" si="14"/>
        <v>2018</v>
      </c>
      <c r="Q104">
        <v>1526878800</v>
      </c>
      <c r="R104" s="5">
        <f t="shared" si="15"/>
        <v>43241.208333333328</v>
      </c>
      <c r="S104" t="b">
        <v>0</v>
      </c>
      <c r="T104" t="b">
        <v>1</v>
      </c>
      <c r="U104" t="s">
        <v>65</v>
      </c>
      <c r="V104" s="5" t="str">
        <f t="shared" si="16"/>
        <v>technology</v>
      </c>
      <c r="W104" t="str">
        <f t="shared" si="17"/>
        <v>wearables</v>
      </c>
    </row>
    <row r="105" spans="1:23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 s="7">
        <f t="shared" si="9"/>
        <v>0.24610000000000001</v>
      </c>
      <c r="H105">
        <v>37</v>
      </c>
      <c r="I105" s="8">
        <f t="shared" si="10"/>
        <v>66.513513513513516</v>
      </c>
      <c r="J105" t="s">
        <v>107</v>
      </c>
      <c r="K105" t="s">
        <v>108</v>
      </c>
      <c r="L105">
        <v>1287896400</v>
      </c>
      <c r="M105" s="12">
        <f t="shared" si="11"/>
        <v>40475.208333333336</v>
      </c>
      <c r="N105" s="14">
        <f t="shared" si="12"/>
        <v>40475.208333333336</v>
      </c>
      <c r="O105" s="9" t="str">
        <f t="shared" si="13"/>
        <v>October</v>
      </c>
      <c r="P105" s="9">
        <f t="shared" si="14"/>
        <v>2010</v>
      </c>
      <c r="Q105">
        <v>1288674000</v>
      </c>
      <c r="R105" s="5">
        <f t="shared" si="15"/>
        <v>40484.208333333336</v>
      </c>
      <c r="S105" t="b">
        <v>0</v>
      </c>
      <c r="T105" t="b">
        <v>0</v>
      </c>
      <c r="U105" t="s">
        <v>50</v>
      </c>
      <c r="V105" s="5" t="str">
        <f t="shared" si="16"/>
        <v>music</v>
      </c>
      <c r="W105" t="str">
        <f t="shared" si="17"/>
        <v>electric music</v>
      </c>
    </row>
    <row r="106" spans="1:23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 s="7">
        <f t="shared" si="9"/>
        <v>1.4314010067114094</v>
      </c>
      <c r="H106">
        <v>1917</v>
      </c>
      <c r="I106" s="8">
        <f t="shared" si="10"/>
        <v>89.005216484089729</v>
      </c>
      <c r="J106" t="s">
        <v>21</v>
      </c>
      <c r="K106" t="s">
        <v>22</v>
      </c>
      <c r="L106">
        <v>1495515600</v>
      </c>
      <c r="M106" s="12">
        <f t="shared" si="11"/>
        <v>42878.208333333328</v>
      </c>
      <c r="N106" s="14">
        <f t="shared" si="12"/>
        <v>42878.208333333328</v>
      </c>
      <c r="O106" s="9" t="str">
        <f t="shared" si="13"/>
        <v>May</v>
      </c>
      <c r="P106" s="9">
        <f t="shared" si="14"/>
        <v>2017</v>
      </c>
      <c r="Q106">
        <v>1495602000</v>
      </c>
      <c r="R106" s="5">
        <f t="shared" si="15"/>
        <v>42879.208333333328</v>
      </c>
      <c r="S106" t="b">
        <v>0</v>
      </c>
      <c r="T106" t="b">
        <v>0</v>
      </c>
      <c r="U106" t="s">
        <v>60</v>
      </c>
      <c r="V106" s="5" t="str">
        <f t="shared" si="16"/>
        <v>music</v>
      </c>
      <c r="W106" t="str">
        <f t="shared" si="17"/>
        <v>indie rock</v>
      </c>
    </row>
    <row r="107" spans="1:23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 s="7">
        <f t="shared" si="9"/>
        <v>1.4454411764705883</v>
      </c>
      <c r="H107">
        <v>95</v>
      </c>
      <c r="I107" s="8">
        <f t="shared" si="10"/>
        <v>103.46315789473684</v>
      </c>
      <c r="J107" t="s">
        <v>21</v>
      </c>
      <c r="K107" t="s">
        <v>22</v>
      </c>
      <c r="L107">
        <v>1364878800</v>
      </c>
      <c r="M107" s="12">
        <f t="shared" si="11"/>
        <v>41366.208333333336</v>
      </c>
      <c r="N107" s="14">
        <f t="shared" si="12"/>
        <v>41366.208333333336</v>
      </c>
      <c r="O107" s="9" t="str">
        <f t="shared" si="13"/>
        <v>April</v>
      </c>
      <c r="P107" s="9">
        <f t="shared" si="14"/>
        <v>2013</v>
      </c>
      <c r="Q107">
        <v>1366434000</v>
      </c>
      <c r="R107" s="5">
        <f t="shared" si="15"/>
        <v>41384.208333333336</v>
      </c>
      <c r="S107" t="b">
        <v>0</v>
      </c>
      <c r="T107" t="b">
        <v>0</v>
      </c>
      <c r="U107" t="s">
        <v>28</v>
      </c>
      <c r="V107" s="5" t="str">
        <f t="shared" si="16"/>
        <v>technology</v>
      </c>
      <c r="W107" t="str">
        <f t="shared" si="17"/>
        <v>web</v>
      </c>
    </row>
    <row r="108" spans="1:23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 s="7">
        <f t="shared" si="9"/>
        <v>3.5912820512820511</v>
      </c>
      <c r="H108">
        <v>147</v>
      </c>
      <c r="I108" s="8">
        <f t="shared" si="10"/>
        <v>95.278911564625844</v>
      </c>
      <c r="J108" t="s">
        <v>21</v>
      </c>
      <c r="K108" t="s">
        <v>22</v>
      </c>
      <c r="L108">
        <v>1567918800</v>
      </c>
      <c r="M108" s="12">
        <f t="shared" si="11"/>
        <v>43716.208333333328</v>
      </c>
      <c r="N108" s="14">
        <f t="shared" si="12"/>
        <v>43716.208333333328</v>
      </c>
      <c r="O108" s="9" t="str">
        <f t="shared" si="13"/>
        <v>September</v>
      </c>
      <c r="P108" s="9">
        <f t="shared" si="14"/>
        <v>2019</v>
      </c>
      <c r="Q108">
        <v>1568350800</v>
      </c>
      <c r="R108" s="5">
        <f t="shared" si="15"/>
        <v>43721.208333333328</v>
      </c>
      <c r="S108" t="b">
        <v>0</v>
      </c>
      <c r="T108" t="b">
        <v>0</v>
      </c>
      <c r="U108" t="s">
        <v>33</v>
      </c>
      <c r="V108" s="5" t="str">
        <f t="shared" si="16"/>
        <v>theater</v>
      </c>
      <c r="W108" t="str">
        <f t="shared" si="17"/>
        <v>plays</v>
      </c>
    </row>
    <row r="109" spans="1:23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 s="7">
        <f t="shared" si="9"/>
        <v>1.8648571428571428</v>
      </c>
      <c r="H109">
        <v>86</v>
      </c>
      <c r="I109" s="8">
        <f t="shared" si="10"/>
        <v>75.895348837209298</v>
      </c>
      <c r="J109" t="s">
        <v>21</v>
      </c>
      <c r="K109" t="s">
        <v>22</v>
      </c>
      <c r="L109">
        <v>1524459600</v>
      </c>
      <c r="M109" s="12">
        <f t="shared" si="11"/>
        <v>43213.208333333328</v>
      </c>
      <c r="N109" s="14">
        <f t="shared" si="12"/>
        <v>43213.208333333328</v>
      </c>
      <c r="O109" s="9" t="str">
        <f t="shared" si="13"/>
        <v>April</v>
      </c>
      <c r="P109" s="9">
        <f t="shared" si="14"/>
        <v>2018</v>
      </c>
      <c r="Q109">
        <v>1525928400</v>
      </c>
      <c r="R109" s="5">
        <f t="shared" si="15"/>
        <v>43230.208333333328</v>
      </c>
      <c r="S109" t="b">
        <v>0</v>
      </c>
      <c r="T109" t="b">
        <v>1</v>
      </c>
      <c r="U109" t="s">
        <v>33</v>
      </c>
      <c r="V109" s="5" t="str">
        <f t="shared" si="16"/>
        <v>theater</v>
      </c>
      <c r="W109" t="str">
        <f t="shared" si="17"/>
        <v>plays</v>
      </c>
    </row>
    <row r="110" spans="1:23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 s="7">
        <f t="shared" si="9"/>
        <v>5.9526666666666666</v>
      </c>
      <c r="H110">
        <v>83</v>
      </c>
      <c r="I110" s="8">
        <f t="shared" si="10"/>
        <v>107.57831325301204</v>
      </c>
      <c r="J110" t="s">
        <v>21</v>
      </c>
      <c r="K110" t="s">
        <v>22</v>
      </c>
      <c r="L110">
        <v>1333688400</v>
      </c>
      <c r="M110" s="12">
        <f t="shared" si="11"/>
        <v>41005.208333333336</v>
      </c>
      <c r="N110" s="14">
        <f t="shared" si="12"/>
        <v>41005.208333333336</v>
      </c>
      <c r="O110" s="9" t="str">
        <f t="shared" si="13"/>
        <v>April</v>
      </c>
      <c r="P110" s="9">
        <f t="shared" si="14"/>
        <v>2012</v>
      </c>
      <c r="Q110">
        <v>1336885200</v>
      </c>
      <c r="R110" s="5">
        <f t="shared" si="15"/>
        <v>41042.208333333336</v>
      </c>
      <c r="S110" t="b">
        <v>0</v>
      </c>
      <c r="T110" t="b">
        <v>0</v>
      </c>
      <c r="U110" t="s">
        <v>42</v>
      </c>
      <c r="V110" s="5" t="str">
        <f t="shared" si="16"/>
        <v>film &amp; video</v>
      </c>
      <c r="W110" t="str">
        <f t="shared" si="17"/>
        <v>documentary</v>
      </c>
    </row>
    <row r="111" spans="1:23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 s="7">
        <f t="shared" si="9"/>
        <v>0.5921153846153846</v>
      </c>
      <c r="H111">
        <v>60</v>
      </c>
      <c r="I111" s="8">
        <f t="shared" si="10"/>
        <v>51.31666666666667</v>
      </c>
      <c r="J111" t="s">
        <v>21</v>
      </c>
      <c r="K111" t="s">
        <v>22</v>
      </c>
      <c r="L111">
        <v>1389506400</v>
      </c>
      <c r="M111" s="12">
        <f t="shared" si="11"/>
        <v>41651.25</v>
      </c>
      <c r="N111" s="14">
        <f t="shared" si="12"/>
        <v>41651.25</v>
      </c>
      <c r="O111" s="9" t="str">
        <f t="shared" si="13"/>
        <v>January</v>
      </c>
      <c r="P111" s="9">
        <f t="shared" si="14"/>
        <v>2014</v>
      </c>
      <c r="Q111">
        <v>1389679200</v>
      </c>
      <c r="R111" s="5">
        <f t="shared" si="15"/>
        <v>41653.25</v>
      </c>
      <c r="S111" t="b">
        <v>0</v>
      </c>
      <c r="T111" t="b">
        <v>0</v>
      </c>
      <c r="U111" t="s">
        <v>269</v>
      </c>
      <c r="V111" s="5" t="str">
        <f t="shared" si="16"/>
        <v>film &amp; video</v>
      </c>
      <c r="W111" t="str">
        <f t="shared" si="17"/>
        <v>television</v>
      </c>
    </row>
    <row r="112" spans="1:23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 s="7">
        <f t="shared" si="9"/>
        <v>0.14962780898876404</v>
      </c>
      <c r="H112">
        <v>296</v>
      </c>
      <c r="I112" s="8">
        <f t="shared" si="10"/>
        <v>71.983108108108112</v>
      </c>
      <c r="J112" t="s">
        <v>21</v>
      </c>
      <c r="K112" t="s">
        <v>22</v>
      </c>
      <c r="L112">
        <v>1536642000</v>
      </c>
      <c r="M112" s="12">
        <f t="shared" si="11"/>
        <v>43354.208333333328</v>
      </c>
      <c r="N112" s="14">
        <f t="shared" si="12"/>
        <v>43354.208333333328</v>
      </c>
      <c r="O112" s="9" t="str">
        <f t="shared" si="13"/>
        <v>September</v>
      </c>
      <c r="P112" s="9">
        <f t="shared" si="14"/>
        <v>2018</v>
      </c>
      <c r="Q112">
        <v>1538283600</v>
      </c>
      <c r="R112" s="5">
        <f t="shared" si="15"/>
        <v>43373.208333333328</v>
      </c>
      <c r="S112" t="b">
        <v>0</v>
      </c>
      <c r="T112" t="b">
        <v>0</v>
      </c>
      <c r="U112" t="s">
        <v>17</v>
      </c>
      <c r="V112" s="5" t="str">
        <f t="shared" si="16"/>
        <v>food</v>
      </c>
      <c r="W112" t="str">
        <f t="shared" si="17"/>
        <v>food trucks</v>
      </c>
    </row>
    <row r="113" spans="1:23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 s="7">
        <f t="shared" si="9"/>
        <v>1.1995602605863191</v>
      </c>
      <c r="H113">
        <v>676</v>
      </c>
      <c r="I113" s="8">
        <f t="shared" si="10"/>
        <v>108.95414201183432</v>
      </c>
      <c r="J113" t="s">
        <v>21</v>
      </c>
      <c r="K113" t="s">
        <v>22</v>
      </c>
      <c r="L113">
        <v>1348290000</v>
      </c>
      <c r="M113" s="12">
        <f t="shared" si="11"/>
        <v>41174.208333333336</v>
      </c>
      <c r="N113" s="14">
        <f t="shared" si="12"/>
        <v>41174.208333333336</v>
      </c>
      <c r="O113" s="9" t="str">
        <f t="shared" si="13"/>
        <v>September</v>
      </c>
      <c r="P113" s="9">
        <f t="shared" si="14"/>
        <v>2012</v>
      </c>
      <c r="Q113">
        <v>1348808400</v>
      </c>
      <c r="R113" s="5">
        <f t="shared" si="15"/>
        <v>41180.208333333336</v>
      </c>
      <c r="S113" t="b">
        <v>0</v>
      </c>
      <c r="T113" t="b">
        <v>0</v>
      </c>
      <c r="U113" t="s">
        <v>133</v>
      </c>
      <c r="V113" s="5" t="str">
        <f t="shared" si="16"/>
        <v>publishing</v>
      </c>
      <c r="W113" t="str">
        <f t="shared" si="17"/>
        <v>radio &amp; podcasts</v>
      </c>
    </row>
    <row r="114" spans="1:23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 s="7">
        <f t="shared" si="9"/>
        <v>2.6882978723404256</v>
      </c>
      <c r="H114">
        <v>361</v>
      </c>
      <c r="I114" s="8">
        <f t="shared" si="10"/>
        <v>35</v>
      </c>
      <c r="J114" t="s">
        <v>26</v>
      </c>
      <c r="K114" t="s">
        <v>27</v>
      </c>
      <c r="L114">
        <v>1408856400</v>
      </c>
      <c r="M114" s="12">
        <f t="shared" si="11"/>
        <v>41875.208333333336</v>
      </c>
      <c r="N114" s="14">
        <f t="shared" si="12"/>
        <v>41875.208333333336</v>
      </c>
      <c r="O114" s="9" t="str">
        <f t="shared" si="13"/>
        <v>August</v>
      </c>
      <c r="P114" s="9">
        <f t="shared" si="14"/>
        <v>2014</v>
      </c>
      <c r="Q114">
        <v>1410152400</v>
      </c>
      <c r="R114" s="5">
        <f t="shared" si="15"/>
        <v>41890.208333333336</v>
      </c>
      <c r="S114" t="b">
        <v>0</v>
      </c>
      <c r="T114" t="b">
        <v>0</v>
      </c>
      <c r="U114" t="s">
        <v>28</v>
      </c>
      <c r="V114" s="5" t="str">
        <f t="shared" si="16"/>
        <v>technology</v>
      </c>
      <c r="W114" t="str">
        <f t="shared" si="17"/>
        <v>web</v>
      </c>
    </row>
    <row r="115" spans="1:23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 s="7">
        <f t="shared" si="9"/>
        <v>3.7687878787878786</v>
      </c>
      <c r="H115">
        <v>131</v>
      </c>
      <c r="I115" s="8">
        <f t="shared" si="10"/>
        <v>94.938931297709928</v>
      </c>
      <c r="J115" t="s">
        <v>21</v>
      </c>
      <c r="K115" t="s">
        <v>22</v>
      </c>
      <c r="L115">
        <v>1505192400</v>
      </c>
      <c r="M115" s="12">
        <f t="shared" si="11"/>
        <v>42990.208333333328</v>
      </c>
      <c r="N115" s="14">
        <f t="shared" si="12"/>
        <v>42990.208333333328</v>
      </c>
      <c r="O115" s="9" t="str">
        <f t="shared" si="13"/>
        <v>September</v>
      </c>
      <c r="P115" s="9">
        <f t="shared" si="14"/>
        <v>2017</v>
      </c>
      <c r="Q115">
        <v>1505797200</v>
      </c>
      <c r="R115" s="5">
        <f t="shared" si="15"/>
        <v>42997.208333333328</v>
      </c>
      <c r="S115" t="b">
        <v>0</v>
      </c>
      <c r="T115" t="b">
        <v>0</v>
      </c>
      <c r="U115" t="s">
        <v>17</v>
      </c>
      <c r="V115" s="5" t="str">
        <f t="shared" si="16"/>
        <v>food</v>
      </c>
      <c r="W115" t="str">
        <f t="shared" si="17"/>
        <v>food trucks</v>
      </c>
    </row>
    <row r="116" spans="1:23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 s="7">
        <f t="shared" si="9"/>
        <v>7.2715789473684209</v>
      </c>
      <c r="H116">
        <v>126</v>
      </c>
      <c r="I116" s="8">
        <f t="shared" si="10"/>
        <v>109.65079365079364</v>
      </c>
      <c r="J116" t="s">
        <v>21</v>
      </c>
      <c r="K116" t="s">
        <v>22</v>
      </c>
      <c r="L116">
        <v>1554786000</v>
      </c>
      <c r="M116" s="12">
        <f t="shared" si="11"/>
        <v>43564.208333333328</v>
      </c>
      <c r="N116" s="14">
        <f t="shared" si="12"/>
        <v>43564.208333333328</v>
      </c>
      <c r="O116" s="9" t="str">
        <f t="shared" si="13"/>
        <v>April</v>
      </c>
      <c r="P116" s="9">
        <f t="shared" si="14"/>
        <v>2019</v>
      </c>
      <c r="Q116">
        <v>1554872400</v>
      </c>
      <c r="R116" s="5">
        <f t="shared" si="15"/>
        <v>43565.208333333328</v>
      </c>
      <c r="S116" t="b">
        <v>0</v>
      </c>
      <c r="T116" t="b">
        <v>1</v>
      </c>
      <c r="U116" t="s">
        <v>65</v>
      </c>
      <c r="V116" s="5" t="str">
        <f t="shared" si="16"/>
        <v>technology</v>
      </c>
      <c r="W116" t="str">
        <f t="shared" si="17"/>
        <v>wearables</v>
      </c>
    </row>
    <row r="117" spans="1:23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 s="7">
        <f t="shared" si="9"/>
        <v>0.87211757648470301</v>
      </c>
      <c r="H117">
        <v>3304</v>
      </c>
      <c r="I117" s="8">
        <f t="shared" si="10"/>
        <v>44.001815980629537</v>
      </c>
      <c r="J117" t="s">
        <v>107</v>
      </c>
      <c r="K117" t="s">
        <v>108</v>
      </c>
      <c r="L117">
        <v>1510898400</v>
      </c>
      <c r="M117" s="12">
        <f t="shared" si="11"/>
        <v>43056.25</v>
      </c>
      <c r="N117" s="14">
        <f t="shared" si="12"/>
        <v>43056.25</v>
      </c>
      <c r="O117" s="9" t="str">
        <f t="shared" si="13"/>
        <v>November</v>
      </c>
      <c r="P117" s="9">
        <f t="shared" si="14"/>
        <v>2017</v>
      </c>
      <c r="Q117">
        <v>1513922400</v>
      </c>
      <c r="R117" s="5">
        <f t="shared" si="15"/>
        <v>43091.25</v>
      </c>
      <c r="S117" t="b">
        <v>0</v>
      </c>
      <c r="T117" t="b">
        <v>0</v>
      </c>
      <c r="U117" t="s">
        <v>119</v>
      </c>
      <c r="V117" s="5" t="str">
        <f t="shared" si="16"/>
        <v>publishing</v>
      </c>
      <c r="W117" t="str">
        <f t="shared" si="17"/>
        <v>fiction</v>
      </c>
    </row>
    <row r="118" spans="1:23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 s="7">
        <f t="shared" si="9"/>
        <v>0.88</v>
      </c>
      <c r="H118">
        <v>73</v>
      </c>
      <c r="I118" s="8">
        <f t="shared" si="10"/>
        <v>86.794520547945211</v>
      </c>
      <c r="J118" t="s">
        <v>21</v>
      </c>
      <c r="K118" t="s">
        <v>22</v>
      </c>
      <c r="L118">
        <v>1442552400</v>
      </c>
      <c r="M118" s="12">
        <f t="shared" si="11"/>
        <v>42265.208333333328</v>
      </c>
      <c r="N118" s="14">
        <f t="shared" si="12"/>
        <v>42265.208333333328</v>
      </c>
      <c r="O118" s="9" t="str">
        <f t="shared" si="13"/>
        <v>September</v>
      </c>
      <c r="P118" s="9">
        <f t="shared" si="14"/>
        <v>2015</v>
      </c>
      <c r="Q118">
        <v>1442638800</v>
      </c>
      <c r="R118" s="5">
        <f t="shared" si="15"/>
        <v>42266.208333333328</v>
      </c>
      <c r="S118" t="b">
        <v>0</v>
      </c>
      <c r="T118" t="b">
        <v>0</v>
      </c>
      <c r="U118" t="s">
        <v>33</v>
      </c>
      <c r="V118" s="5" t="str">
        <f t="shared" si="16"/>
        <v>theater</v>
      </c>
      <c r="W118" t="str">
        <f t="shared" si="17"/>
        <v>plays</v>
      </c>
    </row>
    <row r="119" spans="1:23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 s="7">
        <f t="shared" si="9"/>
        <v>1.7393877551020409</v>
      </c>
      <c r="H119">
        <v>275</v>
      </c>
      <c r="I119" s="8">
        <f t="shared" si="10"/>
        <v>30.992727272727272</v>
      </c>
      <c r="J119" t="s">
        <v>21</v>
      </c>
      <c r="K119" t="s">
        <v>22</v>
      </c>
      <c r="L119">
        <v>1316667600</v>
      </c>
      <c r="M119" s="12">
        <f t="shared" si="11"/>
        <v>40808.208333333336</v>
      </c>
      <c r="N119" s="14">
        <f t="shared" si="12"/>
        <v>40808.208333333336</v>
      </c>
      <c r="O119" s="9" t="str">
        <f t="shared" si="13"/>
        <v>September</v>
      </c>
      <c r="P119" s="9">
        <f t="shared" si="14"/>
        <v>2011</v>
      </c>
      <c r="Q119">
        <v>1317186000</v>
      </c>
      <c r="R119" s="5">
        <f t="shared" si="15"/>
        <v>40814.208333333336</v>
      </c>
      <c r="S119" t="b">
        <v>0</v>
      </c>
      <c r="T119" t="b">
        <v>0</v>
      </c>
      <c r="U119" t="s">
        <v>269</v>
      </c>
      <c r="V119" s="5" t="str">
        <f t="shared" si="16"/>
        <v>film &amp; video</v>
      </c>
      <c r="W119" t="str">
        <f t="shared" si="17"/>
        <v>television</v>
      </c>
    </row>
    <row r="120" spans="1:23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 s="7">
        <f t="shared" si="9"/>
        <v>1.1761111111111111</v>
      </c>
      <c r="H120">
        <v>67</v>
      </c>
      <c r="I120" s="8">
        <f t="shared" si="10"/>
        <v>94.791044776119406</v>
      </c>
      <c r="J120" t="s">
        <v>21</v>
      </c>
      <c r="K120" t="s">
        <v>22</v>
      </c>
      <c r="L120">
        <v>1390716000</v>
      </c>
      <c r="M120" s="12">
        <f t="shared" si="11"/>
        <v>41665.25</v>
      </c>
      <c r="N120" s="14">
        <f t="shared" si="12"/>
        <v>41665.25</v>
      </c>
      <c r="O120" s="9" t="str">
        <f t="shared" si="13"/>
        <v>January</v>
      </c>
      <c r="P120" s="9">
        <f t="shared" si="14"/>
        <v>2014</v>
      </c>
      <c r="Q120">
        <v>1391234400</v>
      </c>
      <c r="R120" s="5">
        <f t="shared" si="15"/>
        <v>41671.25</v>
      </c>
      <c r="S120" t="b">
        <v>0</v>
      </c>
      <c r="T120" t="b">
        <v>0</v>
      </c>
      <c r="U120" t="s">
        <v>122</v>
      </c>
      <c r="V120" s="5" t="str">
        <f t="shared" si="16"/>
        <v>photography</v>
      </c>
      <c r="W120" t="str">
        <f t="shared" si="17"/>
        <v>photography books</v>
      </c>
    </row>
    <row r="121" spans="1:23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 s="7">
        <f t="shared" si="9"/>
        <v>2.1496</v>
      </c>
      <c r="H121">
        <v>154</v>
      </c>
      <c r="I121" s="8">
        <f t="shared" si="10"/>
        <v>69.79220779220779</v>
      </c>
      <c r="J121" t="s">
        <v>21</v>
      </c>
      <c r="K121" t="s">
        <v>22</v>
      </c>
      <c r="L121">
        <v>1402894800</v>
      </c>
      <c r="M121" s="12">
        <f t="shared" si="11"/>
        <v>41806.208333333336</v>
      </c>
      <c r="N121" s="14">
        <f t="shared" si="12"/>
        <v>41806.208333333336</v>
      </c>
      <c r="O121" s="9" t="str">
        <f t="shared" si="13"/>
        <v>June</v>
      </c>
      <c r="P121" s="9">
        <f t="shared" si="14"/>
        <v>2014</v>
      </c>
      <c r="Q121">
        <v>1404363600</v>
      </c>
      <c r="R121" s="5">
        <f t="shared" si="15"/>
        <v>41823.208333333336</v>
      </c>
      <c r="S121" t="b">
        <v>0</v>
      </c>
      <c r="T121" t="b">
        <v>1</v>
      </c>
      <c r="U121" t="s">
        <v>42</v>
      </c>
      <c r="V121" s="5" t="str">
        <f t="shared" si="16"/>
        <v>film &amp; video</v>
      </c>
      <c r="W121" t="str">
        <f t="shared" si="17"/>
        <v>documentary</v>
      </c>
    </row>
    <row r="122" spans="1:23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 s="7">
        <f t="shared" si="9"/>
        <v>1.4949667110519307</v>
      </c>
      <c r="H122">
        <v>1782</v>
      </c>
      <c r="I122" s="8">
        <f t="shared" si="10"/>
        <v>63.003367003367003</v>
      </c>
      <c r="J122" t="s">
        <v>21</v>
      </c>
      <c r="K122" t="s">
        <v>22</v>
      </c>
      <c r="L122">
        <v>1429246800</v>
      </c>
      <c r="M122" s="12">
        <f t="shared" si="11"/>
        <v>42111.208333333328</v>
      </c>
      <c r="N122" s="14">
        <f t="shared" si="12"/>
        <v>42111.208333333328</v>
      </c>
      <c r="O122" s="9" t="str">
        <f t="shared" si="13"/>
        <v>April</v>
      </c>
      <c r="P122" s="9">
        <f t="shared" si="14"/>
        <v>2015</v>
      </c>
      <c r="Q122">
        <v>1429592400</v>
      </c>
      <c r="R122" s="5">
        <f t="shared" si="15"/>
        <v>42115.208333333328</v>
      </c>
      <c r="S122" t="b">
        <v>0</v>
      </c>
      <c r="T122" t="b">
        <v>1</v>
      </c>
      <c r="U122" t="s">
        <v>292</v>
      </c>
      <c r="V122" s="5" t="str">
        <f t="shared" si="16"/>
        <v>games</v>
      </c>
      <c r="W122" t="str">
        <f t="shared" si="17"/>
        <v>mobile games</v>
      </c>
    </row>
    <row r="123" spans="1:23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 s="7">
        <f t="shared" si="9"/>
        <v>2.1933995584988963</v>
      </c>
      <c r="H123">
        <v>903</v>
      </c>
      <c r="I123" s="8">
        <f t="shared" si="10"/>
        <v>110.0343300110742</v>
      </c>
      <c r="J123" t="s">
        <v>21</v>
      </c>
      <c r="K123" t="s">
        <v>22</v>
      </c>
      <c r="L123">
        <v>1412485200</v>
      </c>
      <c r="M123" s="12">
        <f t="shared" si="11"/>
        <v>41917.208333333336</v>
      </c>
      <c r="N123" s="14">
        <f t="shared" si="12"/>
        <v>41917.208333333336</v>
      </c>
      <c r="O123" s="9" t="str">
        <f t="shared" si="13"/>
        <v>October</v>
      </c>
      <c r="P123" s="9">
        <f t="shared" si="14"/>
        <v>2014</v>
      </c>
      <c r="Q123">
        <v>1413608400</v>
      </c>
      <c r="R123" s="5">
        <f t="shared" si="15"/>
        <v>41930.208333333336</v>
      </c>
      <c r="S123" t="b">
        <v>0</v>
      </c>
      <c r="T123" t="b">
        <v>0</v>
      </c>
      <c r="U123" t="s">
        <v>89</v>
      </c>
      <c r="V123" s="5" t="str">
        <f t="shared" si="16"/>
        <v>games</v>
      </c>
      <c r="W123" t="str">
        <f t="shared" si="17"/>
        <v>video games</v>
      </c>
    </row>
    <row r="124" spans="1:23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 s="7">
        <f t="shared" si="9"/>
        <v>0.64367690058479532</v>
      </c>
      <c r="H124">
        <v>3387</v>
      </c>
      <c r="I124" s="8">
        <f t="shared" si="10"/>
        <v>25.997933274284026</v>
      </c>
      <c r="J124" t="s">
        <v>21</v>
      </c>
      <c r="K124" t="s">
        <v>22</v>
      </c>
      <c r="L124">
        <v>1417068000</v>
      </c>
      <c r="M124" s="12">
        <f t="shared" si="11"/>
        <v>41970.25</v>
      </c>
      <c r="N124" s="14">
        <f t="shared" si="12"/>
        <v>41970.25</v>
      </c>
      <c r="O124" s="9" t="str">
        <f t="shared" si="13"/>
        <v>November</v>
      </c>
      <c r="P124" s="9">
        <f t="shared" si="14"/>
        <v>2014</v>
      </c>
      <c r="Q124">
        <v>1419400800</v>
      </c>
      <c r="R124" s="5">
        <f t="shared" si="15"/>
        <v>41997.25</v>
      </c>
      <c r="S124" t="b">
        <v>0</v>
      </c>
      <c r="T124" t="b">
        <v>0</v>
      </c>
      <c r="U124" t="s">
        <v>119</v>
      </c>
      <c r="V124" s="5" t="str">
        <f t="shared" si="16"/>
        <v>publishing</v>
      </c>
      <c r="W124" t="str">
        <f t="shared" si="17"/>
        <v>fiction</v>
      </c>
    </row>
    <row r="125" spans="1:23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 s="7">
        <f t="shared" si="9"/>
        <v>0.18622397298818233</v>
      </c>
      <c r="H125">
        <v>662</v>
      </c>
      <c r="I125" s="8">
        <f t="shared" si="10"/>
        <v>49.987915407854985</v>
      </c>
      <c r="J125" t="s">
        <v>15</v>
      </c>
      <c r="K125" t="s">
        <v>16</v>
      </c>
      <c r="L125">
        <v>1448344800</v>
      </c>
      <c r="M125" s="12">
        <f t="shared" si="11"/>
        <v>42332.25</v>
      </c>
      <c r="N125" s="14">
        <f t="shared" si="12"/>
        <v>42332.25</v>
      </c>
      <c r="O125" s="9" t="str">
        <f t="shared" si="13"/>
        <v>November</v>
      </c>
      <c r="P125" s="9">
        <f t="shared" si="14"/>
        <v>2015</v>
      </c>
      <c r="Q125">
        <v>1448604000</v>
      </c>
      <c r="R125" s="5">
        <f t="shared" si="15"/>
        <v>42335.25</v>
      </c>
      <c r="S125" t="b">
        <v>1</v>
      </c>
      <c r="T125" t="b">
        <v>0</v>
      </c>
      <c r="U125" t="s">
        <v>33</v>
      </c>
      <c r="V125" s="5" t="str">
        <f t="shared" si="16"/>
        <v>theater</v>
      </c>
      <c r="W125" t="str">
        <f t="shared" si="17"/>
        <v>plays</v>
      </c>
    </row>
    <row r="126" spans="1:23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 s="7">
        <f t="shared" si="9"/>
        <v>3.6776923076923076</v>
      </c>
      <c r="H126">
        <v>94</v>
      </c>
      <c r="I126" s="8">
        <f t="shared" si="10"/>
        <v>101.72340425531915</v>
      </c>
      <c r="J126" t="s">
        <v>107</v>
      </c>
      <c r="K126" t="s">
        <v>108</v>
      </c>
      <c r="L126">
        <v>1557723600</v>
      </c>
      <c r="M126" s="12">
        <f t="shared" si="11"/>
        <v>43598.208333333328</v>
      </c>
      <c r="N126" s="14">
        <f t="shared" si="12"/>
        <v>43598.208333333328</v>
      </c>
      <c r="O126" s="9" t="str">
        <f t="shared" si="13"/>
        <v>May</v>
      </c>
      <c r="P126" s="9">
        <f t="shared" si="14"/>
        <v>2019</v>
      </c>
      <c r="Q126">
        <v>1562302800</v>
      </c>
      <c r="R126" s="5">
        <f t="shared" si="15"/>
        <v>43651.208333333328</v>
      </c>
      <c r="S126" t="b">
        <v>0</v>
      </c>
      <c r="T126" t="b">
        <v>0</v>
      </c>
      <c r="U126" t="s">
        <v>122</v>
      </c>
      <c r="V126" s="5" t="str">
        <f t="shared" si="16"/>
        <v>photography</v>
      </c>
      <c r="W126" t="str">
        <f t="shared" si="17"/>
        <v>photography books</v>
      </c>
    </row>
    <row r="127" spans="1:23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 s="7">
        <f t="shared" si="9"/>
        <v>1.5990566037735849</v>
      </c>
      <c r="H127">
        <v>180</v>
      </c>
      <c r="I127" s="8">
        <f t="shared" si="10"/>
        <v>47.083333333333336</v>
      </c>
      <c r="J127" t="s">
        <v>21</v>
      </c>
      <c r="K127" t="s">
        <v>22</v>
      </c>
      <c r="L127">
        <v>1537333200</v>
      </c>
      <c r="M127" s="12">
        <f t="shared" si="11"/>
        <v>43362.208333333328</v>
      </c>
      <c r="N127" s="14">
        <f t="shared" si="12"/>
        <v>43362.208333333328</v>
      </c>
      <c r="O127" s="9" t="str">
        <f t="shared" si="13"/>
        <v>September</v>
      </c>
      <c r="P127" s="9">
        <f t="shared" si="14"/>
        <v>2018</v>
      </c>
      <c r="Q127">
        <v>1537678800</v>
      </c>
      <c r="R127" s="5">
        <f t="shared" si="15"/>
        <v>43366.208333333328</v>
      </c>
      <c r="S127" t="b">
        <v>0</v>
      </c>
      <c r="T127" t="b">
        <v>0</v>
      </c>
      <c r="U127" t="s">
        <v>33</v>
      </c>
      <c r="V127" s="5" t="str">
        <f t="shared" si="16"/>
        <v>theater</v>
      </c>
      <c r="W127" t="str">
        <f t="shared" si="17"/>
        <v>plays</v>
      </c>
    </row>
    <row r="128" spans="1:23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 s="7">
        <f t="shared" si="9"/>
        <v>0.38633185349611543</v>
      </c>
      <c r="H128">
        <v>774</v>
      </c>
      <c r="I128" s="8">
        <f t="shared" si="10"/>
        <v>89.944444444444443</v>
      </c>
      <c r="J128" t="s">
        <v>21</v>
      </c>
      <c r="K128" t="s">
        <v>22</v>
      </c>
      <c r="L128">
        <v>1471150800</v>
      </c>
      <c r="M128" s="12">
        <f t="shared" si="11"/>
        <v>42596.208333333328</v>
      </c>
      <c r="N128" s="14">
        <f t="shared" si="12"/>
        <v>42596.208333333328</v>
      </c>
      <c r="O128" s="9" t="str">
        <f t="shared" si="13"/>
        <v>August</v>
      </c>
      <c r="P128" s="9">
        <f t="shared" si="14"/>
        <v>2016</v>
      </c>
      <c r="Q128">
        <v>1473570000</v>
      </c>
      <c r="R128" s="5">
        <f t="shared" si="15"/>
        <v>42624.208333333328</v>
      </c>
      <c r="S128" t="b">
        <v>0</v>
      </c>
      <c r="T128" t="b">
        <v>1</v>
      </c>
      <c r="U128" t="s">
        <v>33</v>
      </c>
      <c r="V128" s="5" t="str">
        <f t="shared" si="16"/>
        <v>theater</v>
      </c>
      <c r="W128" t="str">
        <f t="shared" si="17"/>
        <v>plays</v>
      </c>
    </row>
    <row r="129" spans="1:23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 s="7">
        <f t="shared" si="9"/>
        <v>0.51421511627906979</v>
      </c>
      <c r="H129">
        <v>672</v>
      </c>
      <c r="I129" s="8">
        <f t="shared" si="10"/>
        <v>78.96875</v>
      </c>
      <c r="J129" t="s">
        <v>15</v>
      </c>
      <c r="K129" t="s">
        <v>16</v>
      </c>
      <c r="L129">
        <v>1273640400</v>
      </c>
      <c r="M129" s="12">
        <f t="shared" si="11"/>
        <v>40310.208333333336</v>
      </c>
      <c r="N129" s="14">
        <f t="shared" si="12"/>
        <v>40310.208333333336</v>
      </c>
      <c r="O129" s="9" t="str">
        <f t="shared" si="13"/>
        <v>May</v>
      </c>
      <c r="P129" s="9">
        <f t="shared" si="14"/>
        <v>2010</v>
      </c>
      <c r="Q129">
        <v>1273899600</v>
      </c>
      <c r="R129" s="5">
        <f t="shared" si="15"/>
        <v>40313.208333333336</v>
      </c>
      <c r="S129" t="b">
        <v>0</v>
      </c>
      <c r="T129" t="b">
        <v>0</v>
      </c>
      <c r="U129" t="s">
        <v>33</v>
      </c>
      <c r="V129" s="5" t="str">
        <f t="shared" si="16"/>
        <v>theater</v>
      </c>
      <c r="W129" t="str">
        <f t="shared" si="17"/>
        <v>plays</v>
      </c>
    </row>
    <row r="130" spans="1:23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 s="7">
        <f t="shared" si="9"/>
        <v>0.60334277620396604</v>
      </c>
      <c r="H130">
        <v>532</v>
      </c>
      <c r="I130" s="8">
        <f t="shared" si="10"/>
        <v>80.067669172932327</v>
      </c>
      <c r="J130" t="s">
        <v>21</v>
      </c>
      <c r="K130" t="s">
        <v>22</v>
      </c>
      <c r="L130">
        <v>1282885200</v>
      </c>
      <c r="M130" s="12">
        <f t="shared" si="11"/>
        <v>40417.208333333336</v>
      </c>
      <c r="N130" s="14">
        <f t="shared" si="12"/>
        <v>40417.208333333336</v>
      </c>
      <c r="O130" s="9" t="str">
        <f t="shared" si="13"/>
        <v>August</v>
      </c>
      <c r="P130" s="9">
        <f t="shared" si="14"/>
        <v>2010</v>
      </c>
      <c r="Q130">
        <v>1284008400</v>
      </c>
      <c r="R130" s="5">
        <f t="shared" si="15"/>
        <v>40430.208333333336</v>
      </c>
      <c r="S130" t="b">
        <v>0</v>
      </c>
      <c r="T130" t="b">
        <v>0</v>
      </c>
      <c r="U130" t="s">
        <v>23</v>
      </c>
      <c r="V130" s="5" t="str">
        <f t="shared" si="16"/>
        <v>music</v>
      </c>
      <c r="W130" t="str">
        <f t="shared" si="17"/>
        <v>rock</v>
      </c>
    </row>
    <row r="131" spans="1:23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 s="7">
        <f t="shared" ref="G131:G194" si="18">E131/D131</f>
        <v>3.2026936026936029E-2</v>
      </c>
      <c r="H131">
        <v>55</v>
      </c>
      <c r="I131" s="8">
        <f t="shared" ref="I131:I194" si="19">E131/H131</f>
        <v>86.472727272727269</v>
      </c>
      <c r="J131" t="s">
        <v>26</v>
      </c>
      <c r="K131" t="s">
        <v>27</v>
      </c>
      <c r="L131">
        <v>1422943200</v>
      </c>
      <c r="M131" s="12">
        <f t="shared" ref="M131:M194" si="20">(((L131/60)/60)/24)+DATE(1970,1,1)</f>
        <v>42038.25</v>
      </c>
      <c r="N131" s="14">
        <f t="shared" ref="N131:N194" si="21">(((L131/60)/60)/24)+DATE(1970,1,1)</f>
        <v>42038.25</v>
      </c>
      <c r="O131" s="9" t="str">
        <f t="shared" ref="O131:O194" si="22">TEXT(M131, "mmmm")</f>
        <v>February</v>
      </c>
      <c r="P131" s="9">
        <f t="shared" ref="P131:P194" si="23">YEAR(M131)</f>
        <v>2015</v>
      </c>
      <c r="Q131">
        <v>1425103200</v>
      </c>
      <c r="R131" s="5">
        <f t="shared" ref="R131:R194" si="24">(((Q131/60)/60)/24)+DATE(1970,1,1)</f>
        <v>42063.25</v>
      </c>
      <c r="S131" t="b">
        <v>0</v>
      </c>
      <c r="T131" t="b">
        <v>0</v>
      </c>
      <c r="U131" t="s">
        <v>17</v>
      </c>
      <c r="V131" s="5" t="str">
        <f t="shared" ref="V131:V194" si="25">LEFT(U131,FIND("/",U131)-1)</f>
        <v>food</v>
      </c>
      <c r="W131" t="str">
        <f t="shared" ref="W131:W194" si="26">RIGHT(U131,LEN(U131)-FIND("/",U131))</f>
        <v>food trucks</v>
      </c>
    </row>
    <row r="132" spans="1:23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 s="7">
        <f t="shared" si="18"/>
        <v>1.5546875</v>
      </c>
      <c r="H132">
        <v>533</v>
      </c>
      <c r="I132" s="8">
        <f t="shared" si="19"/>
        <v>28.001876172607879</v>
      </c>
      <c r="J132" t="s">
        <v>36</v>
      </c>
      <c r="K132" t="s">
        <v>37</v>
      </c>
      <c r="L132">
        <v>1319605200</v>
      </c>
      <c r="M132" s="12">
        <f t="shared" si="20"/>
        <v>40842.208333333336</v>
      </c>
      <c r="N132" s="14">
        <f t="shared" si="21"/>
        <v>40842.208333333336</v>
      </c>
      <c r="O132" s="9" t="str">
        <f t="shared" si="22"/>
        <v>October</v>
      </c>
      <c r="P132" s="9">
        <f t="shared" si="23"/>
        <v>2011</v>
      </c>
      <c r="Q132">
        <v>1320991200</v>
      </c>
      <c r="R132" s="5">
        <f t="shared" si="24"/>
        <v>40858.25</v>
      </c>
      <c r="S132" t="b">
        <v>0</v>
      </c>
      <c r="T132" t="b">
        <v>0</v>
      </c>
      <c r="U132" t="s">
        <v>53</v>
      </c>
      <c r="V132" s="5" t="str">
        <f t="shared" si="25"/>
        <v>film &amp; video</v>
      </c>
      <c r="W132" t="str">
        <f t="shared" si="26"/>
        <v>drama</v>
      </c>
    </row>
    <row r="133" spans="1:23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 s="7">
        <f t="shared" si="18"/>
        <v>1.0085974499089254</v>
      </c>
      <c r="H133">
        <v>2443</v>
      </c>
      <c r="I133" s="8">
        <f t="shared" si="19"/>
        <v>67.996725337699544</v>
      </c>
      <c r="J133" t="s">
        <v>40</v>
      </c>
      <c r="K133" t="s">
        <v>41</v>
      </c>
      <c r="L133">
        <v>1385704800</v>
      </c>
      <c r="M133" s="12">
        <f t="shared" si="20"/>
        <v>41607.25</v>
      </c>
      <c r="N133" s="14">
        <f t="shared" si="21"/>
        <v>41607.25</v>
      </c>
      <c r="O133" s="9" t="str">
        <f t="shared" si="22"/>
        <v>November</v>
      </c>
      <c r="P133" s="9">
        <f t="shared" si="23"/>
        <v>2013</v>
      </c>
      <c r="Q133">
        <v>1386828000</v>
      </c>
      <c r="R133" s="5">
        <f t="shared" si="24"/>
        <v>41620.25</v>
      </c>
      <c r="S133" t="b">
        <v>0</v>
      </c>
      <c r="T133" t="b">
        <v>0</v>
      </c>
      <c r="U133" t="s">
        <v>28</v>
      </c>
      <c r="V133" s="5" t="str">
        <f t="shared" si="25"/>
        <v>technology</v>
      </c>
      <c r="W133" t="str">
        <f t="shared" si="26"/>
        <v>web</v>
      </c>
    </row>
    <row r="134" spans="1:23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 s="7">
        <f t="shared" si="18"/>
        <v>1.1618181818181819</v>
      </c>
      <c r="H134">
        <v>89</v>
      </c>
      <c r="I134" s="8">
        <f t="shared" si="19"/>
        <v>43.078651685393261</v>
      </c>
      <c r="J134" t="s">
        <v>21</v>
      </c>
      <c r="K134" t="s">
        <v>22</v>
      </c>
      <c r="L134">
        <v>1515736800</v>
      </c>
      <c r="M134" s="12">
        <f t="shared" si="20"/>
        <v>43112.25</v>
      </c>
      <c r="N134" s="14">
        <f t="shared" si="21"/>
        <v>43112.25</v>
      </c>
      <c r="O134" s="9" t="str">
        <f t="shared" si="22"/>
        <v>January</v>
      </c>
      <c r="P134" s="9">
        <f t="shared" si="23"/>
        <v>2018</v>
      </c>
      <c r="Q134">
        <v>1517119200</v>
      </c>
      <c r="R134" s="5">
        <f t="shared" si="24"/>
        <v>43128.25</v>
      </c>
      <c r="S134" t="b">
        <v>0</v>
      </c>
      <c r="T134" t="b">
        <v>1</v>
      </c>
      <c r="U134" t="s">
        <v>33</v>
      </c>
      <c r="V134" s="5" t="str">
        <f t="shared" si="25"/>
        <v>theater</v>
      </c>
      <c r="W134" t="str">
        <f t="shared" si="26"/>
        <v>plays</v>
      </c>
    </row>
    <row r="135" spans="1:23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 s="7">
        <f t="shared" si="18"/>
        <v>3.1077777777777778</v>
      </c>
      <c r="H135">
        <v>159</v>
      </c>
      <c r="I135" s="8">
        <f t="shared" si="19"/>
        <v>87.95597484276729</v>
      </c>
      <c r="J135" t="s">
        <v>21</v>
      </c>
      <c r="K135" t="s">
        <v>22</v>
      </c>
      <c r="L135">
        <v>1313125200</v>
      </c>
      <c r="M135" s="12">
        <f t="shared" si="20"/>
        <v>40767.208333333336</v>
      </c>
      <c r="N135" s="14">
        <f t="shared" si="21"/>
        <v>40767.208333333336</v>
      </c>
      <c r="O135" s="9" t="str">
        <f t="shared" si="22"/>
        <v>August</v>
      </c>
      <c r="P135" s="9">
        <f t="shared" si="23"/>
        <v>2011</v>
      </c>
      <c r="Q135">
        <v>1315026000</v>
      </c>
      <c r="R135" s="5">
        <f t="shared" si="24"/>
        <v>40789.208333333336</v>
      </c>
      <c r="S135" t="b">
        <v>0</v>
      </c>
      <c r="T135" t="b">
        <v>0</v>
      </c>
      <c r="U135" t="s">
        <v>319</v>
      </c>
      <c r="V135" s="5" t="str">
        <f t="shared" si="25"/>
        <v>music</v>
      </c>
      <c r="W135" t="str">
        <f t="shared" si="26"/>
        <v>world music</v>
      </c>
    </row>
    <row r="136" spans="1:23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 s="7">
        <f t="shared" si="18"/>
        <v>0.89736683417085428</v>
      </c>
      <c r="H136">
        <v>940</v>
      </c>
      <c r="I136" s="8">
        <f t="shared" si="19"/>
        <v>94.987234042553197</v>
      </c>
      <c r="J136" t="s">
        <v>98</v>
      </c>
      <c r="K136" t="s">
        <v>99</v>
      </c>
      <c r="L136">
        <v>1308459600</v>
      </c>
      <c r="M136" s="12">
        <f t="shared" si="20"/>
        <v>40713.208333333336</v>
      </c>
      <c r="N136" s="14">
        <f t="shared" si="21"/>
        <v>40713.208333333336</v>
      </c>
      <c r="O136" s="9" t="str">
        <f t="shared" si="22"/>
        <v>June</v>
      </c>
      <c r="P136" s="9">
        <f t="shared" si="23"/>
        <v>2011</v>
      </c>
      <c r="Q136">
        <v>1312693200</v>
      </c>
      <c r="R136" s="5">
        <f t="shared" si="24"/>
        <v>40762.208333333336</v>
      </c>
      <c r="S136" t="b">
        <v>0</v>
      </c>
      <c r="T136" t="b">
        <v>1</v>
      </c>
      <c r="U136" t="s">
        <v>42</v>
      </c>
      <c r="V136" s="5" t="str">
        <f t="shared" si="25"/>
        <v>film &amp; video</v>
      </c>
      <c r="W136" t="str">
        <f t="shared" si="26"/>
        <v>documentary</v>
      </c>
    </row>
    <row r="137" spans="1:23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 s="7">
        <f t="shared" si="18"/>
        <v>0.71272727272727276</v>
      </c>
      <c r="H137">
        <v>117</v>
      </c>
      <c r="I137" s="8">
        <f t="shared" si="19"/>
        <v>46.905982905982903</v>
      </c>
      <c r="J137" t="s">
        <v>21</v>
      </c>
      <c r="K137" t="s">
        <v>22</v>
      </c>
      <c r="L137">
        <v>1362636000</v>
      </c>
      <c r="M137" s="12">
        <f t="shared" si="20"/>
        <v>41340.25</v>
      </c>
      <c r="N137" s="14">
        <f t="shared" si="21"/>
        <v>41340.25</v>
      </c>
      <c r="O137" s="9" t="str">
        <f t="shared" si="22"/>
        <v>March</v>
      </c>
      <c r="P137" s="9">
        <f t="shared" si="23"/>
        <v>2013</v>
      </c>
      <c r="Q137">
        <v>1363064400</v>
      </c>
      <c r="R137" s="5">
        <f t="shared" si="24"/>
        <v>41345.208333333336</v>
      </c>
      <c r="S137" t="b">
        <v>0</v>
      </c>
      <c r="T137" t="b">
        <v>1</v>
      </c>
      <c r="U137" t="s">
        <v>33</v>
      </c>
      <c r="V137" s="5" t="str">
        <f t="shared" si="25"/>
        <v>theater</v>
      </c>
      <c r="W137" t="str">
        <f t="shared" si="26"/>
        <v>plays</v>
      </c>
    </row>
    <row r="138" spans="1:23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 s="7">
        <f t="shared" si="18"/>
        <v>3.2862318840579711E-2</v>
      </c>
      <c r="H138">
        <v>58</v>
      </c>
      <c r="I138" s="8">
        <f t="shared" si="19"/>
        <v>46.913793103448278</v>
      </c>
      <c r="J138" t="s">
        <v>21</v>
      </c>
      <c r="K138" t="s">
        <v>22</v>
      </c>
      <c r="L138">
        <v>1402117200</v>
      </c>
      <c r="M138" s="12">
        <f t="shared" si="20"/>
        <v>41797.208333333336</v>
      </c>
      <c r="N138" s="14">
        <f t="shared" si="21"/>
        <v>41797.208333333336</v>
      </c>
      <c r="O138" s="9" t="str">
        <f t="shared" si="22"/>
        <v>June</v>
      </c>
      <c r="P138" s="9">
        <f t="shared" si="23"/>
        <v>2014</v>
      </c>
      <c r="Q138">
        <v>1403154000</v>
      </c>
      <c r="R138" s="5">
        <f t="shared" si="24"/>
        <v>41809.208333333336</v>
      </c>
      <c r="S138" t="b">
        <v>0</v>
      </c>
      <c r="T138" t="b">
        <v>1</v>
      </c>
      <c r="U138" t="s">
        <v>53</v>
      </c>
      <c r="V138" s="5" t="str">
        <f t="shared" si="25"/>
        <v>film &amp; video</v>
      </c>
      <c r="W138" t="str">
        <f t="shared" si="26"/>
        <v>drama</v>
      </c>
    </row>
    <row r="139" spans="1:23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 s="7">
        <f t="shared" si="18"/>
        <v>2.617777777777778</v>
      </c>
      <c r="H139">
        <v>50</v>
      </c>
      <c r="I139" s="8">
        <f t="shared" si="19"/>
        <v>94.24</v>
      </c>
      <c r="J139" t="s">
        <v>21</v>
      </c>
      <c r="K139" t="s">
        <v>22</v>
      </c>
      <c r="L139">
        <v>1286341200</v>
      </c>
      <c r="M139" s="12">
        <f t="shared" si="20"/>
        <v>40457.208333333336</v>
      </c>
      <c r="N139" s="14">
        <f t="shared" si="21"/>
        <v>40457.208333333336</v>
      </c>
      <c r="O139" s="9" t="str">
        <f t="shared" si="22"/>
        <v>October</v>
      </c>
      <c r="P139" s="9">
        <f t="shared" si="23"/>
        <v>2010</v>
      </c>
      <c r="Q139">
        <v>1286859600</v>
      </c>
      <c r="R139" s="5">
        <f t="shared" si="24"/>
        <v>40463.208333333336</v>
      </c>
      <c r="S139" t="b">
        <v>0</v>
      </c>
      <c r="T139" t="b">
        <v>0</v>
      </c>
      <c r="U139" t="s">
        <v>68</v>
      </c>
      <c r="V139" s="5" t="str">
        <f t="shared" si="25"/>
        <v>publishing</v>
      </c>
      <c r="W139" t="str">
        <f t="shared" si="26"/>
        <v>nonfiction</v>
      </c>
    </row>
    <row r="140" spans="1:23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 s="7">
        <f t="shared" si="18"/>
        <v>0.96</v>
      </c>
      <c r="H140">
        <v>115</v>
      </c>
      <c r="I140" s="8">
        <f t="shared" si="19"/>
        <v>80.139130434782615</v>
      </c>
      <c r="J140" t="s">
        <v>21</v>
      </c>
      <c r="K140" t="s">
        <v>22</v>
      </c>
      <c r="L140">
        <v>1348808400</v>
      </c>
      <c r="M140" s="12">
        <f t="shared" si="20"/>
        <v>41180.208333333336</v>
      </c>
      <c r="N140" s="14">
        <f t="shared" si="21"/>
        <v>41180.208333333336</v>
      </c>
      <c r="O140" s="9" t="str">
        <f t="shared" si="22"/>
        <v>September</v>
      </c>
      <c r="P140" s="9">
        <f t="shared" si="23"/>
        <v>2012</v>
      </c>
      <c r="Q140">
        <v>1349326800</v>
      </c>
      <c r="R140" s="5">
        <f t="shared" si="24"/>
        <v>41186.208333333336</v>
      </c>
      <c r="S140" t="b">
        <v>0</v>
      </c>
      <c r="T140" t="b">
        <v>0</v>
      </c>
      <c r="U140" t="s">
        <v>292</v>
      </c>
      <c r="V140" s="5" t="str">
        <f t="shared" si="25"/>
        <v>games</v>
      </c>
      <c r="W140" t="str">
        <f t="shared" si="26"/>
        <v>mobile games</v>
      </c>
    </row>
    <row r="141" spans="1:23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 s="7">
        <f t="shared" si="18"/>
        <v>0.20896851248642778</v>
      </c>
      <c r="H141">
        <v>326</v>
      </c>
      <c r="I141" s="8">
        <f t="shared" si="19"/>
        <v>59.036809815950917</v>
      </c>
      <c r="J141" t="s">
        <v>21</v>
      </c>
      <c r="K141" t="s">
        <v>22</v>
      </c>
      <c r="L141">
        <v>1429592400</v>
      </c>
      <c r="M141" s="12">
        <f t="shared" si="20"/>
        <v>42115.208333333328</v>
      </c>
      <c r="N141" s="14">
        <f t="shared" si="21"/>
        <v>42115.208333333328</v>
      </c>
      <c r="O141" s="9" t="str">
        <f t="shared" si="22"/>
        <v>April</v>
      </c>
      <c r="P141" s="9">
        <f t="shared" si="23"/>
        <v>2015</v>
      </c>
      <c r="Q141">
        <v>1430974800</v>
      </c>
      <c r="R141" s="5">
        <f t="shared" si="24"/>
        <v>42131.208333333328</v>
      </c>
      <c r="S141" t="b">
        <v>0</v>
      </c>
      <c r="T141" t="b">
        <v>1</v>
      </c>
      <c r="U141" t="s">
        <v>65</v>
      </c>
      <c r="V141" s="5" t="str">
        <f t="shared" si="25"/>
        <v>technology</v>
      </c>
      <c r="W141" t="str">
        <f t="shared" si="26"/>
        <v>wearables</v>
      </c>
    </row>
    <row r="142" spans="1:23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 s="7">
        <f t="shared" si="18"/>
        <v>2.2316363636363636</v>
      </c>
      <c r="H142">
        <v>186</v>
      </c>
      <c r="I142" s="8">
        <f t="shared" si="19"/>
        <v>65.989247311827953</v>
      </c>
      <c r="J142" t="s">
        <v>21</v>
      </c>
      <c r="K142" t="s">
        <v>22</v>
      </c>
      <c r="L142">
        <v>1519538400</v>
      </c>
      <c r="M142" s="12">
        <f t="shared" si="20"/>
        <v>43156.25</v>
      </c>
      <c r="N142" s="14">
        <f t="shared" si="21"/>
        <v>43156.25</v>
      </c>
      <c r="O142" s="9" t="str">
        <f t="shared" si="22"/>
        <v>February</v>
      </c>
      <c r="P142" s="9">
        <f t="shared" si="23"/>
        <v>2018</v>
      </c>
      <c r="Q142">
        <v>1519970400</v>
      </c>
      <c r="R142" s="5">
        <f t="shared" si="24"/>
        <v>43161.25</v>
      </c>
      <c r="S142" t="b">
        <v>0</v>
      </c>
      <c r="T142" t="b">
        <v>0</v>
      </c>
      <c r="U142" t="s">
        <v>42</v>
      </c>
      <c r="V142" s="5" t="str">
        <f t="shared" si="25"/>
        <v>film &amp; video</v>
      </c>
      <c r="W142" t="str">
        <f t="shared" si="26"/>
        <v>documentary</v>
      </c>
    </row>
    <row r="143" spans="1:23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 s="7">
        <f t="shared" si="18"/>
        <v>1.0159097978227061</v>
      </c>
      <c r="H143">
        <v>1071</v>
      </c>
      <c r="I143" s="8">
        <f t="shared" si="19"/>
        <v>60.992530345471522</v>
      </c>
      <c r="J143" t="s">
        <v>21</v>
      </c>
      <c r="K143" t="s">
        <v>22</v>
      </c>
      <c r="L143">
        <v>1434085200</v>
      </c>
      <c r="M143" s="12">
        <f t="shared" si="20"/>
        <v>42167.208333333328</v>
      </c>
      <c r="N143" s="14">
        <f t="shared" si="21"/>
        <v>42167.208333333328</v>
      </c>
      <c r="O143" s="9" t="str">
        <f t="shared" si="22"/>
        <v>June</v>
      </c>
      <c r="P143" s="9">
        <f t="shared" si="23"/>
        <v>2015</v>
      </c>
      <c r="Q143">
        <v>1434603600</v>
      </c>
      <c r="R143" s="5">
        <f t="shared" si="24"/>
        <v>42173.208333333328</v>
      </c>
      <c r="S143" t="b">
        <v>0</v>
      </c>
      <c r="T143" t="b">
        <v>0</v>
      </c>
      <c r="U143" t="s">
        <v>28</v>
      </c>
      <c r="V143" s="5" t="str">
        <f t="shared" si="25"/>
        <v>technology</v>
      </c>
      <c r="W143" t="str">
        <f t="shared" si="26"/>
        <v>web</v>
      </c>
    </row>
    <row r="144" spans="1:23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 s="7">
        <f t="shared" si="18"/>
        <v>2.3003999999999998</v>
      </c>
      <c r="H144">
        <v>117</v>
      </c>
      <c r="I144" s="8">
        <f t="shared" si="19"/>
        <v>98.307692307692307</v>
      </c>
      <c r="J144" t="s">
        <v>21</v>
      </c>
      <c r="K144" t="s">
        <v>22</v>
      </c>
      <c r="L144">
        <v>1333688400</v>
      </c>
      <c r="M144" s="12">
        <f t="shared" si="20"/>
        <v>41005.208333333336</v>
      </c>
      <c r="N144" s="14">
        <f t="shared" si="21"/>
        <v>41005.208333333336</v>
      </c>
      <c r="O144" s="9" t="str">
        <f t="shared" si="22"/>
        <v>April</v>
      </c>
      <c r="P144" s="9">
        <f t="shared" si="23"/>
        <v>2012</v>
      </c>
      <c r="Q144">
        <v>1337230800</v>
      </c>
      <c r="R144" s="5">
        <f t="shared" si="24"/>
        <v>41046.208333333336</v>
      </c>
      <c r="S144" t="b">
        <v>0</v>
      </c>
      <c r="T144" t="b">
        <v>0</v>
      </c>
      <c r="U144" t="s">
        <v>28</v>
      </c>
      <c r="V144" s="5" t="str">
        <f t="shared" si="25"/>
        <v>technology</v>
      </c>
      <c r="W144" t="str">
        <f t="shared" si="26"/>
        <v>web</v>
      </c>
    </row>
    <row r="145" spans="1:23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 s="7">
        <f t="shared" si="18"/>
        <v>1.355925925925926</v>
      </c>
      <c r="H145">
        <v>70</v>
      </c>
      <c r="I145" s="8">
        <f t="shared" si="19"/>
        <v>104.6</v>
      </c>
      <c r="J145" t="s">
        <v>21</v>
      </c>
      <c r="K145" t="s">
        <v>22</v>
      </c>
      <c r="L145">
        <v>1277701200</v>
      </c>
      <c r="M145" s="12">
        <f t="shared" si="20"/>
        <v>40357.208333333336</v>
      </c>
      <c r="N145" s="14">
        <f t="shared" si="21"/>
        <v>40357.208333333336</v>
      </c>
      <c r="O145" s="9" t="str">
        <f t="shared" si="22"/>
        <v>June</v>
      </c>
      <c r="P145" s="9">
        <f t="shared" si="23"/>
        <v>2010</v>
      </c>
      <c r="Q145">
        <v>1279429200</v>
      </c>
      <c r="R145" s="5">
        <f t="shared" si="24"/>
        <v>40377.208333333336</v>
      </c>
      <c r="S145" t="b">
        <v>0</v>
      </c>
      <c r="T145" t="b">
        <v>0</v>
      </c>
      <c r="U145" t="s">
        <v>60</v>
      </c>
      <c r="V145" s="5" t="str">
        <f t="shared" si="25"/>
        <v>music</v>
      </c>
      <c r="W145" t="str">
        <f t="shared" si="26"/>
        <v>indie rock</v>
      </c>
    </row>
    <row r="146" spans="1:23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 s="7">
        <f t="shared" si="18"/>
        <v>1.2909999999999999</v>
      </c>
      <c r="H146">
        <v>135</v>
      </c>
      <c r="I146" s="8">
        <f t="shared" si="19"/>
        <v>86.066666666666663</v>
      </c>
      <c r="J146" t="s">
        <v>21</v>
      </c>
      <c r="K146" t="s">
        <v>22</v>
      </c>
      <c r="L146">
        <v>1560747600</v>
      </c>
      <c r="M146" s="12">
        <f t="shared" si="20"/>
        <v>43633.208333333328</v>
      </c>
      <c r="N146" s="14">
        <f t="shared" si="21"/>
        <v>43633.208333333328</v>
      </c>
      <c r="O146" s="9" t="str">
        <f t="shared" si="22"/>
        <v>June</v>
      </c>
      <c r="P146" s="9">
        <f t="shared" si="23"/>
        <v>2019</v>
      </c>
      <c r="Q146">
        <v>1561438800</v>
      </c>
      <c r="R146" s="5">
        <f t="shared" si="24"/>
        <v>43641.208333333328</v>
      </c>
      <c r="S146" t="b">
        <v>0</v>
      </c>
      <c r="T146" t="b">
        <v>0</v>
      </c>
      <c r="U146" t="s">
        <v>33</v>
      </c>
      <c r="V146" s="5" t="str">
        <f t="shared" si="25"/>
        <v>theater</v>
      </c>
      <c r="W146" t="str">
        <f t="shared" si="26"/>
        <v>plays</v>
      </c>
    </row>
    <row r="147" spans="1:23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 s="7">
        <f t="shared" si="18"/>
        <v>2.3651200000000001</v>
      </c>
      <c r="H147">
        <v>768</v>
      </c>
      <c r="I147" s="8">
        <f t="shared" si="19"/>
        <v>76.989583333333329</v>
      </c>
      <c r="J147" t="s">
        <v>98</v>
      </c>
      <c r="K147" t="s">
        <v>99</v>
      </c>
      <c r="L147">
        <v>1410066000</v>
      </c>
      <c r="M147" s="12">
        <f t="shared" si="20"/>
        <v>41889.208333333336</v>
      </c>
      <c r="N147" s="14">
        <f t="shared" si="21"/>
        <v>41889.208333333336</v>
      </c>
      <c r="O147" s="9" t="str">
        <f t="shared" si="22"/>
        <v>September</v>
      </c>
      <c r="P147" s="9">
        <f t="shared" si="23"/>
        <v>2014</v>
      </c>
      <c r="Q147">
        <v>1410498000</v>
      </c>
      <c r="R147" s="5">
        <f t="shared" si="24"/>
        <v>41894.208333333336</v>
      </c>
      <c r="S147" t="b">
        <v>0</v>
      </c>
      <c r="T147" t="b">
        <v>0</v>
      </c>
      <c r="U147" t="s">
        <v>65</v>
      </c>
      <c r="V147" s="5" t="str">
        <f t="shared" si="25"/>
        <v>technology</v>
      </c>
      <c r="W147" t="str">
        <f t="shared" si="26"/>
        <v>wearables</v>
      </c>
    </row>
    <row r="148" spans="1:23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 s="7">
        <f t="shared" si="18"/>
        <v>0.17249999999999999</v>
      </c>
      <c r="H148">
        <v>51</v>
      </c>
      <c r="I148" s="8">
        <f t="shared" si="19"/>
        <v>29.764705882352942</v>
      </c>
      <c r="J148" t="s">
        <v>21</v>
      </c>
      <c r="K148" t="s">
        <v>22</v>
      </c>
      <c r="L148">
        <v>1320732000</v>
      </c>
      <c r="M148" s="12">
        <f t="shared" si="20"/>
        <v>40855.25</v>
      </c>
      <c r="N148" s="14">
        <f t="shared" si="21"/>
        <v>40855.25</v>
      </c>
      <c r="O148" s="9" t="str">
        <f t="shared" si="22"/>
        <v>November</v>
      </c>
      <c r="P148" s="9">
        <f t="shared" si="23"/>
        <v>2011</v>
      </c>
      <c r="Q148">
        <v>1322460000</v>
      </c>
      <c r="R148" s="5">
        <f t="shared" si="24"/>
        <v>40875.25</v>
      </c>
      <c r="S148" t="b">
        <v>0</v>
      </c>
      <c r="T148" t="b">
        <v>0</v>
      </c>
      <c r="U148" t="s">
        <v>33</v>
      </c>
      <c r="V148" s="5" t="str">
        <f t="shared" si="25"/>
        <v>theater</v>
      </c>
      <c r="W148" t="str">
        <f t="shared" si="26"/>
        <v>plays</v>
      </c>
    </row>
    <row r="149" spans="1:23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 s="7">
        <f t="shared" si="18"/>
        <v>1.1249397590361445</v>
      </c>
      <c r="H149">
        <v>199</v>
      </c>
      <c r="I149" s="8">
        <f t="shared" si="19"/>
        <v>46.91959798994975</v>
      </c>
      <c r="J149" t="s">
        <v>21</v>
      </c>
      <c r="K149" t="s">
        <v>22</v>
      </c>
      <c r="L149">
        <v>1465794000</v>
      </c>
      <c r="M149" s="12">
        <f t="shared" si="20"/>
        <v>42534.208333333328</v>
      </c>
      <c r="N149" s="14">
        <f t="shared" si="21"/>
        <v>42534.208333333328</v>
      </c>
      <c r="O149" s="9" t="str">
        <f t="shared" si="22"/>
        <v>June</v>
      </c>
      <c r="P149" s="9">
        <f t="shared" si="23"/>
        <v>2016</v>
      </c>
      <c r="Q149">
        <v>1466312400</v>
      </c>
      <c r="R149" s="5">
        <f t="shared" si="24"/>
        <v>42540.208333333328</v>
      </c>
      <c r="S149" t="b">
        <v>0</v>
      </c>
      <c r="T149" t="b">
        <v>1</v>
      </c>
      <c r="U149" t="s">
        <v>33</v>
      </c>
      <c r="V149" s="5" t="str">
        <f t="shared" si="25"/>
        <v>theater</v>
      </c>
      <c r="W149" t="str">
        <f t="shared" si="26"/>
        <v>plays</v>
      </c>
    </row>
    <row r="150" spans="1:23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 s="7">
        <f t="shared" si="18"/>
        <v>1.2102150537634409</v>
      </c>
      <c r="H150">
        <v>107</v>
      </c>
      <c r="I150" s="8">
        <f t="shared" si="19"/>
        <v>105.18691588785046</v>
      </c>
      <c r="J150" t="s">
        <v>21</v>
      </c>
      <c r="K150" t="s">
        <v>22</v>
      </c>
      <c r="L150">
        <v>1500958800</v>
      </c>
      <c r="M150" s="12">
        <f t="shared" si="20"/>
        <v>42941.208333333328</v>
      </c>
      <c r="N150" s="14">
        <f t="shared" si="21"/>
        <v>42941.208333333328</v>
      </c>
      <c r="O150" s="9" t="str">
        <f t="shared" si="22"/>
        <v>July</v>
      </c>
      <c r="P150" s="9">
        <f t="shared" si="23"/>
        <v>2017</v>
      </c>
      <c r="Q150">
        <v>1501736400</v>
      </c>
      <c r="R150" s="5">
        <f t="shared" si="24"/>
        <v>42950.208333333328</v>
      </c>
      <c r="S150" t="b">
        <v>0</v>
      </c>
      <c r="T150" t="b">
        <v>0</v>
      </c>
      <c r="U150" t="s">
        <v>65</v>
      </c>
      <c r="V150" s="5" t="str">
        <f t="shared" si="25"/>
        <v>technology</v>
      </c>
      <c r="W150" t="str">
        <f t="shared" si="26"/>
        <v>wearables</v>
      </c>
    </row>
    <row r="151" spans="1:23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 s="7">
        <f t="shared" si="18"/>
        <v>2.1987096774193549</v>
      </c>
      <c r="H151">
        <v>195</v>
      </c>
      <c r="I151" s="8">
        <f t="shared" si="19"/>
        <v>69.907692307692301</v>
      </c>
      <c r="J151" t="s">
        <v>21</v>
      </c>
      <c r="K151" t="s">
        <v>22</v>
      </c>
      <c r="L151">
        <v>1357020000</v>
      </c>
      <c r="M151" s="12">
        <f t="shared" si="20"/>
        <v>41275.25</v>
      </c>
      <c r="N151" s="14">
        <f t="shared" si="21"/>
        <v>41275.25</v>
      </c>
      <c r="O151" s="9" t="str">
        <f t="shared" si="22"/>
        <v>January</v>
      </c>
      <c r="P151" s="9">
        <f t="shared" si="23"/>
        <v>2013</v>
      </c>
      <c r="Q151">
        <v>1361512800</v>
      </c>
      <c r="R151" s="5">
        <f t="shared" si="24"/>
        <v>41327.25</v>
      </c>
      <c r="S151" t="b">
        <v>0</v>
      </c>
      <c r="T151" t="b">
        <v>0</v>
      </c>
      <c r="U151" t="s">
        <v>60</v>
      </c>
      <c r="V151" s="5" t="str">
        <f t="shared" si="25"/>
        <v>music</v>
      </c>
      <c r="W151" t="str">
        <f t="shared" si="26"/>
        <v>indie rock</v>
      </c>
    </row>
    <row r="152" spans="1:23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 s="7">
        <f t="shared" si="18"/>
        <v>0.01</v>
      </c>
      <c r="H152">
        <v>1</v>
      </c>
      <c r="I152" s="8">
        <f t="shared" si="19"/>
        <v>1</v>
      </c>
      <c r="J152" t="s">
        <v>21</v>
      </c>
      <c r="K152" t="s">
        <v>22</v>
      </c>
      <c r="L152">
        <v>1544940000</v>
      </c>
      <c r="M152" s="12">
        <f t="shared" si="20"/>
        <v>43450.25</v>
      </c>
      <c r="N152" s="14">
        <f t="shared" si="21"/>
        <v>43450.25</v>
      </c>
      <c r="O152" s="9" t="str">
        <f t="shared" si="22"/>
        <v>December</v>
      </c>
      <c r="P152" s="9">
        <f t="shared" si="23"/>
        <v>2018</v>
      </c>
      <c r="Q152">
        <v>1545026400</v>
      </c>
      <c r="R152" s="5">
        <f t="shared" si="24"/>
        <v>43451.25</v>
      </c>
      <c r="S152" t="b">
        <v>0</v>
      </c>
      <c r="T152" t="b">
        <v>0</v>
      </c>
      <c r="U152" t="s">
        <v>23</v>
      </c>
      <c r="V152" s="5" t="str">
        <f t="shared" si="25"/>
        <v>music</v>
      </c>
      <c r="W152" t="str">
        <f t="shared" si="26"/>
        <v>rock</v>
      </c>
    </row>
    <row r="153" spans="1:23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 s="7">
        <f t="shared" si="18"/>
        <v>0.64166909620991253</v>
      </c>
      <c r="H153">
        <v>1467</v>
      </c>
      <c r="I153" s="8">
        <f t="shared" si="19"/>
        <v>60.011588275391958</v>
      </c>
      <c r="J153" t="s">
        <v>21</v>
      </c>
      <c r="K153" t="s">
        <v>22</v>
      </c>
      <c r="L153">
        <v>1402290000</v>
      </c>
      <c r="M153" s="12">
        <f t="shared" si="20"/>
        <v>41799.208333333336</v>
      </c>
      <c r="N153" s="14">
        <f t="shared" si="21"/>
        <v>41799.208333333336</v>
      </c>
      <c r="O153" s="9" t="str">
        <f t="shared" si="22"/>
        <v>June</v>
      </c>
      <c r="P153" s="9">
        <f t="shared" si="23"/>
        <v>2014</v>
      </c>
      <c r="Q153">
        <v>1406696400</v>
      </c>
      <c r="R153" s="5">
        <f t="shared" si="24"/>
        <v>41850.208333333336</v>
      </c>
      <c r="S153" t="b">
        <v>0</v>
      </c>
      <c r="T153" t="b">
        <v>0</v>
      </c>
      <c r="U153" t="s">
        <v>50</v>
      </c>
      <c r="V153" s="5" t="str">
        <f t="shared" si="25"/>
        <v>music</v>
      </c>
      <c r="W153" t="str">
        <f t="shared" si="26"/>
        <v>electric music</v>
      </c>
    </row>
    <row r="154" spans="1:23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 s="7">
        <f t="shared" si="18"/>
        <v>4.2306746987951804</v>
      </c>
      <c r="H154">
        <v>3376</v>
      </c>
      <c r="I154" s="8">
        <f t="shared" si="19"/>
        <v>52.006220379146917</v>
      </c>
      <c r="J154" t="s">
        <v>21</v>
      </c>
      <c r="K154" t="s">
        <v>22</v>
      </c>
      <c r="L154">
        <v>1487311200</v>
      </c>
      <c r="M154" s="12">
        <f t="shared" si="20"/>
        <v>42783.25</v>
      </c>
      <c r="N154" s="14">
        <f t="shared" si="21"/>
        <v>42783.25</v>
      </c>
      <c r="O154" s="9" t="str">
        <f t="shared" si="22"/>
        <v>February</v>
      </c>
      <c r="P154" s="9">
        <f t="shared" si="23"/>
        <v>2017</v>
      </c>
      <c r="Q154">
        <v>1487916000</v>
      </c>
      <c r="R154" s="5">
        <f t="shared" si="24"/>
        <v>42790.25</v>
      </c>
      <c r="S154" t="b">
        <v>0</v>
      </c>
      <c r="T154" t="b">
        <v>0</v>
      </c>
      <c r="U154" t="s">
        <v>60</v>
      </c>
      <c r="V154" s="5" t="str">
        <f t="shared" si="25"/>
        <v>music</v>
      </c>
      <c r="W154" t="str">
        <f t="shared" si="26"/>
        <v>indie rock</v>
      </c>
    </row>
    <row r="155" spans="1:23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 s="7">
        <f t="shared" si="18"/>
        <v>0.92984160506863778</v>
      </c>
      <c r="H155">
        <v>5681</v>
      </c>
      <c r="I155" s="8">
        <f t="shared" si="19"/>
        <v>31.000176025347649</v>
      </c>
      <c r="J155" t="s">
        <v>21</v>
      </c>
      <c r="K155" t="s">
        <v>22</v>
      </c>
      <c r="L155">
        <v>1350622800</v>
      </c>
      <c r="M155" s="12">
        <f t="shared" si="20"/>
        <v>41201.208333333336</v>
      </c>
      <c r="N155" s="14">
        <f t="shared" si="21"/>
        <v>41201.208333333336</v>
      </c>
      <c r="O155" s="9" t="str">
        <f t="shared" si="22"/>
        <v>October</v>
      </c>
      <c r="P155" s="9">
        <f t="shared" si="23"/>
        <v>2012</v>
      </c>
      <c r="Q155">
        <v>1351141200</v>
      </c>
      <c r="R155" s="5">
        <f t="shared" si="24"/>
        <v>41207.208333333336</v>
      </c>
      <c r="S155" t="b">
        <v>0</v>
      </c>
      <c r="T155" t="b">
        <v>0</v>
      </c>
      <c r="U155" t="s">
        <v>33</v>
      </c>
      <c r="V155" s="5" t="str">
        <f t="shared" si="25"/>
        <v>theater</v>
      </c>
      <c r="W155" t="str">
        <f t="shared" si="26"/>
        <v>plays</v>
      </c>
    </row>
    <row r="156" spans="1:23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 s="7">
        <f t="shared" si="18"/>
        <v>0.58756567425569173</v>
      </c>
      <c r="H156">
        <v>1059</v>
      </c>
      <c r="I156" s="8">
        <f t="shared" si="19"/>
        <v>95.042492917847028</v>
      </c>
      <c r="J156" t="s">
        <v>21</v>
      </c>
      <c r="K156" t="s">
        <v>22</v>
      </c>
      <c r="L156">
        <v>1463029200</v>
      </c>
      <c r="M156" s="12">
        <f t="shared" si="20"/>
        <v>42502.208333333328</v>
      </c>
      <c r="N156" s="14">
        <f t="shared" si="21"/>
        <v>42502.208333333328</v>
      </c>
      <c r="O156" s="9" t="str">
        <f t="shared" si="22"/>
        <v>May</v>
      </c>
      <c r="P156" s="9">
        <f t="shared" si="23"/>
        <v>2016</v>
      </c>
      <c r="Q156">
        <v>1465016400</v>
      </c>
      <c r="R156" s="5">
        <f t="shared" si="24"/>
        <v>42525.208333333328</v>
      </c>
      <c r="S156" t="b">
        <v>0</v>
      </c>
      <c r="T156" t="b">
        <v>1</v>
      </c>
      <c r="U156" t="s">
        <v>60</v>
      </c>
      <c r="V156" s="5" t="str">
        <f t="shared" si="25"/>
        <v>music</v>
      </c>
      <c r="W156" t="str">
        <f t="shared" si="26"/>
        <v>indie rock</v>
      </c>
    </row>
    <row r="157" spans="1:23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 s="7">
        <f t="shared" si="18"/>
        <v>0.65022222222222226</v>
      </c>
      <c r="H157">
        <v>1194</v>
      </c>
      <c r="I157" s="8">
        <f t="shared" si="19"/>
        <v>75.968174204355108</v>
      </c>
      <c r="J157" t="s">
        <v>21</v>
      </c>
      <c r="K157" t="s">
        <v>22</v>
      </c>
      <c r="L157">
        <v>1269493200</v>
      </c>
      <c r="M157" s="12">
        <f t="shared" si="20"/>
        <v>40262.208333333336</v>
      </c>
      <c r="N157" s="14">
        <f t="shared" si="21"/>
        <v>40262.208333333336</v>
      </c>
      <c r="O157" s="9" t="str">
        <f t="shared" si="22"/>
        <v>March</v>
      </c>
      <c r="P157" s="9">
        <f t="shared" si="23"/>
        <v>2010</v>
      </c>
      <c r="Q157">
        <v>1270789200</v>
      </c>
      <c r="R157" s="5">
        <f t="shared" si="24"/>
        <v>40277.208333333336</v>
      </c>
      <c r="S157" t="b">
        <v>0</v>
      </c>
      <c r="T157" t="b">
        <v>0</v>
      </c>
      <c r="U157" t="s">
        <v>33</v>
      </c>
      <c r="V157" s="5" t="str">
        <f t="shared" si="25"/>
        <v>theater</v>
      </c>
      <c r="W157" t="str">
        <f t="shared" si="26"/>
        <v>plays</v>
      </c>
    </row>
    <row r="158" spans="1:23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 s="7">
        <f t="shared" si="18"/>
        <v>0.73939560439560437</v>
      </c>
      <c r="H158">
        <v>379</v>
      </c>
      <c r="I158" s="8">
        <f t="shared" si="19"/>
        <v>71.013192612137203</v>
      </c>
      <c r="J158" t="s">
        <v>26</v>
      </c>
      <c r="K158" t="s">
        <v>27</v>
      </c>
      <c r="L158">
        <v>1570251600</v>
      </c>
      <c r="M158" s="12">
        <f t="shared" si="20"/>
        <v>43743.208333333328</v>
      </c>
      <c r="N158" s="14">
        <f t="shared" si="21"/>
        <v>43743.208333333328</v>
      </c>
      <c r="O158" s="9" t="str">
        <f t="shared" si="22"/>
        <v>October</v>
      </c>
      <c r="P158" s="9">
        <f t="shared" si="23"/>
        <v>2019</v>
      </c>
      <c r="Q158">
        <v>1572325200</v>
      </c>
      <c r="R158" s="5">
        <f t="shared" si="24"/>
        <v>43767.208333333328</v>
      </c>
      <c r="S158" t="b">
        <v>0</v>
      </c>
      <c r="T158" t="b">
        <v>0</v>
      </c>
      <c r="U158" t="s">
        <v>23</v>
      </c>
      <c r="V158" s="5" t="str">
        <f t="shared" si="25"/>
        <v>music</v>
      </c>
      <c r="W158" t="str">
        <f t="shared" si="26"/>
        <v>rock</v>
      </c>
    </row>
    <row r="159" spans="1:23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 s="7">
        <f t="shared" si="18"/>
        <v>0.52666666666666662</v>
      </c>
      <c r="H159">
        <v>30</v>
      </c>
      <c r="I159" s="8">
        <f t="shared" si="19"/>
        <v>73.733333333333334</v>
      </c>
      <c r="J159" t="s">
        <v>26</v>
      </c>
      <c r="K159" t="s">
        <v>27</v>
      </c>
      <c r="L159">
        <v>1388383200</v>
      </c>
      <c r="M159" s="12">
        <f t="shared" si="20"/>
        <v>41638.25</v>
      </c>
      <c r="N159" s="14">
        <f t="shared" si="21"/>
        <v>41638.25</v>
      </c>
      <c r="O159" s="9" t="str">
        <f t="shared" si="22"/>
        <v>December</v>
      </c>
      <c r="P159" s="9">
        <f t="shared" si="23"/>
        <v>2013</v>
      </c>
      <c r="Q159">
        <v>1389420000</v>
      </c>
      <c r="R159" s="5">
        <f t="shared" si="24"/>
        <v>41650.25</v>
      </c>
      <c r="S159" t="b">
        <v>0</v>
      </c>
      <c r="T159" t="b">
        <v>0</v>
      </c>
      <c r="U159" t="s">
        <v>122</v>
      </c>
      <c r="V159" s="5" t="str">
        <f t="shared" si="25"/>
        <v>photography</v>
      </c>
      <c r="W159" t="str">
        <f t="shared" si="26"/>
        <v>photography books</v>
      </c>
    </row>
    <row r="160" spans="1:23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 s="7">
        <f t="shared" si="18"/>
        <v>2.2095238095238097</v>
      </c>
      <c r="H160">
        <v>41</v>
      </c>
      <c r="I160" s="8">
        <f t="shared" si="19"/>
        <v>113.17073170731707</v>
      </c>
      <c r="J160" t="s">
        <v>21</v>
      </c>
      <c r="K160" t="s">
        <v>22</v>
      </c>
      <c r="L160">
        <v>1449554400</v>
      </c>
      <c r="M160" s="12">
        <f t="shared" si="20"/>
        <v>42346.25</v>
      </c>
      <c r="N160" s="14">
        <f t="shared" si="21"/>
        <v>42346.25</v>
      </c>
      <c r="O160" s="9" t="str">
        <f t="shared" si="22"/>
        <v>December</v>
      </c>
      <c r="P160" s="9">
        <f t="shared" si="23"/>
        <v>2015</v>
      </c>
      <c r="Q160">
        <v>1449640800</v>
      </c>
      <c r="R160" s="5">
        <f t="shared" si="24"/>
        <v>42347.25</v>
      </c>
      <c r="S160" t="b">
        <v>0</v>
      </c>
      <c r="T160" t="b">
        <v>0</v>
      </c>
      <c r="U160" t="s">
        <v>23</v>
      </c>
      <c r="V160" s="5" t="str">
        <f t="shared" si="25"/>
        <v>music</v>
      </c>
      <c r="W160" t="str">
        <f t="shared" si="26"/>
        <v>rock</v>
      </c>
    </row>
    <row r="161" spans="1:23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 s="7">
        <f t="shared" si="18"/>
        <v>1.0001150627615063</v>
      </c>
      <c r="H161">
        <v>1821</v>
      </c>
      <c r="I161" s="8">
        <f t="shared" si="19"/>
        <v>105.00933552992861</v>
      </c>
      <c r="J161" t="s">
        <v>21</v>
      </c>
      <c r="K161" t="s">
        <v>22</v>
      </c>
      <c r="L161">
        <v>1553662800</v>
      </c>
      <c r="M161" s="12">
        <f t="shared" si="20"/>
        <v>43551.208333333328</v>
      </c>
      <c r="N161" s="14">
        <f t="shared" si="21"/>
        <v>43551.208333333328</v>
      </c>
      <c r="O161" s="9" t="str">
        <f t="shared" si="22"/>
        <v>March</v>
      </c>
      <c r="P161" s="9">
        <f t="shared" si="23"/>
        <v>2019</v>
      </c>
      <c r="Q161">
        <v>1555218000</v>
      </c>
      <c r="R161" s="5">
        <f t="shared" si="24"/>
        <v>43569.208333333328</v>
      </c>
      <c r="S161" t="b">
        <v>0</v>
      </c>
      <c r="T161" t="b">
        <v>1</v>
      </c>
      <c r="U161" t="s">
        <v>33</v>
      </c>
      <c r="V161" s="5" t="str">
        <f t="shared" si="25"/>
        <v>theater</v>
      </c>
      <c r="W161" t="str">
        <f t="shared" si="26"/>
        <v>plays</v>
      </c>
    </row>
    <row r="162" spans="1:23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 s="7">
        <f t="shared" si="18"/>
        <v>1.6231249999999999</v>
      </c>
      <c r="H162">
        <v>164</v>
      </c>
      <c r="I162" s="8">
        <f t="shared" si="19"/>
        <v>79.176829268292678</v>
      </c>
      <c r="J162" t="s">
        <v>21</v>
      </c>
      <c r="K162" t="s">
        <v>22</v>
      </c>
      <c r="L162">
        <v>1556341200</v>
      </c>
      <c r="M162" s="12">
        <f t="shared" si="20"/>
        <v>43582.208333333328</v>
      </c>
      <c r="N162" s="14">
        <f t="shared" si="21"/>
        <v>43582.208333333328</v>
      </c>
      <c r="O162" s="9" t="str">
        <f t="shared" si="22"/>
        <v>April</v>
      </c>
      <c r="P162" s="9">
        <f t="shared" si="23"/>
        <v>2019</v>
      </c>
      <c r="Q162">
        <v>1557723600</v>
      </c>
      <c r="R162" s="5">
        <f t="shared" si="24"/>
        <v>43598.208333333328</v>
      </c>
      <c r="S162" t="b">
        <v>0</v>
      </c>
      <c r="T162" t="b">
        <v>0</v>
      </c>
      <c r="U162" t="s">
        <v>65</v>
      </c>
      <c r="V162" s="5" t="str">
        <f t="shared" si="25"/>
        <v>technology</v>
      </c>
      <c r="W162" t="str">
        <f t="shared" si="26"/>
        <v>wearables</v>
      </c>
    </row>
    <row r="163" spans="1:23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 s="7">
        <f t="shared" si="18"/>
        <v>0.78181818181818186</v>
      </c>
      <c r="H163">
        <v>75</v>
      </c>
      <c r="I163" s="8">
        <f t="shared" si="19"/>
        <v>57.333333333333336</v>
      </c>
      <c r="J163" t="s">
        <v>21</v>
      </c>
      <c r="K163" t="s">
        <v>22</v>
      </c>
      <c r="L163">
        <v>1442984400</v>
      </c>
      <c r="M163" s="12">
        <f t="shared" si="20"/>
        <v>42270.208333333328</v>
      </c>
      <c r="N163" s="14">
        <f t="shared" si="21"/>
        <v>42270.208333333328</v>
      </c>
      <c r="O163" s="9" t="str">
        <f t="shared" si="22"/>
        <v>September</v>
      </c>
      <c r="P163" s="9">
        <f t="shared" si="23"/>
        <v>2015</v>
      </c>
      <c r="Q163">
        <v>1443502800</v>
      </c>
      <c r="R163" s="5">
        <f t="shared" si="24"/>
        <v>42276.208333333328</v>
      </c>
      <c r="S163" t="b">
        <v>0</v>
      </c>
      <c r="T163" t="b">
        <v>1</v>
      </c>
      <c r="U163" t="s">
        <v>28</v>
      </c>
      <c r="V163" s="5" t="str">
        <f t="shared" si="25"/>
        <v>technology</v>
      </c>
      <c r="W163" t="str">
        <f t="shared" si="26"/>
        <v>web</v>
      </c>
    </row>
    <row r="164" spans="1:23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 s="7">
        <f t="shared" si="18"/>
        <v>1.4973770491803278</v>
      </c>
      <c r="H164">
        <v>157</v>
      </c>
      <c r="I164" s="8">
        <f t="shared" si="19"/>
        <v>58.178343949044589</v>
      </c>
      <c r="J164" t="s">
        <v>98</v>
      </c>
      <c r="K164" t="s">
        <v>99</v>
      </c>
      <c r="L164">
        <v>1544248800</v>
      </c>
      <c r="M164" s="12">
        <f t="shared" si="20"/>
        <v>43442.25</v>
      </c>
      <c r="N164" s="14">
        <f t="shared" si="21"/>
        <v>43442.25</v>
      </c>
      <c r="O164" s="9" t="str">
        <f t="shared" si="22"/>
        <v>December</v>
      </c>
      <c r="P164" s="9">
        <f t="shared" si="23"/>
        <v>2018</v>
      </c>
      <c r="Q164">
        <v>1546840800</v>
      </c>
      <c r="R164" s="5">
        <f t="shared" si="24"/>
        <v>43472.25</v>
      </c>
      <c r="S164" t="b">
        <v>0</v>
      </c>
      <c r="T164" t="b">
        <v>0</v>
      </c>
      <c r="U164" t="s">
        <v>23</v>
      </c>
      <c r="V164" s="5" t="str">
        <f t="shared" si="25"/>
        <v>music</v>
      </c>
      <c r="W164" t="str">
        <f t="shared" si="26"/>
        <v>rock</v>
      </c>
    </row>
    <row r="165" spans="1:23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 s="7">
        <f t="shared" si="18"/>
        <v>2.5325714285714285</v>
      </c>
      <c r="H165">
        <v>246</v>
      </c>
      <c r="I165" s="8">
        <f t="shared" si="19"/>
        <v>36.032520325203251</v>
      </c>
      <c r="J165" t="s">
        <v>21</v>
      </c>
      <c r="K165" t="s">
        <v>22</v>
      </c>
      <c r="L165">
        <v>1508475600</v>
      </c>
      <c r="M165" s="12">
        <f t="shared" si="20"/>
        <v>43028.208333333328</v>
      </c>
      <c r="N165" s="14">
        <f t="shared" si="21"/>
        <v>43028.208333333328</v>
      </c>
      <c r="O165" s="9" t="str">
        <f t="shared" si="22"/>
        <v>October</v>
      </c>
      <c r="P165" s="9">
        <f t="shared" si="23"/>
        <v>2017</v>
      </c>
      <c r="Q165">
        <v>1512712800</v>
      </c>
      <c r="R165" s="5">
        <f t="shared" si="24"/>
        <v>43077.25</v>
      </c>
      <c r="S165" t="b">
        <v>0</v>
      </c>
      <c r="T165" t="b">
        <v>1</v>
      </c>
      <c r="U165" t="s">
        <v>122</v>
      </c>
      <c r="V165" s="5" t="str">
        <f t="shared" si="25"/>
        <v>photography</v>
      </c>
      <c r="W165" t="str">
        <f t="shared" si="26"/>
        <v>photography books</v>
      </c>
    </row>
    <row r="166" spans="1:23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 s="7">
        <f t="shared" si="18"/>
        <v>1.0016943521594683</v>
      </c>
      <c r="H166">
        <v>1396</v>
      </c>
      <c r="I166" s="8">
        <f t="shared" si="19"/>
        <v>107.99068767908309</v>
      </c>
      <c r="J166" t="s">
        <v>21</v>
      </c>
      <c r="K166" t="s">
        <v>22</v>
      </c>
      <c r="L166">
        <v>1507438800</v>
      </c>
      <c r="M166" s="12">
        <f t="shared" si="20"/>
        <v>43016.208333333328</v>
      </c>
      <c r="N166" s="14">
        <f t="shared" si="21"/>
        <v>43016.208333333328</v>
      </c>
      <c r="O166" s="9" t="str">
        <f t="shared" si="22"/>
        <v>October</v>
      </c>
      <c r="P166" s="9">
        <f t="shared" si="23"/>
        <v>2017</v>
      </c>
      <c r="Q166">
        <v>1507525200</v>
      </c>
      <c r="R166" s="5">
        <f t="shared" si="24"/>
        <v>43017.208333333328</v>
      </c>
      <c r="S166" t="b">
        <v>0</v>
      </c>
      <c r="T166" t="b">
        <v>0</v>
      </c>
      <c r="U166" t="s">
        <v>33</v>
      </c>
      <c r="V166" s="5" t="str">
        <f t="shared" si="25"/>
        <v>theater</v>
      </c>
      <c r="W166" t="str">
        <f t="shared" si="26"/>
        <v>plays</v>
      </c>
    </row>
    <row r="167" spans="1:23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 s="7">
        <f t="shared" si="18"/>
        <v>1.2199004424778761</v>
      </c>
      <c r="H167">
        <v>2506</v>
      </c>
      <c r="I167" s="8">
        <f t="shared" si="19"/>
        <v>44.005985634477256</v>
      </c>
      <c r="J167" t="s">
        <v>21</v>
      </c>
      <c r="K167" t="s">
        <v>22</v>
      </c>
      <c r="L167">
        <v>1501563600</v>
      </c>
      <c r="M167" s="12">
        <f t="shared" si="20"/>
        <v>42948.208333333328</v>
      </c>
      <c r="N167" s="14">
        <f t="shared" si="21"/>
        <v>42948.208333333328</v>
      </c>
      <c r="O167" s="9" t="str">
        <f t="shared" si="22"/>
        <v>August</v>
      </c>
      <c r="P167" s="9">
        <f t="shared" si="23"/>
        <v>2017</v>
      </c>
      <c r="Q167">
        <v>1504328400</v>
      </c>
      <c r="R167" s="5">
        <f t="shared" si="24"/>
        <v>42980.208333333328</v>
      </c>
      <c r="S167" t="b">
        <v>0</v>
      </c>
      <c r="T167" t="b">
        <v>0</v>
      </c>
      <c r="U167" t="s">
        <v>28</v>
      </c>
      <c r="V167" s="5" t="str">
        <f t="shared" si="25"/>
        <v>technology</v>
      </c>
      <c r="W167" t="str">
        <f t="shared" si="26"/>
        <v>web</v>
      </c>
    </row>
    <row r="168" spans="1:23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 s="7">
        <f t="shared" si="18"/>
        <v>1.3713265306122449</v>
      </c>
      <c r="H168">
        <v>244</v>
      </c>
      <c r="I168" s="8">
        <f t="shared" si="19"/>
        <v>55.077868852459019</v>
      </c>
      <c r="J168" t="s">
        <v>21</v>
      </c>
      <c r="K168" t="s">
        <v>22</v>
      </c>
      <c r="L168">
        <v>1292997600</v>
      </c>
      <c r="M168" s="12">
        <f t="shared" si="20"/>
        <v>40534.25</v>
      </c>
      <c r="N168" s="14">
        <f t="shared" si="21"/>
        <v>40534.25</v>
      </c>
      <c r="O168" s="9" t="str">
        <f t="shared" si="22"/>
        <v>December</v>
      </c>
      <c r="P168" s="9">
        <f t="shared" si="23"/>
        <v>2010</v>
      </c>
      <c r="Q168">
        <v>1293343200</v>
      </c>
      <c r="R168" s="5">
        <f t="shared" si="24"/>
        <v>40538.25</v>
      </c>
      <c r="S168" t="b">
        <v>0</v>
      </c>
      <c r="T168" t="b">
        <v>0</v>
      </c>
      <c r="U168" t="s">
        <v>122</v>
      </c>
      <c r="V168" s="5" t="str">
        <f t="shared" si="25"/>
        <v>photography</v>
      </c>
      <c r="W168" t="str">
        <f t="shared" si="26"/>
        <v>photography books</v>
      </c>
    </row>
    <row r="169" spans="1:23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 s="7">
        <f t="shared" si="18"/>
        <v>4.155384615384615</v>
      </c>
      <c r="H169">
        <v>146</v>
      </c>
      <c r="I169" s="8">
        <f t="shared" si="19"/>
        <v>74</v>
      </c>
      <c r="J169" t="s">
        <v>26</v>
      </c>
      <c r="K169" t="s">
        <v>27</v>
      </c>
      <c r="L169">
        <v>1370840400</v>
      </c>
      <c r="M169" s="12">
        <f t="shared" si="20"/>
        <v>41435.208333333336</v>
      </c>
      <c r="N169" s="14">
        <f t="shared" si="21"/>
        <v>41435.208333333336</v>
      </c>
      <c r="O169" s="9" t="str">
        <f t="shared" si="22"/>
        <v>June</v>
      </c>
      <c r="P169" s="9">
        <f t="shared" si="23"/>
        <v>2013</v>
      </c>
      <c r="Q169">
        <v>1371704400</v>
      </c>
      <c r="R169" s="5">
        <f t="shared" si="24"/>
        <v>41445.208333333336</v>
      </c>
      <c r="S169" t="b">
        <v>0</v>
      </c>
      <c r="T169" t="b">
        <v>0</v>
      </c>
      <c r="U169" t="s">
        <v>33</v>
      </c>
      <c r="V169" s="5" t="str">
        <f t="shared" si="25"/>
        <v>theater</v>
      </c>
      <c r="W169" t="str">
        <f t="shared" si="26"/>
        <v>plays</v>
      </c>
    </row>
    <row r="170" spans="1:23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 s="7">
        <f t="shared" si="18"/>
        <v>0.3130913348946136</v>
      </c>
      <c r="H170">
        <v>955</v>
      </c>
      <c r="I170" s="8">
        <f t="shared" si="19"/>
        <v>41.996858638743454</v>
      </c>
      <c r="J170" t="s">
        <v>36</v>
      </c>
      <c r="K170" t="s">
        <v>37</v>
      </c>
      <c r="L170">
        <v>1550815200</v>
      </c>
      <c r="M170" s="12">
        <f t="shared" si="20"/>
        <v>43518.25</v>
      </c>
      <c r="N170" s="14">
        <f t="shared" si="21"/>
        <v>43518.25</v>
      </c>
      <c r="O170" s="9" t="str">
        <f t="shared" si="22"/>
        <v>February</v>
      </c>
      <c r="P170" s="9">
        <f t="shared" si="23"/>
        <v>2019</v>
      </c>
      <c r="Q170">
        <v>1552798800</v>
      </c>
      <c r="R170" s="5">
        <f t="shared" si="24"/>
        <v>43541.208333333328</v>
      </c>
      <c r="S170" t="b">
        <v>0</v>
      </c>
      <c r="T170" t="b">
        <v>1</v>
      </c>
      <c r="U170" t="s">
        <v>60</v>
      </c>
      <c r="V170" s="5" t="str">
        <f t="shared" si="25"/>
        <v>music</v>
      </c>
      <c r="W170" t="str">
        <f t="shared" si="26"/>
        <v>indie rock</v>
      </c>
    </row>
    <row r="171" spans="1:23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 s="7">
        <f t="shared" si="18"/>
        <v>4.240815450643777</v>
      </c>
      <c r="H171">
        <v>1267</v>
      </c>
      <c r="I171" s="8">
        <f t="shared" si="19"/>
        <v>77.988161010260455</v>
      </c>
      <c r="J171" t="s">
        <v>21</v>
      </c>
      <c r="K171" t="s">
        <v>22</v>
      </c>
      <c r="L171">
        <v>1339909200</v>
      </c>
      <c r="M171" s="12">
        <f t="shared" si="20"/>
        <v>41077.208333333336</v>
      </c>
      <c r="N171" s="14">
        <f t="shared" si="21"/>
        <v>41077.208333333336</v>
      </c>
      <c r="O171" s="9" t="str">
        <f t="shared" si="22"/>
        <v>June</v>
      </c>
      <c r="P171" s="9">
        <f t="shared" si="23"/>
        <v>2012</v>
      </c>
      <c r="Q171">
        <v>1342328400</v>
      </c>
      <c r="R171" s="5">
        <f t="shared" si="24"/>
        <v>41105.208333333336</v>
      </c>
      <c r="S171" t="b">
        <v>0</v>
      </c>
      <c r="T171" t="b">
        <v>1</v>
      </c>
      <c r="U171" t="s">
        <v>100</v>
      </c>
      <c r="V171" s="5" t="str">
        <f t="shared" si="25"/>
        <v>film &amp; video</v>
      </c>
      <c r="W171" t="str">
        <f t="shared" si="26"/>
        <v>shorts</v>
      </c>
    </row>
    <row r="172" spans="1:23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 s="7">
        <f t="shared" si="18"/>
        <v>2.9388623072833599E-2</v>
      </c>
      <c r="H172">
        <v>67</v>
      </c>
      <c r="I172" s="8">
        <f t="shared" si="19"/>
        <v>82.507462686567166</v>
      </c>
      <c r="J172" t="s">
        <v>21</v>
      </c>
      <c r="K172" t="s">
        <v>22</v>
      </c>
      <c r="L172">
        <v>1501736400</v>
      </c>
      <c r="M172" s="12">
        <f t="shared" si="20"/>
        <v>42950.208333333328</v>
      </c>
      <c r="N172" s="14">
        <f t="shared" si="21"/>
        <v>42950.208333333328</v>
      </c>
      <c r="O172" s="9" t="str">
        <f t="shared" si="22"/>
        <v>August</v>
      </c>
      <c r="P172" s="9">
        <f t="shared" si="23"/>
        <v>2017</v>
      </c>
      <c r="Q172">
        <v>1502341200</v>
      </c>
      <c r="R172" s="5">
        <f t="shared" si="24"/>
        <v>42957.208333333328</v>
      </c>
      <c r="S172" t="b">
        <v>0</v>
      </c>
      <c r="T172" t="b">
        <v>0</v>
      </c>
      <c r="U172" t="s">
        <v>60</v>
      </c>
      <c r="V172" s="5" t="str">
        <f t="shared" si="25"/>
        <v>music</v>
      </c>
      <c r="W172" t="str">
        <f t="shared" si="26"/>
        <v>indie rock</v>
      </c>
    </row>
    <row r="173" spans="1:23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 s="7">
        <f t="shared" si="18"/>
        <v>0.1063265306122449</v>
      </c>
      <c r="H173">
        <v>5</v>
      </c>
      <c r="I173" s="8">
        <f t="shared" si="19"/>
        <v>104.2</v>
      </c>
      <c r="J173" t="s">
        <v>21</v>
      </c>
      <c r="K173" t="s">
        <v>22</v>
      </c>
      <c r="L173">
        <v>1395291600</v>
      </c>
      <c r="M173" s="12">
        <f t="shared" si="20"/>
        <v>41718.208333333336</v>
      </c>
      <c r="N173" s="14">
        <f t="shared" si="21"/>
        <v>41718.208333333336</v>
      </c>
      <c r="O173" s="9" t="str">
        <f t="shared" si="22"/>
        <v>March</v>
      </c>
      <c r="P173" s="9">
        <f t="shared" si="23"/>
        <v>2014</v>
      </c>
      <c r="Q173">
        <v>1397192400</v>
      </c>
      <c r="R173" s="5">
        <f t="shared" si="24"/>
        <v>41740.208333333336</v>
      </c>
      <c r="S173" t="b">
        <v>0</v>
      </c>
      <c r="T173" t="b">
        <v>0</v>
      </c>
      <c r="U173" t="s">
        <v>206</v>
      </c>
      <c r="V173" s="5" t="str">
        <f t="shared" si="25"/>
        <v>publishing</v>
      </c>
      <c r="W173" t="str">
        <f t="shared" si="26"/>
        <v>translations</v>
      </c>
    </row>
    <row r="174" spans="1:23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 s="7">
        <f t="shared" si="18"/>
        <v>0.82874999999999999</v>
      </c>
      <c r="H174">
        <v>26</v>
      </c>
      <c r="I174" s="8">
        <f t="shared" si="19"/>
        <v>25.5</v>
      </c>
      <c r="J174" t="s">
        <v>21</v>
      </c>
      <c r="K174" t="s">
        <v>22</v>
      </c>
      <c r="L174">
        <v>1405746000</v>
      </c>
      <c r="M174" s="12">
        <f t="shared" si="20"/>
        <v>41839.208333333336</v>
      </c>
      <c r="N174" s="14">
        <f t="shared" si="21"/>
        <v>41839.208333333336</v>
      </c>
      <c r="O174" s="9" t="str">
        <f t="shared" si="22"/>
        <v>July</v>
      </c>
      <c r="P174" s="9">
        <f t="shared" si="23"/>
        <v>2014</v>
      </c>
      <c r="Q174">
        <v>1407042000</v>
      </c>
      <c r="R174" s="5">
        <f t="shared" si="24"/>
        <v>41854.208333333336</v>
      </c>
      <c r="S174" t="b">
        <v>0</v>
      </c>
      <c r="T174" t="b">
        <v>1</v>
      </c>
      <c r="U174" t="s">
        <v>42</v>
      </c>
      <c r="V174" s="5" t="str">
        <f t="shared" si="25"/>
        <v>film &amp; video</v>
      </c>
      <c r="W174" t="str">
        <f t="shared" si="26"/>
        <v>documentary</v>
      </c>
    </row>
    <row r="175" spans="1:23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 s="7">
        <f t="shared" si="18"/>
        <v>1.6301447776628748</v>
      </c>
      <c r="H175">
        <v>1561</v>
      </c>
      <c r="I175" s="8">
        <f t="shared" si="19"/>
        <v>100.98334401024984</v>
      </c>
      <c r="J175" t="s">
        <v>21</v>
      </c>
      <c r="K175" t="s">
        <v>22</v>
      </c>
      <c r="L175">
        <v>1368853200</v>
      </c>
      <c r="M175" s="12">
        <f t="shared" si="20"/>
        <v>41412.208333333336</v>
      </c>
      <c r="N175" s="14">
        <f t="shared" si="21"/>
        <v>41412.208333333336</v>
      </c>
      <c r="O175" s="9" t="str">
        <f t="shared" si="22"/>
        <v>May</v>
      </c>
      <c r="P175" s="9">
        <f t="shared" si="23"/>
        <v>2013</v>
      </c>
      <c r="Q175">
        <v>1369371600</v>
      </c>
      <c r="R175" s="5">
        <f t="shared" si="24"/>
        <v>41418.208333333336</v>
      </c>
      <c r="S175" t="b">
        <v>0</v>
      </c>
      <c r="T175" t="b">
        <v>0</v>
      </c>
      <c r="U175" t="s">
        <v>33</v>
      </c>
      <c r="V175" s="5" t="str">
        <f t="shared" si="25"/>
        <v>theater</v>
      </c>
      <c r="W175" t="str">
        <f t="shared" si="26"/>
        <v>plays</v>
      </c>
    </row>
    <row r="176" spans="1:23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 s="7">
        <f t="shared" si="18"/>
        <v>8.9466666666666672</v>
      </c>
      <c r="H176">
        <v>48</v>
      </c>
      <c r="I176" s="8">
        <f t="shared" si="19"/>
        <v>111.83333333333333</v>
      </c>
      <c r="J176" t="s">
        <v>21</v>
      </c>
      <c r="K176" t="s">
        <v>22</v>
      </c>
      <c r="L176">
        <v>1444021200</v>
      </c>
      <c r="M176" s="12">
        <f t="shared" si="20"/>
        <v>42282.208333333328</v>
      </c>
      <c r="N176" s="14">
        <f t="shared" si="21"/>
        <v>42282.208333333328</v>
      </c>
      <c r="O176" s="9" t="str">
        <f t="shared" si="22"/>
        <v>October</v>
      </c>
      <c r="P176" s="9">
        <f t="shared" si="23"/>
        <v>2015</v>
      </c>
      <c r="Q176">
        <v>1444107600</v>
      </c>
      <c r="R176" s="5">
        <f t="shared" si="24"/>
        <v>42283.208333333328</v>
      </c>
      <c r="S176" t="b">
        <v>0</v>
      </c>
      <c r="T176" t="b">
        <v>1</v>
      </c>
      <c r="U176" t="s">
        <v>65</v>
      </c>
      <c r="V176" s="5" t="str">
        <f t="shared" si="25"/>
        <v>technology</v>
      </c>
      <c r="W176" t="str">
        <f t="shared" si="26"/>
        <v>wearables</v>
      </c>
    </row>
    <row r="177" spans="1:23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 s="7">
        <f t="shared" si="18"/>
        <v>0.26191501103752757</v>
      </c>
      <c r="H177">
        <v>1130</v>
      </c>
      <c r="I177" s="8">
        <f t="shared" si="19"/>
        <v>41.999115044247787</v>
      </c>
      <c r="J177" t="s">
        <v>21</v>
      </c>
      <c r="K177" t="s">
        <v>22</v>
      </c>
      <c r="L177">
        <v>1472619600</v>
      </c>
      <c r="M177" s="12">
        <f t="shared" si="20"/>
        <v>42613.208333333328</v>
      </c>
      <c r="N177" s="14">
        <f t="shared" si="21"/>
        <v>42613.208333333328</v>
      </c>
      <c r="O177" s="9" t="str">
        <f t="shared" si="22"/>
        <v>August</v>
      </c>
      <c r="P177" s="9">
        <f t="shared" si="23"/>
        <v>2016</v>
      </c>
      <c r="Q177">
        <v>1474261200</v>
      </c>
      <c r="R177" s="5">
        <f t="shared" si="24"/>
        <v>42632.208333333328</v>
      </c>
      <c r="S177" t="b">
        <v>0</v>
      </c>
      <c r="T177" t="b">
        <v>0</v>
      </c>
      <c r="U177" t="s">
        <v>33</v>
      </c>
      <c r="V177" s="5" t="str">
        <f t="shared" si="25"/>
        <v>theater</v>
      </c>
      <c r="W177" t="str">
        <f t="shared" si="26"/>
        <v>plays</v>
      </c>
    </row>
    <row r="178" spans="1:23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 s="7">
        <f t="shared" si="18"/>
        <v>0.74834782608695649</v>
      </c>
      <c r="H178">
        <v>782</v>
      </c>
      <c r="I178" s="8">
        <f t="shared" si="19"/>
        <v>110.05115089514067</v>
      </c>
      <c r="J178" t="s">
        <v>21</v>
      </c>
      <c r="K178" t="s">
        <v>22</v>
      </c>
      <c r="L178">
        <v>1472878800</v>
      </c>
      <c r="M178" s="12">
        <f t="shared" si="20"/>
        <v>42616.208333333328</v>
      </c>
      <c r="N178" s="14">
        <f t="shared" si="21"/>
        <v>42616.208333333328</v>
      </c>
      <c r="O178" s="9" t="str">
        <f t="shared" si="22"/>
        <v>September</v>
      </c>
      <c r="P178" s="9">
        <f t="shared" si="23"/>
        <v>2016</v>
      </c>
      <c r="Q178">
        <v>1473656400</v>
      </c>
      <c r="R178" s="5">
        <f t="shared" si="24"/>
        <v>42625.208333333328</v>
      </c>
      <c r="S178" t="b">
        <v>0</v>
      </c>
      <c r="T178" t="b">
        <v>0</v>
      </c>
      <c r="U178" t="s">
        <v>33</v>
      </c>
      <c r="V178" s="5" t="str">
        <f t="shared" si="25"/>
        <v>theater</v>
      </c>
      <c r="W178" t="str">
        <f t="shared" si="26"/>
        <v>plays</v>
      </c>
    </row>
    <row r="179" spans="1:23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 s="7">
        <f t="shared" si="18"/>
        <v>4.1647680412371137</v>
      </c>
      <c r="H179">
        <v>2739</v>
      </c>
      <c r="I179" s="8">
        <f t="shared" si="19"/>
        <v>58.997079225994888</v>
      </c>
      <c r="J179" t="s">
        <v>21</v>
      </c>
      <c r="K179" t="s">
        <v>22</v>
      </c>
      <c r="L179">
        <v>1289800800</v>
      </c>
      <c r="M179" s="12">
        <f t="shared" si="20"/>
        <v>40497.25</v>
      </c>
      <c r="N179" s="14">
        <f t="shared" si="21"/>
        <v>40497.25</v>
      </c>
      <c r="O179" s="9" t="str">
        <f t="shared" si="22"/>
        <v>November</v>
      </c>
      <c r="P179" s="9">
        <f t="shared" si="23"/>
        <v>2010</v>
      </c>
      <c r="Q179">
        <v>1291960800</v>
      </c>
      <c r="R179" s="5">
        <f t="shared" si="24"/>
        <v>40522.25</v>
      </c>
      <c r="S179" t="b">
        <v>0</v>
      </c>
      <c r="T179" t="b">
        <v>0</v>
      </c>
      <c r="U179" t="s">
        <v>33</v>
      </c>
      <c r="V179" s="5" t="str">
        <f t="shared" si="25"/>
        <v>theater</v>
      </c>
      <c r="W179" t="str">
        <f t="shared" si="26"/>
        <v>plays</v>
      </c>
    </row>
    <row r="180" spans="1:23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 s="7">
        <f t="shared" si="18"/>
        <v>0.96208333333333329</v>
      </c>
      <c r="H180">
        <v>210</v>
      </c>
      <c r="I180" s="8">
        <f t="shared" si="19"/>
        <v>32.985714285714288</v>
      </c>
      <c r="J180" t="s">
        <v>21</v>
      </c>
      <c r="K180" t="s">
        <v>22</v>
      </c>
      <c r="L180">
        <v>1505970000</v>
      </c>
      <c r="M180" s="12">
        <f t="shared" si="20"/>
        <v>42999.208333333328</v>
      </c>
      <c r="N180" s="14">
        <f t="shared" si="21"/>
        <v>42999.208333333328</v>
      </c>
      <c r="O180" s="9" t="str">
        <f t="shared" si="22"/>
        <v>September</v>
      </c>
      <c r="P180" s="9">
        <f t="shared" si="23"/>
        <v>2017</v>
      </c>
      <c r="Q180">
        <v>1506747600</v>
      </c>
      <c r="R180" s="5">
        <f t="shared" si="24"/>
        <v>43008.208333333328</v>
      </c>
      <c r="S180" t="b">
        <v>0</v>
      </c>
      <c r="T180" t="b">
        <v>0</v>
      </c>
      <c r="U180" t="s">
        <v>17</v>
      </c>
      <c r="V180" s="5" t="str">
        <f t="shared" si="25"/>
        <v>food</v>
      </c>
      <c r="W180" t="str">
        <f t="shared" si="26"/>
        <v>food trucks</v>
      </c>
    </row>
    <row r="181" spans="1:23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 s="7">
        <f t="shared" si="18"/>
        <v>3.5771910112359548</v>
      </c>
      <c r="H181">
        <v>3537</v>
      </c>
      <c r="I181" s="8">
        <f t="shared" si="19"/>
        <v>45.005654509471306</v>
      </c>
      <c r="J181" t="s">
        <v>15</v>
      </c>
      <c r="K181" t="s">
        <v>16</v>
      </c>
      <c r="L181">
        <v>1363496400</v>
      </c>
      <c r="M181" s="12">
        <f t="shared" si="20"/>
        <v>41350.208333333336</v>
      </c>
      <c r="N181" s="14">
        <f t="shared" si="21"/>
        <v>41350.208333333336</v>
      </c>
      <c r="O181" s="9" t="str">
        <f t="shared" si="22"/>
        <v>March</v>
      </c>
      <c r="P181" s="9">
        <f t="shared" si="23"/>
        <v>2013</v>
      </c>
      <c r="Q181">
        <v>1363582800</v>
      </c>
      <c r="R181" s="5">
        <f t="shared" si="24"/>
        <v>41351.208333333336</v>
      </c>
      <c r="S181" t="b">
        <v>0</v>
      </c>
      <c r="T181" t="b">
        <v>1</v>
      </c>
      <c r="U181" t="s">
        <v>33</v>
      </c>
      <c r="V181" s="5" t="str">
        <f t="shared" si="25"/>
        <v>theater</v>
      </c>
      <c r="W181" t="str">
        <f t="shared" si="26"/>
        <v>plays</v>
      </c>
    </row>
    <row r="182" spans="1:23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 s="7">
        <f t="shared" si="18"/>
        <v>3.0845714285714285</v>
      </c>
      <c r="H182">
        <v>2107</v>
      </c>
      <c r="I182" s="8">
        <f t="shared" si="19"/>
        <v>81.98196487897485</v>
      </c>
      <c r="J182" t="s">
        <v>26</v>
      </c>
      <c r="K182" t="s">
        <v>27</v>
      </c>
      <c r="L182">
        <v>1269234000</v>
      </c>
      <c r="M182" s="12">
        <f t="shared" si="20"/>
        <v>40259.208333333336</v>
      </c>
      <c r="N182" s="14">
        <f t="shared" si="21"/>
        <v>40259.208333333336</v>
      </c>
      <c r="O182" s="9" t="str">
        <f t="shared" si="22"/>
        <v>March</v>
      </c>
      <c r="P182" s="9">
        <f t="shared" si="23"/>
        <v>2010</v>
      </c>
      <c r="Q182">
        <v>1269666000</v>
      </c>
      <c r="R182" s="5">
        <f t="shared" si="24"/>
        <v>40264.208333333336</v>
      </c>
      <c r="S182" t="b">
        <v>0</v>
      </c>
      <c r="T182" t="b">
        <v>0</v>
      </c>
      <c r="U182" t="s">
        <v>65</v>
      </c>
      <c r="V182" s="5" t="str">
        <f t="shared" si="25"/>
        <v>technology</v>
      </c>
      <c r="W182" t="str">
        <f t="shared" si="26"/>
        <v>wearables</v>
      </c>
    </row>
    <row r="183" spans="1:23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 s="7">
        <f t="shared" si="18"/>
        <v>0.61802325581395345</v>
      </c>
      <c r="H183">
        <v>136</v>
      </c>
      <c r="I183" s="8">
        <f t="shared" si="19"/>
        <v>39.080882352941174</v>
      </c>
      <c r="J183" t="s">
        <v>21</v>
      </c>
      <c r="K183" t="s">
        <v>22</v>
      </c>
      <c r="L183">
        <v>1507093200</v>
      </c>
      <c r="M183" s="12">
        <f t="shared" si="20"/>
        <v>43012.208333333328</v>
      </c>
      <c r="N183" s="14">
        <f t="shared" si="21"/>
        <v>43012.208333333328</v>
      </c>
      <c r="O183" s="9" t="str">
        <f t="shared" si="22"/>
        <v>October</v>
      </c>
      <c r="P183" s="9">
        <f t="shared" si="23"/>
        <v>2017</v>
      </c>
      <c r="Q183">
        <v>1508648400</v>
      </c>
      <c r="R183" s="5">
        <f t="shared" si="24"/>
        <v>43030.208333333328</v>
      </c>
      <c r="S183" t="b">
        <v>0</v>
      </c>
      <c r="T183" t="b">
        <v>0</v>
      </c>
      <c r="U183" t="s">
        <v>28</v>
      </c>
      <c r="V183" s="5" t="str">
        <f t="shared" si="25"/>
        <v>technology</v>
      </c>
      <c r="W183" t="str">
        <f t="shared" si="26"/>
        <v>web</v>
      </c>
    </row>
    <row r="184" spans="1:23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 s="7">
        <f t="shared" si="18"/>
        <v>7.2232472324723247</v>
      </c>
      <c r="H184">
        <v>3318</v>
      </c>
      <c r="I184" s="8">
        <f t="shared" si="19"/>
        <v>58.996383363471971</v>
      </c>
      <c r="J184" t="s">
        <v>36</v>
      </c>
      <c r="K184" t="s">
        <v>37</v>
      </c>
      <c r="L184">
        <v>1560574800</v>
      </c>
      <c r="M184" s="12">
        <f t="shared" si="20"/>
        <v>43631.208333333328</v>
      </c>
      <c r="N184" s="14">
        <f t="shared" si="21"/>
        <v>43631.208333333328</v>
      </c>
      <c r="O184" s="9" t="str">
        <f t="shared" si="22"/>
        <v>June</v>
      </c>
      <c r="P184" s="9">
        <f t="shared" si="23"/>
        <v>2019</v>
      </c>
      <c r="Q184">
        <v>1561957200</v>
      </c>
      <c r="R184" s="5">
        <f t="shared" si="24"/>
        <v>43647.208333333328</v>
      </c>
      <c r="S184" t="b">
        <v>0</v>
      </c>
      <c r="T184" t="b">
        <v>0</v>
      </c>
      <c r="U184" t="s">
        <v>33</v>
      </c>
      <c r="V184" s="5" t="str">
        <f t="shared" si="25"/>
        <v>theater</v>
      </c>
      <c r="W184" t="str">
        <f t="shared" si="26"/>
        <v>plays</v>
      </c>
    </row>
    <row r="185" spans="1:23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 s="7">
        <f t="shared" si="18"/>
        <v>0.69117647058823528</v>
      </c>
      <c r="H185">
        <v>86</v>
      </c>
      <c r="I185" s="8">
        <f t="shared" si="19"/>
        <v>40.988372093023258</v>
      </c>
      <c r="J185" t="s">
        <v>15</v>
      </c>
      <c r="K185" t="s">
        <v>16</v>
      </c>
      <c r="L185">
        <v>1284008400</v>
      </c>
      <c r="M185" s="12">
        <f t="shared" si="20"/>
        <v>40430.208333333336</v>
      </c>
      <c r="N185" s="14">
        <f t="shared" si="21"/>
        <v>40430.208333333336</v>
      </c>
      <c r="O185" s="9" t="str">
        <f t="shared" si="22"/>
        <v>September</v>
      </c>
      <c r="P185" s="9">
        <f t="shared" si="23"/>
        <v>2010</v>
      </c>
      <c r="Q185">
        <v>1285131600</v>
      </c>
      <c r="R185" s="5">
        <f t="shared" si="24"/>
        <v>40443.208333333336</v>
      </c>
      <c r="S185" t="b">
        <v>0</v>
      </c>
      <c r="T185" t="b">
        <v>0</v>
      </c>
      <c r="U185" t="s">
        <v>23</v>
      </c>
      <c r="V185" s="5" t="str">
        <f t="shared" si="25"/>
        <v>music</v>
      </c>
      <c r="W185" t="str">
        <f t="shared" si="26"/>
        <v>rock</v>
      </c>
    </row>
    <row r="186" spans="1:23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 s="7">
        <f t="shared" si="18"/>
        <v>2.9305555555555554</v>
      </c>
      <c r="H186">
        <v>340</v>
      </c>
      <c r="I186" s="8">
        <f t="shared" si="19"/>
        <v>31.029411764705884</v>
      </c>
      <c r="J186" t="s">
        <v>21</v>
      </c>
      <c r="K186" t="s">
        <v>22</v>
      </c>
      <c r="L186">
        <v>1556859600</v>
      </c>
      <c r="M186" s="12">
        <f t="shared" si="20"/>
        <v>43588.208333333328</v>
      </c>
      <c r="N186" s="14">
        <f t="shared" si="21"/>
        <v>43588.208333333328</v>
      </c>
      <c r="O186" s="9" t="str">
        <f t="shared" si="22"/>
        <v>May</v>
      </c>
      <c r="P186" s="9">
        <f t="shared" si="23"/>
        <v>2019</v>
      </c>
      <c r="Q186">
        <v>1556946000</v>
      </c>
      <c r="R186" s="5">
        <f t="shared" si="24"/>
        <v>43589.208333333328</v>
      </c>
      <c r="S186" t="b">
        <v>0</v>
      </c>
      <c r="T186" t="b">
        <v>0</v>
      </c>
      <c r="U186" t="s">
        <v>33</v>
      </c>
      <c r="V186" s="5" t="str">
        <f t="shared" si="25"/>
        <v>theater</v>
      </c>
      <c r="W186" t="str">
        <f t="shared" si="26"/>
        <v>plays</v>
      </c>
    </row>
    <row r="187" spans="1:23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 s="7">
        <f t="shared" si="18"/>
        <v>0.71799999999999997</v>
      </c>
      <c r="H187">
        <v>19</v>
      </c>
      <c r="I187" s="8">
        <f t="shared" si="19"/>
        <v>37.789473684210527</v>
      </c>
      <c r="J187" t="s">
        <v>21</v>
      </c>
      <c r="K187" t="s">
        <v>22</v>
      </c>
      <c r="L187">
        <v>1526187600</v>
      </c>
      <c r="M187" s="12">
        <f t="shared" si="20"/>
        <v>43233.208333333328</v>
      </c>
      <c r="N187" s="14">
        <f t="shared" si="21"/>
        <v>43233.208333333328</v>
      </c>
      <c r="O187" s="9" t="str">
        <f t="shared" si="22"/>
        <v>May</v>
      </c>
      <c r="P187" s="9">
        <f t="shared" si="23"/>
        <v>2018</v>
      </c>
      <c r="Q187">
        <v>1527138000</v>
      </c>
      <c r="R187" s="5">
        <f t="shared" si="24"/>
        <v>43244.208333333328</v>
      </c>
      <c r="S187" t="b">
        <v>0</v>
      </c>
      <c r="T187" t="b">
        <v>0</v>
      </c>
      <c r="U187" t="s">
        <v>269</v>
      </c>
      <c r="V187" s="5" t="str">
        <f t="shared" si="25"/>
        <v>film &amp; video</v>
      </c>
      <c r="W187" t="str">
        <f t="shared" si="26"/>
        <v>television</v>
      </c>
    </row>
    <row r="188" spans="1:23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 s="7">
        <f t="shared" si="18"/>
        <v>0.31934684684684683</v>
      </c>
      <c r="H188">
        <v>886</v>
      </c>
      <c r="I188" s="8">
        <f t="shared" si="19"/>
        <v>32.006772009029348</v>
      </c>
      <c r="J188" t="s">
        <v>21</v>
      </c>
      <c r="K188" t="s">
        <v>22</v>
      </c>
      <c r="L188">
        <v>1400821200</v>
      </c>
      <c r="M188" s="12">
        <f t="shared" si="20"/>
        <v>41782.208333333336</v>
      </c>
      <c r="N188" s="14">
        <f t="shared" si="21"/>
        <v>41782.208333333336</v>
      </c>
      <c r="O188" s="9" t="str">
        <f t="shared" si="22"/>
        <v>May</v>
      </c>
      <c r="P188" s="9">
        <f t="shared" si="23"/>
        <v>2014</v>
      </c>
      <c r="Q188">
        <v>1402117200</v>
      </c>
      <c r="R188" s="5">
        <f t="shared" si="24"/>
        <v>41797.208333333336</v>
      </c>
      <c r="S188" t="b">
        <v>0</v>
      </c>
      <c r="T188" t="b">
        <v>0</v>
      </c>
      <c r="U188" t="s">
        <v>33</v>
      </c>
      <c r="V188" s="5" t="str">
        <f t="shared" si="25"/>
        <v>theater</v>
      </c>
      <c r="W188" t="str">
        <f t="shared" si="26"/>
        <v>plays</v>
      </c>
    </row>
    <row r="189" spans="1:23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 s="7">
        <f t="shared" si="18"/>
        <v>2.2987375415282392</v>
      </c>
      <c r="H189">
        <v>1442</v>
      </c>
      <c r="I189" s="8">
        <f t="shared" si="19"/>
        <v>95.966712898751737</v>
      </c>
      <c r="J189" t="s">
        <v>15</v>
      </c>
      <c r="K189" t="s">
        <v>16</v>
      </c>
      <c r="L189">
        <v>1361599200</v>
      </c>
      <c r="M189" s="12">
        <f t="shared" si="20"/>
        <v>41328.25</v>
      </c>
      <c r="N189" s="14">
        <f t="shared" si="21"/>
        <v>41328.25</v>
      </c>
      <c r="O189" s="9" t="str">
        <f t="shared" si="22"/>
        <v>February</v>
      </c>
      <c r="P189" s="9">
        <f t="shared" si="23"/>
        <v>2013</v>
      </c>
      <c r="Q189">
        <v>1364014800</v>
      </c>
      <c r="R189" s="5">
        <f t="shared" si="24"/>
        <v>41356.208333333336</v>
      </c>
      <c r="S189" t="b">
        <v>0</v>
      </c>
      <c r="T189" t="b">
        <v>1</v>
      </c>
      <c r="U189" t="s">
        <v>100</v>
      </c>
      <c r="V189" s="5" t="str">
        <f t="shared" si="25"/>
        <v>film &amp; video</v>
      </c>
      <c r="W189" t="str">
        <f t="shared" si="26"/>
        <v>shorts</v>
      </c>
    </row>
    <row r="190" spans="1:23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 s="7">
        <f t="shared" si="18"/>
        <v>0.3201219512195122</v>
      </c>
      <c r="H190">
        <v>35</v>
      </c>
      <c r="I190" s="8">
        <f t="shared" si="19"/>
        <v>75</v>
      </c>
      <c r="J190" t="s">
        <v>107</v>
      </c>
      <c r="K190" t="s">
        <v>108</v>
      </c>
      <c r="L190">
        <v>1417500000</v>
      </c>
      <c r="M190" s="12">
        <f t="shared" si="20"/>
        <v>41975.25</v>
      </c>
      <c r="N190" s="14">
        <f t="shared" si="21"/>
        <v>41975.25</v>
      </c>
      <c r="O190" s="9" t="str">
        <f t="shared" si="22"/>
        <v>December</v>
      </c>
      <c r="P190" s="9">
        <f t="shared" si="23"/>
        <v>2014</v>
      </c>
      <c r="Q190">
        <v>1417586400</v>
      </c>
      <c r="R190" s="5">
        <f t="shared" si="24"/>
        <v>41976.25</v>
      </c>
      <c r="S190" t="b">
        <v>0</v>
      </c>
      <c r="T190" t="b">
        <v>0</v>
      </c>
      <c r="U190" t="s">
        <v>33</v>
      </c>
      <c r="V190" s="5" t="str">
        <f t="shared" si="25"/>
        <v>theater</v>
      </c>
      <c r="W190" t="str">
        <f t="shared" si="26"/>
        <v>plays</v>
      </c>
    </row>
    <row r="191" spans="1:23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 s="7">
        <f t="shared" si="18"/>
        <v>0.23525352848928385</v>
      </c>
      <c r="H191">
        <v>441</v>
      </c>
      <c r="I191" s="8">
        <f t="shared" si="19"/>
        <v>102.0498866213152</v>
      </c>
      <c r="J191" t="s">
        <v>21</v>
      </c>
      <c r="K191" t="s">
        <v>22</v>
      </c>
      <c r="L191">
        <v>1457071200</v>
      </c>
      <c r="M191" s="12">
        <f t="shared" si="20"/>
        <v>42433.25</v>
      </c>
      <c r="N191" s="14">
        <f t="shared" si="21"/>
        <v>42433.25</v>
      </c>
      <c r="O191" s="9" t="str">
        <f t="shared" si="22"/>
        <v>March</v>
      </c>
      <c r="P191" s="9">
        <f t="shared" si="23"/>
        <v>2016</v>
      </c>
      <c r="Q191">
        <v>1457071200</v>
      </c>
      <c r="R191" s="5">
        <f t="shared" si="24"/>
        <v>42433.25</v>
      </c>
      <c r="S191" t="b">
        <v>0</v>
      </c>
      <c r="T191" t="b">
        <v>0</v>
      </c>
      <c r="U191" t="s">
        <v>33</v>
      </c>
      <c r="V191" s="5" t="str">
        <f t="shared" si="25"/>
        <v>theater</v>
      </c>
      <c r="W191" t="str">
        <f t="shared" si="26"/>
        <v>plays</v>
      </c>
    </row>
    <row r="192" spans="1:23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 s="7">
        <f t="shared" si="18"/>
        <v>0.68594594594594593</v>
      </c>
      <c r="H192">
        <v>24</v>
      </c>
      <c r="I192" s="8">
        <f t="shared" si="19"/>
        <v>105.75</v>
      </c>
      <c r="J192" t="s">
        <v>21</v>
      </c>
      <c r="K192" t="s">
        <v>22</v>
      </c>
      <c r="L192">
        <v>1370322000</v>
      </c>
      <c r="M192" s="12">
        <f t="shared" si="20"/>
        <v>41429.208333333336</v>
      </c>
      <c r="N192" s="14">
        <f t="shared" si="21"/>
        <v>41429.208333333336</v>
      </c>
      <c r="O192" s="9" t="str">
        <f t="shared" si="22"/>
        <v>June</v>
      </c>
      <c r="P192" s="9">
        <f t="shared" si="23"/>
        <v>2013</v>
      </c>
      <c r="Q192">
        <v>1370408400</v>
      </c>
      <c r="R192" s="5">
        <f t="shared" si="24"/>
        <v>41430.208333333336</v>
      </c>
      <c r="S192" t="b">
        <v>0</v>
      </c>
      <c r="T192" t="b">
        <v>1</v>
      </c>
      <c r="U192" t="s">
        <v>33</v>
      </c>
      <c r="V192" s="5" t="str">
        <f t="shared" si="25"/>
        <v>theater</v>
      </c>
      <c r="W192" t="str">
        <f t="shared" si="26"/>
        <v>plays</v>
      </c>
    </row>
    <row r="193" spans="1:23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 s="7">
        <f t="shared" si="18"/>
        <v>0.37952380952380954</v>
      </c>
      <c r="H193">
        <v>86</v>
      </c>
      <c r="I193" s="8">
        <f t="shared" si="19"/>
        <v>37.069767441860463</v>
      </c>
      <c r="J193" t="s">
        <v>107</v>
      </c>
      <c r="K193" t="s">
        <v>108</v>
      </c>
      <c r="L193">
        <v>1552366800</v>
      </c>
      <c r="M193" s="12">
        <f t="shared" si="20"/>
        <v>43536.208333333328</v>
      </c>
      <c r="N193" s="14">
        <f t="shared" si="21"/>
        <v>43536.208333333328</v>
      </c>
      <c r="O193" s="9" t="str">
        <f t="shared" si="22"/>
        <v>March</v>
      </c>
      <c r="P193" s="9">
        <f t="shared" si="23"/>
        <v>2019</v>
      </c>
      <c r="Q193">
        <v>1552626000</v>
      </c>
      <c r="R193" s="5">
        <f t="shared" si="24"/>
        <v>43539.208333333328</v>
      </c>
      <c r="S193" t="b">
        <v>0</v>
      </c>
      <c r="T193" t="b">
        <v>0</v>
      </c>
      <c r="U193" t="s">
        <v>33</v>
      </c>
      <c r="V193" s="5" t="str">
        <f t="shared" si="25"/>
        <v>theater</v>
      </c>
      <c r="W193" t="str">
        <f t="shared" si="26"/>
        <v>plays</v>
      </c>
    </row>
    <row r="194" spans="1:23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 s="7">
        <f t="shared" si="18"/>
        <v>0.19992957746478873</v>
      </c>
      <c r="H194">
        <v>243</v>
      </c>
      <c r="I194" s="8">
        <f t="shared" si="19"/>
        <v>35.049382716049379</v>
      </c>
      <c r="J194" t="s">
        <v>21</v>
      </c>
      <c r="K194" t="s">
        <v>22</v>
      </c>
      <c r="L194">
        <v>1403845200</v>
      </c>
      <c r="M194" s="12">
        <f t="shared" si="20"/>
        <v>41817.208333333336</v>
      </c>
      <c r="N194" s="14">
        <f t="shared" si="21"/>
        <v>41817.208333333336</v>
      </c>
      <c r="O194" s="9" t="str">
        <f t="shared" si="22"/>
        <v>June</v>
      </c>
      <c r="P194" s="9">
        <f t="shared" si="23"/>
        <v>2014</v>
      </c>
      <c r="Q194">
        <v>1404190800</v>
      </c>
      <c r="R194" s="5">
        <f t="shared" si="24"/>
        <v>41821.208333333336</v>
      </c>
      <c r="S194" t="b">
        <v>0</v>
      </c>
      <c r="T194" t="b">
        <v>0</v>
      </c>
      <c r="U194" t="s">
        <v>23</v>
      </c>
      <c r="V194" s="5" t="str">
        <f t="shared" si="25"/>
        <v>music</v>
      </c>
      <c r="W194" t="str">
        <f t="shared" si="26"/>
        <v>rock</v>
      </c>
    </row>
    <row r="195" spans="1:23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 s="7">
        <f t="shared" ref="G195:G258" si="27">E195/D195</f>
        <v>0.45636363636363636</v>
      </c>
      <c r="H195">
        <v>65</v>
      </c>
      <c r="I195" s="8">
        <f t="shared" ref="I195:I258" si="28">E195/H195</f>
        <v>46.338461538461537</v>
      </c>
      <c r="J195" t="s">
        <v>21</v>
      </c>
      <c r="K195" t="s">
        <v>22</v>
      </c>
      <c r="L195">
        <v>1523163600</v>
      </c>
      <c r="M195" s="12">
        <f t="shared" ref="M195:M258" si="29">(((L195/60)/60)/24)+DATE(1970,1,1)</f>
        <v>43198.208333333328</v>
      </c>
      <c r="N195" s="14">
        <f t="shared" ref="N195:N258" si="30">(((L195/60)/60)/24)+DATE(1970,1,1)</f>
        <v>43198.208333333328</v>
      </c>
      <c r="O195" s="9" t="str">
        <f t="shared" ref="O195:O258" si="31">TEXT(M195, "mmmm")</f>
        <v>April</v>
      </c>
      <c r="P195" s="9">
        <f t="shared" ref="P195:P258" si="32">YEAR(M195)</f>
        <v>2018</v>
      </c>
      <c r="Q195">
        <v>1523509200</v>
      </c>
      <c r="R195" s="5">
        <f t="shared" ref="R195:R258" si="33">(((Q195/60)/60)/24)+DATE(1970,1,1)</f>
        <v>43202.208333333328</v>
      </c>
      <c r="S195" t="b">
        <v>1</v>
      </c>
      <c r="T195" t="b">
        <v>0</v>
      </c>
      <c r="U195" t="s">
        <v>60</v>
      </c>
      <c r="V195" s="5" t="str">
        <f t="shared" ref="V195:V258" si="34">LEFT(U195,FIND("/",U195)-1)</f>
        <v>music</v>
      </c>
      <c r="W195" t="str">
        <f t="shared" ref="W195:W258" si="35">RIGHT(U195,LEN(U195)-FIND("/",U195))</f>
        <v>indie rock</v>
      </c>
    </row>
    <row r="196" spans="1:23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 s="7">
        <f t="shared" si="27"/>
        <v>1.227605633802817</v>
      </c>
      <c r="H196">
        <v>126</v>
      </c>
      <c r="I196" s="8">
        <f t="shared" si="28"/>
        <v>69.174603174603178</v>
      </c>
      <c r="J196" t="s">
        <v>21</v>
      </c>
      <c r="K196" t="s">
        <v>22</v>
      </c>
      <c r="L196">
        <v>1442206800</v>
      </c>
      <c r="M196" s="12">
        <f t="shared" si="29"/>
        <v>42261.208333333328</v>
      </c>
      <c r="N196" s="14">
        <f t="shared" si="30"/>
        <v>42261.208333333328</v>
      </c>
      <c r="O196" s="9" t="str">
        <f t="shared" si="31"/>
        <v>September</v>
      </c>
      <c r="P196" s="9">
        <f t="shared" si="32"/>
        <v>2015</v>
      </c>
      <c r="Q196">
        <v>1443589200</v>
      </c>
      <c r="R196" s="5">
        <f t="shared" si="33"/>
        <v>42277.208333333328</v>
      </c>
      <c r="S196" t="b">
        <v>0</v>
      </c>
      <c r="T196" t="b">
        <v>0</v>
      </c>
      <c r="U196" t="s">
        <v>148</v>
      </c>
      <c r="V196" s="5" t="str">
        <f t="shared" si="34"/>
        <v>music</v>
      </c>
      <c r="W196" t="str">
        <f t="shared" si="35"/>
        <v>metal</v>
      </c>
    </row>
    <row r="197" spans="1:23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 s="7">
        <f t="shared" si="27"/>
        <v>3.61753164556962</v>
      </c>
      <c r="H197">
        <v>524</v>
      </c>
      <c r="I197" s="8">
        <f t="shared" si="28"/>
        <v>109.07824427480917</v>
      </c>
      <c r="J197" t="s">
        <v>21</v>
      </c>
      <c r="K197" t="s">
        <v>22</v>
      </c>
      <c r="L197">
        <v>1532840400</v>
      </c>
      <c r="M197" s="12">
        <f t="shared" si="29"/>
        <v>43310.208333333328</v>
      </c>
      <c r="N197" s="14">
        <f t="shared" si="30"/>
        <v>43310.208333333328</v>
      </c>
      <c r="O197" s="9" t="str">
        <f t="shared" si="31"/>
        <v>July</v>
      </c>
      <c r="P197" s="9">
        <f t="shared" si="32"/>
        <v>2018</v>
      </c>
      <c r="Q197">
        <v>1533445200</v>
      </c>
      <c r="R197" s="5">
        <f t="shared" si="33"/>
        <v>43317.208333333328</v>
      </c>
      <c r="S197" t="b">
        <v>0</v>
      </c>
      <c r="T197" t="b">
        <v>0</v>
      </c>
      <c r="U197" t="s">
        <v>50</v>
      </c>
      <c r="V197" s="5" t="str">
        <f t="shared" si="34"/>
        <v>music</v>
      </c>
      <c r="W197" t="str">
        <f t="shared" si="35"/>
        <v>electric music</v>
      </c>
    </row>
    <row r="198" spans="1:23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 s="7">
        <f t="shared" si="27"/>
        <v>0.63146341463414635</v>
      </c>
      <c r="H198">
        <v>100</v>
      </c>
      <c r="I198" s="8">
        <f t="shared" si="28"/>
        <v>51.78</v>
      </c>
      <c r="J198" t="s">
        <v>36</v>
      </c>
      <c r="K198" t="s">
        <v>37</v>
      </c>
      <c r="L198">
        <v>1472878800</v>
      </c>
      <c r="M198" s="12">
        <f t="shared" si="29"/>
        <v>42616.208333333328</v>
      </c>
      <c r="N198" s="14">
        <f t="shared" si="30"/>
        <v>42616.208333333328</v>
      </c>
      <c r="O198" s="9" t="str">
        <f t="shared" si="31"/>
        <v>September</v>
      </c>
      <c r="P198" s="9">
        <f t="shared" si="32"/>
        <v>2016</v>
      </c>
      <c r="Q198">
        <v>1474520400</v>
      </c>
      <c r="R198" s="5">
        <f t="shared" si="33"/>
        <v>42635.208333333328</v>
      </c>
      <c r="S198" t="b">
        <v>0</v>
      </c>
      <c r="T198" t="b">
        <v>0</v>
      </c>
      <c r="U198" t="s">
        <v>65</v>
      </c>
      <c r="V198" s="5" t="str">
        <f t="shared" si="34"/>
        <v>technology</v>
      </c>
      <c r="W198" t="str">
        <f t="shared" si="35"/>
        <v>wearables</v>
      </c>
    </row>
    <row r="199" spans="1:23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 s="7">
        <f t="shared" si="27"/>
        <v>2.9820475319926874</v>
      </c>
      <c r="H199">
        <v>1989</v>
      </c>
      <c r="I199" s="8">
        <f t="shared" si="28"/>
        <v>82.010055304172951</v>
      </c>
      <c r="J199" t="s">
        <v>21</v>
      </c>
      <c r="K199" t="s">
        <v>22</v>
      </c>
      <c r="L199">
        <v>1498194000</v>
      </c>
      <c r="M199" s="12">
        <f t="shared" si="29"/>
        <v>42909.208333333328</v>
      </c>
      <c r="N199" s="14">
        <f t="shared" si="30"/>
        <v>42909.208333333328</v>
      </c>
      <c r="O199" s="9" t="str">
        <f t="shared" si="31"/>
        <v>June</v>
      </c>
      <c r="P199" s="9">
        <f t="shared" si="32"/>
        <v>2017</v>
      </c>
      <c r="Q199">
        <v>1499403600</v>
      </c>
      <c r="R199" s="5">
        <f t="shared" si="33"/>
        <v>42923.208333333328</v>
      </c>
      <c r="S199" t="b">
        <v>0</v>
      </c>
      <c r="T199" t="b">
        <v>0</v>
      </c>
      <c r="U199" t="s">
        <v>53</v>
      </c>
      <c r="V199" s="5" t="str">
        <f t="shared" si="34"/>
        <v>film &amp; video</v>
      </c>
      <c r="W199" t="str">
        <f t="shared" si="35"/>
        <v>drama</v>
      </c>
    </row>
    <row r="200" spans="1:23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 s="7">
        <f t="shared" si="27"/>
        <v>9.5585443037974685E-2</v>
      </c>
      <c r="H200">
        <v>168</v>
      </c>
      <c r="I200" s="8">
        <f t="shared" si="28"/>
        <v>35.958333333333336</v>
      </c>
      <c r="J200" t="s">
        <v>21</v>
      </c>
      <c r="K200" t="s">
        <v>22</v>
      </c>
      <c r="L200">
        <v>1281070800</v>
      </c>
      <c r="M200" s="12">
        <f t="shared" si="29"/>
        <v>40396.208333333336</v>
      </c>
      <c r="N200" s="14">
        <f t="shared" si="30"/>
        <v>40396.208333333336</v>
      </c>
      <c r="O200" s="9" t="str">
        <f t="shared" si="31"/>
        <v>August</v>
      </c>
      <c r="P200" s="9">
        <f t="shared" si="32"/>
        <v>2010</v>
      </c>
      <c r="Q200">
        <v>1283576400</v>
      </c>
      <c r="R200" s="5">
        <f t="shared" si="33"/>
        <v>40425.208333333336</v>
      </c>
      <c r="S200" t="b">
        <v>0</v>
      </c>
      <c r="T200" t="b">
        <v>0</v>
      </c>
      <c r="U200" t="s">
        <v>50</v>
      </c>
      <c r="V200" s="5" t="str">
        <f t="shared" si="34"/>
        <v>music</v>
      </c>
      <c r="W200" t="str">
        <f t="shared" si="35"/>
        <v>electric music</v>
      </c>
    </row>
    <row r="201" spans="1:23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 s="7">
        <f t="shared" si="27"/>
        <v>0.5377777777777778</v>
      </c>
      <c r="H201">
        <v>13</v>
      </c>
      <c r="I201" s="8">
        <f t="shared" si="28"/>
        <v>74.461538461538467</v>
      </c>
      <c r="J201" t="s">
        <v>21</v>
      </c>
      <c r="K201" t="s">
        <v>22</v>
      </c>
      <c r="L201">
        <v>1436245200</v>
      </c>
      <c r="M201" s="12">
        <f t="shared" si="29"/>
        <v>42192.208333333328</v>
      </c>
      <c r="N201" s="14">
        <f t="shared" si="30"/>
        <v>42192.208333333328</v>
      </c>
      <c r="O201" s="9" t="str">
        <f t="shared" si="31"/>
        <v>July</v>
      </c>
      <c r="P201" s="9">
        <f t="shared" si="32"/>
        <v>2015</v>
      </c>
      <c r="Q201">
        <v>1436590800</v>
      </c>
      <c r="R201" s="5">
        <f t="shared" si="33"/>
        <v>42196.208333333328</v>
      </c>
      <c r="S201" t="b">
        <v>0</v>
      </c>
      <c r="T201" t="b">
        <v>0</v>
      </c>
      <c r="U201" t="s">
        <v>23</v>
      </c>
      <c r="V201" s="5" t="str">
        <f t="shared" si="34"/>
        <v>music</v>
      </c>
      <c r="W201" t="str">
        <f t="shared" si="35"/>
        <v>rock</v>
      </c>
    </row>
    <row r="202" spans="1:23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 s="7">
        <f t="shared" si="27"/>
        <v>0.02</v>
      </c>
      <c r="H202">
        <v>1</v>
      </c>
      <c r="I202" s="8">
        <f t="shared" si="28"/>
        <v>2</v>
      </c>
      <c r="J202" t="s">
        <v>15</v>
      </c>
      <c r="K202" t="s">
        <v>16</v>
      </c>
      <c r="L202">
        <v>1269493200</v>
      </c>
      <c r="M202" s="12">
        <f t="shared" si="29"/>
        <v>40262.208333333336</v>
      </c>
      <c r="N202" s="14">
        <f t="shared" si="30"/>
        <v>40262.208333333336</v>
      </c>
      <c r="O202" s="9" t="str">
        <f t="shared" si="31"/>
        <v>March</v>
      </c>
      <c r="P202" s="9">
        <f t="shared" si="32"/>
        <v>2010</v>
      </c>
      <c r="Q202">
        <v>1270443600</v>
      </c>
      <c r="R202" s="5">
        <f t="shared" si="33"/>
        <v>40273.208333333336</v>
      </c>
      <c r="S202" t="b">
        <v>0</v>
      </c>
      <c r="T202" t="b">
        <v>0</v>
      </c>
      <c r="U202" t="s">
        <v>33</v>
      </c>
      <c r="V202" s="5" t="str">
        <f t="shared" si="34"/>
        <v>theater</v>
      </c>
      <c r="W202" t="str">
        <f t="shared" si="35"/>
        <v>plays</v>
      </c>
    </row>
    <row r="203" spans="1:23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 s="7">
        <f t="shared" si="27"/>
        <v>6.8119047619047617</v>
      </c>
      <c r="H203">
        <v>157</v>
      </c>
      <c r="I203" s="8">
        <f t="shared" si="28"/>
        <v>91.114649681528661</v>
      </c>
      <c r="J203" t="s">
        <v>21</v>
      </c>
      <c r="K203" t="s">
        <v>22</v>
      </c>
      <c r="L203">
        <v>1406264400</v>
      </c>
      <c r="M203" s="12">
        <f t="shared" si="29"/>
        <v>41845.208333333336</v>
      </c>
      <c r="N203" s="14">
        <f t="shared" si="30"/>
        <v>41845.208333333336</v>
      </c>
      <c r="O203" s="9" t="str">
        <f t="shared" si="31"/>
        <v>July</v>
      </c>
      <c r="P203" s="9">
        <f t="shared" si="32"/>
        <v>2014</v>
      </c>
      <c r="Q203">
        <v>1407819600</v>
      </c>
      <c r="R203" s="5">
        <f t="shared" si="33"/>
        <v>41863.208333333336</v>
      </c>
      <c r="S203" t="b">
        <v>0</v>
      </c>
      <c r="T203" t="b">
        <v>0</v>
      </c>
      <c r="U203" t="s">
        <v>28</v>
      </c>
      <c r="V203" s="5" t="str">
        <f t="shared" si="34"/>
        <v>technology</v>
      </c>
      <c r="W203" t="str">
        <f t="shared" si="35"/>
        <v>web</v>
      </c>
    </row>
    <row r="204" spans="1:23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 s="7">
        <f t="shared" si="27"/>
        <v>0.78831325301204824</v>
      </c>
      <c r="H204">
        <v>82</v>
      </c>
      <c r="I204" s="8">
        <f t="shared" si="28"/>
        <v>79.792682926829272</v>
      </c>
      <c r="J204" t="s">
        <v>21</v>
      </c>
      <c r="K204" t="s">
        <v>22</v>
      </c>
      <c r="L204">
        <v>1317531600</v>
      </c>
      <c r="M204" s="12">
        <f t="shared" si="29"/>
        <v>40818.208333333336</v>
      </c>
      <c r="N204" s="14">
        <f t="shared" si="30"/>
        <v>40818.208333333336</v>
      </c>
      <c r="O204" s="9" t="str">
        <f t="shared" si="31"/>
        <v>October</v>
      </c>
      <c r="P204" s="9">
        <f t="shared" si="32"/>
        <v>2011</v>
      </c>
      <c r="Q204">
        <v>1317877200</v>
      </c>
      <c r="R204" s="5">
        <f t="shared" si="33"/>
        <v>40822.208333333336</v>
      </c>
      <c r="S204" t="b">
        <v>0</v>
      </c>
      <c r="T204" t="b">
        <v>0</v>
      </c>
      <c r="U204" t="s">
        <v>17</v>
      </c>
      <c r="V204" s="5" t="str">
        <f t="shared" si="34"/>
        <v>food</v>
      </c>
      <c r="W204" t="str">
        <f t="shared" si="35"/>
        <v>food trucks</v>
      </c>
    </row>
    <row r="205" spans="1:23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 s="7">
        <f t="shared" si="27"/>
        <v>1.3440792216817234</v>
      </c>
      <c r="H205">
        <v>4498</v>
      </c>
      <c r="I205" s="8">
        <f t="shared" si="28"/>
        <v>42.999777678968428</v>
      </c>
      <c r="J205" t="s">
        <v>26</v>
      </c>
      <c r="K205" t="s">
        <v>27</v>
      </c>
      <c r="L205">
        <v>1484632800</v>
      </c>
      <c r="M205" s="12">
        <f t="shared" si="29"/>
        <v>42752.25</v>
      </c>
      <c r="N205" s="14">
        <f t="shared" si="30"/>
        <v>42752.25</v>
      </c>
      <c r="O205" s="9" t="str">
        <f t="shared" si="31"/>
        <v>January</v>
      </c>
      <c r="P205" s="9">
        <f t="shared" si="32"/>
        <v>2017</v>
      </c>
      <c r="Q205">
        <v>1484805600</v>
      </c>
      <c r="R205" s="5">
        <f t="shared" si="33"/>
        <v>42754.25</v>
      </c>
      <c r="S205" t="b">
        <v>0</v>
      </c>
      <c r="T205" t="b">
        <v>0</v>
      </c>
      <c r="U205" t="s">
        <v>33</v>
      </c>
      <c r="V205" s="5" t="str">
        <f t="shared" si="34"/>
        <v>theater</v>
      </c>
      <c r="W205" t="str">
        <f t="shared" si="35"/>
        <v>plays</v>
      </c>
    </row>
    <row r="206" spans="1:23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 s="7">
        <f t="shared" si="27"/>
        <v>3.372E-2</v>
      </c>
      <c r="H206">
        <v>40</v>
      </c>
      <c r="I206" s="8">
        <f t="shared" si="28"/>
        <v>63.225000000000001</v>
      </c>
      <c r="J206" t="s">
        <v>21</v>
      </c>
      <c r="K206" t="s">
        <v>22</v>
      </c>
      <c r="L206">
        <v>1301806800</v>
      </c>
      <c r="M206" s="12">
        <f t="shared" si="29"/>
        <v>40636.208333333336</v>
      </c>
      <c r="N206" s="14">
        <f t="shared" si="30"/>
        <v>40636.208333333336</v>
      </c>
      <c r="O206" s="9" t="str">
        <f t="shared" si="31"/>
        <v>April</v>
      </c>
      <c r="P206" s="9">
        <f t="shared" si="32"/>
        <v>2011</v>
      </c>
      <c r="Q206">
        <v>1302670800</v>
      </c>
      <c r="R206" s="5">
        <f t="shared" si="33"/>
        <v>40646.208333333336</v>
      </c>
      <c r="S206" t="b">
        <v>0</v>
      </c>
      <c r="T206" t="b">
        <v>0</v>
      </c>
      <c r="U206" t="s">
        <v>159</v>
      </c>
      <c r="V206" s="5" t="str">
        <f t="shared" si="34"/>
        <v>music</v>
      </c>
      <c r="W206" t="str">
        <f t="shared" si="35"/>
        <v>jazz</v>
      </c>
    </row>
    <row r="207" spans="1:23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 s="7">
        <f t="shared" si="27"/>
        <v>4.3184615384615386</v>
      </c>
      <c r="H207">
        <v>80</v>
      </c>
      <c r="I207" s="8">
        <f t="shared" si="28"/>
        <v>70.174999999999997</v>
      </c>
      <c r="J207" t="s">
        <v>21</v>
      </c>
      <c r="K207" t="s">
        <v>22</v>
      </c>
      <c r="L207">
        <v>1539752400</v>
      </c>
      <c r="M207" s="12">
        <f t="shared" si="29"/>
        <v>43390.208333333328</v>
      </c>
      <c r="N207" s="14">
        <f t="shared" si="30"/>
        <v>43390.208333333328</v>
      </c>
      <c r="O207" s="9" t="str">
        <f t="shared" si="31"/>
        <v>October</v>
      </c>
      <c r="P207" s="9">
        <f t="shared" si="32"/>
        <v>2018</v>
      </c>
      <c r="Q207">
        <v>1540789200</v>
      </c>
      <c r="R207" s="5">
        <f t="shared" si="33"/>
        <v>43402.208333333328</v>
      </c>
      <c r="S207" t="b">
        <v>1</v>
      </c>
      <c r="T207" t="b">
        <v>0</v>
      </c>
      <c r="U207" t="s">
        <v>33</v>
      </c>
      <c r="V207" s="5" t="str">
        <f t="shared" si="34"/>
        <v>theater</v>
      </c>
      <c r="W207" t="str">
        <f t="shared" si="35"/>
        <v>plays</v>
      </c>
    </row>
    <row r="208" spans="1:23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 s="7">
        <f t="shared" si="27"/>
        <v>0.38844444444444443</v>
      </c>
      <c r="H208">
        <v>57</v>
      </c>
      <c r="I208" s="8">
        <f t="shared" si="28"/>
        <v>61.333333333333336</v>
      </c>
      <c r="J208" t="s">
        <v>21</v>
      </c>
      <c r="K208" t="s">
        <v>22</v>
      </c>
      <c r="L208">
        <v>1267250400</v>
      </c>
      <c r="M208" s="12">
        <f t="shared" si="29"/>
        <v>40236.25</v>
      </c>
      <c r="N208" s="14">
        <f t="shared" si="30"/>
        <v>40236.25</v>
      </c>
      <c r="O208" s="9" t="str">
        <f t="shared" si="31"/>
        <v>February</v>
      </c>
      <c r="P208" s="9">
        <f t="shared" si="32"/>
        <v>2010</v>
      </c>
      <c r="Q208">
        <v>1268028000</v>
      </c>
      <c r="R208" s="5">
        <f t="shared" si="33"/>
        <v>40245.25</v>
      </c>
      <c r="S208" t="b">
        <v>0</v>
      </c>
      <c r="T208" t="b">
        <v>0</v>
      </c>
      <c r="U208" t="s">
        <v>119</v>
      </c>
      <c r="V208" s="5" t="str">
        <f t="shared" si="34"/>
        <v>publishing</v>
      </c>
      <c r="W208" t="str">
        <f t="shared" si="35"/>
        <v>fiction</v>
      </c>
    </row>
    <row r="209" spans="1:23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 s="7">
        <f t="shared" si="27"/>
        <v>4.2569999999999997</v>
      </c>
      <c r="H209">
        <v>43</v>
      </c>
      <c r="I209" s="8">
        <f t="shared" si="28"/>
        <v>99</v>
      </c>
      <c r="J209" t="s">
        <v>21</v>
      </c>
      <c r="K209" t="s">
        <v>22</v>
      </c>
      <c r="L209">
        <v>1535432400</v>
      </c>
      <c r="M209" s="12">
        <f t="shared" si="29"/>
        <v>43340.208333333328</v>
      </c>
      <c r="N209" s="14">
        <f t="shared" si="30"/>
        <v>43340.208333333328</v>
      </c>
      <c r="O209" s="9" t="str">
        <f t="shared" si="31"/>
        <v>August</v>
      </c>
      <c r="P209" s="9">
        <f t="shared" si="32"/>
        <v>2018</v>
      </c>
      <c r="Q209">
        <v>1537160400</v>
      </c>
      <c r="R209" s="5">
        <f t="shared" si="33"/>
        <v>43360.208333333328</v>
      </c>
      <c r="S209" t="b">
        <v>0</v>
      </c>
      <c r="T209" t="b">
        <v>1</v>
      </c>
      <c r="U209" t="s">
        <v>23</v>
      </c>
      <c r="V209" s="5" t="str">
        <f t="shared" si="34"/>
        <v>music</v>
      </c>
      <c r="W209" t="str">
        <f t="shared" si="35"/>
        <v>rock</v>
      </c>
    </row>
    <row r="210" spans="1:23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 s="7">
        <f t="shared" si="27"/>
        <v>1.0112239715591671</v>
      </c>
      <c r="H210">
        <v>2053</v>
      </c>
      <c r="I210" s="8">
        <f t="shared" si="28"/>
        <v>96.984900146127615</v>
      </c>
      <c r="J210" t="s">
        <v>21</v>
      </c>
      <c r="K210" t="s">
        <v>22</v>
      </c>
      <c r="L210">
        <v>1510207200</v>
      </c>
      <c r="M210" s="12">
        <f t="shared" si="29"/>
        <v>43048.25</v>
      </c>
      <c r="N210" s="14">
        <f t="shared" si="30"/>
        <v>43048.25</v>
      </c>
      <c r="O210" s="9" t="str">
        <f t="shared" si="31"/>
        <v>November</v>
      </c>
      <c r="P210" s="9">
        <f t="shared" si="32"/>
        <v>2017</v>
      </c>
      <c r="Q210">
        <v>1512280800</v>
      </c>
      <c r="R210" s="5">
        <f t="shared" si="33"/>
        <v>43072.25</v>
      </c>
      <c r="S210" t="b">
        <v>0</v>
      </c>
      <c r="T210" t="b">
        <v>0</v>
      </c>
      <c r="U210" t="s">
        <v>42</v>
      </c>
      <c r="V210" s="5" t="str">
        <f t="shared" si="34"/>
        <v>film &amp; video</v>
      </c>
      <c r="W210" t="str">
        <f t="shared" si="35"/>
        <v>documentary</v>
      </c>
    </row>
    <row r="211" spans="1:23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 s="7">
        <f t="shared" si="27"/>
        <v>0.21188688946015424</v>
      </c>
      <c r="H211">
        <v>808</v>
      </c>
      <c r="I211" s="8">
        <f t="shared" si="28"/>
        <v>51.004950495049506</v>
      </c>
      <c r="J211" t="s">
        <v>26</v>
      </c>
      <c r="K211" t="s">
        <v>27</v>
      </c>
      <c r="L211">
        <v>1462510800</v>
      </c>
      <c r="M211" s="12">
        <f t="shared" si="29"/>
        <v>42496.208333333328</v>
      </c>
      <c r="N211" s="14">
        <f t="shared" si="30"/>
        <v>42496.208333333328</v>
      </c>
      <c r="O211" s="9" t="str">
        <f t="shared" si="31"/>
        <v>May</v>
      </c>
      <c r="P211" s="9">
        <f t="shared" si="32"/>
        <v>2016</v>
      </c>
      <c r="Q211">
        <v>1463115600</v>
      </c>
      <c r="R211" s="5">
        <f t="shared" si="33"/>
        <v>42503.208333333328</v>
      </c>
      <c r="S211" t="b">
        <v>0</v>
      </c>
      <c r="T211" t="b">
        <v>0</v>
      </c>
      <c r="U211" t="s">
        <v>42</v>
      </c>
      <c r="V211" s="5" t="str">
        <f t="shared" si="34"/>
        <v>film &amp; video</v>
      </c>
      <c r="W211" t="str">
        <f t="shared" si="35"/>
        <v>documentary</v>
      </c>
    </row>
    <row r="212" spans="1:23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 s="7">
        <f t="shared" si="27"/>
        <v>0.67425531914893622</v>
      </c>
      <c r="H212">
        <v>226</v>
      </c>
      <c r="I212" s="8">
        <f t="shared" si="28"/>
        <v>28.044247787610619</v>
      </c>
      <c r="J212" t="s">
        <v>36</v>
      </c>
      <c r="K212" t="s">
        <v>37</v>
      </c>
      <c r="L212">
        <v>1488520800</v>
      </c>
      <c r="M212" s="12">
        <f t="shared" si="29"/>
        <v>42797.25</v>
      </c>
      <c r="N212" s="14">
        <f t="shared" si="30"/>
        <v>42797.25</v>
      </c>
      <c r="O212" s="9" t="str">
        <f t="shared" si="31"/>
        <v>March</v>
      </c>
      <c r="P212" s="9">
        <f t="shared" si="32"/>
        <v>2017</v>
      </c>
      <c r="Q212">
        <v>1490850000</v>
      </c>
      <c r="R212" s="5">
        <f t="shared" si="33"/>
        <v>42824.208333333328</v>
      </c>
      <c r="S212" t="b">
        <v>0</v>
      </c>
      <c r="T212" t="b">
        <v>0</v>
      </c>
      <c r="U212" t="s">
        <v>474</v>
      </c>
      <c r="V212" s="5" t="str">
        <f t="shared" si="34"/>
        <v>film &amp; video</v>
      </c>
      <c r="W212" t="str">
        <f t="shared" si="35"/>
        <v>science fiction</v>
      </c>
    </row>
    <row r="213" spans="1:23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 s="7">
        <f t="shared" si="27"/>
        <v>0.9492337164750958</v>
      </c>
      <c r="H213">
        <v>1625</v>
      </c>
      <c r="I213" s="8">
        <f t="shared" si="28"/>
        <v>60.984615384615381</v>
      </c>
      <c r="J213" t="s">
        <v>21</v>
      </c>
      <c r="K213" t="s">
        <v>22</v>
      </c>
      <c r="L213">
        <v>1377579600</v>
      </c>
      <c r="M213" s="12">
        <f t="shared" si="29"/>
        <v>41513.208333333336</v>
      </c>
      <c r="N213" s="14">
        <f t="shared" si="30"/>
        <v>41513.208333333336</v>
      </c>
      <c r="O213" s="9" t="str">
        <f t="shared" si="31"/>
        <v>August</v>
      </c>
      <c r="P213" s="9">
        <f t="shared" si="32"/>
        <v>2013</v>
      </c>
      <c r="Q213">
        <v>1379653200</v>
      </c>
      <c r="R213" s="5">
        <f t="shared" si="33"/>
        <v>41537.208333333336</v>
      </c>
      <c r="S213" t="b">
        <v>0</v>
      </c>
      <c r="T213" t="b">
        <v>0</v>
      </c>
      <c r="U213" t="s">
        <v>33</v>
      </c>
      <c r="V213" s="5" t="str">
        <f t="shared" si="34"/>
        <v>theater</v>
      </c>
      <c r="W213" t="str">
        <f t="shared" si="35"/>
        <v>plays</v>
      </c>
    </row>
    <row r="214" spans="1:23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 s="7">
        <f t="shared" si="27"/>
        <v>1.5185185185185186</v>
      </c>
      <c r="H214">
        <v>168</v>
      </c>
      <c r="I214" s="8">
        <f t="shared" si="28"/>
        <v>73.214285714285708</v>
      </c>
      <c r="J214" t="s">
        <v>21</v>
      </c>
      <c r="K214" t="s">
        <v>22</v>
      </c>
      <c r="L214">
        <v>1576389600</v>
      </c>
      <c r="M214" s="12">
        <f t="shared" si="29"/>
        <v>43814.25</v>
      </c>
      <c r="N214" s="14">
        <f t="shared" si="30"/>
        <v>43814.25</v>
      </c>
      <c r="O214" s="9" t="str">
        <f t="shared" si="31"/>
        <v>December</v>
      </c>
      <c r="P214" s="9">
        <f t="shared" si="32"/>
        <v>2019</v>
      </c>
      <c r="Q214">
        <v>1580364000</v>
      </c>
      <c r="R214" s="5">
        <f t="shared" si="33"/>
        <v>43860.25</v>
      </c>
      <c r="S214" t="b">
        <v>0</v>
      </c>
      <c r="T214" t="b">
        <v>0</v>
      </c>
      <c r="U214" t="s">
        <v>33</v>
      </c>
      <c r="V214" s="5" t="str">
        <f t="shared" si="34"/>
        <v>theater</v>
      </c>
      <c r="W214" t="str">
        <f t="shared" si="35"/>
        <v>plays</v>
      </c>
    </row>
    <row r="215" spans="1:23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 s="7">
        <f t="shared" si="27"/>
        <v>1.9516382252559727</v>
      </c>
      <c r="H215">
        <v>4289</v>
      </c>
      <c r="I215" s="8">
        <f t="shared" si="28"/>
        <v>39.997435299603637</v>
      </c>
      <c r="J215" t="s">
        <v>21</v>
      </c>
      <c r="K215" t="s">
        <v>22</v>
      </c>
      <c r="L215">
        <v>1289019600</v>
      </c>
      <c r="M215" s="12">
        <f t="shared" si="29"/>
        <v>40488.208333333336</v>
      </c>
      <c r="N215" s="14">
        <f t="shared" si="30"/>
        <v>40488.208333333336</v>
      </c>
      <c r="O215" s="9" t="str">
        <f t="shared" si="31"/>
        <v>November</v>
      </c>
      <c r="P215" s="9">
        <f t="shared" si="32"/>
        <v>2010</v>
      </c>
      <c r="Q215">
        <v>1289714400</v>
      </c>
      <c r="R215" s="5">
        <f t="shared" si="33"/>
        <v>40496.25</v>
      </c>
      <c r="S215" t="b">
        <v>0</v>
      </c>
      <c r="T215" t="b">
        <v>1</v>
      </c>
      <c r="U215" t="s">
        <v>60</v>
      </c>
      <c r="V215" s="5" t="str">
        <f t="shared" si="34"/>
        <v>music</v>
      </c>
      <c r="W215" t="str">
        <f t="shared" si="35"/>
        <v>indie rock</v>
      </c>
    </row>
    <row r="216" spans="1:23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 s="7">
        <f t="shared" si="27"/>
        <v>10.231428571428571</v>
      </c>
      <c r="H216">
        <v>165</v>
      </c>
      <c r="I216" s="8">
        <f t="shared" si="28"/>
        <v>86.812121212121212</v>
      </c>
      <c r="J216" t="s">
        <v>21</v>
      </c>
      <c r="K216" t="s">
        <v>22</v>
      </c>
      <c r="L216">
        <v>1282194000</v>
      </c>
      <c r="M216" s="12">
        <f t="shared" si="29"/>
        <v>40409.208333333336</v>
      </c>
      <c r="N216" s="14">
        <f t="shared" si="30"/>
        <v>40409.208333333336</v>
      </c>
      <c r="O216" s="9" t="str">
        <f t="shared" si="31"/>
        <v>August</v>
      </c>
      <c r="P216" s="9">
        <f t="shared" si="32"/>
        <v>2010</v>
      </c>
      <c r="Q216">
        <v>1282712400</v>
      </c>
      <c r="R216" s="5">
        <f t="shared" si="33"/>
        <v>40415.208333333336</v>
      </c>
      <c r="S216" t="b">
        <v>0</v>
      </c>
      <c r="T216" t="b">
        <v>0</v>
      </c>
      <c r="U216" t="s">
        <v>23</v>
      </c>
      <c r="V216" s="5" t="str">
        <f t="shared" si="34"/>
        <v>music</v>
      </c>
      <c r="W216" t="str">
        <f t="shared" si="35"/>
        <v>rock</v>
      </c>
    </row>
    <row r="217" spans="1:23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 s="7">
        <f t="shared" si="27"/>
        <v>3.8418367346938778E-2</v>
      </c>
      <c r="H217">
        <v>143</v>
      </c>
      <c r="I217" s="8">
        <f t="shared" si="28"/>
        <v>42.125874125874127</v>
      </c>
      <c r="J217" t="s">
        <v>21</v>
      </c>
      <c r="K217" t="s">
        <v>22</v>
      </c>
      <c r="L217">
        <v>1550037600</v>
      </c>
      <c r="M217" s="12">
        <f t="shared" si="29"/>
        <v>43509.25</v>
      </c>
      <c r="N217" s="14">
        <f t="shared" si="30"/>
        <v>43509.25</v>
      </c>
      <c r="O217" s="9" t="str">
        <f t="shared" si="31"/>
        <v>February</v>
      </c>
      <c r="P217" s="9">
        <f t="shared" si="32"/>
        <v>2019</v>
      </c>
      <c r="Q217">
        <v>1550210400</v>
      </c>
      <c r="R217" s="5">
        <f t="shared" si="33"/>
        <v>43511.25</v>
      </c>
      <c r="S217" t="b">
        <v>0</v>
      </c>
      <c r="T217" t="b">
        <v>0</v>
      </c>
      <c r="U217" t="s">
        <v>33</v>
      </c>
      <c r="V217" s="5" t="str">
        <f t="shared" si="34"/>
        <v>theater</v>
      </c>
      <c r="W217" t="str">
        <f t="shared" si="35"/>
        <v>plays</v>
      </c>
    </row>
    <row r="218" spans="1:23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 s="7">
        <f t="shared" si="27"/>
        <v>1.5507066557107643</v>
      </c>
      <c r="H218">
        <v>1815</v>
      </c>
      <c r="I218" s="8">
        <f t="shared" si="28"/>
        <v>103.97851239669421</v>
      </c>
      <c r="J218" t="s">
        <v>21</v>
      </c>
      <c r="K218" t="s">
        <v>22</v>
      </c>
      <c r="L218">
        <v>1321941600</v>
      </c>
      <c r="M218" s="12">
        <f t="shared" si="29"/>
        <v>40869.25</v>
      </c>
      <c r="N218" s="14">
        <f t="shared" si="30"/>
        <v>40869.25</v>
      </c>
      <c r="O218" s="9" t="str">
        <f t="shared" si="31"/>
        <v>November</v>
      </c>
      <c r="P218" s="9">
        <f t="shared" si="32"/>
        <v>2011</v>
      </c>
      <c r="Q218">
        <v>1322114400</v>
      </c>
      <c r="R218" s="5">
        <f t="shared" si="33"/>
        <v>40871.25</v>
      </c>
      <c r="S218" t="b">
        <v>0</v>
      </c>
      <c r="T218" t="b">
        <v>0</v>
      </c>
      <c r="U218" t="s">
        <v>33</v>
      </c>
      <c r="V218" s="5" t="str">
        <f t="shared" si="34"/>
        <v>theater</v>
      </c>
      <c r="W218" t="str">
        <f t="shared" si="35"/>
        <v>plays</v>
      </c>
    </row>
    <row r="219" spans="1:23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 s="7">
        <f t="shared" si="27"/>
        <v>0.44753477588871715</v>
      </c>
      <c r="H219">
        <v>934</v>
      </c>
      <c r="I219" s="8">
        <f t="shared" si="28"/>
        <v>62.003211991434689</v>
      </c>
      <c r="J219" t="s">
        <v>21</v>
      </c>
      <c r="K219" t="s">
        <v>22</v>
      </c>
      <c r="L219">
        <v>1556427600</v>
      </c>
      <c r="M219" s="12">
        <f t="shared" si="29"/>
        <v>43583.208333333328</v>
      </c>
      <c r="N219" s="14">
        <f t="shared" si="30"/>
        <v>43583.208333333328</v>
      </c>
      <c r="O219" s="9" t="str">
        <f t="shared" si="31"/>
        <v>April</v>
      </c>
      <c r="P219" s="9">
        <f t="shared" si="32"/>
        <v>2019</v>
      </c>
      <c r="Q219">
        <v>1557205200</v>
      </c>
      <c r="R219" s="5">
        <f t="shared" si="33"/>
        <v>43592.208333333328</v>
      </c>
      <c r="S219" t="b">
        <v>0</v>
      </c>
      <c r="T219" t="b">
        <v>0</v>
      </c>
      <c r="U219" t="s">
        <v>474</v>
      </c>
      <c r="V219" s="5" t="str">
        <f t="shared" si="34"/>
        <v>film &amp; video</v>
      </c>
      <c r="W219" t="str">
        <f t="shared" si="35"/>
        <v>science fiction</v>
      </c>
    </row>
    <row r="220" spans="1:23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 s="7">
        <f t="shared" si="27"/>
        <v>2.1594736842105262</v>
      </c>
      <c r="H220">
        <v>397</v>
      </c>
      <c r="I220" s="8">
        <f t="shared" si="28"/>
        <v>31.005037783375315</v>
      </c>
      <c r="J220" t="s">
        <v>40</v>
      </c>
      <c r="K220" t="s">
        <v>41</v>
      </c>
      <c r="L220">
        <v>1320991200</v>
      </c>
      <c r="M220" s="12">
        <f t="shared" si="29"/>
        <v>40858.25</v>
      </c>
      <c r="N220" s="14">
        <f t="shared" si="30"/>
        <v>40858.25</v>
      </c>
      <c r="O220" s="9" t="str">
        <f t="shared" si="31"/>
        <v>November</v>
      </c>
      <c r="P220" s="9">
        <f t="shared" si="32"/>
        <v>2011</v>
      </c>
      <c r="Q220">
        <v>1323928800</v>
      </c>
      <c r="R220" s="5">
        <f t="shared" si="33"/>
        <v>40892.25</v>
      </c>
      <c r="S220" t="b">
        <v>0</v>
      </c>
      <c r="T220" t="b">
        <v>1</v>
      </c>
      <c r="U220" t="s">
        <v>100</v>
      </c>
      <c r="V220" s="5" t="str">
        <f t="shared" si="34"/>
        <v>film &amp; video</v>
      </c>
      <c r="W220" t="str">
        <f t="shared" si="35"/>
        <v>shorts</v>
      </c>
    </row>
    <row r="221" spans="1:23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 s="7">
        <f t="shared" si="27"/>
        <v>3.3212709832134291</v>
      </c>
      <c r="H221">
        <v>1539</v>
      </c>
      <c r="I221" s="8">
        <f t="shared" si="28"/>
        <v>89.991552956465242</v>
      </c>
      <c r="J221" t="s">
        <v>21</v>
      </c>
      <c r="K221" t="s">
        <v>22</v>
      </c>
      <c r="L221">
        <v>1345093200</v>
      </c>
      <c r="M221" s="12">
        <f t="shared" si="29"/>
        <v>41137.208333333336</v>
      </c>
      <c r="N221" s="14">
        <f t="shared" si="30"/>
        <v>41137.208333333336</v>
      </c>
      <c r="O221" s="9" t="str">
        <f t="shared" si="31"/>
        <v>August</v>
      </c>
      <c r="P221" s="9">
        <f t="shared" si="32"/>
        <v>2012</v>
      </c>
      <c r="Q221">
        <v>1346130000</v>
      </c>
      <c r="R221" s="5">
        <f t="shared" si="33"/>
        <v>41149.208333333336</v>
      </c>
      <c r="S221" t="b">
        <v>0</v>
      </c>
      <c r="T221" t="b">
        <v>0</v>
      </c>
      <c r="U221" t="s">
        <v>71</v>
      </c>
      <c r="V221" s="5" t="str">
        <f t="shared" si="34"/>
        <v>film &amp; video</v>
      </c>
      <c r="W221" t="str">
        <f t="shared" si="35"/>
        <v>animation</v>
      </c>
    </row>
    <row r="222" spans="1:23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 s="7">
        <f t="shared" si="27"/>
        <v>8.4430379746835441E-2</v>
      </c>
      <c r="H222">
        <v>17</v>
      </c>
      <c r="I222" s="8">
        <f t="shared" si="28"/>
        <v>39.235294117647058</v>
      </c>
      <c r="J222" t="s">
        <v>21</v>
      </c>
      <c r="K222" t="s">
        <v>22</v>
      </c>
      <c r="L222">
        <v>1309496400</v>
      </c>
      <c r="M222" s="12">
        <f t="shared" si="29"/>
        <v>40725.208333333336</v>
      </c>
      <c r="N222" s="14">
        <f t="shared" si="30"/>
        <v>40725.208333333336</v>
      </c>
      <c r="O222" s="9" t="str">
        <f t="shared" si="31"/>
        <v>July</v>
      </c>
      <c r="P222" s="9">
        <f t="shared" si="32"/>
        <v>2011</v>
      </c>
      <c r="Q222">
        <v>1311051600</v>
      </c>
      <c r="R222" s="5">
        <f t="shared" si="33"/>
        <v>40743.208333333336</v>
      </c>
      <c r="S222" t="b">
        <v>1</v>
      </c>
      <c r="T222" t="b">
        <v>0</v>
      </c>
      <c r="U222" t="s">
        <v>33</v>
      </c>
      <c r="V222" s="5" t="str">
        <f t="shared" si="34"/>
        <v>theater</v>
      </c>
      <c r="W222" t="str">
        <f t="shared" si="35"/>
        <v>plays</v>
      </c>
    </row>
    <row r="223" spans="1:23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 s="7">
        <f t="shared" si="27"/>
        <v>0.9862551440329218</v>
      </c>
      <c r="H223">
        <v>2179</v>
      </c>
      <c r="I223" s="8">
        <f t="shared" si="28"/>
        <v>54.993116108306566</v>
      </c>
      <c r="J223" t="s">
        <v>21</v>
      </c>
      <c r="K223" t="s">
        <v>22</v>
      </c>
      <c r="L223">
        <v>1340254800</v>
      </c>
      <c r="M223" s="12">
        <f t="shared" si="29"/>
        <v>41081.208333333336</v>
      </c>
      <c r="N223" s="14">
        <f t="shared" si="30"/>
        <v>41081.208333333336</v>
      </c>
      <c r="O223" s="9" t="str">
        <f t="shared" si="31"/>
        <v>June</v>
      </c>
      <c r="P223" s="9">
        <f t="shared" si="32"/>
        <v>2012</v>
      </c>
      <c r="Q223">
        <v>1340427600</v>
      </c>
      <c r="R223" s="5">
        <f t="shared" si="33"/>
        <v>41083.208333333336</v>
      </c>
      <c r="S223" t="b">
        <v>1</v>
      </c>
      <c r="T223" t="b">
        <v>0</v>
      </c>
      <c r="U223" t="s">
        <v>17</v>
      </c>
      <c r="V223" s="5" t="str">
        <f t="shared" si="34"/>
        <v>food</v>
      </c>
      <c r="W223" t="str">
        <f t="shared" si="35"/>
        <v>food trucks</v>
      </c>
    </row>
    <row r="224" spans="1:23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 s="7">
        <f t="shared" si="27"/>
        <v>1.3797916666666667</v>
      </c>
      <c r="H224">
        <v>138</v>
      </c>
      <c r="I224" s="8">
        <f t="shared" si="28"/>
        <v>47.992753623188406</v>
      </c>
      <c r="J224" t="s">
        <v>21</v>
      </c>
      <c r="K224" t="s">
        <v>22</v>
      </c>
      <c r="L224">
        <v>1412226000</v>
      </c>
      <c r="M224" s="12">
        <f t="shared" si="29"/>
        <v>41914.208333333336</v>
      </c>
      <c r="N224" s="14">
        <f t="shared" si="30"/>
        <v>41914.208333333336</v>
      </c>
      <c r="O224" s="9" t="str">
        <f t="shared" si="31"/>
        <v>October</v>
      </c>
      <c r="P224" s="9">
        <f t="shared" si="32"/>
        <v>2014</v>
      </c>
      <c r="Q224">
        <v>1412312400</v>
      </c>
      <c r="R224" s="5">
        <f t="shared" si="33"/>
        <v>41915.208333333336</v>
      </c>
      <c r="S224" t="b">
        <v>0</v>
      </c>
      <c r="T224" t="b">
        <v>0</v>
      </c>
      <c r="U224" t="s">
        <v>122</v>
      </c>
      <c r="V224" s="5" t="str">
        <f t="shared" si="34"/>
        <v>photography</v>
      </c>
      <c r="W224" t="str">
        <f t="shared" si="35"/>
        <v>photography books</v>
      </c>
    </row>
    <row r="225" spans="1:23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 s="7">
        <f t="shared" si="27"/>
        <v>0.93810996563573879</v>
      </c>
      <c r="H225">
        <v>931</v>
      </c>
      <c r="I225" s="8">
        <f t="shared" si="28"/>
        <v>87.966702470461868</v>
      </c>
      <c r="J225" t="s">
        <v>21</v>
      </c>
      <c r="K225" t="s">
        <v>22</v>
      </c>
      <c r="L225">
        <v>1458104400</v>
      </c>
      <c r="M225" s="12">
        <f t="shared" si="29"/>
        <v>42445.208333333328</v>
      </c>
      <c r="N225" s="14">
        <f t="shared" si="30"/>
        <v>42445.208333333328</v>
      </c>
      <c r="O225" s="9" t="str">
        <f t="shared" si="31"/>
        <v>March</v>
      </c>
      <c r="P225" s="9">
        <f t="shared" si="32"/>
        <v>2016</v>
      </c>
      <c r="Q225">
        <v>1459314000</v>
      </c>
      <c r="R225" s="5">
        <f t="shared" si="33"/>
        <v>42459.208333333328</v>
      </c>
      <c r="S225" t="b">
        <v>0</v>
      </c>
      <c r="T225" t="b">
        <v>0</v>
      </c>
      <c r="U225" t="s">
        <v>33</v>
      </c>
      <c r="V225" s="5" t="str">
        <f t="shared" si="34"/>
        <v>theater</v>
      </c>
      <c r="W225" t="str">
        <f t="shared" si="35"/>
        <v>plays</v>
      </c>
    </row>
    <row r="226" spans="1:23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 s="7">
        <f t="shared" si="27"/>
        <v>4.0363930885529156</v>
      </c>
      <c r="H226">
        <v>3594</v>
      </c>
      <c r="I226" s="8">
        <f t="shared" si="28"/>
        <v>51.999165275459099</v>
      </c>
      <c r="J226" t="s">
        <v>21</v>
      </c>
      <c r="K226" t="s">
        <v>22</v>
      </c>
      <c r="L226">
        <v>1411534800</v>
      </c>
      <c r="M226" s="12">
        <f t="shared" si="29"/>
        <v>41906.208333333336</v>
      </c>
      <c r="N226" s="14">
        <f t="shared" si="30"/>
        <v>41906.208333333336</v>
      </c>
      <c r="O226" s="9" t="str">
        <f t="shared" si="31"/>
        <v>September</v>
      </c>
      <c r="P226" s="9">
        <f t="shared" si="32"/>
        <v>2014</v>
      </c>
      <c r="Q226">
        <v>1415426400</v>
      </c>
      <c r="R226" s="5">
        <f t="shared" si="33"/>
        <v>41951.25</v>
      </c>
      <c r="S226" t="b">
        <v>0</v>
      </c>
      <c r="T226" t="b">
        <v>0</v>
      </c>
      <c r="U226" t="s">
        <v>474</v>
      </c>
      <c r="V226" s="5" t="str">
        <f t="shared" si="34"/>
        <v>film &amp; video</v>
      </c>
      <c r="W226" t="str">
        <f t="shared" si="35"/>
        <v>science fiction</v>
      </c>
    </row>
    <row r="227" spans="1:23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 s="7">
        <f t="shared" si="27"/>
        <v>2.6017404129793511</v>
      </c>
      <c r="H227">
        <v>5880</v>
      </c>
      <c r="I227" s="8">
        <f t="shared" si="28"/>
        <v>29.999659863945578</v>
      </c>
      <c r="J227" t="s">
        <v>21</v>
      </c>
      <c r="K227" t="s">
        <v>22</v>
      </c>
      <c r="L227">
        <v>1399093200</v>
      </c>
      <c r="M227" s="12">
        <f t="shared" si="29"/>
        <v>41762.208333333336</v>
      </c>
      <c r="N227" s="14">
        <f t="shared" si="30"/>
        <v>41762.208333333336</v>
      </c>
      <c r="O227" s="9" t="str">
        <f t="shared" si="31"/>
        <v>May</v>
      </c>
      <c r="P227" s="9">
        <f t="shared" si="32"/>
        <v>2014</v>
      </c>
      <c r="Q227">
        <v>1399093200</v>
      </c>
      <c r="R227" s="5">
        <f t="shared" si="33"/>
        <v>41762.208333333336</v>
      </c>
      <c r="S227" t="b">
        <v>1</v>
      </c>
      <c r="T227" t="b">
        <v>0</v>
      </c>
      <c r="U227" t="s">
        <v>23</v>
      </c>
      <c r="V227" s="5" t="str">
        <f t="shared" si="34"/>
        <v>music</v>
      </c>
      <c r="W227" t="str">
        <f t="shared" si="35"/>
        <v>rock</v>
      </c>
    </row>
    <row r="228" spans="1:23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 s="7">
        <f t="shared" si="27"/>
        <v>3.6663333333333332</v>
      </c>
      <c r="H228">
        <v>112</v>
      </c>
      <c r="I228" s="8">
        <f t="shared" si="28"/>
        <v>98.205357142857139</v>
      </c>
      <c r="J228" t="s">
        <v>21</v>
      </c>
      <c r="K228" t="s">
        <v>22</v>
      </c>
      <c r="L228">
        <v>1270702800</v>
      </c>
      <c r="M228" s="12">
        <f t="shared" si="29"/>
        <v>40276.208333333336</v>
      </c>
      <c r="N228" s="14">
        <f t="shared" si="30"/>
        <v>40276.208333333336</v>
      </c>
      <c r="O228" s="9" t="str">
        <f t="shared" si="31"/>
        <v>April</v>
      </c>
      <c r="P228" s="9">
        <f t="shared" si="32"/>
        <v>2010</v>
      </c>
      <c r="Q228">
        <v>1273899600</v>
      </c>
      <c r="R228" s="5">
        <f t="shared" si="33"/>
        <v>40313.208333333336</v>
      </c>
      <c r="S228" t="b">
        <v>0</v>
      </c>
      <c r="T228" t="b">
        <v>0</v>
      </c>
      <c r="U228" t="s">
        <v>122</v>
      </c>
      <c r="V228" s="5" t="str">
        <f t="shared" si="34"/>
        <v>photography</v>
      </c>
      <c r="W228" t="str">
        <f t="shared" si="35"/>
        <v>photography books</v>
      </c>
    </row>
    <row r="229" spans="1:23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 s="7">
        <f t="shared" si="27"/>
        <v>1.687208538587849</v>
      </c>
      <c r="H229">
        <v>943</v>
      </c>
      <c r="I229" s="8">
        <f t="shared" si="28"/>
        <v>108.96182396606575</v>
      </c>
      <c r="J229" t="s">
        <v>21</v>
      </c>
      <c r="K229" t="s">
        <v>22</v>
      </c>
      <c r="L229">
        <v>1431666000</v>
      </c>
      <c r="M229" s="12">
        <f t="shared" si="29"/>
        <v>42139.208333333328</v>
      </c>
      <c r="N229" s="14">
        <f t="shared" si="30"/>
        <v>42139.208333333328</v>
      </c>
      <c r="O229" s="9" t="str">
        <f t="shared" si="31"/>
        <v>May</v>
      </c>
      <c r="P229" s="9">
        <f t="shared" si="32"/>
        <v>2015</v>
      </c>
      <c r="Q229">
        <v>1432184400</v>
      </c>
      <c r="R229" s="5">
        <f t="shared" si="33"/>
        <v>42145.208333333328</v>
      </c>
      <c r="S229" t="b">
        <v>0</v>
      </c>
      <c r="T229" t="b">
        <v>0</v>
      </c>
      <c r="U229" t="s">
        <v>292</v>
      </c>
      <c r="V229" s="5" t="str">
        <f t="shared" si="34"/>
        <v>games</v>
      </c>
      <c r="W229" t="str">
        <f t="shared" si="35"/>
        <v>mobile games</v>
      </c>
    </row>
    <row r="230" spans="1:23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 s="7">
        <f t="shared" si="27"/>
        <v>1.1990717911530093</v>
      </c>
      <c r="H230">
        <v>2468</v>
      </c>
      <c r="I230" s="8">
        <f t="shared" si="28"/>
        <v>66.998379254457049</v>
      </c>
      <c r="J230" t="s">
        <v>21</v>
      </c>
      <c r="K230" t="s">
        <v>22</v>
      </c>
      <c r="L230">
        <v>1472619600</v>
      </c>
      <c r="M230" s="12">
        <f t="shared" si="29"/>
        <v>42613.208333333328</v>
      </c>
      <c r="N230" s="14">
        <f t="shared" si="30"/>
        <v>42613.208333333328</v>
      </c>
      <c r="O230" s="9" t="str">
        <f t="shared" si="31"/>
        <v>August</v>
      </c>
      <c r="P230" s="9">
        <f t="shared" si="32"/>
        <v>2016</v>
      </c>
      <c r="Q230">
        <v>1474779600</v>
      </c>
      <c r="R230" s="5">
        <f t="shared" si="33"/>
        <v>42638.208333333328</v>
      </c>
      <c r="S230" t="b">
        <v>0</v>
      </c>
      <c r="T230" t="b">
        <v>0</v>
      </c>
      <c r="U230" t="s">
        <v>71</v>
      </c>
      <c r="V230" s="5" t="str">
        <f t="shared" si="34"/>
        <v>film &amp; video</v>
      </c>
      <c r="W230" t="str">
        <f t="shared" si="35"/>
        <v>animation</v>
      </c>
    </row>
    <row r="231" spans="1:23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 s="7">
        <f t="shared" si="27"/>
        <v>1.936892523364486</v>
      </c>
      <c r="H231">
        <v>2551</v>
      </c>
      <c r="I231" s="8">
        <f t="shared" si="28"/>
        <v>64.99333594668758</v>
      </c>
      <c r="J231" t="s">
        <v>21</v>
      </c>
      <c r="K231" t="s">
        <v>22</v>
      </c>
      <c r="L231">
        <v>1496293200</v>
      </c>
      <c r="M231" s="12">
        <f t="shared" si="29"/>
        <v>42887.208333333328</v>
      </c>
      <c r="N231" s="14">
        <f t="shared" si="30"/>
        <v>42887.208333333328</v>
      </c>
      <c r="O231" s="9" t="str">
        <f t="shared" si="31"/>
        <v>June</v>
      </c>
      <c r="P231" s="9">
        <f t="shared" si="32"/>
        <v>2017</v>
      </c>
      <c r="Q231">
        <v>1500440400</v>
      </c>
      <c r="R231" s="5">
        <f t="shared" si="33"/>
        <v>42935.208333333328</v>
      </c>
      <c r="S231" t="b">
        <v>0</v>
      </c>
      <c r="T231" t="b">
        <v>1</v>
      </c>
      <c r="U231" t="s">
        <v>292</v>
      </c>
      <c r="V231" s="5" t="str">
        <f t="shared" si="34"/>
        <v>games</v>
      </c>
      <c r="W231" t="str">
        <f t="shared" si="35"/>
        <v>mobile games</v>
      </c>
    </row>
    <row r="232" spans="1:23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 s="7">
        <f t="shared" si="27"/>
        <v>4.2016666666666671</v>
      </c>
      <c r="H232">
        <v>101</v>
      </c>
      <c r="I232" s="8">
        <f t="shared" si="28"/>
        <v>99.841584158415841</v>
      </c>
      <c r="J232" t="s">
        <v>21</v>
      </c>
      <c r="K232" t="s">
        <v>22</v>
      </c>
      <c r="L232">
        <v>1575612000</v>
      </c>
      <c r="M232" s="12">
        <f t="shared" si="29"/>
        <v>43805.25</v>
      </c>
      <c r="N232" s="14">
        <f t="shared" si="30"/>
        <v>43805.25</v>
      </c>
      <c r="O232" s="9" t="str">
        <f t="shared" si="31"/>
        <v>December</v>
      </c>
      <c r="P232" s="9">
        <f t="shared" si="32"/>
        <v>2019</v>
      </c>
      <c r="Q232">
        <v>1575612000</v>
      </c>
      <c r="R232" s="5">
        <f t="shared" si="33"/>
        <v>43805.25</v>
      </c>
      <c r="S232" t="b">
        <v>0</v>
      </c>
      <c r="T232" t="b">
        <v>0</v>
      </c>
      <c r="U232" t="s">
        <v>89</v>
      </c>
      <c r="V232" s="5" t="str">
        <f t="shared" si="34"/>
        <v>games</v>
      </c>
      <c r="W232" t="str">
        <f t="shared" si="35"/>
        <v>video games</v>
      </c>
    </row>
    <row r="233" spans="1:23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 s="7">
        <f t="shared" si="27"/>
        <v>0.76708333333333334</v>
      </c>
      <c r="H233">
        <v>67</v>
      </c>
      <c r="I233" s="8">
        <f t="shared" si="28"/>
        <v>82.432835820895519</v>
      </c>
      <c r="J233" t="s">
        <v>21</v>
      </c>
      <c r="K233" t="s">
        <v>22</v>
      </c>
      <c r="L233">
        <v>1369112400</v>
      </c>
      <c r="M233" s="12">
        <f t="shared" si="29"/>
        <v>41415.208333333336</v>
      </c>
      <c r="N233" s="14">
        <f t="shared" si="30"/>
        <v>41415.208333333336</v>
      </c>
      <c r="O233" s="9" t="str">
        <f t="shared" si="31"/>
        <v>May</v>
      </c>
      <c r="P233" s="9">
        <f t="shared" si="32"/>
        <v>2013</v>
      </c>
      <c r="Q233">
        <v>1374123600</v>
      </c>
      <c r="R233" s="5">
        <f t="shared" si="33"/>
        <v>41473.208333333336</v>
      </c>
      <c r="S233" t="b">
        <v>0</v>
      </c>
      <c r="T233" t="b">
        <v>0</v>
      </c>
      <c r="U233" t="s">
        <v>33</v>
      </c>
      <c r="V233" s="5" t="str">
        <f t="shared" si="34"/>
        <v>theater</v>
      </c>
      <c r="W233" t="str">
        <f t="shared" si="35"/>
        <v>plays</v>
      </c>
    </row>
    <row r="234" spans="1:23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 s="7">
        <f t="shared" si="27"/>
        <v>1.7126470588235294</v>
      </c>
      <c r="H234">
        <v>92</v>
      </c>
      <c r="I234" s="8">
        <f t="shared" si="28"/>
        <v>63.293478260869563</v>
      </c>
      <c r="J234" t="s">
        <v>21</v>
      </c>
      <c r="K234" t="s">
        <v>22</v>
      </c>
      <c r="L234">
        <v>1469422800</v>
      </c>
      <c r="M234" s="12">
        <f t="shared" si="29"/>
        <v>42576.208333333328</v>
      </c>
      <c r="N234" s="14">
        <f t="shared" si="30"/>
        <v>42576.208333333328</v>
      </c>
      <c r="O234" s="9" t="str">
        <f t="shared" si="31"/>
        <v>July</v>
      </c>
      <c r="P234" s="9">
        <f t="shared" si="32"/>
        <v>2016</v>
      </c>
      <c r="Q234">
        <v>1469509200</v>
      </c>
      <c r="R234" s="5">
        <f t="shared" si="33"/>
        <v>42577.208333333328</v>
      </c>
      <c r="S234" t="b">
        <v>0</v>
      </c>
      <c r="T234" t="b">
        <v>0</v>
      </c>
      <c r="U234" t="s">
        <v>33</v>
      </c>
      <c r="V234" s="5" t="str">
        <f t="shared" si="34"/>
        <v>theater</v>
      </c>
      <c r="W234" t="str">
        <f t="shared" si="35"/>
        <v>plays</v>
      </c>
    </row>
    <row r="235" spans="1:23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 s="7">
        <f t="shared" si="27"/>
        <v>1.5789473684210527</v>
      </c>
      <c r="H235">
        <v>62</v>
      </c>
      <c r="I235" s="8">
        <f t="shared" si="28"/>
        <v>96.774193548387103</v>
      </c>
      <c r="J235" t="s">
        <v>21</v>
      </c>
      <c r="K235" t="s">
        <v>22</v>
      </c>
      <c r="L235">
        <v>1307854800</v>
      </c>
      <c r="M235" s="12">
        <f t="shared" si="29"/>
        <v>40706.208333333336</v>
      </c>
      <c r="N235" s="14">
        <f t="shared" si="30"/>
        <v>40706.208333333336</v>
      </c>
      <c r="O235" s="9" t="str">
        <f t="shared" si="31"/>
        <v>June</v>
      </c>
      <c r="P235" s="9">
        <f t="shared" si="32"/>
        <v>2011</v>
      </c>
      <c r="Q235">
        <v>1309237200</v>
      </c>
      <c r="R235" s="5">
        <f t="shared" si="33"/>
        <v>40722.208333333336</v>
      </c>
      <c r="S235" t="b">
        <v>0</v>
      </c>
      <c r="T235" t="b">
        <v>0</v>
      </c>
      <c r="U235" t="s">
        <v>71</v>
      </c>
      <c r="V235" s="5" t="str">
        <f t="shared" si="34"/>
        <v>film &amp; video</v>
      </c>
      <c r="W235" t="str">
        <f t="shared" si="35"/>
        <v>animation</v>
      </c>
    </row>
    <row r="236" spans="1:23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 s="7">
        <f t="shared" si="27"/>
        <v>1.0908</v>
      </c>
      <c r="H236">
        <v>149</v>
      </c>
      <c r="I236" s="8">
        <f t="shared" si="28"/>
        <v>54.906040268456373</v>
      </c>
      <c r="J236" t="s">
        <v>107</v>
      </c>
      <c r="K236" t="s">
        <v>108</v>
      </c>
      <c r="L236">
        <v>1503378000</v>
      </c>
      <c r="M236" s="12">
        <f t="shared" si="29"/>
        <v>42969.208333333328</v>
      </c>
      <c r="N236" s="14">
        <f t="shared" si="30"/>
        <v>42969.208333333328</v>
      </c>
      <c r="O236" s="9" t="str">
        <f t="shared" si="31"/>
        <v>August</v>
      </c>
      <c r="P236" s="9">
        <f t="shared" si="32"/>
        <v>2017</v>
      </c>
      <c r="Q236">
        <v>1503982800</v>
      </c>
      <c r="R236" s="5">
        <f t="shared" si="33"/>
        <v>42976.208333333328</v>
      </c>
      <c r="S236" t="b">
        <v>0</v>
      </c>
      <c r="T236" t="b">
        <v>1</v>
      </c>
      <c r="U236" t="s">
        <v>89</v>
      </c>
      <c r="V236" s="5" t="str">
        <f t="shared" si="34"/>
        <v>games</v>
      </c>
      <c r="W236" t="str">
        <f t="shared" si="35"/>
        <v>video games</v>
      </c>
    </row>
    <row r="237" spans="1:23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 s="7">
        <f t="shared" si="27"/>
        <v>0.41732558139534881</v>
      </c>
      <c r="H237">
        <v>92</v>
      </c>
      <c r="I237" s="8">
        <f t="shared" si="28"/>
        <v>39.010869565217391</v>
      </c>
      <c r="J237" t="s">
        <v>21</v>
      </c>
      <c r="K237" t="s">
        <v>22</v>
      </c>
      <c r="L237">
        <v>1486965600</v>
      </c>
      <c r="M237" s="12">
        <f t="shared" si="29"/>
        <v>42779.25</v>
      </c>
      <c r="N237" s="14">
        <f t="shared" si="30"/>
        <v>42779.25</v>
      </c>
      <c r="O237" s="9" t="str">
        <f t="shared" si="31"/>
        <v>February</v>
      </c>
      <c r="P237" s="9">
        <f t="shared" si="32"/>
        <v>2017</v>
      </c>
      <c r="Q237">
        <v>1487397600</v>
      </c>
      <c r="R237" s="5">
        <f t="shared" si="33"/>
        <v>42784.25</v>
      </c>
      <c r="S237" t="b">
        <v>0</v>
      </c>
      <c r="T237" t="b">
        <v>0</v>
      </c>
      <c r="U237" t="s">
        <v>71</v>
      </c>
      <c r="V237" s="5" t="str">
        <f t="shared" si="34"/>
        <v>film &amp; video</v>
      </c>
      <c r="W237" t="str">
        <f t="shared" si="35"/>
        <v>animation</v>
      </c>
    </row>
    <row r="238" spans="1:23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 s="7">
        <f t="shared" si="27"/>
        <v>0.10944303797468355</v>
      </c>
      <c r="H238">
        <v>57</v>
      </c>
      <c r="I238" s="8">
        <f t="shared" si="28"/>
        <v>75.84210526315789</v>
      </c>
      <c r="J238" t="s">
        <v>26</v>
      </c>
      <c r="K238" t="s">
        <v>27</v>
      </c>
      <c r="L238">
        <v>1561438800</v>
      </c>
      <c r="M238" s="12">
        <f t="shared" si="29"/>
        <v>43641.208333333328</v>
      </c>
      <c r="N238" s="14">
        <f t="shared" si="30"/>
        <v>43641.208333333328</v>
      </c>
      <c r="O238" s="9" t="str">
        <f t="shared" si="31"/>
        <v>June</v>
      </c>
      <c r="P238" s="9">
        <f t="shared" si="32"/>
        <v>2019</v>
      </c>
      <c r="Q238">
        <v>1562043600</v>
      </c>
      <c r="R238" s="5">
        <f t="shared" si="33"/>
        <v>43648.208333333328</v>
      </c>
      <c r="S238" t="b">
        <v>0</v>
      </c>
      <c r="T238" t="b">
        <v>1</v>
      </c>
      <c r="U238" t="s">
        <v>23</v>
      </c>
      <c r="V238" s="5" t="str">
        <f t="shared" si="34"/>
        <v>music</v>
      </c>
      <c r="W238" t="str">
        <f t="shared" si="35"/>
        <v>rock</v>
      </c>
    </row>
    <row r="239" spans="1:23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 s="7">
        <f t="shared" si="27"/>
        <v>1.593763440860215</v>
      </c>
      <c r="H239">
        <v>329</v>
      </c>
      <c r="I239" s="8">
        <f t="shared" si="28"/>
        <v>45.051671732522799</v>
      </c>
      <c r="J239" t="s">
        <v>21</v>
      </c>
      <c r="K239" t="s">
        <v>22</v>
      </c>
      <c r="L239">
        <v>1398402000</v>
      </c>
      <c r="M239" s="12">
        <f t="shared" si="29"/>
        <v>41754.208333333336</v>
      </c>
      <c r="N239" s="14">
        <f t="shared" si="30"/>
        <v>41754.208333333336</v>
      </c>
      <c r="O239" s="9" t="str">
        <f t="shared" si="31"/>
        <v>April</v>
      </c>
      <c r="P239" s="9">
        <f t="shared" si="32"/>
        <v>2014</v>
      </c>
      <c r="Q239">
        <v>1398574800</v>
      </c>
      <c r="R239" s="5">
        <f t="shared" si="33"/>
        <v>41756.208333333336</v>
      </c>
      <c r="S239" t="b">
        <v>0</v>
      </c>
      <c r="T239" t="b">
        <v>0</v>
      </c>
      <c r="U239" t="s">
        <v>71</v>
      </c>
      <c r="V239" s="5" t="str">
        <f t="shared" si="34"/>
        <v>film &amp; video</v>
      </c>
      <c r="W239" t="str">
        <f t="shared" si="35"/>
        <v>animation</v>
      </c>
    </row>
    <row r="240" spans="1:23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 s="7">
        <f t="shared" si="27"/>
        <v>4.2241666666666671</v>
      </c>
      <c r="H240">
        <v>97</v>
      </c>
      <c r="I240" s="8">
        <f t="shared" si="28"/>
        <v>104.51546391752578</v>
      </c>
      <c r="J240" t="s">
        <v>36</v>
      </c>
      <c r="K240" t="s">
        <v>37</v>
      </c>
      <c r="L240">
        <v>1513231200</v>
      </c>
      <c r="M240" s="12">
        <f t="shared" si="29"/>
        <v>43083.25</v>
      </c>
      <c r="N240" s="14">
        <f t="shared" si="30"/>
        <v>43083.25</v>
      </c>
      <c r="O240" s="9" t="str">
        <f t="shared" si="31"/>
        <v>December</v>
      </c>
      <c r="P240" s="9">
        <f t="shared" si="32"/>
        <v>2017</v>
      </c>
      <c r="Q240">
        <v>1515391200</v>
      </c>
      <c r="R240" s="5">
        <f t="shared" si="33"/>
        <v>43108.25</v>
      </c>
      <c r="S240" t="b">
        <v>0</v>
      </c>
      <c r="T240" t="b">
        <v>1</v>
      </c>
      <c r="U240" t="s">
        <v>33</v>
      </c>
      <c r="V240" s="5" t="str">
        <f t="shared" si="34"/>
        <v>theater</v>
      </c>
      <c r="W240" t="str">
        <f t="shared" si="35"/>
        <v>plays</v>
      </c>
    </row>
    <row r="241" spans="1:23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 s="7">
        <f t="shared" si="27"/>
        <v>0.97718749999999999</v>
      </c>
      <c r="H241">
        <v>41</v>
      </c>
      <c r="I241" s="8">
        <f t="shared" si="28"/>
        <v>76.268292682926827</v>
      </c>
      <c r="J241" t="s">
        <v>21</v>
      </c>
      <c r="K241" t="s">
        <v>22</v>
      </c>
      <c r="L241">
        <v>1440824400</v>
      </c>
      <c r="M241" s="12">
        <f t="shared" si="29"/>
        <v>42245.208333333328</v>
      </c>
      <c r="N241" s="14">
        <f t="shared" si="30"/>
        <v>42245.208333333328</v>
      </c>
      <c r="O241" s="9" t="str">
        <f t="shared" si="31"/>
        <v>August</v>
      </c>
      <c r="P241" s="9">
        <f t="shared" si="32"/>
        <v>2015</v>
      </c>
      <c r="Q241">
        <v>1441170000</v>
      </c>
      <c r="R241" s="5">
        <f t="shared" si="33"/>
        <v>42249.208333333328</v>
      </c>
      <c r="S241" t="b">
        <v>0</v>
      </c>
      <c r="T241" t="b">
        <v>0</v>
      </c>
      <c r="U241" t="s">
        <v>65</v>
      </c>
      <c r="V241" s="5" t="str">
        <f t="shared" si="34"/>
        <v>technology</v>
      </c>
      <c r="W241" t="str">
        <f t="shared" si="35"/>
        <v>wearables</v>
      </c>
    </row>
    <row r="242" spans="1:23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 s="7">
        <f t="shared" si="27"/>
        <v>4.1878911564625847</v>
      </c>
      <c r="H242">
        <v>1784</v>
      </c>
      <c r="I242" s="8">
        <f t="shared" si="28"/>
        <v>69.015695067264573</v>
      </c>
      <c r="J242" t="s">
        <v>21</v>
      </c>
      <c r="K242" t="s">
        <v>22</v>
      </c>
      <c r="L242">
        <v>1281070800</v>
      </c>
      <c r="M242" s="12">
        <f t="shared" si="29"/>
        <v>40396.208333333336</v>
      </c>
      <c r="N242" s="14">
        <f t="shared" si="30"/>
        <v>40396.208333333336</v>
      </c>
      <c r="O242" s="9" t="str">
        <f t="shared" si="31"/>
        <v>August</v>
      </c>
      <c r="P242" s="9">
        <f t="shared" si="32"/>
        <v>2010</v>
      </c>
      <c r="Q242">
        <v>1281157200</v>
      </c>
      <c r="R242" s="5">
        <f t="shared" si="33"/>
        <v>40397.208333333336</v>
      </c>
      <c r="S242" t="b">
        <v>0</v>
      </c>
      <c r="T242" t="b">
        <v>0</v>
      </c>
      <c r="U242" t="s">
        <v>33</v>
      </c>
      <c r="V242" s="5" t="str">
        <f t="shared" si="34"/>
        <v>theater</v>
      </c>
      <c r="W242" t="str">
        <f t="shared" si="35"/>
        <v>plays</v>
      </c>
    </row>
    <row r="243" spans="1:23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 s="7">
        <f t="shared" si="27"/>
        <v>1.0191632047477746</v>
      </c>
      <c r="H243">
        <v>1684</v>
      </c>
      <c r="I243" s="8">
        <f t="shared" si="28"/>
        <v>101.97684085510689</v>
      </c>
      <c r="J243" t="s">
        <v>26</v>
      </c>
      <c r="K243" t="s">
        <v>27</v>
      </c>
      <c r="L243">
        <v>1397365200</v>
      </c>
      <c r="M243" s="12">
        <f t="shared" si="29"/>
        <v>41742.208333333336</v>
      </c>
      <c r="N243" s="14">
        <f t="shared" si="30"/>
        <v>41742.208333333336</v>
      </c>
      <c r="O243" s="9" t="str">
        <f t="shared" si="31"/>
        <v>April</v>
      </c>
      <c r="P243" s="9">
        <f t="shared" si="32"/>
        <v>2014</v>
      </c>
      <c r="Q243">
        <v>1398229200</v>
      </c>
      <c r="R243" s="5">
        <f t="shared" si="33"/>
        <v>41752.208333333336</v>
      </c>
      <c r="S243" t="b">
        <v>0</v>
      </c>
      <c r="T243" t="b">
        <v>1</v>
      </c>
      <c r="U243" t="s">
        <v>68</v>
      </c>
      <c r="V243" s="5" t="str">
        <f t="shared" si="34"/>
        <v>publishing</v>
      </c>
      <c r="W243" t="str">
        <f t="shared" si="35"/>
        <v>nonfiction</v>
      </c>
    </row>
    <row r="244" spans="1:23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 s="7">
        <f t="shared" si="27"/>
        <v>1.2772619047619047</v>
      </c>
      <c r="H244">
        <v>250</v>
      </c>
      <c r="I244" s="8">
        <f t="shared" si="28"/>
        <v>42.915999999999997</v>
      </c>
      <c r="J244" t="s">
        <v>21</v>
      </c>
      <c r="K244" t="s">
        <v>22</v>
      </c>
      <c r="L244">
        <v>1494392400</v>
      </c>
      <c r="M244" s="12">
        <f t="shared" si="29"/>
        <v>42865.208333333328</v>
      </c>
      <c r="N244" s="14">
        <f t="shared" si="30"/>
        <v>42865.208333333328</v>
      </c>
      <c r="O244" s="9" t="str">
        <f t="shared" si="31"/>
        <v>May</v>
      </c>
      <c r="P244" s="9">
        <f t="shared" si="32"/>
        <v>2017</v>
      </c>
      <c r="Q244">
        <v>1495256400</v>
      </c>
      <c r="R244" s="5">
        <f t="shared" si="33"/>
        <v>42875.208333333328</v>
      </c>
      <c r="S244" t="b">
        <v>0</v>
      </c>
      <c r="T244" t="b">
        <v>1</v>
      </c>
      <c r="U244" t="s">
        <v>23</v>
      </c>
      <c r="V244" s="5" t="str">
        <f t="shared" si="34"/>
        <v>music</v>
      </c>
      <c r="W244" t="str">
        <f t="shared" si="35"/>
        <v>rock</v>
      </c>
    </row>
    <row r="245" spans="1:23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 s="7">
        <f t="shared" si="27"/>
        <v>4.4521739130434783</v>
      </c>
      <c r="H245">
        <v>238</v>
      </c>
      <c r="I245" s="8">
        <f t="shared" si="28"/>
        <v>43.025210084033617</v>
      </c>
      <c r="J245" t="s">
        <v>21</v>
      </c>
      <c r="K245" t="s">
        <v>22</v>
      </c>
      <c r="L245">
        <v>1520143200</v>
      </c>
      <c r="M245" s="12">
        <f t="shared" si="29"/>
        <v>43163.25</v>
      </c>
      <c r="N245" s="14">
        <f t="shared" si="30"/>
        <v>43163.25</v>
      </c>
      <c r="O245" s="9" t="str">
        <f t="shared" si="31"/>
        <v>March</v>
      </c>
      <c r="P245" s="9">
        <f t="shared" si="32"/>
        <v>2018</v>
      </c>
      <c r="Q245">
        <v>1520402400</v>
      </c>
      <c r="R245" s="5">
        <f t="shared" si="33"/>
        <v>43166.25</v>
      </c>
      <c r="S245" t="b">
        <v>0</v>
      </c>
      <c r="T245" t="b">
        <v>0</v>
      </c>
      <c r="U245" t="s">
        <v>33</v>
      </c>
      <c r="V245" s="5" t="str">
        <f t="shared" si="34"/>
        <v>theater</v>
      </c>
      <c r="W245" t="str">
        <f t="shared" si="35"/>
        <v>plays</v>
      </c>
    </row>
    <row r="246" spans="1:23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 s="7">
        <f t="shared" si="27"/>
        <v>5.6971428571428575</v>
      </c>
      <c r="H246">
        <v>53</v>
      </c>
      <c r="I246" s="8">
        <f t="shared" si="28"/>
        <v>75.245283018867923</v>
      </c>
      <c r="J246" t="s">
        <v>21</v>
      </c>
      <c r="K246" t="s">
        <v>22</v>
      </c>
      <c r="L246">
        <v>1405314000</v>
      </c>
      <c r="M246" s="12">
        <f t="shared" si="29"/>
        <v>41834.208333333336</v>
      </c>
      <c r="N246" s="14">
        <f t="shared" si="30"/>
        <v>41834.208333333336</v>
      </c>
      <c r="O246" s="9" t="str">
        <f t="shared" si="31"/>
        <v>July</v>
      </c>
      <c r="P246" s="9">
        <f t="shared" si="32"/>
        <v>2014</v>
      </c>
      <c r="Q246">
        <v>1409806800</v>
      </c>
      <c r="R246" s="5">
        <f t="shared" si="33"/>
        <v>41886.208333333336</v>
      </c>
      <c r="S246" t="b">
        <v>0</v>
      </c>
      <c r="T246" t="b">
        <v>0</v>
      </c>
      <c r="U246" t="s">
        <v>33</v>
      </c>
      <c r="V246" s="5" t="str">
        <f t="shared" si="34"/>
        <v>theater</v>
      </c>
      <c r="W246" t="str">
        <f t="shared" si="35"/>
        <v>plays</v>
      </c>
    </row>
    <row r="247" spans="1:23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 s="7">
        <f t="shared" si="27"/>
        <v>5.0934482758620687</v>
      </c>
      <c r="H247">
        <v>214</v>
      </c>
      <c r="I247" s="8">
        <f t="shared" si="28"/>
        <v>69.023364485981304</v>
      </c>
      <c r="J247" t="s">
        <v>21</v>
      </c>
      <c r="K247" t="s">
        <v>22</v>
      </c>
      <c r="L247">
        <v>1396846800</v>
      </c>
      <c r="M247" s="12">
        <f t="shared" si="29"/>
        <v>41736.208333333336</v>
      </c>
      <c r="N247" s="14">
        <f t="shared" si="30"/>
        <v>41736.208333333336</v>
      </c>
      <c r="O247" s="9" t="str">
        <f t="shared" si="31"/>
        <v>April</v>
      </c>
      <c r="P247" s="9">
        <f t="shared" si="32"/>
        <v>2014</v>
      </c>
      <c r="Q247">
        <v>1396933200</v>
      </c>
      <c r="R247" s="5">
        <f t="shared" si="33"/>
        <v>41737.208333333336</v>
      </c>
      <c r="S247" t="b">
        <v>0</v>
      </c>
      <c r="T247" t="b">
        <v>0</v>
      </c>
      <c r="U247" t="s">
        <v>33</v>
      </c>
      <c r="V247" s="5" t="str">
        <f t="shared" si="34"/>
        <v>theater</v>
      </c>
      <c r="W247" t="str">
        <f t="shared" si="35"/>
        <v>plays</v>
      </c>
    </row>
    <row r="248" spans="1:23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 s="7">
        <f t="shared" si="27"/>
        <v>3.2553333333333332</v>
      </c>
      <c r="H248">
        <v>222</v>
      </c>
      <c r="I248" s="8">
        <f t="shared" si="28"/>
        <v>65.986486486486484</v>
      </c>
      <c r="J248" t="s">
        <v>21</v>
      </c>
      <c r="K248" t="s">
        <v>22</v>
      </c>
      <c r="L248">
        <v>1375678800</v>
      </c>
      <c r="M248" s="12">
        <f t="shared" si="29"/>
        <v>41491.208333333336</v>
      </c>
      <c r="N248" s="14">
        <f t="shared" si="30"/>
        <v>41491.208333333336</v>
      </c>
      <c r="O248" s="9" t="str">
        <f t="shared" si="31"/>
        <v>August</v>
      </c>
      <c r="P248" s="9">
        <f t="shared" si="32"/>
        <v>2013</v>
      </c>
      <c r="Q248">
        <v>1376024400</v>
      </c>
      <c r="R248" s="5">
        <f t="shared" si="33"/>
        <v>41495.208333333336</v>
      </c>
      <c r="S248" t="b">
        <v>0</v>
      </c>
      <c r="T248" t="b">
        <v>0</v>
      </c>
      <c r="U248" t="s">
        <v>28</v>
      </c>
      <c r="V248" s="5" t="str">
        <f t="shared" si="34"/>
        <v>technology</v>
      </c>
      <c r="W248" t="str">
        <f t="shared" si="35"/>
        <v>web</v>
      </c>
    </row>
    <row r="249" spans="1:23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 s="7">
        <f t="shared" si="27"/>
        <v>9.3261616161616168</v>
      </c>
      <c r="H249">
        <v>1884</v>
      </c>
      <c r="I249" s="8">
        <f t="shared" si="28"/>
        <v>98.013800424628457</v>
      </c>
      <c r="J249" t="s">
        <v>21</v>
      </c>
      <c r="K249" t="s">
        <v>22</v>
      </c>
      <c r="L249">
        <v>1482386400</v>
      </c>
      <c r="M249" s="12">
        <f t="shared" si="29"/>
        <v>42726.25</v>
      </c>
      <c r="N249" s="14">
        <f t="shared" si="30"/>
        <v>42726.25</v>
      </c>
      <c r="O249" s="9" t="str">
        <f t="shared" si="31"/>
        <v>December</v>
      </c>
      <c r="P249" s="9">
        <f t="shared" si="32"/>
        <v>2016</v>
      </c>
      <c r="Q249">
        <v>1483682400</v>
      </c>
      <c r="R249" s="5">
        <f t="shared" si="33"/>
        <v>42741.25</v>
      </c>
      <c r="S249" t="b">
        <v>0</v>
      </c>
      <c r="T249" t="b">
        <v>1</v>
      </c>
      <c r="U249" t="s">
        <v>119</v>
      </c>
      <c r="V249" s="5" t="str">
        <f t="shared" si="34"/>
        <v>publishing</v>
      </c>
      <c r="W249" t="str">
        <f t="shared" si="35"/>
        <v>fiction</v>
      </c>
    </row>
    <row r="250" spans="1:23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 s="7">
        <f t="shared" si="27"/>
        <v>2.1133870967741935</v>
      </c>
      <c r="H250">
        <v>218</v>
      </c>
      <c r="I250" s="8">
        <f t="shared" si="28"/>
        <v>60.105504587155963</v>
      </c>
      <c r="J250" t="s">
        <v>26</v>
      </c>
      <c r="K250" t="s">
        <v>27</v>
      </c>
      <c r="L250">
        <v>1420005600</v>
      </c>
      <c r="M250" s="12">
        <f t="shared" si="29"/>
        <v>42004.25</v>
      </c>
      <c r="N250" s="14">
        <f t="shared" si="30"/>
        <v>42004.25</v>
      </c>
      <c r="O250" s="9" t="str">
        <f t="shared" si="31"/>
        <v>December</v>
      </c>
      <c r="P250" s="9">
        <f t="shared" si="32"/>
        <v>2014</v>
      </c>
      <c r="Q250">
        <v>1420437600</v>
      </c>
      <c r="R250" s="5">
        <f t="shared" si="33"/>
        <v>42009.25</v>
      </c>
      <c r="S250" t="b">
        <v>0</v>
      </c>
      <c r="T250" t="b">
        <v>0</v>
      </c>
      <c r="U250" t="s">
        <v>292</v>
      </c>
      <c r="V250" s="5" t="str">
        <f t="shared" si="34"/>
        <v>games</v>
      </c>
      <c r="W250" t="str">
        <f t="shared" si="35"/>
        <v>mobile games</v>
      </c>
    </row>
    <row r="251" spans="1:23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 s="7">
        <f t="shared" si="27"/>
        <v>2.7332520325203253</v>
      </c>
      <c r="H251">
        <v>6465</v>
      </c>
      <c r="I251" s="8">
        <f t="shared" si="28"/>
        <v>26.000773395204948</v>
      </c>
      <c r="J251" t="s">
        <v>21</v>
      </c>
      <c r="K251" t="s">
        <v>22</v>
      </c>
      <c r="L251">
        <v>1420178400</v>
      </c>
      <c r="M251" s="12">
        <f t="shared" si="29"/>
        <v>42006.25</v>
      </c>
      <c r="N251" s="14">
        <f t="shared" si="30"/>
        <v>42006.25</v>
      </c>
      <c r="O251" s="9" t="str">
        <f t="shared" si="31"/>
        <v>January</v>
      </c>
      <c r="P251" s="9">
        <f t="shared" si="32"/>
        <v>2015</v>
      </c>
      <c r="Q251">
        <v>1420783200</v>
      </c>
      <c r="R251" s="5">
        <f t="shared" si="33"/>
        <v>42013.25</v>
      </c>
      <c r="S251" t="b">
        <v>0</v>
      </c>
      <c r="T251" t="b">
        <v>0</v>
      </c>
      <c r="U251" t="s">
        <v>206</v>
      </c>
      <c r="V251" s="5" t="str">
        <f t="shared" si="34"/>
        <v>publishing</v>
      </c>
      <c r="W251" t="str">
        <f t="shared" si="35"/>
        <v>translations</v>
      </c>
    </row>
    <row r="252" spans="1:23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 s="7">
        <f t="shared" si="27"/>
        <v>0.03</v>
      </c>
      <c r="H252">
        <v>1</v>
      </c>
      <c r="I252" s="8">
        <f t="shared" si="28"/>
        <v>3</v>
      </c>
      <c r="J252" t="s">
        <v>21</v>
      </c>
      <c r="K252" t="s">
        <v>22</v>
      </c>
      <c r="L252">
        <v>1264399200</v>
      </c>
      <c r="M252" s="12">
        <f t="shared" si="29"/>
        <v>40203.25</v>
      </c>
      <c r="N252" s="14">
        <f t="shared" si="30"/>
        <v>40203.25</v>
      </c>
      <c r="O252" s="9" t="str">
        <f t="shared" si="31"/>
        <v>January</v>
      </c>
      <c r="P252" s="9">
        <f t="shared" si="32"/>
        <v>2010</v>
      </c>
      <c r="Q252">
        <v>1267423200</v>
      </c>
      <c r="R252" s="5">
        <f t="shared" si="33"/>
        <v>40238.25</v>
      </c>
      <c r="S252" t="b">
        <v>0</v>
      </c>
      <c r="T252" t="b">
        <v>0</v>
      </c>
      <c r="U252" t="s">
        <v>23</v>
      </c>
      <c r="V252" s="5" t="str">
        <f t="shared" si="34"/>
        <v>music</v>
      </c>
      <c r="W252" t="str">
        <f t="shared" si="35"/>
        <v>rock</v>
      </c>
    </row>
    <row r="253" spans="1:23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 s="7">
        <f t="shared" si="27"/>
        <v>0.54084507042253516</v>
      </c>
      <c r="H253">
        <v>101</v>
      </c>
      <c r="I253" s="8">
        <f t="shared" si="28"/>
        <v>38.019801980198018</v>
      </c>
      <c r="J253" t="s">
        <v>21</v>
      </c>
      <c r="K253" t="s">
        <v>22</v>
      </c>
      <c r="L253">
        <v>1355032800</v>
      </c>
      <c r="M253" s="12">
        <f t="shared" si="29"/>
        <v>41252.25</v>
      </c>
      <c r="N253" s="14">
        <f t="shared" si="30"/>
        <v>41252.25</v>
      </c>
      <c r="O253" s="9" t="str">
        <f t="shared" si="31"/>
        <v>December</v>
      </c>
      <c r="P253" s="9">
        <f t="shared" si="32"/>
        <v>2012</v>
      </c>
      <c r="Q253">
        <v>1355205600</v>
      </c>
      <c r="R253" s="5">
        <f t="shared" si="33"/>
        <v>41254.25</v>
      </c>
      <c r="S253" t="b">
        <v>0</v>
      </c>
      <c r="T253" t="b">
        <v>0</v>
      </c>
      <c r="U253" t="s">
        <v>33</v>
      </c>
      <c r="V253" s="5" t="str">
        <f t="shared" si="34"/>
        <v>theater</v>
      </c>
      <c r="W253" t="str">
        <f t="shared" si="35"/>
        <v>plays</v>
      </c>
    </row>
    <row r="254" spans="1:23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 s="7">
        <f t="shared" si="27"/>
        <v>6.2629999999999999</v>
      </c>
      <c r="H254">
        <v>59</v>
      </c>
      <c r="I254" s="8">
        <f t="shared" si="28"/>
        <v>106.15254237288136</v>
      </c>
      <c r="J254" t="s">
        <v>21</v>
      </c>
      <c r="K254" t="s">
        <v>22</v>
      </c>
      <c r="L254">
        <v>1382677200</v>
      </c>
      <c r="M254" s="12">
        <f t="shared" si="29"/>
        <v>41572.208333333336</v>
      </c>
      <c r="N254" s="14">
        <f t="shared" si="30"/>
        <v>41572.208333333336</v>
      </c>
      <c r="O254" s="9" t="str">
        <f t="shared" si="31"/>
        <v>October</v>
      </c>
      <c r="P254" s="9">
        <f t="shared" si="32"/>
        <v>2013</v>
      </c>
      <c r="Q254">
        <v>1383109200</v>
      </c>
      <c r="R254" s="5">
        <f t="shared" si="33"/>
        <v>41577.208333333336</v>
      </c>
      <c r="S254" t="b">
        <v>0</v>
      </c>
      <c r="T254" t="b">
        <v>0</v>
      </c>
      <c r="U254" t="s">
        <v>33</v>
      </c>
      <c r="V254" s="5" t="str">
        <f t="shared" si="34"/>
        <v>theater</v>
      </c>
      <c r="W254" t="str">
        <f t="shared" si="35"/>
        <v>plays</v>
      </c>
    </row>
    <row r="255" spans="1:23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 s="7">
        <f t="shared" si="27"/>
        <v>0.8902139917695473</v>
      </c>
      <c r="H255">
        <v>1335</v>
      </c>
      <c r="I255" s="8">
        <f t="shared" si="28"/>
        <v>81.019475655430711</v>
      </c>
      <c r="J255" t="s">
        <v>15</v>
      </c>
      <c r="K255" t="s">
        <v>16</v>
      </c>
      <c r="L255">
        <v>1302238800</v>
      </c>
      <c r="M255" s="12">
        <f t="shared" si="29"/>
        <v>40641.208333333336</v>
      </c>
      <c r="N255" s="14">
        <f t="shared" si="30"/>
        <v>40641.208333333336</v>
      </c>
      <c r="O255" s="9" t="str">
        <f t="shared" si="31"/>
        <v>April</v>
      </c>
      <c r="P255" s="9">
        <f t="shared" si="32"/>
        <v>2011</v>
      </c>
      <c r="Q255">
        <v>1303275600</v>
      </c>
      <c r="R255" s="5">
        <f t="shared" si="33"/>
        <v>40653.208333333336</v>
      </c>
      <c r="S255" t="b">
        <v>0</v>
      </c>
      <c r="T255" t="b">
        <v>0</v>
      </c>
      <c r="U255" t="s">
        <v>53</v>
      </c>
      <c r="V255" s="5" t="str">
        <f t="shared" si="34"/>
        <v>film &amp; video</v>
      </c>
      <c r="W255" t="str">
        <f t="shared" si="35"/>
        <v>drama</v>
      </c>
    </row>
    <row r="256" spans="1:23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 s="7">
        <f t="shared" si="27"/>
        <v>1.8489130434782608</v>
      </c>
      <c r="H256">
        <v>88</v>
      </c>
      <c r="I256" s="8">
        <f t="shared" si="28"/>
        <v>96.647727272727266</v>
      </c>
      <c r="J256" t="s">
        <v>21</v>
      </c>
      <c r="K256" t="s">
        <v>22</v>
      </c>
      <c r="L256">
        <v>1487656800</v>
      </c>
      <c r="M256" s="12">
        <f t="shared" si="29"/>
        <v>42787.25</v>
      </c>
      <c r="N256" s="14">
        <f t="shared" si="30"/>
        <v>42787.25</v>
      </c>
      <c r="O256" s="9" t="str">
        <f t="shared" si="31"/>
        <v>February</v>
      </c>
      <c r="P256" s="9">
        <f t="shared" si="32"/>
        <v>2017</v>
      </c>
      <c r="Q256">
        <v>1487829600</v>
      </c>
      <c r="R256" s="5">
        <f t="shared" si="33"/>
        <v>42789.25</v>
      </c>
      <c r="S256" t="b">
        <v>0</v>
      </c>
      <c r="T256" t="b">
        <v>0</v>
      </c>
      <c r="U256" t="s">
        <v>68</v>
      </c>
      <c r="V256" s="5" t="str">
        <f t="shared" si="34"/>
        <v>publishing</v>
      </c>
      <c r="W256" t="str">
        <f t="shared" si="35"/>
        <v>nonfiction</v>
      </c>
    </row>
    <row r="257" spans="1:23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 s="7">
        <f t="shared" si="27"/>
        <v>1.2016770186335404</v>
      </c>
      <c r="H257">
        <v>1697</v>
      </c>
      <c r="I257" s="8">
        <f t="shared" si="28"/>
        <v>57.003535651149086</v>
      </c>
      <c r="J257" t="s">
        <v>21</v>
      </c>
      <c r="K257" t="s">
        <v>22</v>
      </c>
      <c r="L257">
        <v>1297836000</v>
      </c>
      <c r="M257" s="12">
        <f t="shared" si="29"/>
        <v>40590.25</v>
      </c>
      <c r="N257" s="14">
        <f t="shared" si="30"/>
        <v>40590.25</v>
      </c>
      <c r="O257" s="9" t="str">
        <f t="shared" si="31"/>
        <v>February</v>
      </c>
      <c r="P257" s="9">
        <f t="shared" si="32"/>
        <v>2011</v>
      </c>
      <c r="Q257">
        <v>1298268000</v>
      </c>
      <c r="R257" s="5">
        <f t="shared" si="33"/>
        <v>40595.25</v>
      </c>
      <c r="S257" t="b">
        <v>0</v>
      </c>
      <c r="T257" t="b">
        <v>1</v>
      </c>
      <c r="U257" t="s">
        <v>23</v>
      </c>
      <c r="V257" s="5" t="str">
        <f t="shared" si="34"/>
        <v>music</v>
      </c>
      <c r="W257" t="str">
        <f t="shared" si="35"/>
        <v>rock</v>
      </c>
    </row>
    <row r="258" spans="1:23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 s="7">
        <f t="shared" si="27"/>
        <v>0.23390243902439026</v>
      </c>
      <c r="H258">
        <v>15</v>
      </c>
      <c r="I258" s="8">
        <f t="shared" si="28"/>
        <v>63.93333333333333</v>
      </c>
      <c r="J258" t="s">
        <v>40</v>
      </c>
      <c r="K258" t="s">
        <v>41</v>
      </c>
      <c r="L258">
        <v>1453615200</v>
      </c>
      <c r="M258" s="12">
        <f t="shared" si="29"/>
        <v>42393.25</v>
      </c>
      <c r="N258" s="14">
        <f t="shared" si="30"/>
        <v>42393.25</v>
      </c>
      <c r="O258" s="9" t="str">
        <f t="shared" si="31"/>
        <v>January</v>
      </c>
      <c r="P258" s="9">
        <f t="shared" si="32"/>
        <v>2016</v>
      </c>
      <c r="Q258">
        <v>1456812000</v>
      </c>
      <c r="R258" s="5">
        <f t="shared" si="33"/>
        <v>42430.25</v>
      </c>
      <c r="S258" t="b">
        <v>0</v>
      </c>
      <c r="T258" t="b">
        <v>0</v>
      </c>
      <c r="U258" t="s">
        <v>23</v>
      </c>
      <c r="V258" s="5" t="str">
        <f t="shared" si="34"/>
        <v>music</v>
      </c>
      <c r="W258" t="str">
        <f t="shared" si="35"/>
        <v>rock</v>
      </c>
    </row>
    <row r="259" spans="1:23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 s="7">
        <f t="shared" ref="G259:G322" si="36">E259/D259</f>
        <v>1.46</v>
      </c>
      <c r="H259">
        <v>92</v>
      </c>
      <c r="I259" s="8">
        <f t="shared" ref="I259:I322" si="37">E259/H259</f>
        <v>90.456521739130437</v>
      </c>
      <c r="J259" t="s">
        <v>21</v>
      </c>
      <c r="K259" t="s">
        <v>22</v>
      </c>
      <c r="L259">
        <v>1362463200</v>
      </c>
      <c r="M259" s="12">
        <f t="shared" ref="M259:M322" si="38">(((L259/60)/60)/24)+DATE(1970,1,1)</f>
        <v>41338.25</v>
      </c>
      <c r="N259" s="14">
        <f t="shared" ref="N259:N322" si="39">(((L259/60)/60)/24)+DATE(1970,1,1)</f>
        <v>41338.25</v>
      </c>
      <c r="O259" s="9" t="str">
        <f t="shared" ref="O259:O322" si="40">TEXT(M259, "mmmm")</f>
        <v>March</v>
      </c>
      <c r="P259" s="9">
        <f t="shared" ref="P259:P322" si="41">YEAR(M259)</f>
        <v>2013</v>
      </c>
      <c r="Q259">
        <v>1363669200</v>
      </c>
      <c r="R259" s="5">
        <f t="shared" ref="R259:R322" si="42">(((Q259/60)/60)/24)+DATE(1970,1,1)</f>
        <v>41352.208333333336</v>
      </c>
      <c r="S259" t="b">
        <v>0</v>
      </c>
      <c r="T259" t="b">
        <v>0</v>
      </c>
      <c r="U259" t="s">
        <v>33</v>
      </c>
      <c r="V259" s="5" t="str">
        <f t="shared" ref="V259:V322" si="43">LEFT(U259,FIND("/",U259)-1)</f>
        <v>theater</v>
      </c>
      <c r="W259" t="str">
        <f t="shared" ref="W259:W322" si="44">RIGHT(U259,LEN(U259)-FIND("/",U259))</f>
        <v>plays</v>
      </c>
    </row>
    <row r="260" spans="1:23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 s="7">
        <f t="shared" si="36"/>
        <v>2.6848000000000001</v>
      </c>
      <c r="H260">
        <v>186</v>
      </c>
      <c r="I260" s="8">
        <f t="shared" si="37"/>
        <v>72.172043010752688</v>
      </c>
      <c r="J260" t="s">
        <v>21</v>
      </c>
      <c r="K260" t="s">
        <v>22</v>
      </c>
      <c r="L260">
        <v>1481176800</v>
      </c>
      <c r="M260" s="12">
        <f t="shared" si="38"/>
        <v>42712.25</v>
      </c>
      <c r="N260" s="14">
        <f t="shared" si="39"/>
        <v>42712.25</v>
      </c>
      <c r="O260" s="9" t="str">
        <f t="shared" si="40"/>
        <v>December</v>
      </c>
      <c r="P260" s="9">
        <f t="shared" si="41"/>
        <v>2016</v>
      </c>
      <c r="Q260">
        <v>1482904800</v>
      </c>
      <c r="R260" s="5">
        <f t="shared" si="42"/>
        <v>42732.25</v>
      </c>
      <c r="S260" t="b">
        <v>0</v>
      </c>
      <c r="T260" t="b">
        <v>1</v>
      </c>
      <c r="U260" t="s">
        <v>33</v>
      </c>
      <c r="V260" s="5" t="str">
        <f t="shared" si="43"/>
        <v>theater</v>
      </c>
      <c r="W260" t="str">
        <f t="shared" si="44"/>
        <v>plays</v>
      </c>
    </row>
    <row r="261" spans="1:23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 s="7">
        <f t="shared" si="36"/>
        <v>5.9749999999999996</v>
      </c>
      <c r="H261">
        <v>138</v>
      </c>
      <c r="I261" s="8">
        <f t="shared" si="37"/>
        <v>77.934782608695656</v>
      </c>
      <c r="J261" t="s">
        <v>21</v>
      </c>
      <c r="K261" t="s">
        <v>22</v>
      </c>
      <c r="L261">
        <v>1354946400</v>
      </c>
      <c r="M261" s="12">
        <f t="shared" si="38"/>
        <v>41251.25</v>
      </c>
      <c r="N261" s="14">
        <f t="shared" si="39"/>
        <v>41251.25</v>
      </c>
      <c r="O261" s="9" t="str">
        <f t="shared" si="40"/>
        <v>December</v>
      </c>
      <c r="P261" s="9">
        <f t="shared" si="41"/>
        <v>2012</v>
      </c>
      <c r="Q261">
        <v>1356588000</v>
      </c>
      <c r="R261" s="5">
        <f t="shared" si="42"/>
        <v>41270.25</v>
      </c>
      <c r="S261" t="b">
        <v>1</v>
      </c>
      <c r="T261" t="b">
        <v>0</v>
      </c>
      <c r="U261" t="s">
        <v>122</v>
      </c>
      <c r="V261" s="5" t="str">
        <f t="shared" si="43"/>
        <v>photography</v>
      </c>
      <c r="W261" t="str">
        <f t="shared" si="44"/>
        <v>photography books</v>
      </c>
    </row>
    <row r="262" spans="1:23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 s="7">
        <f t="shared" si="36"/>
        <v>1.5769841269841269</v>
      </c>
      <c r="H262">
        <v>261</v>
      </c>
      <c r="I262" s="8">
        <f t="shared" si="37"/>
        <v>38.065134099616856</v>
      </c>
      <c r="J262" t="s">
        <v>21</v>
      </c>
      <c r="K262" t="s">
        <v>22</v>
      </c>
      <c r="L262">
        <v>1348808400</v>
      </c>
      <c r="M262" s="12">
        <f t="shared" si="38"/>
        <v>41180.208333333336</v>
      </c>
      <c r="N262" s="14">
        <f t="shared" si="39"/>
        <v>41180.208333333336</v>
      </c>
      <c r="O262" s="9" t="str">
        <f t="shared" si="40"/>
        <v>September</v>
      </c>
      <c r="P262" s="9">
        <f t="shared" si="41"/>
        <v>2012</v>
      </c>
      <c r="Q262">
        <v>1349845200</v>
      </c>
      <c r="R262" s="5">
        <f t="shared" si="42"/>
        <v>41192.208333333336</v>
      </c>
      <c r="S262" t="b">
        <v>0</v>
      </c>
      <c r="T262" t="b">
        <v>0</v>
      </c>
      <c r="U262" t="s">
        <v>23</v>
      </c>
      <c r="V262" s="5" t="str">
        <f t="shared" si="43"/>
        <v>music</v>
      </c>
      <c r="W262" t="str">
        <f t="shared" si="44"/>
        <v>rock</v>
      </c>
    </row>
    <row r="263" spans="1:23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 s="7">
        <f t="shared" si="36"/>
        <v>0.31201660735468567</v>
      </c>
      <c r="H263">
        <v>454</v>
      </c>
      <c r="I263" s="8">
        <f t="shared" si="37"/>
        <v>57.936123348017624</v>
      </c>
      <c r="J263" t="s">
        <v>21</v>
      </c>
      <c r="K263" t="s">
        <v>22</v>
      </c>
      <c r="L263">
        <v>1282712400</v>
      </c>
      <c r="M263" s="12">
        <f t="shared" si="38"/>
        <v>40415.208333333336</v>
      </c>
      <c r="N263" s="14">
        <f t="shared" si="39"/>
        <v>40415.208333333336</v>
      </c>
      <c r="O263" s="9" t="str">
        <f t="shared" si="40"/>
        <v>August</v>
      </c>
      <c r="P263" s="9">
        <f t="shared" si="41"/>
        <v>2010</v>
      </c>
      <c r="Q263">
        <v>1283058000</v>
      </c>
      <c r="R263" s="5">
        <f t="shared" si="42"/>
        <v>40419.208333333336</v>
      </c>
      <c r="S263" t="b">
        <v>0</v>
      </c>
      <c r="T263" t="b">
        <v>1</v>
      </c>
      <c r="U263" t="s">
        <v>23</v>
      </c>
      <c r="V263" s="5" t="str">
        <f t="shared" si="43"/>
        <v>music</v>
      </c>
      <c r="W263" t="str">
        <f t="shared" si="44"/>
        <v>rock</v>
      </c>
    </row>
    <row r="264" spans="1:23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 s="7">
        <f t="shared" si="36"/>
        <v>3.1341176470588237</v>
      </c>
      <c r="H264">
        <v>107</v>
      </c>
      <c r="I264" s="8">
        <f t="shared" si="37"/>
        <v>49.794392523364486</v>
      </c>
      <c r="J264" t="s">
        <v>21</v>
      </c>
      <c r="K264" t="s">
        <v>22</v>
      </c>
      <c r="L264">
        <v>1301979600</v>
      </c>
      <c r="M264" s="12">
        <f t="shared" si="38"/>
        <v>40638.208333333336</v>
      </c>
      <c r="N264" s="14">
        <f t="shared" si="39"/>
        <v>40638.208333333336</v>
      </c>
      <c r="O264" s="9" t="str">
        <f t="shared" si="40"/>
        <v>April</v>
      </c>
      <c r="P264" s="9">
        <f t="shared" si="41"/>
        <v>2011</v>
      </c>
      <c r="Q264">
        <v>1304226000</v>
      </c>
      <c r="R264" s="5">
        <f t="shared" si="42"/>
        <v>40664.208333333336</v>
      </c>
      <c r="S264" t="b">
        <v>0</v>
      </c>
      <c r="T264" t="b">
        <v>1</v>
      </c>
      <c r="U264" t="s">
        <v>60</v>
      </c>
      <c r="V264" s="5" t="str">
        <f t="shared" si="43"/>
        <v>music</v>
      </c>
      <c r="W264" t="str">
        <f t="shared" si="44"/>
        <v>indie rock</v>
      </c>
    </row>
    <row r="265" spans="1:23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 s="7">
        <f t="shared" si="36"/>
        <v>3.7089655172413791</v>
      </c>
      <c r="H265">
        <v>199</v>
      </c>
      <c r="I265" s="8">
        <f t="shared" si="37"/>
        <v>54.050251256281406</v>
      </c>
      <c r="J265" t="s">
        <v>21</v>
      </c>
      <c r="K265" t="s">
        <v>22</v>
      </c>
      <c r="L265">
        <v>1263016800</v>
      </c>
      <c r="M265" s="12">
        <f t="shared" si="38"/>
        <v>40187.25</v>
      </c>
      <c r="N265" s="14">
        <f t="shared" si="39"/>
        <v>40187.25</v>
      </c>
      <c r="O265" s="9" t="str">
        <f t="shared" si="40"/>
        <v>January</v>
      </c>
      <c r="P265" s="9">
        <f t="shared" si="41"/>
        <v>2010</v>
      </c>
      <c r="Q265">
        <v>1263016800</v>
      </c>
      <c r="R265" s="5">
        <f t="shared" si="42"/>
        <v>40187.25</v>
      </c>
      <c r="S265" t="b">
        <v>0</v>
      </c>
      <c r="T265" t="b">
        <v>0</v>
      </c>
      <c r="U265" t="s">
        <v>122</v>
      </c>
      <c r="V265" s="5" t="str">
        <f t="shared" si="43"/>
        <v>photography</v>
      </c>
      <c r="W265" t="str">
        <f t="shared" si="44"/>
        <v>photography books</v>
      </c>
    </row>
    <row r="266" spans="1:23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 s="7">
        <f t="shared" si="36"/>
        <v>3.6266447368421053</v>
      </c>
      <c r="H266">
        <v>5512</v>
      </c>
      <c r="I266" s="8">
        <f t="shared" si="37"/>
        <v>30.002721335268504</v>
      </c>
      <c r="J266" t="s">
        <v>21</v>
      </c>
      <c r="K266" t="s">
        <v>22</v>
      </c>
      <c r="L266">
        <v>1360648800</v>
      </c>
      <c r="M266" s="12">
        <f t="shared" si="38"/>
        <v>41317.25</v>
      </c>
      <c r="N266" s="14">
        <f t="shared" si="39"/>
        <v>41317.25</v>
      </c>
      <c r="O266" s="9" t="str">
        <f t="shared" si="40"/>
        <v>February</v>
      </c>
      <c r="P266" s="9">
        <f t="shared" si="41"/>
        <v>2013</v>
      </c>
      <c r="Q266">
        <v>1362031200</v>
      </c>
      <c r="R266" s="5">
        <f t="shared" si="42"/>
        <v>41333.25</v>
      </c>
      <c r="S266" t="b">
        <v>0</v>
      </c>
      <c r="T266" t="b">
        <v>0</v>
      </c>
      <c r="U266" t="s">
        <v>33</v>
      </c>
      <c r="V266" s="5" t="str">
        <f t="shared" si="43"/>
        <v>theater</v>
      </c>
      <c r="W266" t="str">
        <f t="shared" si="44"/>
        <v>plays</v>
      </c>
    </row>
    <row r="267" spans="1:23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 s="7">
        <f t="shared" si="36"/>
        <v>1.2308163265306122</v>
      </c>
      <c r="H267">
        <v>86</v>
      </c>
      <c r="I267" s="8">
        <f t="shared" si="37"/>
        <v>70.127906976744185</v>
      </c>
      <c r="J267" t="s">
        <v>21</v>
      </c>
      <c r="K267" t="s">
        <v>22</v>
      </c>
      <c r="L267">
        <v>1451800800</v>
      </c>
      <c r="M267" s="12">
        <f t="shared" si="38"/>
        <v>42372.25</v>
      </c>
      <c r="N267" s="14">
        <f t="shared" si="39"/>
        <v>42372.25</v>
      </c>
      <c r="O267" s="9" t="str">
        <f t="shared" si="40"/>
        <v>January</v>
      </c>
      <c r="P267" s="9">
        <f t="shared" si="41"/>
        <v>2016</v>
      </c>
      <c r="Q267">
        <v>1455602400</v>
      </c>
      <c r="R267" s="5">
        <f t="shared" si="42"/>
        <v>42416.25</v>
      </c>
      <c r="S267" t="b">
        <v>0</v>
      </c>
      <c r="T267" t="b">
        <v>0</v>
      </c>
      <c r="U267" t="s">
        <v>33</v>
      </c>
      <c r="V267" s="5" t="str">
        <f t="shared" si="43"/>
        <v>theater</v>
      </c>
      <c r="W267" t="str">
        <f t="shared" si="44"/>
        <v>plays</v>
      </c>
    </row>
    <row r="268" spans="1:23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 s="7">
        <f t="shared" si="36"/>
        <v>0.76766756032171579</v>
      </c>
      <c r="H268">
        <v>3182</v>
      </c>
      <c r="I268" s="8">
        <f t="shared" si="37"/>
        <v>26.996228786926462</v>
      </c>
      <c r="J268" t="s">
        <v>107</v>
      </c>
      <c r="K268" t="s">
        <v>108</v>
      </c>
      <c r="L268">
        <v>1415340000</v>
      </c>
      <c r="M268" s="12">
        <f t="shared" si="38"/>
        <v>41950.25</v>
      </c>
      <c r="N268" s="14">
        <f t="shared" si="39"/>
        <v>41950.25</v>
      </c>
      <c r="O268" s="9" t="str">
        <f t="shared" si="40"/>
        <v>November</v>
      </c>
      <c r="P268" s="9">
        <f t="shared" si="41"/>
        <v>2014</v>
      </c>
      <c r="Q268">
        <v>1418191200</v>
      </c>
      <c r="R268" s="5">
        <f t="shared" si="42"/>
        <v>41983.25</v>
      </c>
      <c r="S268" t="b">
        <v>0</v>
      </c>
      <c r="T268" t="b">
        <v>1</v>
      </c>
      <c r="U268" t="s">
        <v>159</v>
      </c>
      <c r="V268" s="5" t="str">
        <f t="shared" si="43"/>
        <v>music</v>
      </c>
      <c r="W268" t="str">
        <f t="shared" si="44"/>
        <v>jazz</v>
      </c>
    </row>
    <row r="269" spans="1:23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 s="7">
        <f t="shared" si="36"/>
        <v>2.3362012987012988</v>
      </c>
      <c r="H269">
        <v>2768</v>
      </c>
      <c r="I269" s="8">
        <f t="shared" si="37"/>
        <v>51.990606936416185</v>
      </c>
      <c r="J269" t="s">
        <v>26</v>
      </c>
      <c r="K269" t="s">
        <v>27</v>
      </c>
      <c r="L269">
        <v>1351054800</v>
      </c>
      <c r="M269" s="12">
        <f t="shared" si="38"/>
        <v>41206.208333333336</v>
      </c>
      <c r="N269" s="14">
        <f t="shared" si="39"/>
        <v>41206.208333333336</v>
      </c>
      <c r="O269" s="9" t="str">
        <f t="shared" si="40"/>
        <v>October</v>
      </c>
      <c r="P269" s="9">
        <f t="shared" si="41"/>
        <v>2012</v>
      </c>
      <c r="Q269">
        <v>1352440800</v>
      </c>
      <c r="R269" s="5">
        <f t="shared" si="42"/>
        <v>41222.25</v>
      </c>
      <c r="S269" t="b">
        <v>0</v>
      </c>
      <c r="T269" t="b">
        <v>0</v>
      </c>
      <c r="U269" t="s">
        <v>33</v>
      </c>
      <c r="V269" s="5" t="str">
        <f t="shared" si="43"/>
        <v>theater</v>
      </c>
      <c r="W269" t="str">
        <f t="shared" si="44"/>
        <v>plays</v>
      </c>
    </row>
    <row r="270" spans="1:23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 s="7">
        <f t="shared" si="36"/>
        <v>1.8053333333333332</v>
      </c>
      <c r="H270">
        <v>48</v>
      </c>
      <c r="I270" s="8">
        <f t="shared" si="37"/>
        <v>56.416666666666664</v>
      </c>
      <c r="J270" t="s">
        <v>21</v>
      </c>
      <c r="K270" t="s">
        <v>22</v>
      </c>
      <c r="L270">
        <v>1349326800</v>
      </c>
      <c r="M270" s="12">
        <f t="shared" si="38"/>
        <v>41186.208333333336</v>
      </c>
      <c r="N270" s="14">
        <f t="shared" si="39"/>
        <v>41186.208333333336</v>
      </c>
      <c r="O270" s="9" t="str">
        <f t="shared" si="40"/>
        <v>October</v>
      </c>
      <c r="P270" s="9">
        <f t="shared" si="41"/>
        <v>2012</v>
      </c>
      <c r="Q270">
        <v>1353304800</v>
      </c>
      <c r="R270" s="5">
        <f t="shared" si="42"/>
        <v>41232.25</v>
      </c>
      <c r="S270" t="b">
        <v>0</v>
      </c>
      <c r="T270" t="b">
        <v>0</v>
      </c>
      <c r="U270" t="s">
        <v>42</v>
      </c>
      <c r="V270" s="5" t="str">
        <f t="shared" si="43"/>
        <v>film &amp; video</v>
      </c>
      <c r="W270" t="str">
        <f t="shared" si="44"/>
        <v>documentary</v>
      </c>
    </row>
    <row r="271" spans="1:23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 s="7">
        <f t="shared" si="36"/>
        <v>2.5262857142857142</v>
      </c>
      <c r="H271">
        <v>87</v>
      </c>
      <c r="I271" s="8">
        <f t="shared" si="37"/>
        <v>101.63218390804597</v>
      </c>
      <c r="J271" t="s">
        <v>21</v>
      </c>
      <c r="K271" t="s">
        <v>22</v>
      </c>
      <c r="L271">
        <v>1548914400</v>
      </c>
      <c r="M271" s="12">
        <f t="shared" si="38"/>
        <v>43496.25</v>
      </c>
      <c r="N271" s="14">
        <f t="shared" si="39"/>
        <v>43496.25</v>
      </c>
      <c r="O271" s="9" t="str">
        <f t="shared" si="40"/>
        <v>January</v>
      </c>
      <c r="P271" s="9">
        <f t="shared" si="41"/>
        <v>2019</v>
      </c>
      <c r="Q271">
        <v>1550728800</v>
      </c>
      <c r="R271" s="5">
        <f t="shared" si="42"/>
        <v>43517.25</v>
      </c>
      <c r="S271" t="b">
        <v>0</v>
      </c>
      <c r="T271" t="b">
        <v>0</v>
      </c>
      <c r="U271" t="s">
        <v>269</v>
      </c>
      <c r="V271" s="5" t="str">
        <f t="shared" si="43"/>
        <v>film &amp; video</v>
      </c>
      <c r="W271" t="str">
        <f t="shared" si="44"/>
        <v>television</v>
      </c>
    </row>
    <row r="272" spans="1:23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 s="7">
        <f t="shared" si="36"/>
        <v>0.27176538240368026</v>
      </c>
      <c r="H272">
        <v>1890</v>
      </c>
      <c r="I272" s="8">
        <f t="shared" si="37"/>
        <v>25.005291005291006</v>
      </c>
      <c r="J272" t="s">
        <v>21</v>
      </c>
      <c r="K272" t="s">
        <v>22</v>
      </c>
      <c r="L272">
        <v>1291269600</v>
      </c>
      <c r="M272" s="12">
        <f t="shared" si="38"/>
        <v>40514.25</v>
      </c>
      <c r="N272" s="14">
        <f t="shared" si="39"/>
        <v>40514.25</v>
      </c>
      <c r="O272" s="9" t="str">
        <f t="shared" si="40"/>
        <v>December</v>
      </c>
      <c r="P272" s="9">
        <f t="shared" si="41"/>
        <v>2010</v>
      </c>
      <c r="Q272">
        <v>1291442400</v>
      </c>
      <c r="R272" s="5">
        <f t="shared" si="42"/>
        <v>40516.25</v>
      </c>
      <c r="S272" t="b">
        <v>0</v>
      </c>
      <c r="T272" t="b">
        <v>0</v>
      </c>
      <c r="U272" t="s">
        <v>89</v>
      </c>
      <c r="V272" s="5" t="str">
        <f t="shared" si="43"/>
        <v>games</v>
      </c>
      <c r="W272" t="str">
        <f t="shared" si="44"/>
        <v>video games</v>
      </c>
    </row>
    <row r="273" spans="1:23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 s="7">
        <f t="shared" si="36"/>
        <v>1.2706571242680547E-2</v>
      </c>
      <c r="H273">
        <v>61</v>
      </c>
      <c r="I273" s="8">
        <f t="shared" si="37"/>
        <v>32.016393442622949</v>
      </c>
      <c r="J273" t="s">
        <v>21</v>
      </c>
      <c r="K273" t="s">
        <v>22</v>
      </c>
      <c r="L273">
        <v>1449468000</v>
      </c>
      <c r="M273" s="12">
        <f t="shared" si="38"/>
        <v>42345.25</v>
      </c>
      <c r="N273" s="14">
        <f t="shared" si="39"/>
        <v>42345.25</v>
      </c>
      <c r="O273" s="9" t="str">
        <f t="shared" si="40"/>
        <v>December</v>
      </c>
      <c r="P273" s="9">
        <f t="shared" si="41"/>
        <v>2015</v>
      </c>
      <c r="Q273">
        <v>1452146400</v>
      </c>
      <c r="R273" s="5">
        <f t="shared" si="42"/>
        <v>42376.25</v>
      </c>
      <c r="S273" t="b">
        <v>0</v>
      </c>
      <c r="T273" t="b">
        <v>0</v>
      </c>
      <c r="U273" t="s">
        <v>122</v>
      </c>
      <c r="V273" s="5" t="str">
        <f t="shared" si="43"/>
        <v>photography</v>
      </c>
      <c r="W273" t="str">
        <f t="shared" si="44"/>
        <v>photography books</v>
      </c>
    </row>
    <row r="274" spans="1:23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 s="7">
        <f t="shared" si="36"/>
        <v>3.0400978473581213</v>
      </c>
      <c r="H274">
        <v>1894</v>
      </c>
      <c r="I274" s="8">
        <f t="shared" si="37"/>
        <v>82.021647307286173</v>
      </c>
      <c r="J274" t="s">
        <v>21</v>
      </c>
      <c r="K274" t="s">
        <v>22</v>
      </c>
      <c r="L274">
        <v>1562734800</v>
      </c>
      <c r="M274" s="12">
        <f t="shared" si="38"/>
        <v>43656.208333333328</v>
      </c>
      <c r="N274" s="14">
        <f t="shared" si="39"/>
        <v>43656.208333333328</v>
      </c>
      <c r="O274" s="9" t="str">
        <f t="shared" si="40"/>
        <v>July</v>
      </c>
      <c r="P274" s="9">
        <f t="shared" si="41"/>
        <v>2019</v>
      </c>
      <c r="Q274">
        <v>1564894800</v>
      </c>
      <c r="R274" s="5">
        <f t="shared" si="42"/>
        <v>43681.208333333328</v>
      </c>
      <c r="S274" t="b">
        <v>0</v>
      </c>
      <c r="T274" t="b">
        <v>1</v>
      </c>
      <c r="U274" t="s">
        <v>33</v>
      </c>
      <c r="V274" s="5" t="str">
        <f t="shared" si="43"/>
        <v>theater</v>
      </c>
      <c r="W274" t="str">
        <f t="shared" si="44"/>
        <v>plays</v>
      </c>
    </row>
    <row r="275" spans="1:23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 s="7">
        <f t="shared" si="36"/>
        <v>1.3723076923076922</v>
      </c>
      <c r="H275">
        <v>282</v>
      </c>
      <c r="I275" s="8">
        <f t="shared" si="37"/>
        <v>37.957446808510639</v>
      </c>
      <c r="J275" t="s">
        <v>15</v>
      </c>
      <c r="K275" t="s">
        <v>16</v>
      </c>
      <c r="L275">
        <v>1505624400</v>
      </c>
      <c r="M275" s="12">
        <f t="shared" si="38"/>
        <v>42995.208333333328</v>
      </c>
      <c r="N275" s="14">
        <f t="shared" si="39"/>
        <v>42995.208333333328</v>
      </c>
      <c r="O275" s="9" t="str">
        <f t="shared" si="40"/>
        <v>September</v>
      </c>
      <c r="P275" s="9">
        <f t="shared" si="41"/>
        <v>2017</v>
      </c>
      <c r="Q275">
        <v>1505883600</v>
      </c>
      <c r="R275" s="5">
        <f t="shared" si="42"/>
        <v>42998.208333333328</v>
      </c>
      <c r="S275" t="b">
        <v>0</v>
      </c>
      <c r="T275" t="b">
        <v>0</v>
      </c>
      <c r="U275" t="s">
        <v>33</v>
      </c>
      <c r="V275" s="5" t="str">
        <f t="shared" si="43"/>
        <v>theater</v>
      </c>
      <c r="W275" t="str">
        <f t="shared" si="44"/>
        <v>plays</v>
      </c>
    </row>
    <row r="276" spans="1:23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 s="7">
        <f t="shared" si="36"/>
        <v>0.32208333333333333</v>
      </c>
      <c r="H276">
        <v>15</v>
      </c>
      <c r="I276" s="8">
        <f t="shared" si="37"/>
        <v>51.533333333333331</v>
      </c>
      <c r="J276" t="s">
        <v>21</v>
      </c>
      <c r="K276" t="s">
        <v>22</v>
      </c>
      <c r="L276">
        <v>1509948000</v>
      </c>
      <c r="M276" s="12">
        <f t="shared" si="38"/>
        <v>43045.25</v>
      </c>
      <c r="N276" s="14">
        <f t="shared" si="39"/>
        <v>43045.25</v>
      </c>
      <c r="O276" s="9" t="str">
        <f t="shared" si="40"/>
        <v>November</v>
      </c>
      <c r="P276" s="9">
        <f t="shared" si="41"/>
        <v>2017</v>
      </c>
      <c r="Q276">
        <v>1510380000</v>
      </c>
      <c r="R276" s="5">
        <f t="shared" si="42"/>
        <v>43050.25</v>
      </c>
      <c r="S276" t="b">
        <v>0</v>
      </c>
      <c r="T276" t="b">
        <v>0</v>
      </c>
      <c r="U276" t="s">
        <v>33</v>
      </c>
      <c r="V276" s="5" t="str">
        <f t="shared" si="43"/>
        <v>theater</v>
      </c>
      <c r="W276" t="str">
        <f t="shared" si="44"/>
        <v>plays</v>
      </c>
    </row>
    <row r="277" spans="1:23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 s="7">
        <f t="shared" si="36"/>
        <v>2.4151282051282053</v>
      </c>
      <c r="H277">
        <v>116</v>
      </c>
      <c r="I277" s="8">
        <f t="shared" si="37"/>
        <v>81.198275862068968</v>
      </c>
      <c r="J277" t="s">
        <v>21</v>
      </c>
      <c r="K277" t="s">
        <v>22</v>
      </c>
      <c r="L277">
        <v>1554526800</v>
      </c>
      <c r="M277" s="12">
        <f t="shared" si="38"/>
        <v>43561.208333333328</v>
      </c>
      <c r="N277" s="14">
        <f t="shared" si="39"/>
        <v>43561.208333333328</v>
      </c>
      <c r="O277" s="9" t="str">
        <f t="shared" si="40"/>
        <v>April</v>
      </c>
      <c r="P277" s="9">
        <f t="shared" si="41"/>
        <v>2019</v>
      </c>
      <c r="Q277">
        <v>1555218000</v>
      </c>
      <c r="R277" s="5">
        <f t="shared" si="42"/>
        <v>43569.208333333328</v>
      </c>
      <c r="S277" t="b">
        <v>0</v>
      </c>
      <c r="T277" t="b">
        <v>0</v>
      </c>
      <c r="U277" t="s">
        <v>206</v>
      </c>
      <c r="V277" s="5" t="str">
        <f t="shared" si="43"/>
        <v>publishing</v>
      </c>
      <c r="W277" t="str">
        <f t="shared" si="44"/>
        <v>translations</v>
      </c>
    </row>
    <row r="278" spans="1:23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 s="7">
        <f t="shared" si="36"/>
        <v>0.96799999999999997</v>
      </c>
      <c r="H278">
        <v>133</v>
      </c>
      <c r="I278" s="8">
        <f t="shared" si="37"/>
        <v>40.030075187969928</v>
      </c>
      <c r="J278" t="s">
        <v>21</v>
      </c>
      <c r="K278" t="s">
        <v>22</v>
      </c>
      <c r="L278">
        <v>1334811600</v>
      </c>
      <c r="M278" s="12">
        <f t="shared" si="38"/>
        <v>41018.208333333336</v>
      </c>
      <c r="N278" s="14">
        <f t="shared" si="39"/>
        <v>41018.208333333336</v>
      </c>
      <c r="O278" s="9" t="str">
        <f t="shared" si="40"/>
        <v>April</v>
      </c>
      <c r="P278" s="9">
        <f t="shared" si="41"/>
        <v>2012</v>
      </c>
      <c r="Q278">
        <v>1335243600</v>
      </c>
      <c r="R278" s="5">
        <f t="shared" si="42"/>
        <v>41023.208333333336</v>
      </c>
      <c r="S278" t="b">
        <v>0</v>
      </c>
      <c r="T278" t="b">
        <v>1</v>
      </c>
      <c r="U278" t="s">
        <v>89</v>
      </c>
      <c r="V278" s="5" t="str">
        <f t="shared" si="43"/>
        <v>games</v>
      </c>
      <c r="W278" t="str">
        <f t="shared" si="44"/>
        <v>video games</v>
      </c>
    </row>
    <row r="279" spans="1:23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 s="7">
        <f t="shared" si="36"/>
        <v>10.664285714285715</v>
      </c>
      <c r="H279">
        <v>83</v>
      </c>
      <c r="I279" s="8">
        <f t="shared" si="37"/>
        <v>89.939759036144579</v>
      </c>
      <c r="J279" t="s">
        <v>21</v>
      </c>
      <c r="K279" t="s">
        <v>22</v>
      </c>
      <c r="L279">
        <v>1279515600</v>
      </c>
      <c r="M279" s="12">
        <f t="shared" si="38"/>
        <v>40378.208333333336</v>
      </c>
      <c r="N279" s="14">
        <f t="shared" si="39"/>
        <v>40378.208333333336</v>
      </c>
      <c r="O279" s="9" t="str">
        <f t="shared" si="40"/>
        <v>July</v>
      </c>
      <c r="P279" s="9">
        <f t="shared" si="41"/>
        <v>2010</v>
      </c>
      <c r="Q279">
        <v>1279688400</v>
      </c>
      <c r="R279" s="5">
        <f t="shared" si="42"/>
        <v>40380.208333333336</v>
      </c>
      <c r="S279" t="b">
        <v>0</v>
      </c>
      <c r="T279" t="b">
        <v>0</v>
      </c>
      <c r="U279" t="s">
        <v>33</v>
      </c>
      <c r="V279" s="5" t="str">
        <f t="shared" si="43"/>
        <v>theater</v>
      </c>
      <c r="W279" t="str">
        <f t="shared" si="44"/>
        <v>plays</v>
      </c>
    </row>
    <row r="280" spans="1:23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 s="7">
        <f t="shared" si="36"/>
        <v>3.2588888888888889</v>
      </c>
      <c r="H280">
        <v>91</v>
      </c>
      <c r="I280" s="8">
        <f t="shared" si="37"/>
        <v>96.692307692307693</v>
      </c>
      <c r="J280" t="s">
        <v>21</v>
      </c>
      <c r="K280" t="s">
        <v>22</v>
      </c>
      <c r="L280">
        <v>1353909600</v>
      </c>
      <c r="M280" s="12">
        <f t="shared" si="38"/>
        <v>41239.25</v>
      </c>
      <c r="N280" s="14">
        <f t="shared" si="39"/>
        <v>41239.25</v>
      </c>
      <c r="O280" s="9" t="str">
        <f t="shared" si="40"/>
        <v>November</v>
      </c>
      <c r="P280" s="9">
        <f t="shared" si="41"/>
        <v>2012</v>
      </c>
      <c r="Q280">
        <v>1356069600</v>
      </c>
      <c r="R280" s="5">
        <f t="shared" si="42"/>
        <v>41264.25</v>
      </c>
      <c r="S280" t="b">
        <v>0</v>
      </c>
      <c r="T280" t="b">
        <v>0</v>
      </c>
      <c r="U280" t="s">
        <v>28</v>
      </c>
      <c r="V280" s="5" t="str">
        <f t="shared" si="43"/>
        <v>technology</v>
      </c>
      <c r="W280" t="str">
        <f t="shared" si="44"/>
        <v>web</v>
      </c>
    </row>
    <row r="281" spans="1:23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 s="7">
        <f t="shared" si="36"/>
        <v>1.7070000000000001</v>
      </c>
      <c r="H281">
        <v>546</v>
      </c>
      <c r="I281" s="8">
        <f t="shared" si="37"/>
        <v>25.010989010989011</v>
      </c>
      <c r="J281" t="s">
        <v>21</v>
      </c>
      <c r="K281" t="s">
        <v>22</v>
      </c>
      <c r="L281">
        <v>1535950800</v>
      </c>
      <c r="M281" s="12">
        <f t="shared" si="38"/>
        <v>43346.208333333328</v>
      </c>
      <c r="N281" s="14">
        <f t="shared" si="39"/>
        <v>43346.208333333328</v>
      </c>
      <c r="O281" s="9" t="str">
        <f t="shared" si="40"/>
        <v>September</v>
      </c>
      <c r="P281" s="9">
        <f t="shared" si="41"/>
        <v>2018</v>
      </c>
      <c r="Q281">
        <v>1536210000</v>
      </c>
      <c r="R281" s="5">
        <f t="shared" si="42"/>
        <v>43349.208333333328</v>
      </c>
      <c r="S281" t="b">
        <v>0</v>
      </c>
      <c r="T281" t="b">
        <v>0</v>
      </c>
      <c r="U281" t="s">
        <v>33</v>
      </c>
      <c r="V281" s="5" t="str">
        <f t="shared" si="43"/>
        <v>theater</v>
      </c>
      <c r="W281" t="str">
        <f t="shared" si="44"/>
        <v>plays</v>
      </c>
    </row>
    <row r="282" spans="1:23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 s="7">
        <f t="shared" si="36"/>
        <v>5.8144</v>
      </c>
      <c r="H282">
        <v>393</v>
      </c>
      <c r="I282" s="8">
        <f t="shared" si="37"/>
        <v>36.987277353689571</v>
      </c>
      <c r="J282" t="s">
        <v>21</v>
      </c>
      <c r="K282" t="s">
        <v>22</v>
      </c>
      <c r="L282">
        <v>1511244000</v>
      </c>
      <c r="M282" s="12">
        <f t="shared" si="38"/>
        <v>43060.25</v>
      </c>
      <c r="N282" s="14">
        <f t="shared" si="39"/>
        <v>43060.25</v>
      </c>
      <c r="O282" s="9" t="str">
        <f t="shared" si="40"/>
        <v>November</v>
      </c>
      <c r="P282" s="9">
        <f t="shared" si="41"/>
        <v>2017</v>
      </c>
      <c r="Q282">
        <v>1511762400</v>
      </c>
      <c r="R282" s="5">
        <f t="shared" si="42"/>
        <v>43066.25</v>
      </c>
      <c r="S282" t="b">
        <v>0</v>
      </c>
      <c r="T282" t="b">
        <v>0</v>
      </c>
      <c r="U282" t="s">
        <v>71</v>
      </c>
      <c r="V282" s="5" t="str">
        <f t="shared" si="43"/>
        <v>film &amp; video</v>
      </c>
      <c r="W282" t="str">
        <f t="shared" si="44"/>
        <v>animation</v>
      </c>
    </row>
    <row r="283" spans="1:23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 s="7">
        <f t="shared" si="36"/>
        <v>0.91520972644376897</v>
      </c>
      <c r="H283">
        <v>2062</v>
      </c>
      <c r="I283" s="8">
        <f t="shared" si="37"/>
        <v>73.012609117361791</v>
      </c>
      <c r="J283" t="s">
        <v>21</v>
      </c>
      <c r="K283" t="s">
        <v>22</v>
      </c>
      <c r="L283">
        <v>1331445600</v>
      </c>
      <c r="M283" s="12">
        <f t="shared" si="38"/>
        <v>40979.25</v>
      </c>
      <c r="N283" s="14">
        <f t="shared" si="39"/>
        <v>40979.25</v>
      </c>
      <c r="O283" s="9" t="str">
        <f t="shared" si="40"/>
        <v>March</v>
      </c>
      <c r="P283" s="9">
        <f t="shared" si="41"/>
        <v>2012</v>
      </c>
      <c r="Q283">
        <v>1333256400</v>
      </c>
      <c r="R283" s="5">
        <f t="shared" si="42"/>
        <v>41000.208333333336</v>
      </c>
      <c r="S283" t="b">
        <v>0</v>
      </c>
      <c r="T283" t="b">
        <v>1</v>
      </c>
      <c r="U283" t="s">
        <v>33</v>
      </c>
      <c r="V283" s="5" t="str">
        <f t="shared" si="43"/>
        <v>theater</v>
      </c>
      <c r="W283" t="str">
        <f t="shared" si="44"/>
        <v>plays</v>
      </c>
    </row>
    <row r="284" spans="1:23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 s="7">
        <f t="shared" si="36"/>
        <v>1.0804761904761904</v>
      </c>
      <c r="H284">
        <v>133</v>
      </c>
      <c r="I284" s="8">
        <f t="shared" si="37"/>
        <v>68.240601503759393</v>
      </c>
      <c r="J284" t="s">
        <v>21</v>
      </c>
      <c r="K284" t="s">
        <v>22</v>
      </c>
      <c r="L284">
        <v>1480226400</v>
      </c>
      <c r="M284" s="12">
        <f t="shared" si="38"/>
        <v>42701.25</v>
      </c>
      <c r="N284" s="14">
        <f t="shared" si="39"/>
        <v>42701.25</v>
      </c>
      <c r="O284" s="9" t="str">
        <f t="shared" si="40"/>
        <v>November</v>
      </c>
      <c r="P284" s="9">
        <f t="shared" si="41"/>
        <v>2016</v>
      </c>
      <c r="Q284">
        <v>1480744800</v>
      </c>
      <c r="R284" s="5">
        <f t="shared" si="42"/>
        <v>42707.25</v>
      </c>
      <c r="S284" t="b">
        <v>0</v>
      </c>
      <c r="T284" t="b">
        <v>1</v>
      </c>
      <c r="U284" t="s">
        <v>269</v>
      </c>
      <c r="V284" s="5" t="str">
        <f t="shared" si="43"/>
        <v>film &amp; video</v>
      </c>
      <c r="W284" t="str">
        <f t="shared" si="44"/>
        <v>television</v>
      </c>
    </row>
    <row r="285" spans="1:23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 s="7">
        <f t="shared" si="36"/>
        <v>0.18728395061728395</v>
      </c>
      <c r="H285">
        <v>29</v>
      </c>
      <c r="I285" s="8">
        <f t="shared" si="37"/>
        <v>52.310344827586206</v>
      </c>
      <c r="J285" t="s">
        <v>36</v>
      </c>
      <c r="K285" t="s">
        <v>37</v>
      </c>
      <c r="L285">
        <v>1464584400</v>
      </c>
      <c r="M285" s="12">
        <f t="shared" si="38"/>
        <v>42520.208333333328</v>
      </c>
      <c r="N285" s="14">
        <f t="shared" si="39"/>
        <v>42520.208333333328</v>
      </c>
      <c r="O285" s="9" t="str">
        <f t="shared" si="40"/>
        <v>May</v>
      </c>
      <c r="P285" s="9">
        <f t="shared" si="41"/>
        <v>2016</v>
      </c>
      <c r="Q285">
        <v>1465016400</v>
      </c>
      <c r="R285" s="5">
        <f t="shared" si="42"/>
        <v>42525.208333333328</v>
      </c>
      <c r="S285" t="b">
        <v>0</v>
      </c>
      <c r="T285" t="b">
        <v>0</v>
      </c>
      <c r="U285" t="s">
        <v>23</v>
      </c>
      <c r="V285" s="5" t="str">
        <f t="shared" si="43"/>
        <v>music</v>
      </c>
      <c r="W285" t="str">
        <f t="shared" si="44"/>
        <v>rock</v>
      </c>
    </row>
    <row r="286" spans="1:23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 s="7">
        <f t="shared" si="36"/>
        <v>0.83193877551020412</v>
      </c>
      <c r="H286">
        <v>132</v>
      </c>
      <c r="I286" s="8">
        <f t="shared" si="37"/>
        <v>61.765151515151516</v>
      </c>
      <c r="J286" t="s">
        <v>21</v>
      </c>
      <c r="K286" t="s">
        <v>22</v>
      </c>
      <c r="L286">
        <v>1335848400</v>
      </c>
      <c r="M286" s="12">
        <f t="shared" si="38"/>
        <v>41030.208333333336</v>
      </c>
      <c r="N286" s="14">
        <f t="shared" si="39"/>
        <v>41030.208333333336</v>
      </c>
      <c r="O286" s="9" t="str">
        <f t="shared" si="40"/>
        <v>May</v>
      </c>
      <c r="P286" s="9">
        <f t="shared" si="41"/>
        <v>2012</v>
      </c>
      <c r="Q286">
        <v>1336280400</v>
      </c>
      <c r="R286" s="5">
        <f t="shared" si="42"/>
        <v>41035.208333333336</v>
      </c>
      <c r="S286" t="b">
        <v>0</v>
      </c>
      <c r="T286" t="b">
        <v>0</v>
      </c>
      <c r="U286" t="s">
        <v>28</v>
      </c>
      <c r="V286" s="5" t="str">
        <f t="shared" si="43"/>
        <v>technology</v>
      </c>
      <c r="W286" t="str">
        <f t="shared" si="44"/>
        <v>web</v>
      </c>
    </row>
    <row r="287" spans="1:23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 s="7">
        <f t="shared" si="36"/>
        <v>7.0633333333333335</v>
      </c>
      <c r="H287">
        <v>254</v>
      </c>
      <c r="I287" s="8">
        <f t="shared" si="37"/>
        <v>25.027559055118111</v>
      </c>
      <c r="J287" t="s">
        <v>21</v>
      </c>
      <c r="K287" t="s">
        <v>22</v>
      </c>
      <c r="L287">
        <v>1473483600</v>
      </c>
      <c r="M287" s="12">
        <f t="shared" si="38"/>
        <v>42623.208333333328</v>
      </c>
      <c r="N287" s="14">
        <f t="shared" si="39"/>
        <v>42623.208333333328</v>
      </c>
      <c r="O287" s="9" t="str">
        <f t="shared" si="40"/>
        <v>September</v>
      </c>
      <c r="P287" s="9">
        <f t="shared" si="41"/>
        <v>2016</v>
      </c>
      <c r="Q287">
        <v>1476766800</v>
      </c>
      <c r="R287" s="5">
        <f t="shared" si="42"/>
        <v>42661.208333333328</v>
      </c>
      <c r="S287" t="b">
        <v>0</v>
      </c>
      <c r="T287" t="b">
        <v>0</v>
      </c>
      <c r="U287" t="s">
        <v>33</v>
      </c>
      <c r="V287" s="5" t="str">
        <f t="shared" si="43"/>
        <v>theater</v>
      </c>
      <c r="W287" t="str">
        <f t="shared" si="44"/>
        <v>plays</v>
      </c>
    </row>
    <row r="288" spans="1:23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 s="7">
        <f t="shared" si="36"/>
        <v>0.17446030330062445</v>
      </c>
      <c r="H288">
        <v>184</v>
      </c>
      <c r="I288" s="8">
        <f t="shared" si="37"/>
        <v>106.28804347826087</v>
      </c>
      <c r="J288" t="s">
        <v>21</v>
      </c>
      <c r="K288" t="s">
        <v>22</v>
      </c>
      <c r="L288">
        <v>1479880800</v>
      </c>
      <c r="M288" s="12">
        <f t="shared" si="38"/>
        <v>42697.25</v>
      </c>
      <c r="N288" s="14">
        <f t="shared" si="39"/>
        <v>42697.25</v>
      </c>
      <c r="O288" s="9" t="str">
        <f t="shared" si="40"/>
        <v>November</v>
      </c>
      <c r="P288" s="9">
        <f t="shared" si="41"/>
        <v>2016</v>
      </c>
      <c r="Q288">
        <v>1480485600</v>
      </c>
      <c r="R288" s="5">
        <f t="shared" si="42"/>
        <v>42704.25</v>
      </c>
      <c r="S288" t="b">
        <v>0</v>
      </c>
      <c r="T288" t="b">
        <v>0</v>
      </c>
      <c r="U288" t="s">
        <v>33</v>
      </c>
      <c r="V288" s="5" t="str">
        <f t="shared" si="43"/>
        <v>theater</v>
      </c>
      <c r="W288" t="str">
        <f t="shared" si="44"/>
        <v>plays</v>
      </c>
    </row>
    <row r="289" spans="1:23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 s="7">
        <f t="shared" si="36"/>
        <v>2.0973015873015872</v>
      </c>
      <c r="H289">
        <v>176</v>
      </c>
      <c r="I289" s="8">
        <f t="shared" si="37"/>
        <v>75.07386363636364</v>
      </c>
      <c r="J289" t="s">
        <v>21</v>
      </c>
      <c r="K289" t="s">
        <v>22</v>
      </c>
      <c r="L289">
        <v>1430197200</v>
      </c>
      <c r="M289" s="12">
        <f t="shared" si="38"/>
        <v>42122.208333333328</v>
      </c>
      <c r="N289" s="14">
        <f t="shared" si="39"/>
        <v>42122.208333333328</v>
      </c>
      <c r="O289" s="9" t="str">
        <f t="shared" si="40"/>
        <v>April</v>
      </c>
      <c r="P289" s="9">
        <f t="shared" si="41"/>
        <v>2015</v>
      </c>
      <c r="Q289">
        <v>1430197200</v>
      </c>
      <c r="R289" s="5">
        <f t="shared" si="42"/>
        <v>42122.208333333328</v>
      </c>
      <c r="S289" t="b">
        <v>0</v>
      </c>
      <c r="T289" t="b">
        <v>0</v>
      </c>
      <c r="U289" t="s">
        <v>50</v>
      </c>
      <c r="V289" s="5" t="str">
        <f t="shared" si="43"/>
        <v>music</v>
      </c>
      <c r="W289" t="str">
        <f t="shared" si="44"/>
        <v>electric music</v>
      </c>
    </row>
    <row r="290" spans="1:23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 s="7">
        <f t="shared" si="36"/>
        <v>0.97785714285714287</v>
      </c>
      <c r="H290">
        <v>137</v>
      </c>
      <c r="I290" s="8">
        <f t="shared" si="37"/>
        <v>39.970802919708028</v>
      </c>
      <c r="J290" t="s">
        <v>36</v>
      </c>
      <c r="K290" t="s">
        <v>37</v>
      </c>
      <c r="L290">
        <v>1331701200</v>
      </c>
      <c r="M290" s="12">
        <f t="shared" si="38"/>
        <v>40982.208333333336</v>
      </c>
      <c r="N290" s="14">
        <f t="shared" si="39"/>
        <v>40982.208333333336</v>
      </c>
      <c r="O290" s="9" t="str">
        <f t="shared" si="40"/>
        <v>March</v>
      </c>
      <c r="P290" s="9">
        <f t="shared" si="41"/>
        <v>2012</v>
      </c>
      <c r="Q290">
        <v>1331787600</v>
      </c>
      <c r="R290" s="5">
        <f t="shared" si="42"/>
        <v>40983.208333333336</v>
      </c>
      <c r="S290" t="b">
        <v>0</v>
      </c>
      <c r="T290" t="b">
        <v>1</v>
      </c>
      <c r="U290" t="s">
        <v>148</v>
      </c>
      <c r="V290" s="5" t="str">
        <f t="shared" si="43"/>
        <v>music</v>
      </c>
      <c r="W290" t="str">
        <f t="shared" si="44"/>
        <v>metal</v>
      </c>
    </row>
    <row r="291" spans="1:23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 s="7">
        <f t="shared" si="36"/>
        <v>16.842500000000001</v>
      </c>
      <c r="H291">
        <v>337</v>
      </c>
      <c r="I291" s="8">
        <f t="shared" si="37"/>
        <v>39.982195845697326</v>
      </c>
      <c r="J291" t="s">
        <v>15</v>
      </c>
      <c r="K291" t="s">
        <v>16</v>
      </c>
      <c r="L291">
        <v>1438578000</v>
      </c>
      <c r="M291" s="12">
        <f t="shared" si="38"/>
        <v>42219.208333333328</v>
      </c>
      <c r="N291" s="14">
        <f t="shared" si="39"/>
        <v>42219.208333333328</v>
      </c>
      <c r="O291" s="9" t="str">
        <f t="shared" si="40"/>
        <v>August</v>
      </c>
      <c r="P291" s="9">
        <f t="shared" si="41"/>
        <v>2015</v>
      </c>
      <c r="Q291">
        <v>1438837200</v>
      </c>
      <c r="R291" s="5">
        <f t="shared" si="42"/>
        <v>42222.208333333328</v>
      </c>
      <c r="S291" t="b">
        <v>0</v>
      </c>
      <c r="T291" t="b">
        <v>0</v>
      </c>
      <c r="U291" t="s">
        <v>33</v>
      </c>
      <c r="V291" s="5" t="str">
        <f t="shared" si="43"/>
        <v>theater</v>
      </c>
      <c r="W291" t="str">
        <f t="shared" si="44"/>
        <v>plays</v>
      </c>
    </row>
    <row r="292" spans="1:23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 s="7">
        <f t="shared" si="36"/>
        <v>0.54402135231316728</v>
      </c>
      <c r="H292">
        <v>908</v>
      </c>
      <c r="I292" s="8">
        <f t="shared" si="37"/>
        <v>101.01541850220265</v>
      </c>
      <c r="J292" t="s">
        <v>21</v>
      </c>
      <c r="K292" t="s">
        <v>22</v>
      </c>
      <c r="L292">
        <v>1368162000</v>
      </c>
      <c r="M292" s="12">
        <f t="shared" si="38"/>
        <v>41404.208333333336</v>
      </c>
      <c r="N292" s="14">
        <f t="shared" si="39"/>
        <v>41404.208333333336</v>
      </c>
      <c r="O292" s="9" t="str">
        <f t="shared" si="40"/>
        <v>May</v>
      </c>
      <c r="P292" s="9">
        <f t="shared" si="41"/>
        <v>2013</v>
      </c>
      <c r="Q292">
        <v>1370926800</v>
      </c>
      <c r="R292" s="5">
        <f t="shared" si="42"/>
        <v>41436.208333333336</v>
      </c>
      <c r="S292" t="b">
        <v>0</v>
      </c>
      <c r="T292" t="b">
        <v>1</v>
      </c>
      <c r="U292" t="s">
        <v>42</v>
      </c>
      <c r="V292" s="5" t="str">
        <f t="shared" si="43"/>
        <v>film &amp; video</v>
      </c>
      <c r="W292" t="str">
        <f t="shared" si="44"/>
        <v>documentary</v>
      </c>
    </row>
    <row r="293" spans="1:23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 s="7">
        <f t="shared" si="36"/>
        <v>4.5661111111111108</v>
      </c>
      <c r="H293">
        <v>107</v>
      </c>
      <c r="I293" s="8">
        <f t="shared" si="37"/>
        <v>76.813084112149539</v>
      </c>
      <c r="J293" t="s">
        <v>21</v>
      </c>
      <c r="K293" t="s">
        <v>22</v>
      </c>
      <c r="L293">
        <v>1318654800</v>
      </c>
      <c r="M293" s="12">
        <f t="shared" si="38"/>
        <v>40831.208333333336</v>
      </c>
      <c r="N293" s="14">
        <f t="shared" si="39"/>
        <v>40831.208333333336</v>
      </c>
      <c r="O293" s="9" t="str">
        <f t="shared" si="40"/>
        <v>October</v>
      </c>
      <c r="P293" s="9">
        <f t="shared" si="41"/>
        <v>2011</v>
      </c>
      <c r="Q293">
        <v>1319000400</v>
      </c>
      <c r="R293" s="5">
        <f t="shared" si="42"/>
        <v>40835.208333333336</v>
      </c>
      <c r="S293" t="b">
        <v>1</v>
      </c>
      <c r="T293" t="b">
        <v>0</v>
      </c>
      <c r="U293" t="s">
        <v>28</v>
      </c>
      <c r="V293" s="5" t="str">
        <f t="shared" si="43"/>
        <v>technology</v>
      </c>
      <c r="W293" t="str">
        <f t="shared" si="44"/>
        <v>web</v>
      </c>
    </row>
    <row r="294" spans="1:23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 s="7">
        <f t="shared" si="36"/>
        <v>9.8219178082191785E-2</v>
      </c>
      <c r="H294">
        <v>10</v>
      </c>
      <c r="I294" s="8">
        <f t="shared" si="37"/>
        <v>71.7</v>
      </c>
      <c r="J294" t="s">
        <v>21</v>
      </c>
      <c r="K294" t="s">
        <v>22</v>
      </c>
      <c r="L294">
        <v>1331874000</v>
      </c>
      <c r="M294" s="12">
        <f t="shared" si="38"/>
        <v>40984.208333333336</v>
      </c>
      <c r="N294" s="14">
        <f t="shared" si="39"/>
        <v>40984.208333333336</v>
      </c>
      <c r="O294" s="9" t="str">
        <f t="shared" si="40"/>
        <v>March</v>
      </c>
      <c r="P294" s="9">
        <f t="shared" si="41"/>
        <v>2012</v>
      </c>
      <c r="Q294">
        <v>1333429200</v>
      </c>
      <c r="R294" s="5">
        <f t="shared" si="42"/>
        <v>41002.208333333336</v>
      </c>
      <c r="S294" t="b">
        <v>0</v>
      </c>
      <c r="T294" t="b">
        <v>0</v>
      </c>
      <c r="U294" t="s">
        <v>17</v>
      </c>
      <c r="V294" s="5" t="str">
        <f t="shared" si="43"/>
        <v>food</v>
      </c>
      <c r="W294" t="str">
        <f t="shared" si="44"/>
        <v>food trucks</v>
      </c>
    </row>
    <row r="295" spans="1:23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 s="7">
        <f t="shared" si="36"/>
        <v>0.16384615384615384</v>
      </c>
      <c r="H295">
        <v>32</v>
      </c>
      <c r="I295" s="8">
        <f t="shared" si="37"/>
        <v>33.28125</v>
      </c>
      <c r="J295" t="s">
        <v>107</v>
      </c>
      <c r="K295" t="s">
        <v>108</v>
      </c>
      <c r="L295">
        <v>1286254800</v>
      </c>
      <c r="M295" s="12">
        <f t="shared" si="38"/>
        <v>40456.208333333336</v>
      </c>
      <c r="N295" s="14">
        <f t="shared" si="39"/>
        <v>40456.208333333336</v>
      </c>
      <c r="O295" s="9" t="str">
        <f t="shared" si="40"/>
        <v>October</v>
      </c>
      <c r="P295" s="9">
        <f t="shared" si="41"/>
        <v>2010</v>
      </c>
      <c r="Q295">
        <v>1287032400</v>
      </c>
      <c r="R295" s="5">
        <f t="shared" si="42"/>
        <v>40465.208333333336</v>
      </c>
      <c r="S295" t="b">
        <v>0</v>
      </c>
      <c r="T295" t="b">
        <v>0</v>
      </c>
      <c r="U295" t="s">
        <v>33</v>
      </c>
      <c r="V295" s="5" t="str">
        <f t="shared" si="43"/>
        <v>theater</v>
      </c>
      <c r="W295" t="str">
        <f t="shared" si="44"/>
        <v>plays</v>
      </c>
    </row>
    <row r="296" spans="1:23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 s="7">
        <f t="shared" si="36"/>
        <v>13.396666666666667</v>
      </c>
      <c r="H296">
        <v>183</v>
      </c>
      <c r="I296" s="8">
        <f t="shared" si="37"/>
        <v>43.923497267759565</v>
      </c>
      <c r="J296" t="s">
        <v>21</v>
      </c>
      <c r="K296" t="s">
        <v>22</v>
      </c>
      <c r="L296">
        <v>1540530000</v>
      </c>
      <c r="M296" s="12">
        <f t="shared" si="38"/>
        <v>43399.208333333328</v>
      </c>
      <c r="N296" s="14">
        <f t="shared" si="39"/>
        <v>43399.208333333328</v>
      </c>
      <c r="O296" s="9" t="str">
        <f t="shared" si="40"/>
        <v>October</v>
      </c>
      <c r="P296" s="9">
        <f t="shared" si="41"/>
        <v>2018</v>
      </c>
      <c r="Q296">
        <v>1541570400</v>
      </c>
      <c r="R296" s="5">
        <f t="shared" si="42"/>
        <v>43411.25</v>
      </c>
      <c r="S296" t="b">
        <v>0</v>
      </c>
      <c r="T296" t="b">
        <v>0</v>
      </c>
      <c r="U296" t="s">
        <v>33</v>
      </c>
      <c r="V296" s="5" t="str">
        <f t="shared" si="43"/>
        <v>theater</v>
      </c>
      <c r="W296" t="str">
        <f t="shared" si="44"/>
        <v>plays</v>
      </c>
    </row>
    <row r="297" spans="1:23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 s="7">
        <f t="shared" si="36"/>
        <v>0.35650077760497667</v>
      </c>
      <c r="H297">
        <v>1910</v>
      </c>
      <c r="I297" s="8">
        <f t="shared" si="37"/>
        <v>36.004712041884815</v>
      </c>
      <c r="J297" t="s">
        <v>98</v>
      </c>
      <c r="K297" t="s">
        <v>99</v>
      </c>
      <c r="L297">
        <v>1381813200</v>
      </c>
      <c r="M297" s="12">
        <f t="shared" si="38"/>
        <v>41562.208333333336</v>
      </c>
      <c r="N297" s="14">
        <f t="shared" si="39"/>
        <v>41562.208333333336</v>
      </c>
      <c r="O297" s="9" t="str">
        <f t="shared" si="40"/>
        <v>October</v>
      </c>
      <c r="P297" s="9">
        <f t="shared" si="41"/>
        <v>2013</v>
      </c>
      <c r="Q297">
        <v>1383976800</v>
      </c>
      <c r="R297" s="5">
        <f t="shared" si="42"/>
        <v>41587.25</v>
      </c>
      <c r="S297" t="b">
        <v>0</v>
      </c>
      <c r="T297" t="b">
        <v>0</v>
      </c>
      <c r="U297" t="s">
        <v>33</v>
      </c>
      <c r="V297" s="5" t="str">
        <f t="shared" si="43"/>
        <v>theater</v>
      </c>
      <c r="W297" t="str">
        <f t="shared" si="44"/>
        <v>plays</v>
      </c>
    </row>
    <row r="298" spans="1:23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 s="7">
        <f t="shared" si="36"/>
        <v>0.54950819672131146</v>
      </c>
      <c r="H298">
        <v>38</v>
      </c>
      <c r="I298" s="8">
        <f t="shared" si="37"/>
        <v>88.21052631578948</v>
      </c>
      <c r="J298" t="s">
        <v>26</v>
      </c>
      <c r="K298" t="s">
        <v>27</v>
      </c>
      <c r="L298">
        <v>1548655200</v>
      </c>
      <c r="M298" s="12">
        <f t="shared" si="38"/>
        <v>43493.25</v>
      </c>
      <c r="N298" s="14">
        <f t="shared" si="39"/>
        <v>43493.25</v>
      </c>
      <c r="O298" s="9" t="str">
        <f t="shared" si="40"/>
        <v>January</v>
      </c>
      <c r="P298" s="9">
        <f t="shared" si="41"/>
        <v>2019</v>
      </c>
      <c r="Q298">
        <v>1550556000</v>
      </c>
      <c r="R298" s="5">
        <f t="shared" si="42"/>
        <v>43515.25</v>
      </c>
      <c r="S298" t="b">
        <v>0</v>
      </c>
      <c r="T298" t="b">
        <v>0</v>
      </c>
      <c r="U298" t="s">
        <v>33</v>
      </c>
      <c r="V298" s="5" t="str">
        <f t="shared" si="43"/>
        <v>theater</v>
      </c>
      <c r="W298" t="str">
        <f t="shared" si="44"/>
        <v>plays</v>
      </c>
    </row>
    <row r="299" spans="1:23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 s="7">
        <f t="shared" si="36"/>
        <v>0.94236111111111109</v>
      </c>
      <c r="H299">
        <v>104</v>
      </c>
      <c r="I299" s="8">
        <f t="shared" si="37"/>
        <v>65.240384615384613</v>
      </c>
      <c r="J299" t="s">
        <v>26</v>
      </c>
      <c r="K299" t="s">
        <v>27</v>
      </c>
      <c r="L299">
        <v>1389679200</v>
      </c>
      <c r="M299" s="12">
        <f t="shared" si="38"/>
        <v>41653.25</v>
      </c>
      <c r="N299" s="14">
        <f t="shared" si="39"/>
        <v>41653.25</v>
      </c>
      <c r="O299" s="9" t="str">
        <f t="shared" si="40"/>
        <v>January</v>
      </c>
      <c r="P299" s="9">
        <f t="shared" si="41"/>
        <v>2014</v>
      </c>
      <c r="Q299">
        <v>1390456800</v>
      </c>
      <c r="R299" s="5">
        <f t="shared" si="42"/>
        <v>41662.25</v>
      </c>
      <c r="S299" t="b">
        <v>0</v>
      </c>
      <c r="T299" t="b">
        <v>1</v>
      </c>
      <c r="U299" t="s">
        <v>33</v>
      </c>
      <c r="V299" s="5" t="str">
        <f t="shared" si="43"/>
        <v>theater</v>
      </c>
      <c r="W299" t="str">
        <f t="shared" si="44"/>
        <v>plays</v>
      </c>
    </row>
    <row r="300" spans="1:23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 s="7">
        <f t="shared" si="36"/>
        <v>1.4391428571428571</v>
      </c>
      <c r="H300">
        <v>72</v>
      </c>
      <c r="I300" s="8">
        <f t="shared" si="37"/>
        <v>69.958333333333329</v>
      </c>
      <c r="J300" t="s">
        <v>21</v>
      </c>
      <c r="K300" t="s">
        <v>22</v>
      </c>
      <c r="L300">
        <v>1456466400</v>
      </c>
      <c r="M300" s="12">
        <f t="shared" si="38"/>
        <v>42426.25</v>
      </c>
      <c r="N300" s="14">
        <f t="shared" si="39"/>
        <v>42426.25</v>
      </c>
      <c r="O300" s="9" t="str">
        <f t="shared" si="40"/>
        <v>February</v>
      </c>
      <c r="P300" s="9">
        <f t="shared" si="41"/>
        <v>2016</v>
      </c>
      <c r="Q300">
        <v>1458018000</v>
      </c>
      <c r="R300" s="5">
        <f t="shared" si="42"/>
        <v>42444.208333333328</v>
      </c>
      <c r="S300" t="b">
        <v>0</v>
      </c>
      <c r="T300" t="b">
        <v>1</v>
      </c>
      <c r="U300" t="s">
        <v>23</v>
      </c>
      <c r="V300" s="5" t="str">
        <f t="shared" si="43"/>
        <v>music</v>
      </c>
      <c r="W300" t="str">
        <f t="shared" si="44"/>
        <v>rock</v>
      </c>
    </row>
    <row r="301" spans="1:23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 s="7">
        <f t="shared" si="36"/>
        <v>0.51421052631578945</v>
      </c>
      <c r="H301">
        <v>49</v>
      </c>
      <c r="I301" s="8">
        <f t="shared" si="37"/>
        <v>39.877551020408163</v>
      </c>
      <c r="J301" t="s">
        <v>21</v>
      </c>
      <c r="K301" t="s">
        <v>22</v>
      </c>
      <c r="L301">
        <v>1456984800</v>
      </c>
      <c r="M301" s="12">
        <f t="shared" si="38"/>
        <v>42432.25</v>
      </c>
      <c r="N301" s="14">
        <f t="shared" si="39"/>
        <v>42432.25</v>
      </c>
      <c r="O301" s="9" t="str">
        <f t="shared" si="40"/>
        <v>March</v>
      </c>
      <c r="P301" s="9">
        <f t="shared" si="41"/>
        <v>2016</v>
      </c>
      <c r="Q301">
        <v>1461819600</v>
      </c>
      <c r="R301" s="5">
        <f t="shared" si="42"/>
        <v>42488.208333333328</v>
      </c>
      <c r="S301" t="b">
        <v>0</v>
      </c>
      <c r="T301" t="b">
        <v>0</v>
      </c>
      <c r="U301" t="s">
        <v>17</v>
      </c>
      <c r="V301" s="5" t="str">
        <f t="shared" si="43"/>
        <v>food</v>
      </c>
      <c r="W301" t="str">
        <f t="shared" si="44"/>
        <v>food trucks</v>
      </c>
    </row>
    <row r="302" spans="1:23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 s="7">
        <f t="shared" si="36"/>
        <v>0.05</v>
      </c>
      <c r="H302">
        <v>1</v>
      </c>
      <c r="I302" s="8">
        <f t="shared" si="37"/>
        <v>5</v>
      </c>
      <c r="J302" t="s">
        <v>36</v>
      </c>
      <c r="K302" t="s">
        <v>37</v>
      </c>
      <c r="L302">
        <v>1504069200</v>
      </c>
      <c r="M302" s="12">
        <f t="shared" si="38"/>
        <v>42977.208333333328</v>
      </c>
      <c r="N302" s="14">
        <f t="shared" si="39"/>
        <v>42977.208333333328</v>
      </c>
      <c r="O302" s="9" t="str">
        <f t="shared" si="40"/>
        <v>August</v>
      </c>
      <c r="P302" s="9">
        <f t="shared" si="41"/>
        <v>2017</v>
      </c>
      <c r="Q302">
        <v>1504155600</v>
      </c>
      <c r="R302" s="5">
        <f t="shared" si="42"/>
        <v>42978.208333333328</v>
      </c>
      <c r="S302" t="b">
        <v>0</v>
      </c>
      <c r="T302" t="b">
        <v>1</v>
      </c>
      <c r="U302" t="s">
        <v>68</v>
      </c>
      <c r="V302" s="5" t="str">
        <f t="shared" si="43"/>
        <v>publishing</v>
      </c>
      <c r="W302" t="str">
        <f t="shared" si="44"/>
        <v>nonfiction</v>
      </c>
    </row>
    <row r="303" spans="1:23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 s="7">
        <f t="shared" si="36"/>
        <v>13.446666666666667</v>
      </c>
      <c r="H303">
        <v>295</v>
      </c>
      <c r="I303" s="8">
        <f t="shared" si="37"/>
        <v>41.023728813559323</v>
      </c>
      <c r="J303" t="s">
        <v>21</v>
      </c>
      <c r="K303" t="s">
        <v>22</v>
      </c>
      <c r="L303">
        <v>1424930400</v>
      </c>
      <c r="M303" s="12">
        <f t="shared" si="38"/>
        <v>42061.25</v>
      </c>
      <c r="N303" s="14">
        <f t="shared" si="39"/>
        <v>42061.25</v>
      </c>
      <c r="O303" s="9" t="str">
        <f t="shared" si="40"/>
        <v>February</v>
      </c>
      <c r="P303" s="9">
        <f t="shared" si="41"/>
        <v>2015</v>
      </c>
      <c r="Q303">
        <v>1426395600</v>
      </c>
      <c r="R303" s="5">
        <f t="shared" si="42"/>
        <v>42078.208333333328</v>
      </c>
      <c r="S303" t="b">
        <v>0</v>
      </c>
      <c r="T303" t="b">
        <v>0</v>
      </c>
      <c r="U303" t="s">
        <v>42</v>
      </c>
      <c r="V303" s="5" t="str">
        <f t="shared" si="43"/>
        <v>film &amp; video</v>
      </c>
      <c r="W303" t="str">
        <f t="shared" si="44"/>
        <v>documentary</v>
      </c>
    </row>
    <row r="304" spans="1:23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 s="7">
        <f t="shared" si="36"/>
        <v>0.31844940867279897</v>
      </c>
      <c r="H304">
        <v>245</v>
      </c>
      <c r="I304" s="8">
        <f t="shared" si="37"/>
        <v>98.914285714285711</v>
      </c>
      <c r="J304" t="s">
        <v>21</v>
      </c>
      <c r="K304" t="s">
        <v>22</v>
      </c>
      <c r="L304">
        <v>1535864400</v>
      </c>
      <c r="M304" s="12">
        <f t="shared" si="38"/>
        <v>43345.208333333328</v>
      </c>
      <c r="N304" s="14">
        <f t="shared" si="39"/>
        <v>43345.208333333328</v>
      </c>
      <c r="O304" s="9" t="str">
        <f t="shared" si="40"/>
        <v>September</v>
      </c>
      <c r="P304" s="9">
        <f t="shared" si="41"/>
        <v>2018</v>
      </c>
      <c r="Q304">
        <v>1537074000</v>
      </c>
      <c r="R304" s="5">
        <f t="shared" si="42"/>
        <v>43359.208333333328</v>
      </c>
      <c r="S304" t="b">
        <v>0</v>
      </c>
      <c r="T304" t="b">
        <v>0</v>
      </c>
      <c r="U304" t="s">
        <v>33</v>
      </c>
      <c r="V304" s="5" t="str">
        <f t="shared" si="43"/>
        <v>theater</v>
      </c>
      <c r="W304" t="str">
        <f t="shared" si="44"/>
        <v>plays</v>
      </c>
    </row>
    <row r="305" spans="1:23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 s="7">
        <f t="shared" si="36"/>
        <v>0.82617647058823529</v>
      </c>
      <c r="H305">
        <v>32</v>
      </c>
      <c r="I305" s="8">
        <f t="shared" si="37"/>
        <v>87.78125</v>
      </c>
      <c r="J305" t="s">
        <v>21</v>
      </c>
      <c r="K305" t="s">
        <v>22</v>
      </c>
      <c r="L305">
        <v>1452146400</v>
      </c>
      <c r="M305" s="12">
        <f t="shared" si="38"/>
        <v>42376.25</v>
      </c>
      <c r="N305" s="14">
        <f t="shared" si="39"/>
        <v>42376.25</v>
      </c>
      <c r="O305" s="9" t="str">
        <f t="shared" si="40"/>
        <v>January</v>
      </c>
      <c r="P305" s="9">
        <f t="shared" si="41"/>
        <v>2016</v>
      </c>
      <c r="Q305">
        <v>1452578400</v>
      </c>
      <c r="R305" s="5">
        <f t="shared" si="42"/>
        <v>42381.25</v>
      </c>
      <c r="S305" t="b">
        <v>0</v>
      </c>
      <c r="T305" t="b">
        <v>0</v>
      </c>
      <c r="U305" t="s">
        <v>60</v>
      </c>
      <c r="V305" s="5" t="str">
        <f t="shared" si="43"/>
        <v>music</v>
      </c>
      <c r="W305" t="str">
        <f t="shared" si="44"/>
        <v>indie rock</v>
      </c>
    </row>
    <row r="306" spans="1:23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 s="7">
        <f t="shared" si="36"/>
        <v>5.4614285714285717</v>
      </c>
      <c r="H306">
        <v>142</v>
      </c>
      <c r="I306" s="8">
        <f t="shared" si="37"/>
        <v>80.767605633802816</v>
      </c>
      <c r="J306" t="s">
        <v>21</v>
      </c>
      <c r="K306" t="s">
        <v>22</v>
      </c>
      <c r="L306">
        <v>1470546000</v>
      </c>
      <c r="M306" s="12">
        <f t="shared" si="38"/>
        <v>42589.208333333328</v>
      </c>
      <c r="N306" s="14">
        <f t="shared" si="39"/>
        <v>42589.208333333328</v>
      </c>
      <c r="O306" s="9" t="str">
        <f t="shared" si="40"/>
        <v>August</v>
      </c>
      <c r="P306" s="9">
        <f t="shared" si="41"/>
        <v>2016</v>
      </c>
      <c r="Q306">
        <v>1474088400</v>
      </c>
      <c r="R306" s="5">
        <f t="shared" si="42"/>
        <v>42630.208333333328</v>
      </c>
      <c r="S306" t="b">
        <v>0</v>
      </c>
      <c r="T306" t="b">
        <v>0</v>
      </c>
      <c r="U306" t="s">
        <v>42</v>
      </c>
      <c r="V306" s="5" t="str">
        <f t="shared" si="43"/>
        <v>film &amp; video</v>
      </c>
      <c r="W306" t="str">
        <f t="shared" si="44"/>
        <v>documentary</v>
      </c>
    </row>
    <row r="307" spans="1:23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 s="7">
        <f t="shared" si="36"/>
        <v>2.8621428571428571</v>
      </c>
      <c r="H307">
        <v>85</v>
      </c>
      <c r="I307" s="8">
        <f t="shared" si="37"/>
        <v>94.28235294117647</v>
      </c>
      <c r="J307" t="s">
        <v>21</v>
      </c>
      <c r="K307" t="s">
        <v>22</v>
      </c>
      <c r="L307">
        <v>1458363600</v>
      </c>
      <c r="M307" s="12">
        <f t="shared" si="38"/>
        <v>42448.208333333328</v>
      </c>
      <c r="N307" s="14">
        <f t="shared" si="39"/>
        <v>42448.208333333328</v>
      </c>
      <c r="O307" s="9" t="str">
        <f t="shared" si="40"/>
        <v>March</v>
      </c>
      <c r="P307" s="9">
        <f t="shared" si="41"/>
        <v>2016</v>
      </c>
      <c r="Q307">
        <v>1461906000</v>
      </c>
      <c r="R307" s="5">
        <f t="shared" si="42"/>
        <v>42489.208333333328</v>
      </c>
      <c r="S307" t="b">
        <v>0</v>
      </c>
      <c r="T307" t="b">
        <v>0</v>
      </c>
      <c r="U307" t="s">
        <v>33</v>
      </c>
      <c r="V307" s="5" t="str">
        <f t="shared" si="43"/>
        <v>theater</v>
      </c>
      <c r="W307" t="str">
        <f t="shared" si="44"/>
        <v>plays</v>
      </c>
    </row>
    <row r="308" spans="1:23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 s="7">
        <f t="shared" si="36"/>
        <v>7.9076923076923072E-2</v>
      </c>
      <c r="H308">
        <v>7</v>
      </c>
      <c r="I308" s="8">
        <f t="shared" si="37"/>
        <v>73.428571428571431</v>
      </c>
      <c r="J308" t="s">
        <v>21</v>
      </c>
      <c r="K308" t="s">
        <v>22</v>
      </c>
      <c r="L308">
        <v>1500008400</v>
      </c>
      <c r="M308" s="12">
        <f t="shared" si="38"/>
        <v>42930.208333333328</v>
      </c>
      <c r="N308" s="14">
        <f t="shared" si="39"/>
        <v>42930.208333333328</v>
      </c>
      <c r="O308" s="9" t="str">
        <f t="shared" si="40"/>
        <v>July</v>
      </c>
      <c r="P308" s="9">
        <f t="shared" si="41"/>
        <v>2017</v>
      </c>
      <c r="Q308">
        <v>1500267600</v>
      </c>
      <c r="R308" s="5">
        <f t="shared" si="42"/>
        <v>42933.208333333328</v>
      </c>
      <c r="S308" t="b">
        <v>0</v>
      </c>
      <c r="T308" t="b">
        <v>1</v>
      </c>
      <c r="U308" t="s">
        <v>33</v>
      </c>
      <c r="V308" s="5" t="str">
        <f t="shared" si="43"/>
        <v>theater</v>
      </c>
      <c r="W308" t="str">
        <f t="shared" si="44"/>
        <v>plays</v>
      </c>
    </row>
    <row r="309" spans="1:23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 s="7">
        <f t="shared" si="36"/>
        <v>1.3213677811550153</v>
      </c>
      <c r="H309">
        <v>659</v>
      </c>
      <c r="I309" s="8">
        <f t="shared" si="37"/>
        <v>65.968133535660087</v>
      </c>
      <c r="J309" t="s">
        <v>36</v>
      </c>
      <c r="K309" t="s">
        <v>37</v>
      </c>
      <c r="L309">
        <v>1338958800</v>
      </c>
      <c r="M309" s="12">
        <f t="shared" si="38"/>
        <v>41066.208333333336</v>
      </c>
      <c r="N309" s="14">
        <f t="shared" si="39"/>
        <v>41066.208333333336</v>
      </c>
      <c r="O309" s="9" t="str">
        <f t="shared" si="40"/>
        <v>June</v>
      </c>
      <c r="P309" s="9">
        <f t="shared" si="41"/>
        <v>2012</v>
      </c>
      <c r="Q309">
        <v>1340686800</v>
      </c>
      <c r="R309" s="5">
        <f t="shared" si="42"/>
        <v>41086.208333333336</v>
      </c>
      <c r="S309" t="b">
        <v>0</v>
      </c>
      <c r="T309" t="b">
        <v>1</v>
      </c>
      <c r="U309" t="s">
        <v>119</v>
      </c>
      <c r="V309" s="5" t="str">
        <f t="shared" si="43"/>
        <v>publishing</v>
      </c>
      <c r="W309" t="str">
        <f t="shared" si="44"/>
        <v>fiction</v>
      </c>
    </row>
    <row r="310" spans="1:23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 s="7">
        <f t="shared" si="36"/>
        <v>0.74077834179357027</v>
      </c>
      <c r="H310">
        <v>803</v>
      </c>
      <c r="I310" s="8">
        <f t="shared" si="37"/>
        <v>109.04109589041096</v>
      </c>
      <c r="J310" t="s">
        <v>21</v>
      </c>
      <c r="K310" t="s">
        <v>22</v>
      </c>
      <c r="L310">
        <v>1303102800</v>
      </c>
      <c r="M310" s="12">
        <f t="shared" si="38"/>
        <v>40651.208333333336</v>
      </c>
      <c r="N310" s="14">
        <f t="shared" si="39"/>
        <v>40651.208333333336</v>
      </c>
      <c r="O310" s="9" t="str">
        <f t="shared" si="40"/>
        <v>April</v>
      </c>
      <c r="P310" s="9">
        <f t="shared" si="41"/>
        <v>2011</v>
      </c>
      <c r="Q310">
        <v>1303189200</v>
      </c>
      <c r="R310" s="5">
        <f t="shared" si="42"/>
        <v>40652.208333333336</v>
      </c>
      <c r="S310" t="b">
        <v>0</v>
      </c>
      <c r="T310" t="b">
        <v>0</v>
      </c>
      <c r="U310" t="s">
        <v>33</v>
      </c>
      <c r="V310" s="5" t="str">
        <f t="shared" si="43"/>
        <v>theater</v>
      </c>
      <c r="W310" t="str">
        <f t="shared" si="44"/>
        <v>plays</v>
      </c>
    </row>
    <row r="311" spans="1:23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 s="7">
        <f t="shared" si="36"/>
        <v>0.75292682926829269</v>
      </c>
      <c r="H311">
        <v>75</v>
      </c>
      <c r="I311" s="8">
        <f t="shared" si="37"/>
        <v>41.16</v>
      </c>
      <c r="J311" t="s">
        <v>21</v>
      </c>
      <c r="K311" t="s">
        <v>22</v>
      </c>
      <c r="L311">
        <v>1316581200</v>
      </c>
      <c r="M311" s="12">
        <f t="shared" si="38"/>
        <v>40807.208333333336</v>
      </c>
      <c r="N311" s="14">
        <f t="shared" si="39"/>
        <v>40807.208333333336</v>
      </c>
      <c r="O311" s="9" t="str">
        <f t="shared" si="40"/>
        <v>September</v>
      </c>
      <c r="P311" s="9">
        <f t="shared" si="41"/>
        <v>2011</v>
      </c>
      <c r="Q311">
        <v>1318309200</v>
      </c>
      <c r="R311" s="5">
        <f t="shared" si="42"/>
        <v>40827.208333333336</v>
      </c>
      <c r="S311" t="b">
        <v>0</v>
      </c>
      <c r="T311" t="b">
        <v>1</v>
      </c>
      <c r="U311" t="s">
        <v>60</v>
      </c>
      <c r="V311" s="5" t="str">
        <f t="shared" si="43"/>
        <v>music</v>
      </c>
      <c r="W311" t="str">
        <f t="shared" si="44"/>
        <v>indie rock</v>
      </c>
    </row>
    <row r="312" spans="1:23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 s="7">
        <f t="shared" si="36"/>
        <v>0.20333333333333334</v>
      </c>
      <c r="H312">
        <v>16</v>
      </c>
      <c r="I312" s="8">
        <f t="shared" si="37"/>
        <v>99.125</v>
      </c>
      <c r="J312" t="s">
        <v>21</v>
      </c>
      <c r="K312" t="s">
        <v>22</v>
      </c>
      <c r="L312">
        <v>1270789200</v>
      </c>
      <c r="M312" s="12">
        <f t="shared" si="38"/>
        <v>40277.208333333336</v>
      </c>
      <c r="N312" s="14">
        <f t="shared" si="39"/>
        <v>40277.208333333336</v>
      </c>
      <c r="O312" s="9" t="str">
        <f t="shared" si="40"/>
        <v>April</v>
      </c>
      <c r="P312" s="9">
        <f t="shared" si="41"/>
        <v>2010</v>
      </c>
      <c r="Q312">
        <v>1272171600</v>
      </c>
      <c r="R312" s="5">
        <f t="shared" si="42"/>
        <v>40293.208333333336</v>
      </c>
      <c r="S312" t="b">
        <v>0</v>
      </c>
      <c r="T312" t="b">
        <v>0</v>
      </c>
      <c r="U312" t="s">
        <v>89</v>
      </c>
      <c r="V312" s="5" t="str">
        <f t="shared" si="43"/>
        <v>games</v>
      </c>
      <c r="W312" t="str">
        <f t="shared" si="44"/>
        <v>video games</v>
      </c>
    </row>
    <row r="313" spans="1:23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 s="7">
        <f t="shared" si="36"/>
        <v>2.0336507936507937</v>
      </c>
      <c r="H313">
        <v>121</v>
      </c>
      <c r="I313" s="8">
        <f t="shared" si="37"/>
        <v>105.88429752066116</v>
      </c>
      <c r="J313" t="s">
        <v>21</v>
      </c>
      <c r="K313" t="s">
        <v>22</v>
      </c>
      <c r="L313">
        <v>1297836000</v>
      </c>
      <c r="M313" s="12">
        <f t="shared" si="38"/>
        <v>40590.25</v>
      </c>
      <c r="N313" s="14">
        <f t="shared" si="39"/>
        <v>40590.25</v>
      </c>
      <c r="O313" s="9" t="str">
        <f t="shared" si="40"/>
        <v>February</v>
      </c>
      <c r="P313" s="9">
        <f t="shared" si="41"/>
        <v>2011</v>
      </c>
      <c r="Q313">
        <v>1298872800</v>
      </c>
      <c r="R313" s="5">
        <f t="shared" si="42"/>
        <v>40602.25</v>
      </c>
      <c r="S313" t="b">
        <v>0</v>
      </c>
      <c r="T313" t="b">
        <v>0</v>
      </c>
      <c r="U313" t="s">
        <v>33</v>
      </c>
      <c r="V313" s="5" t="str">
        <f t="shared" si="43"/>
        <v>theater</v>
      </c>
      <c r="W313" t="str">
        <f t="shared" si="44"/>
        <v>plays</v>
      </c>
    </row>
    <row r="314" spans="1:23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 s="7">
        <f t="shared" si="36"/>
        <v>3.1022842639593908</v>
      </c>
      <c r="H314">
        <v>3742</v>
      </c>
      <c r="I314" s="8">
        <f t="shared" si="37"/>
        <v>48.996525921966864</v>
      </c>
      <c r="J314" t="s">
        <v>21</v>
      </c>
      <c r="K314" t="s">
        <v>22</v>
      </c>
      <c r="L314">
        <v>1382677200</v>
      </c>
      <c r="M314" s="12">
        <f t="shared" si="38"/>
        <v>41572.208333333336</v>
      </c>
      <c r="N314" s="14">
        <f t="shared" si="39"/>
        <v>41572.208333333336</v>
      </c>
      <c r="O314" s="9" t="str">
        <f t="shared" si="40"/>
        <v>October</v>
      </c>
      <c r="P314" s="9">
        <f t="shared" si="41"/>
        <v>2013</v>
      </c>
      <c r="Q314">
        <v>1383282000</v>
      </c>
      <c r="R314" s="5">
        <f t="shared" si="42"/>
        <v>41579.208333333336</v>
      </c>
      <c r="S314" t="b">
        <v>0</v>
      </c>
      <c r="T314" t="b">
        <v>0</v>
      </c>
      <c r="U314" t="s">
        <v>33</v>
      </c>
      <c r="V314" s="5" t="str">
        <f t="shared" si="43"/>
        <v>theater</v>
      </c>
      <c r="W314" t="str">
        <f t="shared" si="44"/>
        <v>plays</v>
      </c>
    </row>
    <row r="315" spans="1:23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 s="7">
        <f t="shared" si="36"/>
        <v>3.9531818181818181</v>
      </c>
      <c r="H315">
        <v>223</v>
      </c>
      <c r="I315" s="8">
        <f t="shared" si="37"/>
        <v>39</v>
      </c>
      <c r="J315" t="s">
        <v>21</v>
      </c>
      <c r="K315" t="s">
        <v>22</v>
      </c>
      <c r="L315">
        <v>1330322400</v>
      </c>
      <c r="M315" s="12">
        <f t="shared" si="38"/>
        <v>40966.25</v>
      </c>
      <c r="N315" s="14">
        <f t="shared" si="39"/>
        <v>40966.25</v>
      </c>
      <c r="O315" s="9" t="str">
        <f t="shared" si="40"/>
        <v>February</v>
      </c>
      <c r="P315" s="9">
        <f t="shared" si="41"/>
        <v>2012</v>
      </c>
      <c r="Q315">
        <v>1330495200</v>
      </c>
      <c r="R315" s="5">
        <f t="shared" si="42"/>
        <v>40968.25</v>
      </c>
      <c r="S315" t="b">
        <v>0</v>
      </c>
      <c r="T315" t="b">
        <v>0</v>
      </c>
      <c r="U315" t="s">
        <v>23</v>
      </c>
      <c r="V315" s="5" t="str">
        <f t="shared" si="43"/>
        <v>music</v>
      </c>
      <c r="W315" t="str">
        <f t="shared" si="44"/>
        <v>rock</v>
      </c>
    </row>
    <row r="316" spans="1:23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 s="7">
        <f t="shared" si="36"/>
        <v>2.9471428571428571</v>
      </c>
      <c r="H316">
        <v>133</v>
      </c>
      <c r="I316" s="8">
        <f t="shared" si="37"/>
        <v>31.022556390977442</v>
      </c>
      <c r="J316" t="s">
        <v>21</v>
      </c>
      <c r="K316" t="s">
        <v>22</v>
      </c>
      <c r="L316">
        <v>1552366800</v>
      </c>
      <c r="M316" s="12">
        <f t="shared" si="38"/>
        <v>43536.208333333328</v>
      </c>
      <c r="N316" s="14">
        <f t="shared" si="39"/>
        <v>43536.208333333328</v>
      </c>
      <c r="O316" s="9" t="str">
        <f t="shared" si="40"/>
        <v>March</v>
      </c>
      <c r="P316" s="9">
        <f t="shared" si="41"/>
        <v>2019</v>
      </c>
      <c r="Q316">
        <v>1552798800</v>
      </c>
      <c r="R316" s="5">
        <f t="shared" si="42"/>
        <v>43541.208333333328</v>
      </c>
      <c r="S316" t="b">
        <v>0</v>
      </c>
      <c r="T316" t="b">
        <v>1</v>
      </c>
      <c r="U316" t="s">
        <v>42</v>
      </c>
      <c r="V316" s="5" t="str">
        <f t="shared" si="43"/>
        <v>film &amp; video</v>
      </c>
      <c r="W316" t="str">
        <f t="shared" si="44"/>
        <v>documentary</v>
      </c>
    </row>
    <row r="317" spans="1:23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 s="7">
        <f t="shared" si="36"/>
        <v>0.33894736842105261</v>
      </c>
      <c r="H317">
        <v>31</v>
      </c>
      <c r="I317" s="8">
        <f t="shared" si="37"/>
        <v>103.87096774193549</v>
      </c>
      <c r="J317" t="s">
        <v>21</v>
      </c>
      <c r="K317" t="s">
        <v>22</v>
      </c>
      <c r="L317">
        <v>1400907600</v>
      </c>
      <c r="M317" s="12">
        <f t="shared" si="38"/>
        <v>41783.208333333336</v>
      </c>
      <c r="N317" s="14">
        <f t="shared" si="39"/>
        <v>41783.208333333336</v>
      </c>
      <c r="O317" s="9" t="str">
        <f t="shared" si="40"/>
        <v>May</v>
      </c>
      <c r="P317" s="9">
        <f t="shared" si="41"/>
        <v>2014</v>
      </c>
      <c r="Q317">
        <v>1403413200</v>
      </c>
      <c r="R317" s="5">
        <f t="shared" si="42"/>
        <v>41812.208333333336</v>
      </c>
      <c r="S317" t="b">
        <v>0</v>
      </c>
      <c r="T317" t="b">
        <v>0</v>
      </c>
      <c r="U317" t="s">
        <v>33</v>
      </c>
      <c r="V317" s="5" t="str">
        <f t="shared" si="43"/>
        <v>theater</v>
      </c>
      <c r="W317" t="str">
        <f t="shared" si="44"/>
        <v>plays</v>
      </c>
    </row>
    <row r="318" spans="1:23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 s="7">
        <f t="shared" si="36"/>
        <v>0.66677083333333331</v>
      </c>
      <c r="H318">
        <v>108</v>
      </c>
      <c r="I318" s="8">
        <f t="shared" si="37"/>
        <v>59.268518518518519</v>
      </c>
      <c r="J318" t="s">
        <v>107</v>
      </c>
      <c r="K318" t="s">
        <v>108</v>
      </c>
      <c r="L318">
        <v>1574143200</v>
      </c>
      <c r="M318" s="12">
        <f t="shared" si="38"/>
        <v>43788.25</v>
      </c>
      <c r="N318" s="14">
        <f t="shared" si="39"/>
        <v>43788.25</v>
      </c>
      <c r="O318" s="9" t="str">
        <f t="shared" si="40"/>
        <v>November</v>
      </c>
      <c r="P318" s="9">
        <f t="shared" si="41"/>
        <v>2019</v>
      </c>
      <c r="Q318">
        <v>1574229600</v>
      </c>
      <c r="R318" s="5">
        <f t="shared" si="42"/>
        <v>43789.25</v>
      </c>
      <c r="S318" t="b">
        <v>0</v>
      </c>
      <c r="T318" t="b">
        <v>1</v>
      </c>
      <c r="U318" t="s">
        <v>17</v>
      </c>
      <c r="V318" s="5" t="str">
        <f t="shared" si="43"/>
        <v>food</v>
      </c>
      <c r="W318" t="str">
        <f t="shared" si="44"/>
        <v>food trucks</v>
      </c>
    </row>
    <row r="319" spans="1:23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 s="7">
        <f t="shared" si="36"/>
        <v>0.19227272727272726</v>
      </c>
      <c r="H319">
        <v>30</v>
      </c>
      <c r="I319" s="8">
        <f t="shared" si="37"/>
        <v>42.3</v>
      </c>
      <c r="J319" t="s">
        <v>21</v>
      </c>
      <c r="K319" t="s">
        <v>22</v>
      </c>
      <c r="L319">
        <v>1494738000</v>
      </c>
      <c r="M319" s="12">
        <f t="shared" si="38"/>
        <v>42869.208333333328</v>
      </c>
      <c r="N319" s="14">
        <f t="shared" si="39"/>
        <v>42869.208333333328</v>
      </c>
      <c r="O319" s="9" t="str">
        <f t="shared" si="40"/>
        <v>May</v>
      </c>
      <c r="P319" s="9">
        <f t="shared" si="41"/>
        <v>2017</v>
      </c>
      <c r="Q319">
        <v>1495861200</v>
      </c>
      <c r="R319" s="5">
        <f t="shared" si="42"/>
        <v>42882.208333333328</v>
      </c>
      <c r="S319" t="b">
        <v>0</v>
      </c>
      <c r="T319" t="b">
        <v>0</v>
      </c>
      <c r="U319" t="s">
        <v>33</v>
      </c>
      <c r="V319" s="5" t="str">
        <f t="shared" si="43"/>
        <v>theater</v>
      </c>
      <c r="W319" t="str">
        <f t="shared" si="44"/>
        <v>plays</v>
      </c>
    </row>
    <row r="320" spans="1:23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 s="7">
        <f t="shared" si="36"/>
        <v>0.15842105263157893</v>
      </c>
      <c r="H320">
        <v>17</v>
      </c>
      <c r="I320" s="8">
        <f t="shared" si="37"/>
        <v>53.117647058823529</v>
      </c>
      <c r="J320" t="s">
        <v>21</v>
      </c>
      <c r="K320" t="s">
        <v>22</v>
      </c>
      <c r="L320">
        <v>1392357600</v>
      </c>
      <c r="M320" s="12">
        <f t="shared" si="38"/>
        <v>41684.25</v>
      </c>
      <c r="N320" s="14">
        <f t="shared" si="39"/>
        <v>41684.25</v>
      </c>
      <c r="O320" s="9" t="str">
        <f t="shared" si="40"/>
        <v>February</v>
      </c>
      <c r="P320" s="9">
        <f t="shared" si="41"/>
        <v>2014</v>
      </c>
      <c r="Q320">
        <v>1392530400</v>
      </c>
      <c r="R320" s="5">
        <f t="shared" si="42"/>
        <v>41686.25</v>
      </c>
      <c r="S320" t="b">
        <v>0</v>
      </c>
      <c r="T320" t="b">
        <v>0</v>
      </c>
      <c r="U320" t="s">
        <v>23</v>
      </c>
      <c r="V320" s="5" t="str">
        <f t="shared" si="43"/>
        <v>music</v>
      </c>
      <c r="W320" t="str">
        <f t="shared" si="44"/>
        <v>rock</v>
      </c>
    </row>
    <row r="321" spans="1:23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 s="7">
        <f t="shared" si="36"/>
        <v>0.38702380952380955</v>
      </c>
      <c r="H321">
        <v>64</v>
      </c>
      <c r="I321" s="8">
        <f t="shared" si="37"/>
        <v>50.796875</v>
      </c>
      <c r="J321" t="s">
        <v>21</v>
      </c>
      <c r="K321" t="s">
        <v>22</v>
      </c>
      <c r="L321">
        <v>1281589200</v>
      </c>
      <c r="M321" s="12">
        <f t="shared" si="38"/>
        <v>40402.208333333336</v>
      </c>
      <c r="N321" s="14">
        <f t="shared" si="39"/>
        <v>40402.208333333336</v>
      </c>
      <c r="O321" s="9" t="str">
        <f t="shared" si="40"/>
        <v>August</v>
      </c>
      <c r="P321" s="9">
        <f t="shared" si="41"/>
        <v>2010</v>
      </c>
      <c r="Q321">
        <v>1283662800</v>
      </c>
      <c r="R321" s="5">
        <f t="shared" si="42"/>
        <v>40426.208333333336</v>
      </c>
      <c r="S321" t="b">
        <v>0</v>
      </c>
      <c r="T321" t="b">
        <v>0</v>
      </c>
      <c r="U321" t="s">
        <v>28</v>
      </c>
      <c r="V321" s="5" t="str">
        <f t="shared" si="43"/>
        <v>technology</v>
      </c>
      <c r="W321" t="str">
        <f t="shared" si="44"/>
        <v>web</v>
      </c>
    </row>
    <row r="322" spans="1:23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 s="7">
        <f t="shared" si="36"/>
        <v>9.5876777251184833E-2</v>
      </c>
      <c r="H322">
        <v>80</v>
      </c>
      <c r="I322" s="8">
        <f t="shared" si="37"/>
        <v>101.15</v>
      </c>
      <c r="J322" t="s">
        <v>21</v>
      </c>
      <c r="K322" t="s">
        <v>22</v>
      </c>
      <c r="L322">
        <v>1305003600</v>
      </c>
      <c r="M322" s="12">
        <f t="shared" si="38"/>
        <v>40673.208333333336</v>
      </c>
      <c r="N322" s="14">
        <f t="shared" si="39"/>
        <v>40673.208333333336</v>
      </c>
      <c r="O322" s="9" t="str">
        <f t="shared" si="40"/>
        <v>May</v>
      </c>
      <c r="P322" s="9">
        <f t="shared" si="41"/>
        <v>2011</v>
      </c>
      <c r="Q322">
        <v>1305781200</v>
      </c>
      <c r="R322" s="5">
        <f t="shared" si="42"/>
        <v>40682.208333333336</v>
      </c>
      <c r="S322" t="b">
        <v>0</v>
      </c>
      <c r="T322" t="b">
        <v>0</v>
      </c>
      <c r="U322" t="s">
        <v>119</v>
      </c>
      <c r="V322" s="5" t="str">
        <f t="shared" si="43"/>
        <v>publishing</v>
      </c>
      <c r="W322" t="str">
        <f t="shared" si="44"/>
        <v>fiction</v>
      </c>
    </row>
    <row r="323" spans="1:23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 s="7">
        <f t="shared" ref="G323:G386" si="45">E323/D323</f>
        <v>0.94144366197183094</v>
      </c>
      <c r="H323">
        <v>2468</v>
      </c>
      <c r="I323" s="8">
        <f t="shared" ref="I323:I386" si="46">E323/H323</f>
        <v>65.000810372771468</v>
      </c>
      <c r="J323" t="s">
        <v>21</v>
      </c>
      <c r="K323" t="s">
        <v>22</v>
      </c>
      <c r="L323">
        <v>1301634000</v>
      </c>
      <c r="M323" s="12">
        <f t="shared" ref="M323:M386" si="47">(((L323/60)/60)/24)+DATE(1970,1,1)</f>
        <v>40634.208333333336</v>
      </c>
      <c r="N323" s="14">
        <f t="shared" ref="N323:N386" si="48">(((L323/60)/60)/24)+DATE(1970,1,1)</f>
        <v>40634.208333333336</v>
      </c>
      <c r="O323" s="9" t="str">
        <f t="shared" ref="O323:O386" si="49">TEXT(M323, "mmmm")</f>
        <v>April</v>
      </c>
      <c r="P323" s="9">
        <f t="shared" ref="P323:P386" si="50">YEAR(M323)</f>
        <v>2011</v>
      </c>
      <c r="Q323">
        <v>1302325200</v>
      </c>
      <c r="R323" s="5">
        <f t="shared" ref="R323:R386" si="51">(((Q323/60)/60)/24)+DATE(1970,1,1)</f>
        <v>40642.208333333336</v>
      </c>
      <c r="S323" t="b">
        <v>0</v>
      </c>
      <c r="T323" t="b">
        <v>0</v>
      </c>
      <c r="U323" t="s">
        <v>100</v>
      </c>
      <c r="V323" s="5" t="str">
        <f t="shared" ref="V323:V386" si="52">LEFT(U323,FIND("/",U323)-1)</f>
        <v>film &amp; video</v>
      </c>
      <c r="W323" t="str">
        <f t="shared" ref="W323:W386" si="53">RIGHT(U323,LEN(U323)-FIND("/",U323))</f>
        <v>shorts</v>
      </c>
    </row>
    <row r="324" spans="1:23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7">
        <f t="shared" si="45"/>
        <v>1.6656234096692113</v>
      </c>
      <c r="H324">
        <v>5168</v>
      </c>
      <c r="I324" s="8">
        <f t="shared" si="46"/>
        <v>37.998645510835914</v>
      </c>
      <c r="J324" t="s">
        <v>21</v>
      </c>
      <c r="K324" t="s">
        <v>22</v>
      </c>
      <c r="L324">
        <v>1290664800</v>
      </c>
      <c r="M324" s="12">
        <f t="shared" si="47"/>
        <v>40507.25</v>
      </c>
      <c r="N324" s="14">
        <f t="shared" si="48"/>
        <v>40507.25</v>
      </c>
      <c r="O324" s="9" t="str">
        <f t="shared" si="49"/>
        <v>November</v>
      </c>
      <c r="P324" s="9">
        <f t="shared" si="50"/>
        <v>2010</v>
      </c>
      <c r="Q324">
        <v>1291788000</v>
      </c>
      <c r="R324" s="5">
        <f t="shared" si="51"/>
        <v>40520.25</v>
      </c>
      <c r="S324" t="b">
        <v>0</v>
      </c>
      <c r="T324" t="b">
        <v>0</v>
      </c>
      <c r="U324" t="s">
        <v>33</v>
      </c>
      <c r="V324" s="5" t="str">
        <f t="shared" si="52"/>
        <v>theater</v>
      </c>
      <c r="W324" t="str">
        <f t="shared" si="53"/>
        <v>plays</v>
      </c>
    </row>
    <row r="325" spans="1:23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 s="7">
        <f t="shared" si="45"/>
        <v>0.24134831460674158</v>
      </c>
      <c r="H325">
        <v>26</v>
      </c>
      <c r="I325" s="8">
        <f t="shared" si="46"/>
        <v>82.615384615384613</v>
      </c>
      <c r="J325" t="s">
        <v>40</v>
      </c>
      <c r="K325" t="s">
        <v>41</v>
      </c>
      <c r="L325">
        <v>1395896400</v>
      </c>
      <c r="M325" s="12">
        <f t="shared" si="47"/>
        <v>41725.208333333336</v>
      </c>
      <c r="N325" s="14">
        <f t="shared" si="48"/>
        <v>41725.208333333336</v>
      </c>
      <c r="O325" s="9" t="str">
        <f t="shared" si="49"/>
        <v>March</v>
      </c>
      <c r="P325" s="9">
        <f t="shared" si="50"/>
        <v>2014</v>
      </c>
      <c r="Q325">
        <v>1396069200</v>
      </c>
      <c r="R325" s="5">
        <f t="shared" si="51"/>
        <v>41727.208333333336</v>
      </c>
      <c r="S325" t="b">
        <v>0</v>
      </c>
      <c r="T325" t="b">
        <v>0</v>
      </c>
      <c r="U325" t="s">
        <v>42</v>
      </c>
      <c r="V325" s="5" t="str">
        <f t="shared" si="52"/>
        <v>film &amp; video</v>
      </c>
      <c r="W325" t="str">
        <f t="shared" si="53"/>
        <v>documentary</v>
      </c>
    </row>
    <row r="326" spans="1:23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 s="7">
        <f t="shared" si="45"/>
        <v>1.6405633802816901</v>
      </c>
      <c r="H326">
        <v>307</v>
      </c>
      <c r="I326" s="8">
        <f t="shared" si="46"/>
        <v>37.941368078175898</v>
      </c>
      <c r="J326" t="s">
        <v>21</v>
      </c>
      <c r="K326" t="s">
        <v>22</v>
      </c>
      <c r="L326">
        <v>1434862800</v>
      </c>
      <c r="M326" s="12">
        <f t="shared" si="47"/>
        <v>42176.208333333328</v>
      </c>
      <c r="N326" s="14">
        <f t="shared" si="48"/>
        <v>42176.208333333328</v>
      </c>
      <c r="O326" s="9" t="str">
        <f t="shared" si="49"/>
        <v>June</v>
      </c>
      <c r="P326" s="9">
        <f t="shared" si="50"/>
        <v>2015</v>
      </c>
      <c r="Q326">
        <v>1435899600</v>
      </c>
      <c r="R326" s="5">
        <f t="shared" si="51"/>
        <v>42188.208333333328</v>
      </c>
      <c r="S326" t="b">
        <v>0</v>
      </c>
      <c r="T326" t="b">
        <v>1</v>
      </c>
      <c r="U326" t="s">
        <v>33</v>
      </c>
      <c r="V326" s="5" t="str">
        <f t="shared" si="52"/>
        <v>theater</v>
      </c>
      <c r="W326" t="str">
        <f t="shared" si="53"/>
        <v>plays</v>
      </c>
    </row>
    <row r="327" spans="1:23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 s="7">
        <f t="shared" si="45"/>
        <v>0.90723076923076929</v>
      </c>
      <c r="H327">
        <v>73</v>
      </c>
      <c r="I327" s="8">
        <f t="shared" si="46"/>
        <v>80.780821917808225</v>
      </c>
      <c r="J327" t="s">
        <v>21</v>
      </c>
      <c r="K327" t="s">
        <v>22</v>
      </c>
      <c r="L327">
        <v>1529125200</v>
      </c>
      <c r="M327" s="12">
        <f t="shared" si="47"/>
        <v>43267.208333333328</v>
      </c>
      <c r="N327" s="14">
        <f t="shared" si="48"/>
        <v>43267.208333333328</v>
      </c>
      <c r="O327" s="9" t="str">
        <f t="shared" si="49"/>
        <v>June</v>
      </c>
      <c r="P327" s="9">
        <f t="shared" si="50"/>
        <v>2018</v>
      </c>
      <c r="Q327">
        <v>1531112400</v>
      </c>
      <c r="R327" s="5">
        <f t="shared" si="51"/>
        <v>43290.208333333328</v>
      </c>
      <c r="S327" t="b">
        <v>0</v>
      </c>
      <c r="T327" t="b">
        <v>1</v>
      </c>
      <c r="U327" t="s">
        <v>33</v>
      </c>
      <c r="V327" s="5" t="str">
        <f t="shared" si="52"/>
        <v>theater</v>
      </c>
      <c r="W327" t="str">
        <f t="shared" si="53"/>
        <v>plays</v>
      </c>
    </row>
    <row r="328" spans="1:23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 s="7">
        <f t="shared" si="45"/>
        <v>0.46194444444444444</v>
      </c>
      <c r="H328">
        <v>128</v>
      </c>
      <c r="I328" s="8">
        <f t="shared" si="46"/>
        <v>25.984375</v>
      </c>
      <c r="J328" t="s">
        <v>21</v>
      </c>
      <c r="K328" t="s">
        <v>22</v>
      </c>
      <c r="L328">
        <v>1451109600</v>
      </c>
      <c r="M328" s="12">
        <f t="shared" si="47"/>
        <v>42364.25</v>
      </c>
      <c r="N328" s="14">
        <f t="shared" si="48"/>
        <v>42364.25</v>
      </c>
      <c r="O328" s="9" t="str">
        <f t="shared" si="49"/>
        <v>December</v>
      </c>
      <c r="P328" s="9">
        <f t="shared" si="50"/>
        <v>2015</v>
      </c>
      <c r="Q328">
        <v>1451628000</v>
      </c>
      <c r="R328" s="5">
        <f t="shared" si="51"/>
        <v>42370.25</v>
      </c>
      <c r="S328" t="b">
        <v>0</v>
      </c>
      <c r="T328" t="b">
        <v>0</v>
      </c>
      <c r="U328" t="s">
        <v>71</v>
      </c>
      <c r="V328" s="5" t="str">
        <f t="shared" si="52"/>
        <v>film &amp; video</v>
      </c>
      <c r="W328" t="str">
        <f t="shared" si="53"/>
        <v>animation</v>
      </c>
    </row>
    <row r="329" spans="1:23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 s="7">
        <f t="shared" si="45"/>
        <v>0.38538461538461538</v>
      </c>
      <c r="H329">
        <v>33</v>
      </c>
      <c r="I329" s="8">
        <f t="shared" si="46"/>
        <v>30.363636363636363</v>
      </c>
      <c r="J329" t="s">
        <v>21</v>
      </c>
      <c r="K329" t="s">
        <v>22</v>
      </c>
      <c r="L329">
        <v>1566968400</v>
      </c>
      <c r="M329" s="12">
        <f t="shared" si="47"/>
        <v>43705.208333333328</v>
      </c>
      <c r="N329" s="14">
        <f t="shared" si="48"/>
        <v>43705.208333333328</v>
      </c>
      <c r="O329" s="9" t="str">
        <f t="shared" si="49"/>
        <v>August</v>
      </c>
      <c r="P329" s="9">
        <f t="shared" si="50"/>
        <v>2019</v>
      </c>
      <c r="Q329">
        <v>1567314000</v>
      </c>
      <c r="R329" s="5">
        <f t="shared" si="51"/>
        <v>43709.208333333328</v>
      </c>
      <c r="S329" t="b">
        <v>0</v>
      </c>
      <c r="T329" t="b">
        <v>1</v>
      </c>
      <c r="U329" t="s">
        <v>33</v>
      </c>
      <c r="V329" s="5" t="str">
        <f t="shared" si="52"/>
        <v>theater</v>
      </c>
      <c r="W329" t="str">
        <f t="shared" si="53"/>
        <v>plays</v>
      </c>
    </row>
    <row r="330" spans="1:23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 s="7">
        <f t="shared" si="45"/>
        <v>1.3356231003039514</v>
      </c>
      <c r="H330">
        <v>2441</v>
      </c>
      <c r="I330" s="8">
        <f t="shared" si="46"/>
        <v>54.004916018025398</v>
      </c>
      <c r="J330" t="s">
        <v>21</v>
      </c>
      <c r="K330" t="s">
        <v>22</v>
      </c>
      <c r="L330">
        <v>1543557600</v>
      </c>
      <c r="M330" s="12">
        <f t="shared" si="47"/>
        <v>43434.25</v>
      </c>
      <c r="N330" s="14">
        <f t="shared" si="48"/>
        <v>43434.25</v>
      </c>
      <c r="O330" s="9" t="str">
        <f t="shared" si="49"/>
        <v>November</v>
      </c>
      <c r="P330" s="9">
        <f t="shared" si="50"/>
        <v>2018</v>
      </c>
      <c r="Q330">
        <v>1544508000</v>
      </c>
      <c r="R330" s="5">
        <f t="shared" si="51"/>
        <v>43445.25</v>
      </c>
      <c r="S330" t="b">
        <v>0</v>
      </c>
      <c r="T330" t="b">
        <v>0</v>
      </c>
      <c r="U330" t="s">
        <v>23</v>
      </c>
      <c r="V330" s="5" t="str">
        <f t="shared" si="52"/>
        <v>music</v>
      </c>
      <c r="W330" t="str">
        <f t="shared" si="53"/>
        <v>rock</v>
      </c>
    </row>
    <row r="331" spans="1:23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 s="7">
        <f t="shared" si="45"/>
        <v>0.22896588486140726</v>
      </c>
      <c r="H331">
        <v>211</v>
      </c>
      <c r="I331" s="8">
        <f t="shared" si="46"/>
        <v>101.78672985781991</v>
      </c>
      <c r="J331" t="s">
        <v>21</v>
      </c>
      <c r="K331" t="s">
        <v>22</v>
      </c>
      <c r="L331">
        <v>1481522400</v>
      </c>
      <c r="M331" s="12">
        <f t="shared" si="47"/>
        <v>42716.25</v>
      </c>
      <c r="N331" s="14">
        <f t="shared" si="48"/>
        <v>42716.25</v>
      </c>
      <c r="O331" s="9" t="str">
        <f t="shared" si="49"/>
        <v>December</v>
      </c>
      <c r="P331" s="9">
        <f t="shared" si="50"/>
        <v>2016</v>
      </c>
      <c r="Q331">
        <v>1482472800</v>
      </c>
      <c r="R331" s="5">
        <f t="shared" si="51"/>
        <v>42727.25</v>
      </c>
      <c r="S331" t="b">
        <v>0</v>
      </c>
      <c r="T331" t="b">
        <v>0</v>
      </c>
      <c r="U331" t="s">
        <v>89</v>
      </c>
      <c r="V331" s="5" t="str">
        <f t="shared" si="52"/>
        <v>games</v>
      </c>
      <c r="W331" t="str">
        <f t="shared" si="53"/>
        <v>video games</v>
      </c>
    </row>
    <row r="332" spans="1:23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 s="7">
        <f t="shared" si="45"/>
        <v>1.8495548961424333</v>
      </c>
      <c r="H332">
        <v>1385</v>
      </c>
      <c r="I332" s="8">
        <f t="shared" si="46"/>
        <v>45.003610108303249</v>
      </c>
      <c r="J332" t="s">
        <v>40</v>
      </c>
      <c r="K332" t="s">
        <v>41</v>
      </c>
      <c r="L332">
        <v>1512712800</v>
      </c>
      <c r="M332" s="12">
        <f t="shared" si="47"/>
        <v>43077.25</v>
      </c>
      <c r="N332" s="14">
        <f t="shared" si="48"/>
        <v>43077.25</v>
      </c>
      <c r="O332" s="9" t="str">
        <f t="shared" si="49"/>
        <v>December</v>
      </c>
      <c r="P332" s="9">
        <f t="shared" si="50"/>
        <v>2017</v>
      </c>
      <c r="Q332">
        <v>1512799200</v>
      </c>
      <c r="R332" s="5">
        <f t="shared" si="51"/>
        <v>43078.25</v>
      </c>
      <c r="S332" t="b">
        <v>0</v>
      </c>
      <c r="T332" t="b">
        <v>0</v>
      </c>
      <c r="U332" t="s">
        <v>42</v>
      </c>
      <c r="V332" s="5" t="str">
        <f t="shared" si="52"/>
        <v>film &amp; video</v>
      </c>
      <c r="W332" t="str">
        <f t="shared" si="53"/>
        <v>documentary</v>
      </c>
    </row>
    <row r="333" spans="1:23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 s="7">
        <f t="shared" si="45"/>
        <v>4.4372727272727275</v>
      </c>
      <c r="H333">
        <v>190</v>
      </c>
      <c r="I333" s="8">
        <f t="shared" si="46"/>
        <v>77.068421052631578</v>
      </c>
      <c r="J333" t="s">
        <v>21</v>
      </c>
      <c r="K333" t="s">
        <v>22</v>
      </c>
      <c r="L333">
        <v>1324274400</v>
      </c>
      <c r="M333" s="12">
        <f t="shared" si="47"/>
        <v>40896.25</v>
      </c>
      <c r="N333" s="14">
        <f t="shared" si="48"/>
        <v>40896.25</v>
      </c>
      <c r="O333" s="9" t="str">
        <f t="shared" si="49"/>
        <v>December</v>
      </c>
      <c r="P333" s="9">
        <f t="shared" si="50"/>
        <v>2011</v>
      </c>
      <c r="Q333">
        <v>1324360800</v>
      </c>
      <c r="R333" s="5">
        <f t="shared" si="51"/>
        <v>40897.25</v>
      </c>
      <c r="S333" t="b">
        <v>0</v>
      </c>
      <c r="T333" t="b">
        <v>0</v>
      </c>
      <c r="U333" t="s">
        <v>17</v>
      </c>
      <c r="V333" s="5" t="str">
        <f t="shared" si="52"/>
        <v>food</v>
      </c>
      <c r="W333" t="str">
        <f t="shared" si="53"/>
        <v>food trucks</v>
      </c>
    </row>
    <row r="334" spans="1:23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 s="7">
        <f t="shared" si="45"/>
        <v>1.999806763285024</v>
      </c>
      <c r="H334">
        <v>470</v>
      </c>
      <c r="I334" s="8">
        <f t="shared" si="46"/>
        <v>88.076595744680844</v>
      </c>
      <c r="J334" t="s">
        <v>21</v>
      </c>
      <c r="K334" t="s">
        <v>22</v>
      </c>
      <c r="L334">
        <v>1364446800</v>
      </c>
      <c r="M334" s="12">
        <f t="shared" si="47"/>
        <v>41361.208333333336</v>
      </c>
      <c r="N334" s="14">
        <f t="shared" si="48"/>
        <v>41361.208333333336</v>
      </c>
      <c r="O334" s="9" t="str">
        <f t="shared" si="49"/>
        <v>March</v>
      </c>
      <c r="P334" s="9">
        <f t="shared" si="50"/>
        <v>2013</v>
      </c>
      <c r="Q334">
        <v>1364533200</v>
      </c>
      <c r="R334" s="5">
        <f t="shared" si="51"/>
        <v>41362.208333333336</v>
      </c>
      <c r="S334" t="b">
        <v>0</v>
      </c>
      <c r="T334" t="b">
        <v>0</v>
      </c>
      <c r="U334" t="s">
        <v>65</v>
      </c>
      <c r="V334" s="5" t="str">
        <f t="shared" si="52"/>
        <v>technology</v>
      </c>
      <c r="W334" t="str">
        <f t="shared" si="53"/>
        <v>wearables</v>
      </c>
    </row>
    <row r="335" spans="1:23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 s="7">
        <f t="shared" si="45"/>
        <v>1.2395833333333333</v>
      </c>
      <c r="H335">
        <v>253</v>
      </c>
      <c r="I335" s="8">
        <f t="shared" si="46"/>
        <v>47.035573122529641</v>
      </c>
      <c r="J335" t="s">
        <v>21</v>
      </c>
      <c r="K335" t="s">
        <v>22</v>
      </c>
      <c r="L335">
        <v>1542693600</v>
      </c>
      <c r="M335" s="12">
        <f t="shared" si="47"/>
        <v>43424.25</v>
      </c>
      <c r="N335" s="14">
        <f t="shared" si="48"/>
        <v>43424.25</v>
      </c>
      <c r="O335" s="9" t="str">
        <f t="shared" si="49"/>
        <v>November</v>
      </c>
      <c r="P335" s="9">
        <f t="shared" si="50"/>
        <v>2018</v>
      </c>
      <c r="Q335">
        <v>1545112800</v>
      </c>
      <c r="R335" s="5">
        <f t="shared" si="51"/>
        <v>43452.25</v>
      </c>
      <c r="S335" t="b">
        <v>0</v>
      </c>
      <c r="T335" t="b">
        <v>0</v>
      </c>
      <c r="U335" t="s">
        <v>33</v>
      </c>
      <c r="V335" s="5" t="str">
        <f t="shared" si="52"/>
        <v>theater</v>
      </c>
      <c r="W335" t="str">
        <f t="shared" si="53"/>
        <v>plays</v>
      </c>
    </row>
    <row r="336" spans="1:23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 s="7">
        <f t="shared" si="45"/>
        <v>1.8661329305135952</v>
      </c>
      <c r="H336">
        <v>1113</v>
      </c>
      <c r="I336" s="8">
        <f t="shared" si="46"/>
        <v>110.99550763701707</v>
      </c>
      <c r="J336" t="s">
        <v>21</v>
      </c>
      <c r="K336" t="s">
        <v>22</v>
      </c>
      <c r="L336">
        <v>1515564000</v>
      </c>
      <c r="M336" s="12">
        <f t="shared" si="47"/>
        <v>43110.25</v>
      </c>
      <c r="N336" s="14">
        <f t="shared" si="48"/>
        <v>43110.25</v>
      </c>
      <c r="O336" s="9" t="str">
        <f t="shared" si="49"/>
        <v>January</v>
      </c>
      <c r="P336" s="9">
        <f t="shared" si="50"/>
        <v>2018</v>
      </c>
      <c r="Q336">
        <v>1516168800</v>
      </c>
      <c r="R336" s="5">
        <f t="shared" si="51"/>
        <v>43117.25</v>
      </c>
      <c r="S336" t="b">
        <v>0</v>
      </c>
      <c r="T336" t="b">
        <v>0</v>
      </c>
      <c r="U336" t="s">
        <v>23</v>
      </c>
      <c r="V336" s="5" t="str">
        <f t="shared" si="52"/>
        <v>music</v>
      </c>
      <c r="W336" t="str">
        <f t="shared" si="53"/>
        <v>rock</v>
      </c>
    </row>
    <row r="337" spans="1:23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 s="7">
        <f t="shared" si="45"/>
        <v>1.1428538550057536</v>
      </c>
      <c r="H337">
        <v>2283</v>
      </c>
      <c r="I337" s="8">
        <f t="shared" si="46"/>
        <v>87.003066141042481</v>
      </c>
      <c r="J337" t="s">
        <v>21</v>
      </c>
      <c r="K337" t="s">
        <v>22</v>
      </c>
      <c r="L337">
        <v>1573797600</v>
      </c>
      <c r="M337" s="12">
        <f t="shared" si="47"/>
        <v>43784.25</v>
      </c>
      <c r="N337" s="14">
        <f t="shared" si="48"/>
        <v>43784.25</v>
      </c>
      <c r="O337" s="9" t="str">
        <f t="shared" si="49"/>
        <v>November</v>
      </c>
      <c r="P337" s="9">
        <f t="shared" si="50"/>
        <v>2019</v>
      </c>
      <c r="Q337">
        <v>1574920800</v>
      </c>
      <c r="R337" s="5">
        <f t="shared" si="51"/>
        <v>43797.25</v>
      </c>
      <c r="S337" t="b">
        <v>0</v>
      </c>
      <c r="T337" t="b">
        <v>0</v>
      </c>
      <c r="U337" t="s">
        <v>23</v>
      </c>
      <c r="V337" s="5" t="str">
        <f t="shared" si="52"/>
        <v>music</v>
      </c>
      <c r="W337" t="str">
        <f t="shared" si="53"/>
        <v>rock</v>
      </c>
    </row>
    <row r="338" spans="1:23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 s="7">
        <f t="shared" si="45"/>
        <v>0.97032531824611035</v>
      </c>
      <c r="H338">
        <v>1072</v>
      </c>
      <c r="I338" s="8">
        <f t="shared" si="46"/>
        <v>63.994402985074629</v>
      </c>
      <c r="J338" t="s">
        <v>21</v>
      </c>
      <c r="K338" t="s">
        <v>22</v>
      </c>
      <c r="L338">
        <v>1292392800</v>
      </c>
      <c r="M338" s="12">
        <f t="shared" si="47"/>
        <v>40527.25</v>
      </c>
      <c r="N338" s="14">
        <f t="shared" si="48"/>
        <v>40527.25</v>
      </c>
      <c r="O338" s="9" t="str">
        <f t="shared" si="49"/>
        <v>December</v>
      </c>
      <c r="P338" s="9">
        <f t="shared" si="50"/>
        <v>2010</v>
      </c>
      <c r="Q338">
        <v>1292479200</v>
      </c>
      <c r="R338" s="5">
        <f t="shared" si="51"/>
        <v>40528.25</v>
      </c>
      <c r="S338" t="b">
        <v>0</v>
      </c>
      <c r="T338" t="b">
        <v>1</v>
      </c>
      <c r="U338" t="s">
        <v>23</v>
      </c>
      <c r="V338" s="5" t="str">
        <f t="shared" si="52"/>
        <v>music</v>
      </c>
      <c r="W338" t="str">
        <f t="shared" si="53"/>
        <v>rock</v>
      </c>
    </row>
    <row r="339" spans="1:23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 s="7">
        <f t="shared" si="45"/>
        <v>1.2281904761904763</v>
      </c>
      <c r="H339">
        <v>1095</v>
      </c>
      <c r="I339" s="8">
        <f t="shared" si="46"/>
        <v>105.9945205479452</v>
      </c>
      <c r="J339" t="s">
        <v>21</v>
      </c>
      <c r="K339" t="s">
        <v>22</v>
      </c>
      <c r="L339">
        <v>1573452000</v>
      </c>
      <c r="M339" s="12">
        <f t="shared" si="47"/>
        <v>43780.25</v>
      </c>
      <c r="N339" s="14">
        <f t="shared" si="48"/>
        <v>43780.25</v>
      </c>
      <c r="O339" s="9" t="str">
        <f t="shared" si="49"/>
        <v>November</v>
      </c>
      <c r="P339" s="9">
        <f t="shared" si="50"/>
        <v>2019</v>
      </c>
      <c r="Q339">
        <v>1573538400</v>
      </c>
      <c r="R339" s="5">
        <f t="shared" si="51"/>
        <v>43781.25</v>
      </c>
      <c r="S339" t="b">
        <v>0</v>
      </c>
      <c r="T339" t="b">
        <v>0</v>
      </c>
      <c r="U339" t="s">
        <v>33</v>
      </c>
      <c r="V339" s="5" t="str">
        <f t="shared" si="52"/>
        <v>theater</v>
      </c>
      <c r="W339" t="str">
        <f t="shared" si="53"/>
        <v>plays</v>
      </c>
    </row>
    <row r="340" spans="1:23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 s="7">
        <f t="shared" si="45"/>
        <v>1.7914326647564469</v>
      </c>
      <c r="H340">
        <v>1690</v>
      </c>
      <c r="I340" s="8">
        <f t="shared" si="46"/>
        <v>73.989349112426041</v>
      </c>
      <c r="J340" t="s">
        <v>21</v>
      </c>
      <c r="K340" t="s">
        <v>22</v>
      </c>
      <c r="L340">
        <v>1317790800</v>
      </c>
      <c r="M340" s="12">
        <f t="shared" si="47"/>
        <v>40821.208333333336</v>
      </c>
      <c r="N340" s="14">
        <f t="shared" si="48"/>
        <v>40821.208333333336</v>
      </c>
      <c r="O340" s="9" t="str">
        <f t="shared" si="49"/>
        <v>October</v>
      </c>
      <c r="P340" s="9">
        <f t="shared" si="50"/>
        <v>2011</v>
      </c>
      <c r="Q340">
        <v>1320382800</v>
      </c>
      <c r="R340" s="5">
        <f t="shared" si="51"/>
        <v>40851.208333333336</v>
      </c>
      <c r="S340" t="b">
        <v>0</v>
      </c>
      <c r="T340" t="b">
        <v>0</v>
      </c>
      <c r="U340" t="s">
        <v>33</v>
      </c>
      <c r="V340" s="5" t="str">
        <f t="shared" si="52"/>
        <v>theater</v>
      </c>
      <c r="W340" t="str">
        <f t="shared" si="53"/>
        <v>plays</v>
      </c>
    </row>
    <row r="341" spans="1:23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 s="7">
        <f t="shared" si="45"/>
        <v>0.79951577402787966</v>
      </c>
      <c r="H341">
        <v>1297</v>
      </c>
      <c r="I341" s="8">
        <f t="shared" si="46"/>
        <v>84.02004626060139</v>
      </c>
      <c r="J341" t="s">
        <v>15</v>
      </c>
      <c r="K341" t="s">
        <v>16</v>
      </c>
      <c r="L341">
        <v>1501650000</v>
      </c>
      <c r="M341" s="12">
        <f t="shared" si="47"/>
        <v>42949.208333333328</v>
      </c>
      <c r="N341" s="14">
        <f t="shared" si="48"/>
        <v>42949.208333333328</v>
      </c>
      <c r="O341" s="9" t="str">
        <f t="shared" si="49"/>
        <v>August</v>
      </c>
      <c r="P341" s="9">
        <f t="shared" si="50"/>
        <v>2017</v>
      </c>
      <c r="Q341">
        <v>1502859600</v>
      </c>
      <c r="R341" s="5">
        <f t="shared" si="51"/>
        <v>42963.208333333328</v>
      </c>
      <c r="S341" t="b">
        <v>0</v>
      </c>
      <c r="T341" t="b">
        <v>0</v>
      </c>
      <c r="U341" t="s">
        <v>33</v>
      </c>
      <c r="V341" s="5" t="str">
        <f t="shared" si="52"/>
        <v>theater</v>
      </c>
      <c r="W341" t="str">
        <f t="shared" si="53"/>
        <v>plays</v>
      </c>
    </row>
    <row r="342" spans="1:23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 s="7">
        <f t="shared" si="45"/>
        <v>0.94242587601078165</v>
      </c>
      <c r="H342">
        <v>393</v>
      </c>
      <c r="I342" s="8">
        <f t="shared" si="46"/>
        <v>88.966921119592882</v>
      </c>
      <c r="J342" t="s">
        <v>21</v>
      </c>
      <c r="K342" t="s">
        <v>22</v>
      </c>
      <c r="L342">
        <v>1323669600</v>
      </c>
      <c r="M342" s="12">
        <f t="shared" si="47"/>
        <v>40889.25</v>
      </c>
      <c r="N342" s="14">
        <f t="shared" si="48"/>
        <v>40889.25</v>
      </c>
      <c r="O342" s="9" t="str">
        <f t="shared" si="49"/>
        <v>December</v>
      </c>
      <c r="P342" s="9">
        <f t="shared" si="50"/>
        <v>2011</v>
      </c>
      <c r="Q342">
        <v>1323756000</v>
      </c>
      <c r="R342" s="5">
        <f t="shared" si="51"/>
        <v>40890.25</v>
      </c>
      <c r="S342" t="b">
        <v>0</v>
      </c>
      <c r="T342" t="b">
        <v>0</v>
      </c>
      <c r="U342" t="s">
        <v>122</v>
      </c>
      <c r="V342" s="5" t="str">
        <f t="shared" si="52"/>
        <v>photography</v>
      </c>
      <c r="W342" t="str">
        <f t="shared" si="53"/>
        <v>photography books</v>
      </c>
    </row>
    <row r="343" spans="1:23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 s="7">
        <f t="shared" si="45"/>
        <v>0.84669291338582675</v>
      </c>
      <c r="H343">
        <v>1257</v>
      </c>
      <c r="I343" s="8">
        <f t="shared" si="46"/>
        <v>76.990453460620529</v>
      </c>
      <c r="J343" t="s">
        <v>21</v>
      </c>
      <c r="K343" t="s">
        <v>22</v>
      </c>
      <c r="L343">
        <v>1440738000</v>
      </c>
      <c r="M343" s="12">
        <f t="shared" si="47"/>
        <v>42244.208333333328</v>
      </c>
      <c r="N343" s="14">
        <f t="shared" si="48"/>
        <v>42244.208333333328</v>
      </c>
      <c r="O343" s="9" t="str">
        <f t="shared" si="49"/>
        <v>August</v>
      </c>
      <c r="P343" s="9">
        <f t="shared" si="50"/>
        <v>2015</v>
      </c>
      <c r="Q343">
        <v>1441342800</v>
      </c>
      <c r="R343" s="5">
        <f t="shared" si="51"/>
        <v>42251.208333333328</v>
      </c>
      <c r="S343" t="b">
        <v>0</v>
      </c>
      <c r="T343" t="b">
        <v>0</v>
      </c>
      <c r="U343" t="s">
        <v>60</v>
      </c>
      <c r="V343" s="5" t="str">
        <f t="shared" si="52"/>
        <v>music</v>
      </c>
      <c r="W343" t="str">
        <f t="shared" si="53"/>
        <v>indie rock</v>
      </c>
    </row>
    <row r="344" spans="1:23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 s="7">
        <f t="shared" si="45"/>
        <v>0.66521920668058454</v>
      </c>
      <c r="H344">
        <v>328</v>
      </c>
      <c r="I344" s="8">
        <f t="shared" si="46"/>
        <v>97.146341463414629</v>
      </c>
      <c r="J344" t="s">
        <v>21</v>
      </c>
      <c r="K344" t="s">
        <v>22</v>
      </c>
      <c r="L344">
        <v>1374296400</v>
      </c>
      <c r="M344" s="12">
        <f t="shared" si="47"/>
        <v>41475.208333333336</v>
      </c>
      <c r="N344" s="14">
        <f t="shared" si="48"/>
        <v>41475.208333333336</v>
      </c>
      <c r="O344" s="9" t="str">
        <f t="shared" si="49"/>
        <v>July</v>
      </c>
      <c r="P344" s="9">
        <f t="shared" si="50"/>
        <v>2013</v>
      </c>
      <c r="Q344">
        <v>1375333200</v>
      </c>
      <c r="R344" s="5">
        <f t="shared" si="51"/>
        <v>41487.208333333336</v>
      </c>
      <c r="S344" t="b">
        <v>0</v>
      </c>
      <c r="T344" t="b">
        <v>0</v>
      </c>
      <c r="U344" t="s">
        <v>33</v>
      </c>
      <c r="V344" s="5" t="str">
        <f t="shared" si="52"/>
        <v>theater</v>
      </c>
      <c r="W344" t="str">
        <f t="shared" si="53"/>
        <v>plays</v>
      </c>
    </row>
    <row r="345" spans="1:23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 s="7">
        <f t="shared" si="45"/>
        <v>0.53922222222222227</v>
      </c>
      <c r="H345">
        <v>147</v>
      </c>
      <c r="I345" s="8">
        <f t="shared" si="46"/>
        <v>33.013605442176868</v>
      </c>
      <c r="J345" t="s">
        <v>21</v>
      </c>
      <c r="K345" t="s">
        <v>22</v>
      </c>
      <c r="L345">
        <v>1384840800</v>
      </c>
      <c r="M345" s="12">
        <f t="shared" si="47"/>
        <v>41597.25</v>
      </c>
      <c r="N345" s="14">
        <f t="shared" si="48"/>
        <v>41597.25</v>
      </c>
      <c r="O345" s="9" t="str">
        <f t="shared" si="49"/>
        <v>November</v>
      </c>
      <c r="P345" s="9">
        <f t="shared" si="50"/>
        <v>2013</v>
      </c>
      <c r="Q345">
        <v>1389420000</v>
      </c>
      <c r="R345" s="5">
        <f t="shared" si="51"/>
        <v>41650.25</v>
      </c>
      <c r="S345" t="b">
        <v>0</v>
      </c>
      <c r="T345" t="b">
        <v>0</v>
      </c>
      <c r="U345" t="s">
        <v>33</v>
      </c>
      <c r="V345" s="5" t="str">
        <f t="shared" si="52"/>
        <v>theater</v>
      </c>
      <c r="W345" t="str">
        <f t="shared" si="53"/>
        <v>plays</v>
      </c>
    </row>
    <row r="346" spans="1:23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 s="7">
        <f t="shared" si="45"/>
        <v>0.41983299595141699</v>
      </c>
      <c r="H346">
        <v>830</v>
      </c>
      <c r="I346" s="8">
        <f t="shared" si="46"/>
        <v>99.950602409638549</v>
      </c>
      <c r="J346" t="s">
        <v>21</v>
      </c>
      <c r="K346" t="s">
        <v>22</v>
      </c>
      <c r="L346">
        <v>1516600800</v>
      </c>
      <c r="M346" s="12">
        <f t="shared" si="47"/>
        <v>43122.25</v>
      </c>
      <c r="N346" s="14">
        <f t="shared" si="48"/>
        <v>43122.25</v>
      </c>
      <c r="O346" s="9" t="str">
        <f t="shared" si="49"/>
        <v>January</v>
      </c>
      <c r="P346" s="9">
        <f t="shared" si="50"/>
        <v>2018</v>
      </c>
      <c r="Q346">
        <v>1520056800</v>
      </c>
      <c r="R346" s="5">
        <f t="shared" si="51"/>
        <v>43162.25</v>
      </c>
      <c r="S346" t="b">
        <v>0</v>
      </c>
      <c r="T346" t="b">
        <v>0</v>
      </c>
      <c r="U346" t="s">
        <v>89</v>
      </c>
      <c r="V346" s="5" t="str">
        <f t="shared" si="52"/>
        <v>games</v>
      </c>
      <c r="W346" t="str">
        <f t="shared" si="53"/>
        <v>video games</v>
      </c>
    </row>
    <row r="347" spans="1:23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 s="7">
        <f t="shared" si="45"/>
        <v>0.14694796954314721</v>
      </c>
      <c r="H347">
        <v>331</v>
      </c>
      <c r="I347" s="8">
        <f t="shared" si="46"/>
        <v>69.966767371601208</v>
      </c>
      <c r="J347" t="s">
        <v>40</v>
      </c>
      <c r="K347" t="s">
        <v>41</v>
      </c>
      <c r="L347">
        <v>1436418000</v>
      </c>
      <c r="M347" s="12">
        <f t="shared" si="47"/>
        <v>42194.208333333328</v>
      </c>
      <c r="N347" s="14">
        <f t="shared" si="48"/>
        <v>42194.208333333328</v>
      </c>
      <c r="O347" s="9" t="str">
        <f t="shared" si="49"/>
        <v>July</v>
      </c>
      <c r="P347" s="9">
        <f t="shared" si="50"/>
        <v>2015</v>
      </c>
      <c r="Q347">
        <v>1436504400</v>
      </c>
      <c r="R347" s="5">
        <f t="shared" si="51"/>
        <v>42195.208333333328</v>
      </c>
      <c r="S347" t="b">
        <v>0</v>
      </c>
      <c r="T347" t="b">
        <v>0</v>
      </c>
      <c r="U347" t="s">
        <v>53</v>
      </c>
      <c r="V347" s="5" t="str">
        <f t="shared" si="52"/>
        <v>film &amp; video</v>
      </c>
      <c r="W347" t="str">
        <f t="shared" si="53"/>
        <v>drama</v>
      </c>
    </row>
    <row r="348" spans="1:23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 s="7">
        <f t="shared" si="45"/>
        <v>0.34475</v>
      </c>
      <c r="H348">
        <v>25</v>
      </c>
      <c r="I348" s="8">
        <f t="shared" si="46"/>
        <v>110.32</v>
      </c>
      <c r="J348" t="s">
        <v>21</v>
      </c>
      <c r="K348" t="s">
        <v>22</v>
      </c>
      <c r="L348">
        <v>1503550800</v>
      </c>
      <c r="M348" s="12">
        <f t="shared" si="47"/>
        <v>42971.208333333328</v>
      </c>
      <c r="N348" s="14">
        <f t="shared" si="48"/>
        <v>42971.208333333328</v>
      </c>
      <c r="O348" s="9" t="str">
        <f t="shared" si="49"/>
        <v>August</v>
      </c>
      <c r="P348" s="9">
        <f t="shared" si="50"/>
        <v>2017</v>
      </c>
      <c r="Q348">
        <v>1508302800</v>
      </c>
      <c r="R348" s="5">
        <f t="shared" si="51"/>
        <v>43026.208333333328</v>
      </c>
      <c r="S348" t="b">
        <v>0</v>
      </c>
      <c r="T348" t="b">
        <v>1</v>
      </c>
      <c r="U348" t="s">
        <v>60</v>
      </c>
      <c r="V348" s="5" t="str">
        <f t="shared" si="52"/>
        <v>music</v>
      </c>
      <c r="W348" t="str">
        <f t="shared" si="53"/>
        <v>indie rock</v>
      </c>
    </row>
    <row r="349" spans="1:23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 s="7">
        <f t="shared" si="45"/>
        <v>14.007777777777777</v>
      </c>
      <c r="H349">
        <v>191</v>
      </c>
      <c r="I349" s="8">
        <f t="shared" si="46"/>
        <v>66.005235602094245</v>
      </c>
      <c r="J349" t="s">
        <v>21</v>
      </c>
      <c r="K349" t="s">
        <v>22</v>
      </c>
      <c r="L349">
        <v>1423634400</v>
      </c>
      <c r="M349" s="12">
        <f t="shared" si="47"/>
        <v>42046.25</v>
      </c>
      <c r="N349" s="14">
        <f t="shared" si="48"/>
        <v>42046.25</v>
      </c>
      <c r="O349" s="9" t="str">
        <f t="shared" si="49"/>
        <v>February</v>
      </c>
      <c r="P349" s="9">
        <f t="shared" si="50"/>
        <v>2015</v>
      </c>
      <c r="Q349">
        <v>1425708000</v>
      </c>
      <c r="R349" s="5">
        <f t="shared" si="51"/>
        <v>42070.25</v>
      </c>
      <c r="S349" t="b">
        <v>0</v>
      </c>
      <c r="T349" t="b">
        <v>0</v>
      </c>
      <c r="U349" t="s">
        <v>28</v>
      </c>
      <c r="V349" s="5" t="str">
        <f t="shared" si="52"/>
        <v>technology</v>
      </c>
      <c r="W349" t="str">
        <f t="shared" si="53"/>
        <v>web</v>
      </c>
    </row>
    <row r="350" spans="1:23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 s="7">
        <f t="shared" si="45"/>
        <v>0.71770351758793971</v>
      </c>
      <c r="H350">
        <v>3483</v>
      </c>
      <c r="I350" s="8">
        <f t="shared" si="46"/>
        <v>41.005742176284812</v>
      </c>
      <c r="J350" t="s">
        <v>21</v>
      </c>
      <c r="K350" t="s">
        <v>22</v>
      </c>
      <c r="L350">
        <v>1487224800</v>
      </c>
      <c r="M350" s="12">
        <f t="shared" si="47"/>
        <v>42782.25</v>
      </c>
      <c r="N350" s="14">
        <f t="shared" si="48"/>
        <v>42782.25</v>
      </c>
      <c r="O350" s="9" t="str">
        <f t="shared" si="49"/>
        <v>February</v>
      </c>
      <c r="P350" s="9">
        <f t="shared" si="50"/>
        <v>2017</v>
      </c>
      <c r="Q350">
        <v>1488348000</v>
      </c>
      <c r="R350" s="5">
        <f t="shared" si="51"/>
        <v>42795.25</v>
      </c>
      <c r="S350" t="b">
        <v>0</v>
      </c>
      <c r="T350" t="b">
        <v>0</v>
      </c>
      <c r="U350" t="s">
        <v>17</v>
      </c>
      <c r="V350" s="5" t="str">
        <f t="shared" si="52"/>
        <v>food</v>
      </c>
      <c r="W350" t="str">
        <f t="shared" si="53"/>
        <v>food trucks</v>
      </c>
    </row>
    <row r="351" spans="1:23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 s="7">
        <f t="shared" si="45"/>
        <v>0.53074115044247783</v>
      </c>
      <c r="H351">
        <v>923</v>
      </c>
      <c r="I351" s="8">
        <f t="shared" si="46"/>
        <v>103.96316359696641</v>
      </c>
      <c r="J351" t="s">
        <v>21</v>
      </c>
      <c r="K351" t="s">
        <v>22</v>
      </c>
      <c r="L351">
        <v>1500008400</v>
      </c>
      <c r="M351" s="12">
        <f t="shared" si="47"/>
        <v>42930.208333333328</v>
      </c>
      <c r="N351" s="14">
        <f t="shared" si="48"/>
        <v>42930.208333333328</v>
      </c>
      <c r="O351" s="9" t="str">
        <f t="shared" si="49"/>
        <v>July</v>
      </c>
      <c r="P351" s="9">
        <f t="shared" si="50"/>
        <v>2017</v>
      </c>
      <c r="Q351">
        <v>1502600400</v>
      </c>
      <c r="R351" s="5">
        <f t="shared" si="51"/>
        <v>42960.208333333328</v>
      </c>
      <c r="S351" t="b">
        <v>0</v>
      </c>
      <c r="T351" t="b">
        <v>0</v>
      </c>
      <c r="U351" t="s">
        <v>33</v>
      </c>
      <c r="V351" s="5" t="str">
        <f t="shared" si="52"/>
        <v>theater</v>
      </c>
      <c r="W351" t="str">
        <f t="shared" si="53"/>
        <v>plays</v>
      </c>
    </row>
    <row r="352" spans="1:23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 s="7">
        <f t="shared" si="45"/>
        <v>0.05</v>
      </c>
      <c r="H352">
        <v>1</v>
      </c>
      <c r="I352" s="8">
        <f t="shared" si="46"/>
        <v>5</v>
      </c>
      <c r="J352" t="s">
        <v>21</v>
      </c>
      <c r="K352" t="s">
        <v>22</v>
      </c>
      <c r="L352">
        <v>1432098000</v>
      </c>
      <c r="M352" s="12">
        <f t="shared" si="47"/>
        <v>42144.208333333328</v>
      </c>
      <c r="N352" s="14">
        <f t="shared" si="48"/>
        <v>42144.208333333328</v>
      </c>
      <c r="O352" s="9" t="str">
        <f t="shared" si="49"/>
        <v>May</v>
      </c>
      <c r="P352" s="9">
        <f t="shared" si="50"/>
        <v>2015</v>
      </c>
      <c r="Q352">
        <v>1433653200</v>
      </c>
      <c r="R352" s="5">
        <f t="shared" si="51"/>
        <v>42162.208333333328</v>
      </c>
      <c r="S352" t="b">
        <v>0</v>
      </c>
      <c r="T352" t="b">
        <v>1</v>
      </c>
      <c r="U352" t="s">
        <v>159</v>
      </c>
      <c r="V352" s="5" t="str">
        <f t="shared" si="52"/>
        <v>music</v>
      </c>
      <c r="W352" t="str">
        <f t="shared" si="53"/>
        <v>jazz</v>
      </c>
    </row>
    <row r="353" spans="1:23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 s="7">
        <f t="shared" si="45"/>
        <v>1.2770715249662619</v>
      </c>
      <c r="H353">
        <v>2013</v>
      </c>
      <c r="I353" s="8">
        <f t="shared" si="46"/>
        <v>47.009935419771487</v>
      </c>
      <c r="J353" t="s">
        <v>21</v>
      </c>
      <c r="K353" t="s">
        <v>22</v>
      </c>
      <c r="L353">
        <v>1440392400</v>
      </c>
      <c r="M353" s="12">
        <f t="shared" si="47"/>
        <v>42240.208333333328</v>
      </c>
      <c r="N353" s="14">
        <f t="shared" si="48"/>
        <v>42240.208333333328</v>
      </c>
      <c r="O353" s="9" t="str">
        <f t="shared" si="49"/>
        <v>August</v>
      </c>
      <c r="P353" s="9">
        <f t="shared" si="50"/>
        <v>2015</v>
      </c>
      <c r="Q353">
        <v>1441602000</v>
      </c>
      <c r="R353" s="5">
        <f t="shared" si="51"/>
        <v>42254.208333333328</v>
      </c>
      <c r="S353" t="b">
        <v>0</v>
      </c>
      <c r="T353" t="b">
        <v>0</v>
      </c>
      <c r="U353" t="s">
        <v>23</v>
      </c>
      <c r="V353" s="5" t="str">
        <f t="shared" si="52"/>
        <v>music</v>
      </c>
      <c r="W353" t="str">
        <f t="shared" si="53"/>
        <v>rock</v>
      </c>
    </row>
    <row r="354" spans="1:23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 s="7">
        <f t="shared" si="45"/>
        <v>0.34892857142857142</v>
      </c>
      <c r="H354">
        <v>33</v>
      </c>
      <c r="I354" s="8">
        <f t="shared" si="46"/>
        <v>29.606060606060606</v>
      </c>
      <c r="J354" t="s">
        <v>15</v>
      </c>
      <c r="K354" t="s">
        <v>16</v>
      </c>
      <c r="L354">
        <v>1446876000</v>
      </c>
      <c r="M354" s="12">
        <f t="shared" si="47"/>
        <v>42315.25</v>
      </c>
      <c r="N354" s="14">
        <f t="shared" si="48"/>
        <v>42315.25</v>
      </c>
      <c r="O354" s="9" t="str">
        <f t="shared" si="49"/>
        <v>November</v>
      </c>
      <c r="P354" s="9">
        <f t="shared" si="50"/>
        <v>2015</v>
      </c>
      <c r="Q354">
        <v>1447567200</v>
      </c>
      <c r="R354" s="5">
        <f t="shared" si="51"/>
        <v>42323.25</v>
      </c>
      <c r="S354" t="b">
        <v>0</v>
      </c>
      <c r="T354" t="b">
        <v>0</v>
      </c>
      <c r="U354" t="s">
        <v>33</v>
      </c>
      <c r="V354" s="5" t="str">
        <f t="shared" si="52"/>
        <v>theater</v>
      </c>
      <c r="W354" t="str">
        <f t="shared" si="53"/>
        <v>plays</v>
      </c>
    </row>
    <row r="355" spans="1:23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 s="7">
        <f t="shared" si="45"/>
        <v>4.105982142857143</v>
      </c>
      <c r="H355">
        <v>1703</v>
      </c>
      <c r="I355" s="8">
        <f t="shared" si="46"/>
        <v>81.010569583088667</v>
      </c>
      <c r="J355" t="s">
        <v>21</v>
      </c>
      <c r="K355" t="s">
        <v>22</v>
      </c>
      <c r="L355">
        <v>1562302800</v>
      </c>
      <c r="M355" s="12">
        <f t="shared" si="47"/>
        <v>43651.208333333328</v>
      </c>
      <c r="N355" s="14">
        <f t="shared" si="48"/>
        <v>43651.208333333328</v>
      </c>
      <c r="O355" s="9" t="str">
        <f t="shared" si="49"/>
        <v>July</v>
      </c>
      <c r="P355" s="9">
        <f t="shared" si="50"/>
        <v>2019</v>
      </c>
      <c r="Q355">
        <v>1562389200</v>
      </c>
      <c r="R355" s="5">
        <f t="shared" si="51"/>
        <v>43652.208333333328</v>
      </c>
      <c r="S355" t="b">
        <v>0</v>
      </c>
      <c r="T355" t="b">
        <v>0</v>
      </c>
      <c r="U355" t="s">
        <v>33</v>
      </c>
      <c r="V355" s="5" t="str">
        <f t="shared" si="52"/>
        <v>theater</v>
      </c>
      <c r="W355" t="str">
        <f t="shared" si="53"/>
        <v>plays</v>
      </c>
    </row>
    <row r="356" spans="1:23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 s="7">
        <f t="shared" si="45"/>
        <v>1.2373770491803278</v>
      </c>
      <c r="H356">
        <v>80</v>
      </c>
      <c r="I356" s="8">
        <f t="shared" si="46"/>
        <v>94.35</v>
      </c>
      <c r="J356" t="s">
        <v>36</v>
      </c>
      <c r="K356" t="s">
        <v>37</v>
      </c>
      <c r="L356">
        <v>1378184400</v>
      </c>
      <c r="M356" s="12">
        <f t="shared" si="47"/>
        <v>41520.208333333336</v>
      </c>
      <c r="N356" s="14">
        <f t="shared" si="48"/>
        <v>41520.208333333336</v>
      </c>
      <c r="O356" s="9" t="str">
        <f t="shared" si="49"/>
        <v>September</v>
      </c>
      <c r="P356" s="9">
        <f t="shared" si="50"/>
        <v>2013</v>
      </c>
      <c r="Q356">
        <v>1378789200</v>
      </c>
      <c r="R356" s="5">
        <f t="shared" si="51"/>
        <v>41527.208333333336</v>
      </c>
      <c r="S356" t="b">
        <v>0</v>
      </c>
      <c r="T356" t="b">
        <v>0</v>
      </c>
      <c r="U356" t="s">
        <v>42</v>
      </c>
      <c r="V356" s="5" t="str">
        <f t="shared" si="52"/>
        <v>film &amp; video</v>
      </c>
      <c r="W356" t="str">
        <f t="shared" si="53"/>
        <v>documentary</v>
      </c>
    </row>
    <row r="357" spans="1:23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 s="7">
        <f t="shared" si="45"/>
        <v>0.58973684210526311</v>
      </c>
      <c r="H357">
        <v>86</v>
      </c>
      <c r="I357" s="8">
        <f t="shared" si="46"/>
        <v>26.058139534883722</v>
      </c>
      <c r="J357" t="s">
        <v>21</v>
      </c>
      <c r="K357" t="s">
        <v>22</v>
      </c>
      <c r="L357">
        <v>1485064800</v>
      </c>
      <c r="M357" s="12">
        <f t="shared" si="47"/>
        <v>42757.25</v>
      </c>
      <c r="N357" s="14">
        <f t="shared" si="48"/>
        <v>42757.25</v>
      </c>
      <c r="O357" s="9" t="str">
        <f t="shared" si="49"/>
        <v>January</v>
      </c>
      <c r="P357" s="9">
        <f t="shared" si="50"/>
        <v>2017</v>
      </c>
      <c r="Q357">
        <v>1488520800</v>
      </c>
      <c r="R357" s="5">
        <f t="shared" si="51"/>
        <v>42797.25</v>
      </c>
      <c r="S357" t="b">
        <v>0</v>
      </c>
      <c r="T357" t="b">
        <v>0</v>
      </c>
      <c r="U357" t="s">
        <v>65</v>
      </c>
      <c r="V357" s="5" t="str">
        <f t="shared" si="52"/>
        <v>technology</v>
      </c>
      <c r="W357" t="str">
        <f t="shared" si="53"/>
        <v>wearables</v>
      </c>
    </row>
    <row r="358" spans="1:23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 s="7">
        <f t="shared" si="45"/>
        <v>0.36892473118279567</v>
      </c>
      <c r="H358">
        <v>40</v>
      </c>
      <c r="I358" s="8">
        <f t="shared" si="46"/>
        <v>85.775000000000006</v>
      </c>
      <c r="J358" t="s">
        <v>107</v>
      </c>
      <c r="K358" t="s">
        <v>108</v>
      </c>
      <c r="L358">
        <v>1326520800</v>
      </c>
      <c r="M358" s="12">
        <f t="shared" si="47"/>
        <v>40922.25</v>
      </c>
      <c r="N358" s="14">
        <f t="shared" si="48"/>
        <v>40922.25</v>
      </c>
      <c r="O358" s="9" t="str">
        <f t="shared" si="49"/>
        <v>January</v>
      </c>
      <c r="P358" s="9">
        <f t="shared" si="50"/>
        <v>2012</v>
      </c>
      <c r="Q358">
        <v>1327298400</v>
      </c>
      <c r="R358" s="5">
        <f t="shared" si="51"/>
        <v>40931.25</v>
      </c>
      <c r="S358" t="b">
        <v>0</v>
      </c>
      <c r="T358" t="b">
        <v>0</v>
      </c>
      <c r="U358" t="s">
        <v>33</v>
      </c>
      <c r="V358" s="5" t="str">
        <f t="shared" si="52"/>
        <v>theater</v>
      </c>
      <c r="W358" t="str">
        <f t="shared" si="53"/>
        <v>plays</v>
      </c>
    </row>
    <row r="359" spans="1:23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 s="7">
        <f t="shared" si="45"/>
        <v>1.8491304347826087</v>
      </c>
      <c r="H359">
        <v>41</v>
      </c>
      <c r="I359" s="8">
        <f t="shared" si="46"/>
        <v>103.73170731707317</v>
      </c>
      <c r="J359" t="s">
        <v>21</v>
      </c>
      <c r="K359" t="s">
        <v>22</v>
      </c>
      <c r="L359">
        <v>1441256400</v>
      </c>
      <c r="M359" s="12">
        <f t="shared" si="47"/>
        <v>42250.208333333328</v>
      </c>
      <c r="N359" s="14">
        <f t="shared" si="48"/>
        <v>42250.208333333328</v>
      </c>
      <c r="O359" s="9" t="str">
        <f t="shared" si="49"/>
        <v>September</v>
      </c>
      <c r="P359" s="9">
        <f t="shared" si="50"/>
        <v>2015</v>
      </c>
      <c r="Q359">
        <v>1443416400</v>
      </c>
      <c r="R359" s="5">
        <f t="shared" si="51"/>
        <v>42275.208333333328</v>
      </c>
      <c r="S359" t="b">
        <v>0</v>
      </c>
      <c r="T359" t="b">
        <v>0</v>
      </c>
      <c r="U359" t="s">
        <v>89</v>
      </c>
      <c r="V359" s="5" t="str">
        <f t="shared" si="52"/>
        <v>games</v>
      </c>
      <c r="W359" t="str">
        <f t="shared" si="53"/>
        <v>video games</v>
      </c>
    </row>
    <row r="360" spans="1:23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 s="7">
        <f t="shared" si="45"/>
        <v>0.11814432989690722</v>
      </c>
      <c r="H360">
        <v>23</v>
      </c>
      <c r="I360" s="8">
        <f t="shared" si="46"/>
        <v>49.826086956521742</v>
      </c>
      <c r="J360" t="s">
        <v>15</v>
      </c>
      <c r="K360" t="s">
        <v>16</v>
      </c>
      <c r="L360">
        <v>1533877200</v>
      </c>
      <c r="M360" s="12">
        <f t="shared" si="47"/>
        <v>43322.208333333328</v>
      </c>
      <c r="N360" s="14">
        <f t="shared" si="48"/>
        <v>43322.208333333328</v>
      </c>
      <c r="O360" s="9" t="str">
        <f t="shared" si="49"/>
        <v>August</v>
      </c>
      <c r="P360" s="9">
        <f t="shared" si="50"/>
        <v>2018</v>
      </c>
      <c r="Q360">
        <v>1534136400</v>
      </c>
      <c r="R360" s="5">
        <f t="shared" si="51"/>
        <v>43325.208333333328</v>
      </c>
      <c r="S360" t="b">
        <v>1</v>
      </c>
      <c r="T360" t="b">
        <v>0</v>
      </c>
      <c r="U360" t="s">
        <v>122</v>
      </c>
      <c r="V360" s="5" t="str">
        <f t="shared" si="52"/>
        <v>photography</v>
      </c>
      <c r="W360" t="str">
        <f t="shared" si="53"/>
        <v>photography books</v>
      </c>
    </row>
    <row r="361" spans="1:23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 s="7">
        <f t="shared" si="45"/>
        <v>2.9870000000000001</v>
      </c>
      <c r="H361">
        <v>187</v>
      </c>
      <c r="I361" s="8">
        <f t="shared" si="46"/>
        <v>63.893048128342244</v>
      </c>
      <c r="J361" t="s">
        <v>21</v>
      </c>
      <c r="K361" t="s">
        <v>22</v>
      </c>
      <c r="L361">
        <v>1314421200</v>
      </c>
      <c r="M361" s="12">
        <f t="shared" si="47"/>
        <v>40782.208333333336</v>
      </c>
      <c r="N361" s="14">
        <f t="shared" si="48"/>
        <v>40782.208333333336</v>
      </c>
      <c r="O361" s="9" t="str">
        <f t="shared" si="49"/>
        <v>August</v>
      </c>
      <c r="P361" s="9">
        <f t="shared" si="50"/>
        <v>2011</v>
      </c>
      <c r="Q361">
        <v>1315026000</v>
      </c>
      <c r="R361" s="5">
        <f t="shared" si="51"/>
        <v>40789.208333333336</v>
      </c>
      <c r="S361" t="b">
        <v>0</v>
      </c>
      <c r="T361" t="b">
        <v>0</v>
      </c>
      <c r="U361" t="s">
        <v>71</v>
      </c>
      <c r="V361" s="5" t="str">
        <f t="shared" si="52"/>
        <v>film &amp; video</v>
      </c>
      <c r="W361" t="str">
        <f t="shared" si="53"/>
        <v>animation</v>
      </c>
    </row>
    <row r="362" spans="1:23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 s="7">
        <f t="shared" si="45"/>
        <v>2.2635175879396985</v>
      </c>
      <c r="H362">
        <v>2875</v>
      </c>
      <c r="I362" s="8">
        <f t="shared" si="46"/>
        <v>47.002434782608695</v>
      </c>
      <c r="J362" t="s">
        <v>40</v>
      </c>
      <c r="K362" t="s">
        <v>41</v>
      </c>
      <c r="L362">
        <v>1293861600</v>
      </c>
      <c r="M362" s="12">
        <f t="shared" si="47"/>
        <v>40544.25</v>
      </c>
      <c r="N362" s="14">
        <f t="shared" si="48"/>
        <v>40544.25</v>
      </c>
      <c r="O362" s="9" t="str">
        <f t="shared" si="49"/>
        <v>January</v>
      </c>
      <c r="P362" s="9">
        <f t="shared" si="50"/>
        <v>2011</v>
      </c>
      <c r="Q362">
        <v>1295071200</v>
      </c>
      <c r="R362" s="5">
        <f t="shared" si="51"/>
        <v>40558.25</v>
      </c>
      <c r="S362" t="b">
        <v>0</v>
      </c>
      <c r="T362" t="b">
        <v>1</v>
      </c>
      <c r="U362" t="s">
        <v>33</v>
      </c>
      <c r="V362" s="5" t="str">
        <f t="shared" si="52"/>
        <v>theater</v>
      </c>
      <c r="W362" t="str">
        <f t="shared" si="53"/>
        <v>plays</v>
      </c>
    </row>
    <row r="363" spans="1:23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 s="7">
        <f t="shared" si="45"/>
        <v>1.7356363636363636</v>
      </c>
      <c r="H363">
        <v>88</v>
      </c>
      <c r="I363" s="8">
        <f t="shared" si="46"/>
        <v>108.47727272727273</v>
      </c>
      <c r="J363" t="s">
        <v>21</v>
      </c>
      <c r="K363" t="s">
        <v>22</v>
      </c>
      <c r="L363">
        <v>1507352400</v>
      </c>
      <c r="M363" s="12">
        <f t="shared" si="47"/>
        <v>43015.208333333328</v>
      </c>
      <c r="N363" s="14">
        <f t="shared" si="48"/>
        <v>43015.208333333328</v>
      </c>
      <c r="O363" s="9" t="str">
        <f t="shared" si="49"/>
        <v>October</v>
      </c>
      <c r="P363" s="9">
        <f t="shared" si="50"/>
        <v>2017</v>
      </c>
      <c r="Q363">
        <v>1509426000</v>
      </c>
      <c r="R363" s="5">
        <f t="shared" si="51"/>
        <v>43039.208333333328</v>
      </c>
      <c r="S363" t="b">
        <v>0</v>
      </c>
      <c r="T363" t="b">
        <v>0</v>
      </c>
      <c r="U363" t="s">
        <v>33</v>
      </c>
      <c r="V363" s="5" t="str">
        <f t="shared" si="52"/>
        <v>theater</v>
      </c>
      <c r="W363" t="str">
        <f t="shared" si="53"/>
        <v>plays</v>
      </c>
    </row>
    <row r="364" spans="1:23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 s="7">
        <f t="shared" si="45"/>
        <v>3.7175675675675675</v>
      </c>
      <c r="H364">
        <v>191</v>
      </c>
      <c r="I364" s="8">
        <f t="shared" si="46"/>
        <v>72.015706806282722</v>
      </c>
      <c r="J364" t="s">
        <v>21</v>
      </c>
      <c r="K364" t="s">
        <v>22</v>
      </c>
      <c r="L364">
        <v>1296108000</v>
      </c>
      <c r="M364" s="12">
        <f t="shared" si="47"/>
        <v>40570.25</v>
      </c>
      <c r="N364" s="14">
        <f t="shared" si="48"/>
        <v>40570.25</v>
      </c>
      <c r="O364" s="9" t="str">
        <f t="shared" si="49"/>
        <v>January</v>
      </c>
      <c r="P364" s="9">
        <f t="shared" si="50"/>
        <v>2011</v>
      </c>
      <c r="Q364">
        <v>1299391200</v>
      </c>
      <c r="R364" s="5">
        <f t="shared" si="51"/>
        <v>40608.25</v>
      </c>
      <c r="S364" t="b">
        <v>0</v>
      </c>
      <c r="T364" t="b">
        <v>0</v>
      </c>
      <c r="U364" t="s">
        <v>23</v>
      </c>
      <c r="V364" s="5" t="str">
        <f t="shared" si="52"/>
        <v>music</v>
      </c>
      <c r="W364" t="str">
        <f t="shared" si="53"/>
        <v>rock</v>
      </c>
    </row>
    <row r="365" spans="1:23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 s="7">
        <f t="shared" si="45"/>
        <v>1.601923076923077</v>
      </c>
      <c r="H365">
        <v>139</v>
      </c>
      <c r="I365" s="8">
        <f t="shared" si="46"/>
        <v>59.928057553956833</v>
      </c>
      <c r="J365" t="s">
        <v>21</v>
      </c>
      <c r="K365" t="s">
        <v>22</v>
      </c>
      <c r="L365">
        <v>1324965600</v>
      </c>
      <c r="M365" s="12">
        <f t="shared" si="47"/>
        <v>40904.25</v>
      </c>
      <c r="N365" s="14">
        <f t="shared" si="48"/>
        <v>40904.25</v>
      </c>
      <c r="O365" s="9" t="str">
        <f t="shared" si="49"/>
        <v>December</v>
      </c>
      <c r="P365" s="9">
        <f t="shared" si="50"/>
        <v>2011</v>
      </c>
      <c r="Q365">
        <v>1325052000</v>
      </c>
      <c r="R365" s="5">
        <f t="shared" si="51"/>
        <v>40905.25</v>
      </c>
      <c r="S365" t="b">
        <v>0</v>
      </c>
      <c r="T365" t="b">
        <v>0</v>
      </c>
      <c r="U365" t="s">
        <v>23</v>
      </c>
      <c r="V365" s="5" t="str">
        <f t="shared" si="52"/>
        <v>music</v>
      </c>
      <c r="W365" t="str">
        <f t="shared" si="53"/>
        <v>rock</v>
      </c>
    </row>
    <row r="366" spans="1:23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 s="7">
        <f t="shared" si="45"/>
        <v>16.163333333333334</v>
      </c>
      <c r="H366">
        <v>186</v>
      </c>
      <c r="I366" s="8">
        <f t="shared" si="46"/>
        <v>78.209677419354833</v>
      </c>
      <c r="J366" t="s">
        <v>21</v>
      </c>
      <c r="K366" t="s">
        <v>22</v>
      </c>
      <c r="L366">
        <v>1520229600</v>
      </c>
      <c r="M366" s="12">
        <f t="shared" si="47"/>
        <v>43164.25</v>
      </c>
      <c r="N366" s="14">
        <f t="shared" si="48"/>
        <v>43164.25</v>
      </c>
      <c r="O366" s="9" t="str">
        <f t="shared" si="49"/>
        <v>March</v>
      </c>
      <c r="P366" s="9">
        <f t="shared" si="50"/>
        <v>2018</v>
      </c>
      <c r="Q366">
        <v>1522818000</v>
      </c>
      <c r="R366" s="5">
        <f t="shared" si="51"/>
        <v>43194.208333333328</v>
      </c>
      <c r="S366" t="b">
        <v>0</v>
      </c>
      <c r="T366" t="b">
        <v>0</v>
      </c>
      <c r="U366" t="s">
        <v>60</v>
      </c>
      <c r="V366" s="5" t="str">
        <f t="shared" si="52"/>
        <v>music</v>
      </c>
      <c r="W366" t="str">
        <f t="shared" si="53"/>
        <v>indie rock</v>
      </c>
    </row>
    <row r="367" spans="1:23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 s="7">
        <f t="shared" si="45"/>
        <v>7.3343749999999996</v>
      </c>
      <c r="H367">
        <v>112</v>
      </c>
      <c r="I367" s="8">
        <f t="shared" si="46"/>
        <v>104.77678571428571</v>
      </c>
      <c r="J367" t="s">
        <v>26</v>
      </c>
      <c r="K367" t="s">
        <v>27</v>
      </c>
      <c r="L367">
        <v>1482991200</v>
      </c>
      <c r="M367" s="12">
        <f t="shared" si="47"/>
        <v>42733.25</v>
      </c>
      <c r="N367" s="14">
        <f t="shared" si="48"/>
        <v>42733.25</v>
      </c>
      <c r="O367" s="9" t="str">
        <f t="shared" si="49"/>
        <v>December</v>
      </c>
      <c r="P367" s="9">
        <f t="shared" si="50"/>
        <v>2016</v>
      </c>
      <c r="Q367">
        <v>1485324000</v>
      </c>
      <c r="R367" s="5">
        <f t="shared" si="51"/>
        <v>42760.25</v>
      </c>
      <c r="S367" t="b">
        <v>0</v>
      </c>
      <c r="T367" t="b">
        <v>0</v>
      </c>
      <c r="U367" t="s">
        <v>33</v>
      </c>
      <c r="V367" s="5" t="str">
        <f t="shared" si="52"/>
        <v>theater</v>
      </c>
      <c r="W367" t="str">
        <f t="shared" si="53"/>
        <v>plays</v>
      </c>
    </row>
    <row r="368" spans="1:23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 s="7">
        <f t="shared" si="45"/>
        <v>5.9211111111111112</v>
      </c>
      <c r="H368">
        <v>101</v>
      </c>
      <c r="I368" s="8">
        <f t="shared" si="46"/>
        <v>105.52475247524752</v>
      </c>
      <c r="J368" t="s">
        <v>21</v>
      </c>
      <c r="K368" t="s">
        <v>22</v>
      </c>
      <c r="L368">
        <v>1294034400</v>
      </c>
      <c r="M368" s="12">
        <f t="shared" si="47"/>
        <v>40546.25</v>
      </c>
      <c r="N368" s="14">
        <f t="shared" si="48"/>
        <v>40546.25</v>
      </c>
      <c r="O368" s="9" t="str">
        <f t="shared" si="49"/>
        <v>January</v>
      </c>
      <c r="P368" s="9">
        <f t="shared" si="50"/>
        <v>2011</v>
      </c>
      <c r="Q368">
        <v>1294120800</v>
      </c>
      <c r="R368" s="5">
        <f t="shared" si="51"/>
        <v>40547.25</v>
      </c>
      <c r="S368" t="b">
        <v>0</v>
      </c>
      <c r="T368" t="b">
        <v>1</v>
      </c>
      <c r="U368" t="s">
        <v>33</v>
      </c>
      <c r="V368" s="5" t="str">
        <f t="shared" si="52"/>
        <v>theater</v>
      </c>
      <c r="W368" t="str">
        <f t="shared" si="53"/>
        <v>plays</v>
      </c>
    </row>
    <row r="369" spans="1:23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 s="7">
        <f t="shared" si="45"/>
        <v>0.18888888888888888</v>
      </c>
      <c r="H369">
        <v>75</v>
      </c>
      <c r="I369" s="8">
        <f t="shared" si="46"/>
        <v>24.933333333333334</v>
      </c>
      <c r="J369" t="s">
        <v>21</v>
      </c>
      <c r="K369" t="s">
        <v>22</v>
      </c>
      <c r="L369">
        <v>1413608400</v>
      </c>
      <c r="M369" s="12">
        <f t="shared" si="47"/>
        <v>41930.208333333336</v>
      </c>
      <c r="N369" s="14">
        <f t="shared" si="48"/>
        <v>41930.208333333336</v>
      </c>
      <c r="O369" s="9" t="str">
        <f t="shared" si="49"/>
        <v>October</v>
      </c>
      <c r="P369" s="9">
        <f t="shared" si="50"/>
        <v>2014</v>
      </c>
      <c r="Q369">
        <v>1415685600</v>
      </c>
      <c r="R369" s="5">
        <f t="shared" si="51"/>
        <v>41954.25</v>
      </c>
      <c r="S369" t="b">
        <v>0</v>
      </c>
      <c r="T369" t="b">
        <v>1</v>
      </c>
      <c r="U369" t="s">
        <v>33</v>
      </c>
      <c r="V369" s="5" t="str">
        <f t="shared" si="52"/>
        <v>theater</v>
      </c>
      <c r="W369" t="str">
        <f t="shared" si="53"/>
        <v>plays</v>
      </c>
    </row>
    <row r="370" spans="1:23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 s="7">
        <f t="shared" si="45"/>
        <v>2.7680769230769231</v>
      </c>
      <c r="H370">
        <v>206</v>
      </c>
      <c r="I370" s="8">
        <f t="shared" si="46"/>
        <v>69.873786407766985</v>
      </c>
      <c r="J370" t="s">
        <v>40</v>
      </c>
      <c r="K370" t="s">
        <v>41</v>
      </c>
      <c r="L370">
        <v>1286946000</v>
      </c>
      <c r="M370" s="12">
        <f t="shared" si="47"/>
        <v>40464.208333333336</v>
      </c>
      <c r="N370" s="14">
        <f t="shared" si="48"/>
        <v>40464.208333333336</v>
      </c>
      <c r="O370" s="9" t="str">
        <f t="shared" si="49"/>
        <v>October</v>
      </c>
      <c r="P370" s="9">
        <f t="shared" si="50"/>
        <v>2010</v>
      </c>
      <c r="Q370">
        <v>1288933200</v>
      </c>
      <c r="R370" s="5">
        <f t="shared" si="51"/>
        <v>40487.208333333336</v>
      </c>
      <c r="S370" t="b">
        <v>0</v>
      </c>
      <c r="T370" t="b">
        <v>1</v>
      </c>
      <c r="U370" t="s">
        <v>42</v>
      </c>
      <c r="V370" s="5" t="str">
        <f t="shared" si="52"/>
        <v>film &amp; video</v>
      </c>
      <c r="W370" t="str">
        <f t="shared" si="53"/>
        <v>documentary</v>
      </c>
    </row>
    <row r="371" spans="1:23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 s="7">
        <f t="shared" si="45"/>
        <v>2.730185185185185</v>
      </c>
      <c r="H371">
        <v>154</v>
      </c>
      <c r="I371" s="8">
        <f t="shared" si="46"/>
        <v>95.733766233766232</v>
      </c>
      <c r="J371" t="s">
        <v>21</v>
      </c>
      <c r="K371" t="s">
        <v>22</v>
      </c>
      <c r="L371">
        <v>1359871200</v>
      </c>
      <c r="M371" s="12">
        <f t="shared" si="47"/>
        <v>41308.25</v>
      </c>
      <c r="N371" s="14">
        <f t="shared" si="48"/>
        <v>41308.25</v>
      </c>
      <c r="O371" s="9" t="str">
        <f t="shared" si="49"/>
        <v>February</v>
      </c>
      <c r="P371" s="9">
        <f t="shared" si="50"/>
        <v>2013</v>
      </c>
      <c r="Q371">
        <v>1363237200</v>
      </c>
      <c r="R371" s="5">
        <f t="shared" si="51"/>
        <v>41347.208333333336</v>
      </c>
      <c r="S371" t="b">
        <v>0</v>
      </c>
      <c r="T371" t="b">
        <v>1</v>
      </c>
      <c r="U371" t="s">
        <v>269</v>
      </c>
      <c r="V371" s="5" t="str">
        <f t="shared" si="52"/>
        <v>film &amp; video</v>
      </c>
      <c r="W371" t="str">
        <f t="shared" si="53"/>
        <v>television</v>
      </c>
    </row>
    <row r="372" spans="1:23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 s="7">
        <f t="shared" si="45"/>
        <v>1.593633125556545</v>
      </c>
      <c r="H372">
        <v>5966</v>
      </c>
      <c r="I372" s="8">
        <f t="shared" si="46"/>
        <v>29.997485752598056</v>
      </c>
      <c r="J372" t="s">
        <v>21</v>
      </c>
      <c r="K372" t="s">
        <v>22</v>
      </c>
      <c r="L372">
        <v>1555304400</v>
      </c>
      <c r="M372" s="12">
        <f t="shared" si="47"/>
        <v>43570.208333333328</v>
      </c>
      <c r="N372" s="14">
        <f t="shared" si="48"/>
        <v>43570.208333333328</v>
      </c>
      <c r="O372" s="9" t="str">
        <f t="shared" si="49"/>
        <v>April</v>
      </c>
      <c r="P372" s="9">
        <f t="shared" si="50"/>
        <v>2019</v>
      </c>
      <c r="Q372">
        <v>1555822800</v>
      </c>
      <c r="R372" s="5">
        <f t="shared" si="51"/>
        <v>43576.208333333328</v>
      </c>
      <c r="S372" t="b">
        <v>0</v>
      </c>
      <c r="T372" t="b">
        <v>0</v>
      </c>
      <c r="U372" t="s">
        <v>33</v>
      </c>
      <c r="V372" s="5" t="str">
        <f t="shared" si="52"/>
        <v>theater</v>
      </c>
      <c r="W372" t="str">
        <f t="shared" si="53"/>
        <v>plays</v>
      </c>
    </row>
    <row r="373" spans="1:23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 s="7">
        <f t="shared" si="45"/>
        <v>0.67869978858350954</v>
      </c>
      <c r="H373">
        <v>2176</v>
      </c>
      <c r="I373" s="8">
        <f t="shared" si="46"/>
        <v>59.011948529411768</v>
      </c>
      <c r="J373" t="s">
        <v>21</v>
      </c>
      <c r="K373" t="s">
        <v>22</v>
      </c>
      <c r="L373">
        <v>1423375200</v>
      </c>
      <c r="M373" s="12">
        <f t="shared" si="47"/>
        <v>42043.25</v>
      </c>
      <c r="N373" s="14">
        <f t="shared" si="48"/>
        <v>42043.25</v>
      </c>
      <c r="O373" s="9" t="str">
        <f t="shared" si="49"/>
        <v>February</v>
      </c>
      <c r="P373" s="9">
        <f t="shared" si="50"/>
        <v>2015</v>
      </c>
      <c r="Q373">
        <v>1427778000</v>
      </c>
      <c r="R373" s="5">
        <f t="shared" si="51"/>
        <v>42094.208333333328</v>
      </c>
      <c r="S373" t="b">
        <v>0</v>
      </c>
      <c r="T373" t="b">
        <v>0</v>
      </c>
      <c r="U373" t="s">
        <v>33</v>
      </c>
      <c r="V373" s="5" t="str">
        <f t="shared" si="52"/>
        <v>theater</v>
      </c>
      <c r="W373" t="str">
        <f t="shared" si="53"/>
        <v>plays</v>
      </c>
    </row>
    <row r="374" spans="1:23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 s="7">
        <f t="shared" si="45"/>
        <v>15.915555555555555</v>
      </c>
      <c r="H374">
        <v>169</v>
      </c>
      <c r="I374" s="8">
        <f t="shared" si="46"/>
        <v>84.757396449704146</v>
      </c>
      <c r="J374" t="s">
        <v>21</v>
      </c>
      <c r="K374" t="s">
        <v>22</v>
      </c>
      <c r="L374">
        <v>1420696800</v>
      </c>
      <c r="M374" s="12">
        <f t="shared" si="47"/>
        <v>42012.25</v>
      </c>
      <c r="N374" s="14">
        <f t="shared" si="48"/>
        <v>42012.25</v>
      </c>
      <c r="O374" s="9" t="str">
        <f t="shared" si="49"/>
        <v>January</v>
      </c>
      <c r="P374" s="9">
        <f t="shared" si="50"/>
        <v>2015</v>
      </c>
      <c r="Q374">
        <v>1422424800</v>
      </c>
      <c r="R374" s="5">
        <f t="shared" si="51"/>
        <v>42032.25</v>
      </c>
      <c r="S374" t="b">
        <v>0</v>
      </c>
      <c r="T374" t="b">
        <v>1</v>
      </c>
      <c r="U374" t="s">
        <v>42</v>
      </c>
      <c r="V374" s="5" t="str">
        <f t="shared" si="52"/>
        <v>film &amp; video</v>
      </c>
      <c r="W374" t="str">
        <f t="shared" si="53"/>
        <v>documentary</v>
      </c>
    </row>
    <row r="375" spans="1:23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 s="7">
        <f t="shared" si="45"/>
        <v>7.3018222222222224</v>
      </c>
      <c r="H375">
        <v>2106</v>
      </c>
      <c r="I375" s="8">
        <f t="shared" si="46"/>
        <v>78.010921177587846</v>
      </c>
      <c r="J375" t="s">
        <v>21</v>
      </c>
      <c r="K375" t="s">
        <v>22</v>
      </c>
      <c r="L375">
        <v>1502946000</v>
      </c>
      <c r="M375" s="12">
        <f t="shared" si="47"/>
        <v>42964.208333333328</v>
      </c>
      <c r="N375" s="14">
        <f t="shared" si="48"/>
        <v>42964.208333333328</v>
      </c>
      <c r="O375" s="9" t="str">
        <f t="shared" si="49"/>
        <v>August</v>
      </c>
      <c r="P375" s="9">
        <f t="shared" si="50"/>
        <v>2017</v>
      </c>
      <c r="Q375">
        <v>1503637200</v>
      </c>
      <c r="R375" s="5">
        <f t="shared" si="51"/>
        <v>42972.208333333328</v>
      </c>
      <c r="S375" t="b">
        <v>0</v>
      </c>
      <c r="T375" t="b">
        <v>0</v>
      </c>
      <c r="U375" t="s">
        <v>33</v>
      </c>
      <c r="V375" s="5" t="str">
        <f t="shared" si="52"/>
        <v>theater</v>
      </c>
      <c r="W375" t="str">
        <f t="shared" si="53"/>
        <v>plays</v>
      </c>
    </row>
    <row r="376" spans="1:23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 s="7">
        <f t="shared" si="45"/>
        <v>0.13185782556750297</v>
      </c>
      <c r="H376">
        <v>441</v>
      </c>
      <c r="I376" s="8">
        <f t="shared" si="46"/>
        <v>50.05215419501134</v>
      </c>
      <c r="J376" t="s">
        <v>21</v>
      </c>
      <c r="K376" t="s">
        <v>22</v>
      </c>
      <c r="L376">
        <v>1547186400</v>
      </c>
      <c r="M376" s="12">
        <f t="shared" si="47"/>
        <v>43476.25</v>
      </c>
      <c r="N376" s="14">
        <f t="shared" si="48"/>
        <v>43476.25</v>
      </c>
      <c r="O376" s="9" t="str">
        <f t="shared" si="49"/>
        <v>January</v>
      </c>
      <c r="P376" s="9">
        <f t="shared" si="50"/>
        <v>2019</v>
      </c>
      <c r="Q376">
        <v>1547618400</v>
      </c>
      <c r="R376" s="5">
        <f t="shared" si="51"/>
        <v>43481.25</v>
      </c>
      <c r="S376" t="b">
        <v>0</v>
      </c>
      <c r="T376" t="b">
        <v>1</v>
      </c>
      <c r="U376" t="s">
        <v>42</v>
      </c>
      <c r="V376" s="5" t="str">
        <f t="shared" si="52"/>
        <v>film &amp; video</v>
      </c>
      <c r="W376" t="str">
        <f t="shared" si="53"/>
        <v>documentary</v>
      </c>
    </row>
    <row r="377" spans="1:23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 s="7">
        <f t="shared" si="45"/>
        <v>0.54777777777777781</v>
      </c>
      <c r="H377">
        <v>25</v>
      </c>
      <c r="I377" s="8">
        <f t="shared" si="46"/>
        <v>59.16</v>
      </c>
      <c r="J377" t="s">
        <v>21</v>
      </c>
      <c r="K377" t="s">
        <v>22</v>
      </c>
      <c r="L377">
        <v>1444971600</v>
      </c>
      <c r="M377" s="12">
        <f t="shared" si="47"/>
        <v>42293.208333333328</v>
      </c>
      <c r="N377" s="14">
        <f t="shared" si="48"/>
        <v>42293.208333333328</v>
      </c>
      <c r="O377" s="9" t="str">
        <f t="shared" si="49"/>
        <v>October</v>
      </c>
      <c r="P377" s="9">
        <f t="shared" si="50"/>
        <v>2015</v>
      </c>
      <c r="Q377">
        <v>1449900000</v>
      </c>
      <c r="R377" s="5">
        <f t="shared" si="51"/>
        <v>42350.25</v>
      </c>
      <c r="S377" t="b">
        <v>0</v>
      </c>
      <c r="T377" t="b">
        <v>0</v>
      </c>
      <c r="U377" t="s">
        <v>60</v>
      </c>
      <c r="V377" s="5" t="str">
        <f t="shared" si="52"/>
        <v>music</v>
      </c>
      <c r="W377" t="str">
        <f t="shared" si="53"/>
        <v>indie rock</v>
      </c>
    </row>
    <row r="378" spans="1:23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 s="7">
        <f t="shared" si="45"/>
        <v>3.6102941176470589</v>
      </c>
      <c r="H378">
        <v>131</v>
      </c>
      <c r="I378" s="8">
        <f t="shared" si="46"/>
        <v>93.702290076335885</v>
      </c>
      <c r="J378" t="s">
        <v>21</v>
      </c>
      <c r="K378" t="s">
        <v>22</v>
      </c>
      <c r="L378">
        <v>1404622800</v>
      </c>
      <c r="M378" s="12">
        <f t="shared" si="47"/>
        <v>41826.208333333336</v>
      </c>
      <c r="N378" s="14">
        <f t="shared" si="48"/>
        <v>41826.208333333336</v>
      </c>
      <c r="O378" s="9" t="str">
        <f t="shared" si="49"/>
        <v>July</v>
      </c>
      <c r="P378" s="9">
        <f t="shared" si="50"/>
        <v>2014</v>
      </c>
      <c r="Q378">
        <v>1405141200</v>
      </c>
      <c r="R378" s="5">
        <f t="shared" si="51"/>
        <v>41832.208333333336</v>
      </c>
      <c r="S378" t="b">
        <v>0</v>
      </c>
      <c r="T378" t="b">
        <v>0</v>
      </c>
      <c r="U378" t="s">
        <v>23</v>
      </c>
      <c r="V378" s="5" t="str">
        <f t="shared" si="52"/>
        <v>music</v>
      </c>
      <c r="W378" t="str">
        <f t="shared" si="53"/>
        <v>rock</v>
      </c>
    </row>
    <row r="379" spans="1:23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 s="7">
        <f t="shared" si="45"/>
        <v>0.10257545271629778</v>
      </c>
      <c r="H379">
        <v>127</v>
      </c>
      <c r="I379" s="8">
        <f t="shared" si="46"/>
        <v>40.14173228346457</v>
      </c>
      <c r="J379" t="s">
        <v>21</v>
      </c>
      <c r="K379" t="s">
        <v>22</v>
      </c>
      <c r="L379">
        <v>1571720400</v>
      </c>
      <c r="M379" s="12">
        <f t="shared" si="47"/>
        <v>43760.208333333328</v>
      </c>
      <c r="N379" s="14">
        <f t="shared" si="48"/>
        <v>43760.208333333328</v>
      </c>
      <c r="O379" s="9" t="str">
        <f t="shared" si="49"/>
        <v>October</v>
      </c>
      <c r="P379" s="9">
        <f t="shared" si="50"/>
        <v>2019</v>
      </c>
      <c r="Q379">
        <v>1572933600</v>
      </c>
      <c r="R379" s="5">
        <f t="shared" si="51"/>
        <v>43774.25</v>
      </c>
      <c r="S379" t="b">
        <v>0</v>
      </c>
      <c r="T379" t="b">
        <v>0</v>
      </c>
      <c r="U379" t="s">
        <v>33</v>
      </c>
      <c r="V379" s="5" t="str">
        <f t="shared" si="52"/>
        <v>theater</v>
      </c>
      <c r="W379" t="str">
        <f t="shared" si="53"/>
        <v>plays</v>
      </c>
    </row>
    <row r="380" spans="1:23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 s="7">
        <f t="shared" si="45"/>
        <v>0.13962962962962963</v>
      </c>
      <c r="H380">
        <v>355</v>
      </c>
      <c r="I380" s="8">
        <f t="shared" si="46"/>
        <v>70.090140845070422</v>
      </c>
      <c r="J380" t="s">
        <v>21</v>
      </c>
      <c r="K380" t="s">
        <v>22</v>
      </c>
      <c r="L380">
        <v>1526878800</v>
      </c>
      <c r="M380" s="12">
        <f t="shared" si="47"/>
        <v>43241.208333333328</v>
      </c>
      <c r="N380" s="14">
        <f t="shared" si="48"/>
        <v>43241.208333333328</v>
      </c>
      <c r="O380" s="9" t="str">
        <f t="shared" si="49"/>
        <v>May</v>
      </c>
      <c r="P380" s="9">
        <f t="shared" si="50"/>
        <v>2018</v>
      </c>
      <c r="Q380">
        <v>1530162000</v>
      </c>
      <c r="R380" s="5">
        <f t="shared" si="51"/>
        <v>43279.208333333328</v>
      </c>
      <c r="S380" t="b">
        <v>0</v>
      </c>
      <c r="T380" t="b">
        <v>0</v>
      </c>
      <c r="U380" t="s">
        <v>42</v>
      </c>
      <c r="V380" s="5" t="str">
        <f t="shared" si="52"/>
        <v>film &amp; video</v>
      </c>
      <c r="W380" t="str">
        <f t="shared" si="53"/>
        <v>documentary</v>
      </c>
    </row>
    <row r="381" spans="1:23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 s="7">
        <f t="shared" si="45"/>
        <v>0.40444444444444444</v>
      </c>
      <c r="H381">
        <v>44</v>
      </c>
      <c r="I381" s="8">
        <f t="shared" si="46"/>
        <v>66.181818181818187</v>
      </c>
      <c r="J381" t="s">
        <v>40</v>
      </c>
      <c r="K381" t="s">
        <v>41</v>
      </c>
      <c r="L381">
        <v>1319691600</v>
      </c>
      <c r="M381" s="12">
        <f t="shared" si="47"/>
        <v>40843.208333333336</v>
      </c>
      <c r="N381" s="14">
        <f t="shared" si="48"/>
        <v>40843.208333333336</v>
      </c>
      <c r="O381" s="9" t="str">
        <f t="shared" si="49"/>
        <v>October</v>
      </c>
      <c r="P381" s="9">
        <f t="shared" si="50"/>
        <v>2011</v>
      </c>
      <c r="Q381">
        <v>1320904800</v>
      </c>
      <c r="R381" s="5">
        <f t="shared" si="51"/>
        <v>40857.25</v>
      </c>
      <c r="S381" t="b">
        <v>0</v>
      </c>
      <c r="T381" t="b">
        <v>0</v>
      </c>
      <c r="U381" t="s">
        <v>33</v>
      </c>
      <c r="V381" s="5" t="str">
        <f t="shared" si="52"/>
        <v>theater</v>
      </c>
      <c r="W381" t="str">
        <f t="shared" si="53"/>
        <v>plays</v>
      </c>
    </row>
    <row r="382" spans="1:23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 s="7">
        <f t="shared" si="45"/>
        <v>1.6032</v>
      </c>
      <c r="H382">
        <v>84</v>
      </c>
      <c r="I382" s="8">
        <f t="shared" si="46"/>
        <v>47.714285714285715</v>
      </c>
      <c r="J382" t="s">
        <v>21</v>
      </c>
      <c r="K382" t="s">
        <v>22</v>
      </c>
      <c r="L382">
        <v>1371963600</v>
      </c>
      <c r="M382" s="12">
        <f t="shared" si="47"/>
        <v>41448.208333333336</v>
      </c>
      <c r="N382" s="14">
        <f t="shared" si="48"/>
        <v>41448.208333333336</v>
      </c>
      <c r="O382" s="9" t="str">
        <f t="shared" si="49"/>
        <v>June</v>
      </c>
      <c r="P382" s="9">
        <f t="shared" si="50"/>
        <v>2013</v>
      </c>
      <c r="Q382">
        <v>1372395600</v>
      </c>
      <c r="R382" s="5">
        <f t="shared" si="51"/>
        <v>41453.208333333336</v>
      </c>
      <c r="S382" t="b">
        <v>0</v>
      </c>
      <c r="T382" t="b">
        <v>0</v>
      </c>
      <c r="U382" t="s">
        <v>33</v>
      </c>
      <c r="V382" s="5" t="str">
        <f t="shared" si="52"/>
        <v>theater</v>
      </c>
      <c r="W382" t="str">
        <f t="shared" si="53"/>
        <v>plays</v>
      </c>
    </row>
    <row r="383" spans="1:23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 s="7">
        <f t="shared" si="45"/>
        <v>1.8394339622641509</v>
      </c>
      <c r="H383">
        <v>155</v>
      </c>
      <c r="I383" s="8">
        <f t="shared" si="46"/>
        <v>62.896774193548389</v>
      </c>
      <c r="J383" t="s">
        <v>21</v>
      </c>
      <c r="K383" t="s">
        <v>22</v>
      </c>
      <c r="L383">
        <v>1433739600</v>
      </c>
      <c r="M383" s="12">
        <f t="shared" si="47"/>
        <v>42163.208333333328</v>
      </c>
      <c r="N383" s="14">
        <f t="shared" si="48"/>
        <v>42163.208333333328</v>
      </c>
      <c r="O383" s="9" t="str">
        <f t="shared" si="49"/>
        <v>June</v>
      </c>
      <c r="P383" s="9">
        <f t="shared" si="50"/>
        <v>2015</v>
      </c>
      <c r="Q383">
        <v>1437714000</v>
      </c>
      <c r="R383" s="5">
        <f t="shared" si="51"/>
        <v>42209.208333333328</v>
      </c>
      <c r="S383" t="b">
        <v>0</v>
      </c>
      <c r="T383" t="b">
        <v>0</v>
      </c>
      <c r="U383" t="s">
        <v>33</v>
      </c>
      <c r="V383" s="5" t="str">
        <f t="shared" si="52"/>
        <v>theater</v>
      </c>
      <c r="W383" t="str">
        <f t="shared" si="53"/>
        <v>plays</v>
      </c>
    </row>
    <row r="384" spans="1:23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 s="7">
        <f t="shared" si="45"/>
        <v>0.63769230769230767</v>
      </c>
      <c r="H384">
        <v>67</v>
      </c>
      <c r="I384" s="8">
        <f t="shared" si="46"/>
        <v>86.611940298507463</v>
      </c>
      <c r="J384" t="s">
        <v>21</v>
      </c>
      <c r="K384" t="s">
        <v>22</v>
      </c>
      <c r="L384">
        <v>1508130000</v>
      </c>
      <c r="M384" s="12">
        <f t="shared" si="47"/>
        <v>43024.208333333328</v>
      </c>
      <c r="N384" s="14">
        <f t="shared" si="48"/>
        <v>43024.208333333328</v>
      </c>
      <c r="O384" s="9" t="str">
        <f t="shared" si="49"/>
        <v>October</v>
      </c>
      <c r="P384" s="9">
        <f t="shared" si="50"/>
        <v>2017</v>
      </c>
      <c r="Q384">
        <v>1509771600</v>
      </c>
      <c r="R384" s="5">
        <f t="shared" si="51"/>
        <v>43043.208333333328</v>
      </c>
      <c r="S384" t="b">
        <v>0</v>
      </c>
      <c r="T384" t="b">
        <v>0</v>
      </c>
      <c r="U384" t="s">
        <v>122</v>
      </c>
      <c r="V384" s="5" t="str">
        <f t="shared" si="52"/>
        <v>photography</v>
      </c>
      <c r="W384" t="str">
        <f t="shared" si="53"/>
        <v>photography books</v>
      </c>
    </row>
    <row r="385" spans="1:23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 s="7">
        <f t="shared" si="45"/>
        <v>2.2538095238095237</v>
      </c>
      <c r="H385">
        <v>189</v>
      </c>
      <c r="I385" s="8">
        <f t="shared" si="46"/>
        <v>75.126984126984127</v>
      </c>
      <c r="J385" t="s">
        <v>21</v>
      </c>
      <c r="K385" t="s">
        <v>22</v>
      </c>
      <c r="L385">
        <v>1550037600</v>
      </c>
      <c r="M385" s="12">
        <f t="shared" si="47"/>
        <v>43509.25</v>
      </c>
      <c r="N385" s="14">
        <f t="shared" si="48"/>
        <v>43509.25</v>
      </c>
      <c r="O385" s="9" t="str">
        <f t="shared" si="49"/>
        <v>February</v>
      </c>
      <c r="P385" s="9">
        <f t="shared" si="50"/>
        <v>2019</v>
      </c>
      <c r="Q385">
        <v>1550556000</v>
      </c>
      <c r="R385" s="5">
        <f t="shared" si="51"/>
        <v>43515.25</v>
      </c>
      <c r="S385" t="b">
        <v>0</v>
      </c>
      <c r="T385" t="b">
        <v>1</v>
      </c>
      <c r="U385" t="s">
        <v>17</v>
      </c>
      <c r="V385" s="5" t="str">
        <f t="shared" si="52"/>
        <v>food</v>
      </c>
      <c r="W385" t="str">
        <f t="shared" si="53"/>
        <v>food trucks</v>
      </c>
    </row>
    <row r="386" spans="1:23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 s="7">
        <f t="shared" si="45"/>
        <v>1.7200961538461539</v>
      </c>
      <c r="H386">
        <v>4799</v>
      </c>
      <c r="I386" s="8">
        <f t="shared" si="46"/>
        <v>41.004167534903104</v>
      </c>
      <c r="J386" t="s">
        <v>21</v>
      </c>
      <c r="K386" t="s">
        <v>22</v>
      </c>
      <c r="L386">
        <v>1486706400</v>
      </c>
      <c r="M386" s="12">
        <f t="shared" si="47"/>
        <v>42776.25</v>
      </c>
      <c r="N386" s="14">
        <f t="shared" si="48"/>
        <v>42776.25</v>
      </c>
      <c r="O386" s="9" t="str">
        <f t="shared" si="49"/>
        <v>February</v>
      </c>
      <c r="P386" s="9">
        <f t="shared" si="50"/>
        <v>2017</v>
      </c>
      <c r="Q386">
        <v>1489039200</v>
      </c>
      <c r="R386" s="5">
        <f t="shared" si="51"/>
        <v>42803.25</v>
      </c>
      <c r="S386" t="b">
        <v>1</v>
      </c>
      <c r="T386" t="b">
        <v>1</v>
      </c>
      <c r="U386" t="s">
        <v>42</v>
      </c>
      <c r="V386" s="5" t="str">
        <f t="shared" si="52"/>
        <v>film &amp; video</v>
      </c>
      <c r="W386" t="str">
        <f t="shared" si="53"/>
        <v>documentary</v>
      </c>
    </row>
    <row r="387" spans="1:23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 s="7">
        <f t="shared" ref="G387:G450" si="54">E387/D387</f>
        <v>1.4616709511568124</v>
      </c>
      <c r="H387">
        <v>1137</v>
      </c>
      <c r="I387" s="8">
        <f t="shared" ref="I387:I450" si="55">E387/H387</f>
        <v>50.007915567282325</v>
      </c>
      <c r="J387" t="s">
        <v>21</v>
      </c>
      <c r="K387" t="s">
        <v>22</v>
      </c>
      <c r="L387">
        <v>1553835600</v>
      </c>
      <c r="M387" s="12">
        <f t="shared" ref="M387:M450" si="56">(((L387/60)/60)/24)+DATE(1970,1,1)</f>
        <v>43553.208333333328</v>
      </c>
      <c r="N387" s="14">
        <f t="shared" ref="N387:N450" si="57">(((L387/60)/60)/24)+DATE(1970,1,1)</f>
        <v>43553.208333333328</v>
      </c>
      <c r="O387" s="9" t="str">
        <f t="shared" ref="O387:O450" si="58">TEXT(M387, "mmmm")</f>
        <v>March</v>
      </c>
      <c r="P387" s="9">
        <f t="shared" ref="P387:P450" si="59">YEAR(M387)</f>
        <v>2019</v>
      </c>
      <c r="Q387">
        <v>1556600400</v>
      </c>
      <c r="R387" s="5">
        <f t="shared" ref="R387:R450" si="60">(((Q387/60)/60)/24)+DATE(1970,1,1)</f>
        <v>43585.208333333328</v>
      </c>
      <c r="S387" t="b">
        <v>0</v>
      </c>
      <c r="T387" t="b">
        <v>0</v>
      </c>
      <c r="U387" t="s">
        <v>68</v>
      </c>
      <c r="V387" s="5" t="str">
        <f t="shared" ref="V387:V450" si="61">LEFT(U387,FIND("/",U387)-1)</f>
        <v>publishing</v>
      </c>
      <c r="W387" t="str">
        <f t="shared" ref="W387:W450" si="62">RIGHT(U387,LEN(U387)-FIND("/",U387))</f>
        <v>nonfiction</v>
      </c>
    </row>
    <row r="388" spans="1:23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 s="7">
        <f t="shared" si="54"/>
        <v>0.76423616236162362</v>
      </c>
      <c r="H388">
        <v>1068</v>
      </c>
      <c r="I388" s="8">
        <f t="shared" si="55"/>
        <v>96.960674157303373</v>
      </c>
      <c r="J388" t="s">
        <v>21</v>
      </c>
      <c r="K388" t="s">
        <v>22</v>
      </c>
      <c r="L388">
        <v>1277528400</v>
      </c>
      <c r="M388" s="12">
        <f t="shared" si="56"/>
        <v>40355.208333333336</v>
      </c>
      <c r="N388" s="14">
        <f t="shared" si="57"/>
        <v>40355.208333333336</v>
      </c>
      <c r="O388" s="9" t="str">
        <f t="shared" si="58"/>
        <v>June</v>
      </c>
      <c r="P388" s="9">
        <f t="shared" si="59"/>
        <v>2010</v>
      </c>
      <c r="Q388">
        <v>1278565200</v>
      </c>
      <c r="R388" s="5">
        <f t="shared" si="60"/>
        <v>40367.208333333336</v>
      </c>
      <c r="S388" t="b">
        <v>0</v>
      </c>
      <c r="T388" t="b">
        <v>0</v>
      </c>
      <c r="U388" t="s">
        <v>33</v>
      </c>
      <c r="V388" s="5" t="str">
        <f t="shared" si="61"/>
        <v>theater</v>
      </c>
      <c r="W388" t="str">
        <f t="shared" si="62"/>
        <v>plays</v>
      </c>
    </row>
    <row r="389" spans="1:23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 s="7">
        <f t="shared" si="54"/>
        <v>0.39261467889908258</v>
      </c>
      <c r="H389">
        <v>424</v>
      </c>
      <c r="I389" s="8">
        <f t="shared" si="55"/>
        <v>100.93160377358491</v>
      </c>
      <c r="J389" t="s">
        <v>21</v>
      </c>
      <c r="K389" t="s">
        <v>22</v>
      </c>
      <c r="L389">
        <v>1339477200</v>
      </c>
      <c r="M389" s="12">
        <f t="shared" si="56"/>
        <v>41072.208333333336</v>
      </c>
      <c r="N389" s="14">
        <f t="shared" si="57"/>
        <v>41072.208333333336</v>
      </c>
      <c r="O389" s="9" t="str">
        <f t="shared" si="58"/>
        <v>June</v>
      </c>
      <c r="P389" s="9">
        <f t="shared" si="59"/>
        <v>2012</v>
      </c>
      <c r="Q389">
        <v>1339909200</v>
      </c>
      <c r="R389" s="5">
        <f t="shared" si="60"/>
        <v>41077.208333333336</v>
      </c>
      <c r="S389" t="b">
        <v>0</v>
      </c>
      <c r="T389" t="b">
        <v>0</v>
      </c>
      <c r="U389" t="s">
        <v>65</v>
      </c>
      <c r="V389" s="5" t="str">
        <f t="shared" si="61"/>
        <v>technology</v>
      </c>
      <c r="W389" t="str">
        <f t="shared" si="62"/>
        <v>wearables</v>
      </c>
    </row>
    <row r="390" spans="1:23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 s="7">
        <f t="shared" si="54"/>
        <v>0.11270034843205574</v>
      </c>
      <c r="H390">
        <v>145</v>
      </c>
      <c r="I390" s="8">
        <f t="shared" si="55"/>
        <v>89.227586206896547</v>
      </c>
      <c r="J390" t="s">
        <v>98</v>
      </c>
      <c r="K390" t="s">
        <v>99</v>
      </c>
      <c r="L390">
        <v>1325656800</v>
      </c>
      <c r="M390" s="12">
        <f t="shared" si="56"/>
        <v>40912.25</v>
      </c>
      <c r="N390" s="14">
        <f t="shared" si="57"/>
        <v>40912.25</v>
      </c>
      <c r="O390" s="9" t="str">
        <f t="shared" si="58"/>
        <v>January</v>
      </c>
      <c r="P390" s="9">
        <f t="shared" si="59"/>
        <v>2012</v>
      </c>
      <c r="Q390">
        <v>1325829600</v>
      </c>
      <c r="R390" s="5">
        <f t="shared" si="60"/>
        <v>40914.25</v>
      </c>
      <c r="S390" t="b">
        <v>0</v>
      </c>
      <c r="T390" t="b">
        <v>0</v>
      </c>
      <c r="U390" t="s">
        <v>60</v>
      </c>
      <c r="V390" s="5" t="str">
        <f t="shared" si="61"/>
        <v>music</v>
      </c>
      <c r="W390" t="str">
        <f t="shared" si="62"/>
        <v>indie rock</v>
      </c>
    </row>
    <row r="391" spans="1:23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 s="7">
        <f t="shared" si="54"/>
        <v>1.2211084337349398</v>
      </c>
      <c r="H391">
        <v>1152</v>
      </c>
      <c r="I391" s="8">
        <f t="shared" si="55"/>
        <v>87.979166666666671</v>
      </c>
      <c r="J391" t="s">
        <v>21</v>
      </c>
      <c r="K391" t="s">
        <v>22</v>
      </c>
      <c r="L391">
        <v>1288242000</v>
      </c>
      <c r="M391" s="12">
        <f t="shared" si="56"/>
        <v>40479.208333333336</v>
      </c>
      <c r="N391" s="14">
        <f t="shared" si="57"/>
        <v>40479.208333333336</v>
      </c>
      <c r="O391" s="9" t="str">
        <f t="shared" si="58"/>
        <v>October</v>
      </c>
      <c r="P391" s="9">
        <f t="shared" si="59"/>
        <v>2010</v>
      </c>
      <c r="Q391">
        <v>1290578400</v>
      </c>
      <c r="R391" s="5">
        <f t="shared" si="60"/>
        <v>40506.25</v>
      </c>
      <c r="S391" t="b">
        <v>0</v>
      </c>
      <c r="T391" t="b">
        <v>0</v>
      </c>
      <c r="U391" t="s">
        <v>33</v>
      </c>
      <c r="V391" s="5" t="str">
        <f t="shared" si="61"/>
        <v>theater</v>
      </c>
      <c r="W391" t="str">
        <f t="shared" si="62"/>
        <v>plays</v>
      </c>
    </row>
    <row r="392" spans="1:23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 s="7">
        <f t="shared" si="54"/>
        <v>1.8654166666666667</v>
      </c>
      <c r="H392">
        <v>50</v>
      </c>
      <c r="I392" s="8">
        <f t="shared" si="55"/>
        <v>89.54</v>
      </c>
      <c r="J392" t="s">
        <v>21</v>
      </c>
      <c r="K392" t="s">
        <v>22</v>
      </c>
      <c r="L392">
        <v>1379048400</v>
      </c>
      <c r="M392" s="12">
        <f t="shared" si="56"/>
        <v>41530.208333333336</v>
      </c>
      <c r="N392" s="14">
        <f t="shared" si="57"/>
        <v>41530.208333333336</v>
      </c>
      <c r="O392" s="9" t="str">
        <f t="shared" si="58"/>
        <v>September</v>
      </c>
      <c r="P392" s="9">
        <f t="shared" si="59"/>
        <v>2013</v>
      </c>
      <c r="Q392">
        <v>1380344400</v>
      </c>
      <c r="R392" s="5">
        <f t="shared" si="60"/>
        <v>41545.208333333336</v>
      </c>
      <c r="S392" t="b">
        <v>0</v>
      </c>
      <c r="T392" t="b">
        <v>0</v>
      </c>
      <c r="U392" t="s">
        <v>122</v>
      </c>
      <c r="V392" s="5" t="str">
        <f t="shared" si="61"/>
        <v>photography</v>
      </c>
      <c r="W392" t="str">
        <f t="shared" si="62"/>
        <v>photography books</v>
      </c>
    </row>
    <row r="393" spans="1:23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 s="7">
        <f t="shared" si="54"/>
        <v>7.27317880794702E-2</v>
      </c>
      <c r="H393">
        <v>151</v>
      </c>
      <c r="I393" s="8">
        <f t="shared" si="55"/>
        <v>29.09271523178808</v>
      </c>
      <c r="J393" t="s">
        <v>21</v>
      </c>
      <c r="K393" t="s">
        <v>22</v>
      </c>
      <c r="L393">
        <v>1389679200</v>
      </c>
      <c r="M393" s="12">
        <f t="shared" si="56"/>
        <v>41653.25</v>
      </c>
      <c r="N393" s="14">
        <f t="shared" si="57"/>
        <v>41653.25</v>
      </c>
      <c r="O393" s="9" t="str">
        <f t="shared" si="58"/>
        <v>January</v>
      </c>
      <c r="P393" s="9">
        <f t="shared" si="59"/>
        <v>2014</v>
      </c>
      <c r="Q393">
        <v>1389852000</v>
      </c>
      <c r="R393" s="5">
        <f t="shared" si="60"/>
        <v>41655.25</v>
      </c>
      <c r="S393" t="b">
        <v>0</v>
      </c>
      <c r="T393" t="b">
        <v>0</v>
      </c>
      <c r="U393" t="s">
        <v>68</v>
      </c>
      <c r="V393" s="5" t="str">
        <f t="shared" si="61"/>
        <v>publishing</v>
      </c>
      <c r="W393" t="str">
        <f t="shared" si="62"/>
        <v>nonfiction</v>
      </c>
    </row>
    <row r="394" spans="1:23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 s="7">
        <f t="shared" si="54"/>
        <v>0.65642371234207963</v>
      </c>
      <c r="H394">
        <v>1608</v>
      </c>
      <c r="I394" s="8">
        <f t="shared" si="55"/>
        <v>42.006218905472636</v>
      </c>
      <c r="J394" t="s">
        <v>21</v>
      </c>
      <c r="K394" t="s">
        <v>22</v>
      </c>
      <c r="L394">
        <v>1294293600</v>
      </c>
      <c r="M394" s="12">
        <f t="shared" si="56"/>
        <v>40549.25</v>
      </c>
      <c r="N394" s="14">
        <f t="shared" si="57"/>
        <v>40549.25</v>
      </c>
      <c r="O394" s="9" t="str">
        <f t="shared" si="58"/>
        <v>January</v>
      </c>
      <c r="P394" s="9">
        <f t="shared" si="59"/>
        <v>2011</v>
      </c>
      <c r="Q394">
        <v>1294466400</v>
      </c>
      <c r="R394" s="5">
        <f t="shared" si="60"/>
        <v>40551.25</v>
      </c>
      <c r="S394" t="b">
        <v>0</v>
      </c>
      <c r="T394" t="b">
        <v>0</v>
      </c>
      <c r="U394" t="s">
        <v>65</v>
      </c>
      <c r="V394" s="5" t="str">
        <f t="shared" si="61"/>
        <v>technology</v>
      </c>
      <c r="W394" t="str">
        <f t="shared" si="62"/>
        <v>wearables</v>
      </c>
    </row>
    <row r="395" spans="1:23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 s="7">
        <f t="shared" si="54"/>
        <v>2.2896178343949045</v>
      </c>
      <c r="H395">
        <v>3059</v>
      </c>
      <c r="I395" s="8">
        <f t="shared" si="55"/>
        <v>47.004903563255965</v>
      </c>
      <c r="J395" t="s">
        <v>15</v>
      </c>
      <c r="K395" t="s">
        <v>16</v>
      </c>
      <c r="L395">
        <v>1500267600</v>
      </c>
      <c r="M395" s="12">
        <f t="shared" si="56"/>
        <v>42933.208333333328</v>
      </c>
      <c r="N395" s="14">
        <f t="shared" si="57"/>
        <v>42933.208333333328</v>
      </c>
      <c r="O395" s="9" t="str">
        <f t="shared" si="58"/>
        <v>July</v>
      </c>
      <c r="P395" s="9">
        <f t="shared" si="59"/>
        <v>2017</v>
      </c>
      <c r="Q395">
        <v>1500354000</v>
      </c>
      <c r="R395" s="5">
        <f t="shared" si="60"/>
        <v>42934.208333333328</v>
      </c>
      <c r="S395" t="b">
        <v>0</v>
      </c>
      <c r="T395" t="b">
        <v>0</v>
      </c>
      <c r="U395" t="s">
        <v>159</v>
      </c>
      <c r="V395" s="5" t="str">
        <f t="shared" si="61"/>
        <v>music</v>
      </c>
      <c r="W395" t="str">
        <f t="shared" si="62"/>
        <v>jazz</v>
      </c>
    </row>
    <row r="396" spans="1:23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 s="7">
        <f t="shared" si="54"/>
        <v>4.6937499999999996</v>
      </c>
      <c r="H396">
        <v>34</v>
      </c>
      <c r="I396" s="8">
        <f t="shared" si="55"/>
        <v>110.44117647058823</v>
      </c>
      <c r="J396" t="s">
        <v>21</v>
      </c>
      <c r="K396" t="s">
        <v>22</v>
      </c>
      <c r="L396">
        <v>1375074000</v>
      </c>
      <c r="M396" s="12">
        <f t="shared" si="56"/>
        <v>41484.208333333336</v>
      </c>
      <c r="N396" s="14">
        <f t="shared" si="57"/>
        <v>41484.208333333336</v>
      </c>
      <c r="O396" s="9" t="str">
        <f t="shared" si="58"/>
        <v>July</v>
      </c>
      <c r="P396" s="9">
        <f t="shared" si="59"/>
        <v>2013</v>
      </c>
      <c r="Q396">
        <v>1375938000</v>
      </c>
      <c r="R396" s="5">
        <f t="shared" si="60"/>
        <v>41494.208333333336</v>
      </c>
      <c r="S396" t="b">
        <v>0</v>
      </c>
      <c r="T396" t="b">
        <v>1</v>
      </c>
      <c r="U396" t="s">
        <v>42</v>
      </c>
      <c r="V396" s="5" t="str">
        <f t="shared" si="61"/>
        <v>film &amp; video</v>
      </c>
      <c r="W396" t="str">
        <f t="shared" si="62"/>
        <v>documentary</v>
      </c>
    </row>
    <row r="397" spans="1:23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 s="7">
        <f t="shared" si="54"/>
        <v>1.3011267605633803</v>
      </c>
      <c r="H397">
        <v>220</v>
      </c>
      <c r="I397" s="8">
        <f t="shared" si="55"/>
        <v>41.990909090909092</v>
      </c>
      <c r="J397" t="s">
        <v>21</v>
      </c>
      <c r="K397" t="s">
        <v>22</v>
      </c>
      <c r="L397">
        <v>1323324000</v>
      </c>
      <c r="M397" s="12">
        <f t="shared" si="56"/>
        <v>40885.25</v>
      </c>
      <c r="N397" s="14">
        <f t="shared" si="57"/>
        <v>40885.25</v>
      </c>
      <c r="O397" s="9" t="str">
        <f t="shared" si="58"/>
        <v>December</v>
      </c>
      <c r="P397" s="9">
        <f t="shared" si="59"/>
        <v>2011</v>
      </c>
      <c r="Q397">
        <v>1323410400</v>
      </c>
      <c r="R397" s="5">
        <f t="shared" si="60"/>
        <v>40886.25</v>
      </c>
      <c r="S397" t="b">
        <v>1</v>
      </c>
      <c r="T397" t="b">
        <v>0</v>
      </c>
      <c r="U397" t="s">
        <v>33</v>
      </c>
      <c r="V397" s="5" t="str">
        <f t="shared" si="61"/>
        <v>theater</v>
      </c>
      <c r="W397" t="str">
        <f t="shared" si="62"/>
        <v>plays</v>
      </c>
    </row>
    <row r="398" spans="1:23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 s="7">
        <f t="shared" si="54"/>
        <v>1.6705422993492407</v>
      </c>
      <c r="H398">
        <v>1604</v>
      </c>
      <c r="I398" s="8">
        <f t="shared" si="55"/>
        <v>48.012468827930178</v>
      </c>
      <c r="J398" t="s">
        <v>26</v>
      </c>
      <c r="K398" t="s">
        <v>27</v>
      </c>
      <c r="L398">
        <v>1538715600</v>
      </c>
      <c r="M398" s="12">
        <f t="shared" si="56"/>
        <v>43378.208333333328</v>
      </c>
      <c r="N398" s="14">
        <f t="shared" si="57"/>
        <v>43378.208333333328</v>
      </c>
      <c r="O398" s="9" t="str">
        <f t="shared" si="58"/>
        <v>October</v>
      </c>
      <c r="P398" s="9">
        <f t="shared" si="59"/>
        <v>2018</v>
      </c>
      <c r="Q398">
        <v>1539406800</v>
      </c>
      <c r="R398" s="5">
        <f t="shared" si="60"/>
        <v>43386.208333333328</v>
      </c>
      <c r="S398" t="b">
        <v>0</v>
      </c>
      <c r="T398" t="b">
        <v>0</v>
      </c>
      <c r="U398" t="s">
        <v>53</v>
      </c>
      <c r="V398" s="5" t="str">
        <f t="shared" si="61"/>
        <v>film &amp; video</v>
      </c>
      <c r="W398" t="str">
        <f t="shared" si="62"/>
        <v>drama</v>
      </c>
    </row>
    <row r="399" spans="1:23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 s="7">
        <f t="shared" si="54"/>
        <v>1.738641975308642</v>
      </c>
      <c r="H399">
        <v>454</v>
      </c>
      <c r="I399" s="8">
        <f t="shared" si="55"/>
        <v>31.019823788546255</v>
      </c>
      <c r="J399" t="s">
        <v>21</v>
      </c>
      <c r="K399" t="s">
        <v>22</v>
      </c>
      <c r="L399">
        <v>1369285200</v>
      </c>
      <c r="M399" s="12">
        <f t="shared" si="56"/>
        <v>41417.208333333336</v>
      </c>
      <c r="N399" s="14">
        <f t="shared" si="57"/>
        <v>41417.208333333336</v>
      </c>
      <c r="O399" s="9" t="str">
        <f t="shared" si="58"/>
        <v>May</v>
      </c>
      <c r="P399" s="9">
        <f t="shared" si="59"/>
        <v>2013</v>
      </c>
      <c r="Q399">
        <v>1369803600</v>
      </c>
      <c r="R399" s="5">
        <f t="shared" si="60"/>
        <v>41423.208333333336</v>
      </c>
      <c r="S399" t="b">
        <v>0</v>
      </c>
      <c r="T399" t="b">
        <v>0</v>
      </c>
      <c r="U399" t="s">
        <v>23</v>
      </c>
      <c r="V399" s="5" t="str">
        <f t="shared" si="61"/>
        <v>music</v>
      </c>
      <c r="W399" t="str">
        <f t="shared" si="62"/>
        <v>rock</v>
      </c>
    </row>
    <row r="400" spans="1:23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 s="7">
        <f t="shared" si="54"/>
        <v>7.1776470588235295</v>
      </c>
      <c r="H400">
        <v>123</v>
      </c>
      <c r="I400" s="8">
        <f t="shared" si="55"/>
        <v>99.203252032520325</v>
      </c>
      <c r="J400" t="s">
        <v>107</v>
      </c>
      <c r="K400" t="s">
        <v>108</v>
      </c>
      <c r="L400">
        <v>1525755600</v>
      </c>
      <c r="M400" s="12">
        <f t="shared" si="56"/>
        <v>43228.208333333328</v>
      </c>
      <c r="N400" s="14">
        <f t="shared" si="57"/>
        <v>43228.208333333328</v>
      </c>
      <c r="O400" s="9" t="str">
        <f t="shared" si="58"/>
        <v>May</v>
      </c>
      <c r="P400" s="9">
        <f t="shared" si="59"/>
        <v>2018</v>
      </c>
      <c r="Q400">
        <v>1525928400</v>
      </c>
      <c r="R400" s="5">
        <f t="shared" si="60"/>
        <v>43230.208333333328</v>
      </c>
      <c r="S400" t="b">
        <v>0</v>
      </c>
      <c r="T400" t="b">
        <v>1</v>
      </c>
      <c r="U400" t="s">
        <v>71</v>
      </c>
      <c r="V400" s="5" t="str">
        <f t="shared" si="61"/>
        <v>film &amp; video</v>
      </c>
      <c r="W400" t="str">
        <f t="shared" si="62"/>
        <v>animation</v>
      </c>
    </row>
    <row r="401" spans="1:23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 s="7">
        <f t="shared" si="54"/>
        <v>0.63850976361767731</v>
      </c>
      <c r="H401">
        <v>941</v>
      </c>
      <c r="I401" s="8">
        <f t="shared" si="55"/>
        <v>66.022316684378325</v>
      </c>
      <c r="J401" t="s">
        <v>21</v>
      </c>
      <c r="K401" t="s">
        <v>22</v>
      </c>
      <c r="L401">
        <v>1296626400</v>
      </c>
      <c r="M401" s="12">
        <f t="shared" si="56"/>
        <v>40576.25</v>
      </c>
      <c r="N401" s="14">
        <f t="shared" si="57"/>
        <v>40576.25</v>
      </c>
      <c r="O401" s="9" t="str">
        <f t="shared" si="58"/>
        <v>February</v>
      </c>
      <c r="P401" s="9">
        <f t="shared" si="59"/>
        <v>2011</v>
      </c>
      <c r="Q401">
        <v>1297231200</v>
      </c>
      <c r="R401" s="5">
        <f t="shared" si="60"/>
        <v>40583.25</v>
      </c>
      <c r="S401" t="b">
        <v>0</v>
      </c>
      <c r="T401" t="b">
        <v>0</v>
      </c>
      <c r="U401" t="s">
        <v>60</v>
      </c>
      <c r="V401" s="5" t="str">
        <f t="shared" si="61"/>
        <v>music</v>
      </c>
      <c r="W401" t="str">
        <f t="shared" si="62"/>
        <v>indie rock</v>
      </c>
    </row>
    <row r="402" spans="1:23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 s="7">
        <f t="shared" si="54"/>
        <v>0.02</v>
      </c>
      <c r="H402">
        <v>1</v>
      </c>
      <c r="I402" s="8">
        <f t="shared" si="55"/>
        <v>2</v>
      </c>
      <c r="J402" t="s">
        <v>21</v>
      </c>
      <c r="K402" t="s">
        <v>22</v>
      </c>
      <c r="L402">
        <v>1376629200</v>
      </c>
      <c r="M402" s="12">
        <f t="shared" si="56"/>
        <v>41502.208333333336</v>
      </c>
      <c r="N402" s="14">
        <f t="shared" si="57"/>
        <v>41502.208333333336</v>
      </c>
      <c r="O402" s="9" t="str">
        <f t="shared" si="58"/>
        <v>August</v>
      </c>
      <c r="P402" s="9">
        <f t="shared" si="59"/>
        <v>2013</v>
      </c>
      <c r="Q402">
        <v>1378530000</v>
      </c>
      <c r="R402" s="5">
        <f t="shared" si="60"/>
        <v>41524.208333333336</v>
      </c>
      <c r="S402" t="b">
        <v>0</v>
      </c>
      <c r="T402" t="b">
        <v>1</v>
      </c>
      <c r="U402" t="s">
        <v>122</v>
      </c>
      <c r="V402" s="5" t="str">
        <f t="shared" si="61"/>
        <v>photography</v>
      </c>
      <c r="W402" t="str">
        <f t="shared" si="62"/>
        <v>photography books</v>
      </c>
    </row>
    <row r="403" spans="1:23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 s="7">
        <f t="shared" si="54"/>
        <v>15.302222222222222</v>
      </c>
      <c r="H403">
        <v>299</v>
      </c>
      <c r="I403" s="8">
        <f t="shared" si="55"/>
        <v>46.060200668896321</v>
      </c>
      <c r="J403" t="s">
        <v>21</v>
      </c>
      <c r="K403" t="s">
        <v>22</v>
      </c>
      <c r="L403">
        <v>1572152400</v>
      </c>
      <c r="M403" s="12">
        <f t="shared" si="56"/>
        <v>43765.208333333328</v>
      </c>
      <c r="N403" s="14">
        <f t="shared" si="57"/>
        <v>43765.208333333328</v>
      </c>
      <c r="O403" s="9" t="str">
        <f t="shared" si="58"/>
        <v>October</v>
      </c>
      <c r="P403" s="9">
        <f t="shared" si="59"/>
        <v>2019</v>
      </c>
      <c r="Q403">
        <v>1572152400</v>
      </c>
      <c r="R403" s="5">
        <f t="shared" si="60"/>
        <v>43765.208333333328</v>
      </c>
      <c r="S403" t="b">
        <v>0</v>
      </c>
      <c r="T403" t="b">
        <v>0</v>
      </c>
      <c r="U403" t="s">
        <v>33</v>
      </c>
      <c r="V403" s="5" t="str">
        <f t="shared" si="61"/>
        <v>theater</v>
      </c>
      <c r="W403" t="str">
        <f t="shared" si="62"/>
        <v>plays</v>
      </c>
    </row>
    <row r="404" spans="1:23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 s="7">
        <f t="shared" si="54"/>
        <v>0.40356164383561643</v>
      </c>
      <c r="H404">
        <v>40</v>
      </c>
      <c r="I404" s="8">
        <f t="shared" si="55"/>
        <v>73.650000000000006</v>
      </c>
      <c r="J404" t="s">
        <v>21</v>
      </c>
      <c r="K404" t="s">
        <v>22</v>
      </c>
      <c r="L404">
        <v>1325829600</v>
      </c>
      <c r="M404" s="12">
        <f t="shared" si="56"/>
        <v>40914.25</v>
      </c>
      <c r="N404" s="14">
        <f t="shared" si="57"/>
        <v>40914.25</v>
      </c>
      <c r="O404" s="9" t="str">
        <f t="shared" si="58"/>
        <v>January</v>
      </c>
      <c r="P404" s="9">
        <f t="shared" si="59"/>
        <v>2012</v>
      </c>
      <c r="Q404">
        <v>1329890400</v>
      </c>
      <c r="R404" s="5">
        <f t="shared" si="60"/>
        <v>40961.25</v>
      </c>
      <c r="S404" t="b">
        <v>0</v>
      </c>
      <c r="T404" t="b">
        <v>1</v>
      </c>
      <c r="U404" t="s">
        <v>100</v>
      </c>
      <c r="V404" s="5" t="str">
        <f t="shared" si="61"/>
        <v>film &amp; video</v>
      </c>
      <c r="W404" t="str">
        <f t="shared" si="62"/>
        <v>shorts</v>
      </c>
    </row>
    <row r="405" spans="1:23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 s="7">
        <f t="shared" si="54"/>
        <v>0.86220633299284988</v>
      </c>
      <c r="H405">
        <v>3015</v>
      </c>
      <c r="I405" s="8">
        <f t="shared" si="55"/>
        <v>55.99336650082919</v>
      </c>
      <c r="J405" t="s">
        <v>15</v>
      </c>
      <c r="K405" t="s">
        <v>16</v>
      </c>
      <c r="L405">
        <v>1273640400</v>
      </c>
      <c r="M405" s="12">
        <f t="shared" si="56"/>
        <v>40310.208333333336</v>
      </c>
      <c r="N405" s="14">
        <f t="shared" si="57"/>
        <v>40310.208333333336</v>
      </c>
      <c r="O405" s="9" t="str">
        <f t="shared" si="58"/>
        <v>May</v>
      </c>
      <c r="P405" s="9">
        <f t="shared" si="59"/>
        <v>2010</v>
      </c>
      <c r="Q405">
        <v>1276750800</v>
      </c>
      <c r="R405" s="5">
        <f t="shared" si="60"/>
        <v>40346.208333333336</v>
      </c>
      <c r="S405" t="b">
        <v>0</v>
      </c>
      <c r="T405" t="b">
        <v>1</v>
      </c>
      <c r="U405" t="s">
        <v>33</v>
      </c>
      <c r="V405" s="5" t="str">
        <f t="shared" si="61"/>
        <v>theater</v>
      </c>
      <c r="W405" t="str">
        <f t="shared" si="62"/>
        <v>plays</v>
      </c>
    </row>
    <row r="406" spans="1:23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 s="7">
        <f t="shared" si="54"/>
        <v>3.1558486707566464</v>
      </c>
      <c r="H406">
        <v>2237</v>
      </c>
      <c r="I406" s="8">
        <f t="shared" si="55"/>
        <v>68.985695127402778</v>
      </c>
      <c r="J406" t="s">
        <v>21</v>
      </c>
      <c r="K406" t="s">
        <v>22</v>
      </c>
      <c r="L406">
        <v>1510639200</v>
      </c>
      <c r="M406" s="12">
        <f t="shared" si="56"/>
        <v>43053.25</v>
      </c>
      <c r="N406" s="14">
        <f t="shared" si="57"/>
        <v>43053.25</v>
      </c>
      <c r="O406" s="9" t="str">
        <f t="shared" si="58"/>
        <v>November</v>
      </c>
      <c r="P406" s="9">
        <f t="shared" si="59"/>
        <v>2017</v>
      </c>
      <c r="Q406">
        <v>1510898400</v>
      </c>
      <c r="R406" s="5">
        <f t="shared" si="60"/>
        <v>43056.25</v>
      </c>
      <c r="S406" t="b">
        <v>0</v>
      </c>
      <c r="T406" t="b">
        <v>0</v>
      </c>
      <c r="U406" t="s">
        <v>33</v>
      </c>
      <c r="V406" s="5" t="str">
        <f t="shared" si="61"/>
        <v>theater</v>
      </c>
      <c r="W406" t="str">
        <f t="shared" si="62"/>
        <v>plays</v>
      </c>
    </row>
    <row r="407" spans="1:23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 s="7">
        <f t="shared" si="54"/>
        <v>0.89618243243243245</v>
      </c>
      <c r="H407">
        <v>435</v>
      </c>
      <c r="I407" s="8">
        <f t="shared" si="55"/>
        <v>60.981609195402299</v>
      </c>
      <c r="J407" t="s">
        <v>21</v>
      </c>
      <c r="K407" t="s">
        <v>22</v>
      </c>
      <c r="L407">
        <v>1528088400</v>
      </c>
      <c r="M407" s="12">
        <f t="shared" si="56"/>
        <v>43255.208333333328</v>
      </c>
      <c r="N407" s="14">
        <f t="shared" si="57"/>
        <v>43255.208333333328</v>
      </c>
      <c r="O407" s="9" t="str">
        <f t="shared" si="58"/>
        <v>June</v>
      </c>
      <c r="P407" s="9">
        <f t="shared" si="59"/>
        <v>2018</v>
      </c>
      <c r="Q407">
        <v>1532408400</v>
      </c>
      <c r="R407" s="5">
        <f t="shared" si="60"/>
        <v>43305.208333333328</v>
      </c>
      <c r="S407" t="b">
        <v>0</v>
      </c>
      <c r="T407" t="b">
        <v>0</v>
      </c>
      <c r="U407" t="s">
        <v>33</v>
      </c>
      <c r="V407" s="5" t="str">
        <f t="shared" si="61"/>
        <v>theater</v>
      </c>
      <c r="W407" t="str">
        <f t="shared" si="62"/>
        <v>plays</v>
      </c>
    </row>
    <row r="408" spans="1:23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 s="7">
        <f t="shared" si="54"/>
        <v>1.8214503816793892</v>
      </c>
      <c r="H408">
        <v>645</v>
      </c>
      <c r="I408" s="8">
        <f t="shared" si="55"/>
        <v>110.98139534883721</v>
      </c>
      <c r="J408" t="s">
        <v>21</v>
      </c>
      <c r="K408" t="s">
        <v>22</v>
      </c>
      <c r="L408">
        <v>1359525600</v>
      </c>
      <c r="M408" s="12">
        <f t="shared" si="56"/>
        <v>41304.25</v>
      </c>
      <c r="N408" s="14">
        <f t="shared" si="57"/>
        <v>41304.25</v>
      </c>
      <c r="O408" s="9" t="str">
        <f t="shared" si="58"/>
        <v>January</v>
      </c>
      <c r="P408" s="9">
        <f t="shared" si="59"/>
        <v>2013</v>
      </c>
      <c r="Q408">
        <v>1360562400</v>
      </c>
      <c r="R408" s="5">
        <f t="shared" si="60"/>
        <v>41316.25</v>
      </c>
      <c r="S408" t="b">
        <v>1</v>
      </c>
      <c r="T408" t="b">
        <v>0</v>
      </c>
      <c r="U408" t="s">
        <v>42</v>
      </c>
      <c r="V408" s="5" t="str">
        <f t="shared" si="61"/>
        <v>film &amp; video</v>
      </c>
      <c r="W408" t="str">
        <f t="shared" si="62"/>
        <v>documentary</v>
      </c>
    </row>
    <row r="409" spans="1:23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 s="7">
        <f t="shared" si="54"/>
        <v>3.5588235294117645</v>
      </c>
      <c r="H409">
        <v>484</v>
      </c>
      <c r="I409" s="8">
        <f t="shared" si="55"/>
        <v>25</v>
      </c>
      <c r="J409" t="s">
        <v>36</v>
      </c>
      <c r="K409" t="s">
        <v>37</v>
      </c>
      <c r="L409">
        <v>1570942800</v>
      </c>
      <c r="M409" s="12">
        <f t="shared" si="56"/>
        <v>43751.208333333328</v>
      </c>
      <c r="N409" s="14">
        <f t="shared" si="57"/>
        <v>43751.208333333328</v>
      </c>
      <c r="O409" s="9" t="str">
        <f t="shared" si="58"/>
        <v>October</v>
      </c>
      <c r="P409" s="9">
        <f t="shared" si="59"/>
        <v>2019</v>
      </c>
      <c r="Q409">
        <v>1571547600</v>
      </c>
      <c r="R409" s="5">
        <f t="shared" si="60"/>
        <v>43758.208333333328</v>
      </c>
      <c r="S409" t="b">
        <v>0</v>
      </c>
      <c r="T409" t="b">
        <v>0</v>
      </c>
      <c r="U409" t="s">
        <v>33</v>
      </c>
      <c r="V409" s="5" t="str">
        <f t="shared" si="61"/>
        <v>theater</v>
      </c>
      <c r="W409" t="str">
        <f t="shared" si="62"/>
        <v>plays</v>
      </c>
    </row>
    <row r="410" spans="1:23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 s="7">
        <f t="shared" si="54"/>
        <v>1.3183695652173912</v>
      </c>
      <c r="H410">
        <v>154</v>
      </c>
      <c r="I410" s="8">
        <f t="shared" si="55"/>
        <v>78.759740259740255</v>
      </c>
      <c r="J410" t="s">
        <v>15</v>
      </c>
      <c r="K410" t="s">
        <v>16</v>
      </c>
      <c r="L410">
        <v>1466398800</v>
      </c>
      <c r="M410" s="12">
        <f t="shared" si="56"/>
        <v>42541.208333333328</v>
      </c>
      <c r="N410" s="14">
        <f t="shared" si="57"/>
        <v>42541.208333333328</v>
      </c>
      <c r="O410" s="9" t="str">
        <f t="shared" si="58"/>
        <v>June</v>
      </c>
      <c r="P410" s="9">
        <f t="shared" si="59"/>
        <v>2016</v>
      </c>
      <c r="Q410">
        <v>1468126800</v>
      </c>
      <c r="R410" s="5">
        <f t="shared" si="60"/>
        <v>42561.208333333328</v>
      </c>
      <c r="S410" t="b">
        <v>0</v>
      </c>
      <c r="T410" t="b">
        <v>0</v>
      </c>
      <c r="U410" t="s">
        <v>42</v>
      </c>
      <c r="V410" s="5" t="str">
        <f t="shared" si="61"/>
        <v>film &amp; video</v>
      </c>
      <c r="W410" t="str">
        <f t="shared" si="62"/>
        <v>documentary</v>
      </c>
    </row>
    <row r="411" spans="1:23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 s="7">
        <f t="shared" si="54"/>
        <v>0.46315634218289087</v>
      </c>
      <c r="H411">
        <v>714</v>
      </c>
      <c r="I411" s="8">
        <f t="shared" si="55"/>
        <v>87.960784313725483</v>
      </c>
      <c r="J411" t="s">
        <v>21</v>
      </c>
      <c r="K411" t="s">
        <v>22</v>
      </c>
      <c r="L411">
        <v>1492491600</v>
      </c>
      <c r="M411" s="12">
        <f t="shared" si="56"/>
        <v>42843.208333333328</v>
      </c>
      <c r="N411" s="14">
        <f t="shared" si="57"/>
        <v>42843.208333333328</v>
      </c>
      <c r="O411" s="9" t="str">
        <f t="shared" si="58"/>
        <v>April</v>
      </c>
      <c r="P411" s="9">
        <f t="shared" si="59"/>
        <v>2017</v>
      </c>
      <c r="Q411">
        <v>1492837200</v>
      </c>
      <c r="R411" s="5">
        <f t="shared" si="60"/>
        <v>42847.208333333328</v>
      </c>
      <c r="S411" t="b">
        <v>0</v>
      </c>
      <c r="T411" t="b">
        <v>0</v>
      </c>
      <c r="U411" t="s">
        <v>23</v>
      </c>
      <c r="V411" s="5" t="str">
        <f t="shared" si="61"/>
        <v>music</v>
      </c>
      <c r="W411" t="str">
        <f t="shared" si="62"/>
        <v>rock</v>
      </c>
    </row>
    <row r="412" spans="1:23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 s="7">
        <f t="shared" si="54"/>
        <v>0.36132726089785294</v>
      </c>
      <c r="H412">
        <v>1111</v>
      </c>
      <c r="I412" s="8">
        <f t="shared" si="55"/>
        <v>49.987398739873989</v>
      </c>
      <c r="J412" t="s">
        <v>21</v>
      </c>
      <c r="K412" t="s">
        <v>22</v>
      </c>
      <c r="L412">
        <v>1430197200</v>
      </c>
      <c r="M412" s="12">
        <f t="shared" si="56"/>
        <v>42122.208333333328</v>
      </c>
      <c r="N412" s="14">
        <f t="shared" si="57"/>
        <v>42122.208333333328</v>
      </c>
      <c r="O412" s="9" t="str">
        <f t="shared" si="58"/>
        <v>April</v>
      </c>
      <c r="P412" s="9">
        <f t="shared" si="59"/>
        <v>2015</v>
      </c>
      <c r="Q412">
        <v>1430197200</v>
      </c>
      <c r="R412" s="5">
        <f t="shared" si="60"/>
        <v>42122.208333333328</v>
      </c>
      <c r="S412" t="b">
        <v>0</v>
      </c>
      <c r="T412" t="b">
        <v>0</v>
      </c>
      <c r="U412" t="s">
        <v>292</v>
      </c>
      <c r="V412" s="5" t="str">
        <f t="shared" si="61"/>
        <v>games</v>
      </c>
      <c r="W412" t="str">
        <f t="shared" si="62"/>
        <v>mobile games</v>
      </c>
    </row>
    <row r="413" spans="1:23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 s="7">
        <f t="shared" si="54"/>
        <v>1.0462820512820512</v>
      </c>
      <c r="H413">
        <v>82</v>
      </c>
      <c r="I413" s="8">
        <f t="shared" si="55"/>
        <v>99.524390243902445</v>
      </c>
      <c r="J413" t="s">
        <v>21</v>
      </c>
      <c r="K413" t="s">
        <v>22</v>
      </c>
      <c r="L413">
        <v>1496034000</v>
      </c>
      <c r="M413" s="12">
        <f t="shared" si="56"/>
        <v>42884.208333333328</v>
      </c>
      <c r="N413" s="14">
        <f t="shared" si="57"/>
        <v>42884.208333333328</v>
      </c>
      <c r="O413" s="9" t="str">
        <f t="shared" si="58"/>
        <v>May</v>
      </c>
      <c r="P413" s="9">
        <f t="shared" si="59"/>
        <v>2017</v>
      </c>
      <c r="Q413">
        <v>1496206800</v>
      </c>
      <c r="R413" s="5">
        <f t="shared" si="60"/>
        <v>42886.208333333328</v>
      </c>
      <c r="S413" t="b">
        <v>0</v>
      </c>
      <c r="T413" t="b">
        <v>0</v>
      </c>
      <c r="U413" t="s">
        <v>33</v>
      </c>
      <c r="V413" s="5" t="str">
        <f t="shared" si="61"/>
        <v>theater</v>
      </c>
      <c r="W413" t="str">
        <f t="shared" si="62"/>
        <v>plays</v>
      </c>
    </row>
    <row r="414" spans="1:23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 s="7">
        <f t="shared" si="54"/>
        <v>6.6885714285714286</v>
      </c>
      <c r="H414">
        <v>134</v>
      </c>
      <c r="I414" s="8">
        <f t="shared" si="55"/>
        <v>104.82089552238806</v>
      </c>
      <c r="J414" t="s">
        <v>21</v>
      </c>
      <c r="K414" t="s">
        <v>22</v>
      </c>
      <c r="L414">
        <v>1388728800</v>
      </c>
      <c r="M414" s="12">
        <f t="shared" si="56"/>
        <v>41642.25</v>
      </c>
      <c r="N414" s="14">
        <f t="shared" si="57"/>
        <v>41642.25</v>
      </c>
      <c r="O414" s="9" t="str">
        <f t="shared" si="58"/>
        <v>January</v>
      </c>
      <c r="P414" s="9">
        <f t="shared" si="59"/>
        <v>2014</v>
      </c>
      <c r="Q414">
        <v>1389592800</v>
      </c>
      <c r="R414" s="5">
        <f t="shared" si="60"/>
        <v>41652.25</v>
      </c>
      <c r="S414" t="b">
        <v>0</v>
      </c>
      <c r="T414" t="b">
        <v>0</v>
      </c>
      <c r="U414" t="s">
        <v>119</v>
      </c>
      <c r="V414" s="5" t="str">
        <f t="shared" si="61"/>
        <v>publishing</v>
      </c>
      <c r="W414" t="str">
        <f t="shared" si="62"/>
        <v>fiction</v>
      </c>
    </row>
    <row r="415" spans="1:23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 s="7">
        <f t="shared" si="54"/>
        <v>0.62072823218997364</v>
      </c>
      <c r="H415">
        <v>1089</v>
      </c>
      <c r="I415" s="8">
        <f t="shared" si="55"/>
        <v>108.01469237832875</v>
      </c>
      <c r="J415" t="s">
        <v>21</v>
      </c>
      <c r="K415" t="s">
        <v>22</v>
      </c>
      <c r="L415">
        <v>1543298400</v>
      </c>
      <c r="M415" s="12">
        <f t="shared" si="56"/>
        <v>43431.25</v>
      </c>
      <c r="N415" s="14">
        <f t="shared" si="57"/>
        <v>43431.25</v>
      </c>
      <c r="O415" s="9" t="str">
        <f t="shared" si="58"/>
        <v>November</v>
      </c>
      <c r="P415" s="9">
        <f t="shared" si="59"/>
        <v>2018</v>
      </c>
      <c r="Q415">
        <v>1545631200</v>
      </c>
      <c r="R415" s="5">
        <f t="shared" si="60"/>
        <v>43458.25</v>
      </c>
      <c r="S415" t="b">
        <v>0</v>
      </c>
      <c r="T415" t="b">
        <v>0</v>
      </c>
      <c r="U415" t="s">
        <v>71</v>
      </c>
      <c r="V415" s="5" t="str">
        <f t="shared" si="61"/>
        <v>film &amp; video</v>
      </c>
      <c r="W415" t="str">
        <f t="shared" si="62"/>
        <v>animation</v>
      </c>
    </row>
    <row r="416" spans="1:23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 s="7">
        <f t="shared" si="54"/>
        <v>0.84699787460148779</v>
      </c>
      <c r="H416">
        <v>5497</v>
      </c>
      <c r="I416" s="8">
        <f t="shared" si="55"/>
        <v>28.998544660724033</v>
      </c>
      <c r="J416" t="s">
        <v>21</v>
      </c>
      <c r="K416" t="s">
        <v>22</v>
      </c>
      <c r="L416">
        <v>1271739600</v>
      </c>
      <c r="M416" s="12">
        <f t="shared" si="56"/>
        <v>40288.208333333336</v>
      </c>
      <c r="N416" s="14">
        <f t="shared" si="57"/>
        <v>40288.208333333336</v>
      </c>
      <c r="O416" s="9" t="str">
        <f t="shared" si="58"/>
        <v>April</v>
      </c>
      <c r="P416" s="9">
        <f t="shared" si="59"/>
        <v>2010</v>
      </c>
      <c r="Q416">
        <v>1272430800</v>
      </c>
      <c r="R416" s="5">
        <f t="shared" si="60"/>
        <v>40296.208333333336</v>
      </c>
      <c r="S416" t="b">
        <v>0</v>
      </c>
      <c r="T416" t="b">
        <v>1</v>
      </c>
      <c r="U416" t="s">
        <v>17</v>
      </c>
      <c r="V416" s="5" t="str">
        <f t="shared" si="61"/>
        <v>food</v>
      </c>
      <c r="W416" t="str">
        <f t="shared" si="62"/>
        <v>food trucks</v>
      </c>
    </row>
    <row r="417" spans="1:23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 s="7">
        <f t="shared" si="54"/>
        <v>0.11059030837004405</v>
      </c>
      <c r="H417">
        <v>418</v>
      </c>
      <c r="I417" s="8">
        <f t="shared" si="55"/>
        <v>30.028708133971293</v>
      </c>
      <c r="J417" t="s">
        <v>21</v>
      </c>
      <c r="K417" t="s">
        <v>22</v>
      </c>
      <c r="L417">
        <v>1326434400</v>
      </c>
      <c r="M417" s="12">
        <f t="shared" si="56"/>
        <v>40921.25</v>
      </c>
      <c r="N417" s="14">
        <f t="shared" si="57"/>
        <v>40921.25</v>
      </c>
      <c r="O417" s="9" t="str">
        <f t="shared" si="58"/>
        <v>January</v>
      </c>
      <c r="P417" s="9">
        <f t="shared" si="59"/>
        <v>2012</v>
      </c>
      <c r="Q417">
        <v>1327903200</v>
      </c>
      <c r="R417" s="5">
        <f t="shared" si="60"/>
        <v>40938.25</v>
      </c>
      <c r="S417" t="b">
        <v>0</v>
      </c>
      <c r="T417" t="b">
        <v>0</v>
      </c>
      <c r="U417" t="s">
        <v>33</v>
      </c>
      <c r="V417" s="5" t="str">
        <f t="shared" si="61"/>
        <v>theater</v>
      </c>
      <c r="W417" t="str">
        <f t="shared" si="62"/>
        <v>plays</v>
      </c>
    </row>
    <row r="418" spans="1:23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 s="7">
        <f t="shared" si="54"/>
        <v>0.43838781575037145</v>
      </c>
      <c r="H418">
        <v>1439</v>
      </c>
      <c r="I418" s="8">
        <f t="shared" si="55"/>
        <v>41.005559416261292</v>
      </c>
      <c r="J418" t="s">
        <v>21</v>
      </c>
      <c r="K418" t="s">
        <v>22</v>
      </c>
      <c r="L418">
        <v>1295244000</v>
      </c>
      <c r="M418" s="12">
        <f t="shared" si="56"/>
        <v>40560.25</v>
      </c>
      <c r="N418" s="14">
        <f t="shared" si="57"/>
        <v>40560.25</v>
      </c>
      <c r="O418" s="9" t="str">
        <f t="shared" si="58"/>
        <v>January</v>
      </c>
      <c r="P418" s="9">
        <f t="shared" si="59"/>
        <v>2011</v>
      </c>
      <c r="Q418">
        <v>1296021600</v>
      </c>
      <c r="R418" s="5">
        <f t="shared" si="60"/>
        <v>40569.25</v>
      </c>
      <c r="S418" t="b">
        <v>0</v>
      </c>
      <c r="T418" t="b">
        <v>1</v>
      </c>
      <c r="U418" t="s">
        <v>42</v>
      </c>
      <c r="V418" s="5" t="str">
        <f t="shared" si="61"/>
        <v>film &amp; video</v>
      </c>
      <c r="W418" t="str">
        <f t="shared" si="62"/>
        <v>documentary</v>
      </c>
    </row>
    <row r="419" spans="1:23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 s="7">
        <f t="shared" si="54"/>
        <v>0.55470588235294116</v>
      </c>
      <c r="H419">
        <v>15</v>
      </c>
      <c r="I419" s="8">
        <f t="shared" si="55"/>
        <v>62.866666666666667</v>
      </c>
      <c r="J419" t="s">
        <v>21</v>
      </c>
      <c r="K419" t="s">
        <v>22</v>
      </c>
      <c r="L419">
        <v>1541221200</v>
      </c>
      <c r="M419" s="12">
        <f t="shared" si="56"/>
        <v>43407.208333333328</v>
      </c>
      <c r="N419" s="14">
        <f t="shared" si="57"/>
        <v>43407.208333333328</v>
      </c>
      <c r="O419" s="9" t="str">
        <f t="shared" si="58"/>
        <v>November</v>
      </c>
      <c r="P419" s="9">
        <f t="shared" si="59"/>
        <v>2018</v>
      </c>
      <c r="Q419">
        <v>1543298400</v>
      </c>
      <c r="R419" s="5">
        <f t="shared" si="60"/>
        <v>43431.25</v>
      </c>
      <c r="S419" t="b">
        <v>0</v>
      </c>
      <c r="T419" t="b">
        <v>0</v>
      </c>
      <c r="U419" t="s">
        <v>33</v>
      </c>
      <c r="V419" s="5" t="str">
        <f t="shared" si="61"/>
        <v>theater</v>
      </c>
      <c r="W419" t="str">
        <f t="shared" si="62"/>
        <v>plays</v>
      </c>
    </row>
    <row r="420" spans="1:23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 s="7">
        <f t="shared" si="54"/>
        <v>0.57399511301160655</v>
      </c>
      <c r="H420">
        <v>1999</v>
      </c>
      <c r="I420" s="8">
        <f t="shared" si="55"/>
        <v>47.005002501250623</v>
      </c>
      <c r="J420" t="s">
        <v>15</v>
      </c>
      <c r="K420" t="s">
        <v>16</v>
      </c>
      <c r="L420">
        <v>1336280400</v>
      </c>
      <c r="M420" s="12">
        <f t="shared" si="56"/>
        <v>41035.208333333336</v>
      </c>
      <c r="N420" s="14">
        <f t="shared" si="57"/>
        <v>41035.208333333336</v>
      </c>
      <c r="O420" s="9" t="str">
        <f t="shared" si="58"/>
        <v>May</v>
      </c>
      <c r="P420" s="9">
        <f t="shared" si="59"/>
        <v>2012</v>
      </c>
      <c r="Q420">
        <v>1336366800</v>
      </c>
      <c r="R420" s="5">
        <f t="shared" si="60"/>
        <v>41036.208333333336</v>
      </c>
      <c r="S420" t="b">
        <v>0</v>
      </c>
      <c r="T420" t="b">
        <v>0</v>
      </c>
      <c r="U420" t="s">
        <v>42</v>
      </c>
      <c r="V420" s="5" t="str">
        <f t="shared" si="61"/>
        <v>film &amp; video</v>
      </c>
      <c r="W420" t="str">
        <f t="shared" si="62"/>
        <v>documentary</v>
      </c>
    </row>
    <row r="421" spans="1:23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 s="7">
        <f t="shared" si="54"/>
        <v>1.2343497363796134</v>
      </c>
      <c r="H421">
        <v>5203</v>
      </c>
      <c r="I421" s="8">
        <f t="shared" si="55"/>
        <v>26.997693638285604</v>
      </c>
      <c r="J421" t="s">
        <v>21</v>
      </c>
      <c r="K421" t="s">
        <v>22</v>
      </c>
      <c r="L421">
        <v>1324533600</v>
      </c>
      <c r="M421" s="12">
        <f t="shared" si="56"/>
        <v>40899.25</v>
      </c>
      <c r="N421" s="14">
        <f t="shared" si="57"/>
        <v>40899.25</v>
      </c>
      <c r="O421" s="9" t="str">
        <f t="shared" si="58"/>
        <v>December</v>
      </c>
      <c r="P421" s="9">
        <f t="shared" si="59"/>
        <v>2011</v>
      </c>
      <c r="Q421">
        <v>1325052000</v>
      </c>
      <c r="R421" s="5">
        <f t="shared" si="60"/>
        <v>40905.25</v>
      </c>
      <c r="S421" t="b">
        <v>0</v>
      </c>
      <c r="T421" t="b">
        <v>0</v>
      </c>
      <c r="U421" t="s">
        <v>28</v>
      </c>
      <c r="V421" s="5" t="str">
        <f t="shared" si="61"/>
        <v>technology</v>
      </c>
      <c r="W421" t="str">
        <f t="shared" si="62"/>
        <v>web</v>
      </c>
    </row>
    <row r="422" spans="1:23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 s="7">
        <f t="shared" si="54"/>
        <v>1.2846</v>
      </c>
      <c r="H422">
        <v>94</v>
      </c>
      <c r="I422" s="8">
        <f t="shared" si="55"/>
        <v>68.329787234042556</v>
      </c>
      <c r="J422" t="s">
        <v>21</v>
      </c>
      <c r="K422" t="s">
        <v>22</v>
      </c>
      <c r="L422">
        <v>1498366800</v>
      </c>
      <c r="M422" s="12">
        <f t="shared" si="56"/>
        <v>42911.208333333328</v>
      </c>
      <c r="N422" s="14">
        <f t="shared" si="57"/>
        <v>42911.208333333328</v>
      </c>
      <c r="O422" s="9" t="str">
        <f t="shared" si="58"/>
        <v>June</v>
      </c>
      <c r="P422" s="9">
        <f t="shared" si="59"/>
        <v>2017</v>
      </c>
      <c r="Q422">
        <v>1499576400</v>
      </c>
      <c r="R422" s="5">
        <f t="shared" si="60"/>
        <v>42925.208333333328</v>
      </c>
      <c r="S422" t="b">
        <v>0</v>
      </c>
      <c r="T422" t="b">
        <v>0</v>
      </c>
      <c r="U422" t="s">
        <v>33</v>
      </c>
      <c r="V422" s="5" t="str">
        <f t="shared" si="61"/>
        <v>theater</v>
      </c>
      <c r="W422" t="str">
        <f t="shared" si="62"/>
        <v>plays</v>
      </c>
    </row>
    <row r="423" spans="1:23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 s="7">
        <f t="shared" si="54"/>
        <v>0.63989361702127656</v>
      </c>
      <c r="H423">
        <v>118</v>
      </c>
      <c r="I423" s="8">
        <f t="shared" si="55"/>
        <v>50.974576271186443</v>
      </c>
      <c r="J423" t="s">
        <v>21</v>
      </c>
      <c r="K423" t="s">
        <v>22</v>
      </c>
      <c r="L423">
        <v>1498712400</v>
      </c>
      <c r="M423" s="12">
        <f t="shared" si="56"/>
        <v>42915.208333333328</v>
      </c>
      <c r="N423" s="14">
        <f t="shared" si="57"/>
        <v>42915.208333333328</v>
      </c>
      <c r="O423" s="9" t="str">
        <f t="shared" si="58"/>
        <v>June</v>
      </c>
      <c r="P423" s="9">
        <f t="shared" si="59"/>
        <v>2017</v>
      </c>
      <c r="Q423">
        <v>1501304400</v>
      </c>
      <c r="R423" s="5">
        <f t="shared" si="60"/>
        <v>42945.208333333328</v>
      </c>
      <c r="S423" t="b">
        <v>0</v>
      </c>
      <c r="T423" t="b">
        <v>1</v>
      </c>
      <c r="U423" t="s">
        <v>65</v>
      </c>
      <c r="V423" s="5" t="str">
        <f t="shared" si="61"/>
        <v>technology</v>
      </c>
      <c r="W423" t="str">
        <f t="shared" si="62"/>
        <v>wearables</v>
      </c>
    </row>
    <row r="424" spans="1:23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 s="7">
        <f t="shared" si="54"/>
        <v>1.2729885057471264</v>
      </c>
      <c r="H424">
        <v>205</v>
      </c>
      <c r="I424" s="8">
        <f t="shared" si="55"/>
        <v>54.024390243902438</v>
      </c>
      <c r="J424" t="s">
        <v>21</v>
      </c>
      <c r="K424" t="s">
        <v>22</v>
      </c>
      <c r="L424">
        <v>1271480400</v>
      </c>
      <c r="M424" s="12">
        <f t="shared" si="56"/>
        <v>40285.208333333336</v>
      </c>
      <c r="N424" s="14">
        <f t="shared" si="57"/>
        <v>40285.208333333336</v>
      </c>
      <c r="O424" s="9" t="str">
        <f t="shared" si="58"/>
        <v>April</v>
      </c>
      <c r="P424" s="9">
        <f t="shared" si="59"/>
        <v>2010</v>
      </c>
      <c r="Q424">
        <v>1273208400</v>
      </c>
      <c r="R424" s="5">
        <f t="shared" si="60"/>
        <v>40305.208333333336</v>
      </c>
      <c r="S424" t="b">
        <v>0</v>
      </c>
      <c r="T424" t="b">
        <v>1</v>
      </c>
      <c r="U424" t="s">
        <v>33</v>
      </c>
      <c r="V424" s="5" t="str">
        <f t="shared" si="61"/>
        <v>theater</v>
      </c>
      <c r="W424" t="str">
        <f t="shared" si="62"/>
        <v>plays</v>
      </c>
    </row>
    <row r="425" spans="1:23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 s="7">
        <f t="shared" si="54"/>
        <v>0.10638024357239513</v>
      </c>
      <c r="H425">
        <v>162</v>
      </c>
      <c r="I425" s="8">
        <f t="shared" si="55"/>
        <v>97.055555555555557</v>
      </c>
      <c r="J425" t="s">
        <v>21</v>
      </c>
      <c r="K425" t="s">
        <v>22</v>
      </c>
      <c r="L425">
        <v>1316667600</v>
      </c>
      <c r="M425" s="12">
        <f t="shared" si="56"/>
        <v>40808.208333333336</v>
      </c>
      <c r="N425" s="14">
        <f t="shared" si="57"/>
        <v>40808.208333333336</v>
      </c>
      <c r="O425" s="9" t="str">
        <f t="shared" si="58"/>
        <v>September</v>
      </c>
      <c r="P425" s="9">
        <f t="shared" si="59"/>
        <v>2011</v>
      </c>
      <c r="Q425">
        <v>1316840400</v>
      </c>
      <c r="R425" s="5">
        <f t="shared" si="60"/>
        <v>40810.208333333336</v>
      </c>
      <c r="S425" t="b">
        <v>0</v>
      </c>
      <c r="T425" t="b">
        <v>1</v>
      </c>
      <c r="U425" t="s">
        <v>17</v>
      </c>
      <c r="V425" s="5" t="str">
        <f t="shared" si="61"/>
        <v>food</v>
      </c>
      <c r="W425" t="str">
        <f t="shared" si="62"/>
        <v>food trucks</v>
      </c>
    </row>
    <row r="426" spans="1:23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 s="7">
        <f t="shared" si="54"/>
        <v>0.40470588235294119</v>
      </c>
      <c r="H426">
        <v>83</v>
      </c>
      <c r="I426" s="8">
        <f t="shared" si="55"/>
        <v>24.867469879518072</v>
      </c>
      <c r="J426" t="s">
        <v>21</v>
      </c>
      <c r="K426" t="s">
        <v>22</v>
      </c>
      <c r="L426">
        <v>1524027600</v>
      </c>
      <c r="M426" s="12">
        <f t="shared" si="56"/>
        <v>43208.208333333328</v>
      </c>
      <c r="N426" s="14">
        <f t="shared" si="57"/>
        <v>43208.208333333328</v>
      </c>
      <c r="O426" s="9" t="str">
        <f t="shared" si="58"/>
        <v>April</v>
      </c>
      <c r="P426" s="9">
        <f t="shared" si="59"/>
        <v>2018</v>
      </c>
      <c r="Q426">
        <v>1524546000</v>
      </c>
      <c r="R426" s="5">
        <f t="shared" si="60"/>
        <v>43214.208333333328</v>
      </c>
      <c r="S426" t="b">
        <v>0</v>
      </c>
      <c r="T426" t="b">
        <v>0</v>
      </c>
      <c r="U426" t="s">
        <v>60</v>
      </c>
      <c r="V426" s="5" t="str">
        <f t="shared" si="61"/>
        <v>music</v>
      </c>
      <c r="W426" t="str">
        <f t="shared" si="62"/>
        <v>indie rock</v>
      </c>
    </row>
    <row r="427" spans="1:23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 s="7">
        <f t="shared" si="54"/>
        <v>2.8766666666666665</v>
      </c>
      <c r="H427">
        <v>92</v>
      </c>
      <c r="I427" s="8">
        <f t="shared" si="55"/>
        <v>84.423913043478265</v>
      </c>
      <c r="J427" t="s">
        <v>21</v>
      </c>
      <c r="K427" t="s">
        <v>22</v>
      </c>
      <c r="L427">
        <v>1438059600</v>
      </c>
      <c r="M427" s="12">
        <f t="shared" si="56"/>
        <v>42213.208333333328</v>
      </c>
      <c r="N427" s="14">
        <f t="shared" si="57"/>
        <v>42213.208333333328</v>
      </c>
      <c r="O427" s="9" t="str">
        <f t="shared" si="58"/>
        <v>July</v>
      </c>
      <c r="P427" s="9">
        <f t="shared" si="59"/>
        <v>2015</v>
      </c>
      <c r="Q427">
        <v>1438578000</v>
      </c>
      <c r="R427" s="5">
        <f t="shared" si="60"/>
        <v>42219.208333333328</v>
      </c>
      <c r="S427" t="b">
        <v>0</v>
      </c>
      <c r="T427" t="b">
        <v>0</v>
      </c>
      <c r="U427" t="s">
        <v>122</v>
      </c>
      <c r="V427" s="5" t="str">
        <f t="shared" si="61"/>
        <v>photography</v>
      </c>
      <c r="W427" t="str">
        <f t="shared" si="62"/>
        <v>photography books</v>
      </c>
    </row>
    <row r="428" spans="1:23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 s="7">
        <f t="shared" si="54"/>
        <v>5.7294444444444448</v>
      </c>
      <c r="H428">
        <v>219</v>
      </c>
      <c r="I428" s="8">
        <f t="shared" si="55"/>
        <v>47.091324200913242</v>
      </c>
      <c r="J428" t="s">
        <v>21</v>
      </c>
      <c r="K428" t="s">
        <v>22</v>
      </c>
      <c r="L428">
        <v>1361944800</v>
      </c>
      <c r="M428" s="12">
        <f t="shared" si="56"/>
        <v>41332.25</v>
      </c>
      <c r="N428" s="14">
        <f t="shared" si="57"/>
        <v>41332.25</v>
      </c>
      <c r="O428" s="9" t="str">
        <f t="shared" si="58"/>
        <v>February</v>
      </c>
      <c r="P428" s="9">
        <f t="shared" si="59"/>
        <v>2013</v>
      </c>
      <c r="Q428">
        <v>1362549600</v>
      </c>
      <c r="R428" s="5">
        <f t="shared" si="60"/>
        <v>41339.25</v>
      </c>
      <c r="S428" t="b">
        <v>0</v>
      </c>
      <c r="T428" t="b">
        <v>0</v>
      </c>
      <c r="U428" t="s">
        <v>33</v>
      </c>
      <c r="V428" s="5" t="str">
        <f t="shared" si="61"/>
        <v>theater</v>
      </c>
      <c r="W428" t="str">
        <f t="shared" si="62"/>
        <v>plays</v>
      </c>
    </row>
    <row r="429" spans="1:23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 s="7">
        <f t="shared" si="54"/>
        <v>1.1290429799426933</v>
      </c>
      <c r="H429">
        <v>2526</v>
      </c>
      <c r="I429" s="8">
        <f t="shared" si="55"/>
        <v>77.996041171813147</v>
      </c>
      <c r="J429" t="s">
        <v>21</v>
      </c>
      <c r="K429" t="s">
        <v>22</v>
      </c>
      <c r="L429">
        <v>1410584400</v>
      </c>
      <c r="M429" s="12">
        <f t="shared" si="56"/>
        <v>41895.208333333336</v>
      </c>
      <c r="N429" s="14">
        <f t="shared" si="57"/>
        <v>41895.208333333336</v>
      </c>
      <c r="O429" s="9" t="str">
        <f t="shared" si="58"/>
        <v>September</v>
      </c>
      <c r="P429" s="9">
        <f t="shared" si="59"/>
        <v>2014</v>
      </c>
      <c r="Q429">
        <v>1413349200</v>
      </c>
      <c r="R429" s="5">
        <f t="shared" si="60"/>
        <v>41927.208333333336</v>
      </c>
      <c r="S429" t="b">
        <v>0</v>
      </c>
      <c r="T429" t="b">
        <v>1</v>
      </c>
      <c r="U429" t="s">
        <v>33</v>
      </c>
      <c r="V429" s="5" t="str">
        <f t="shared" si="61"/>
        <v>theater</v>
      </c>
      <c r="W429" t="str">
        <f t="shared" si="62"/>
        <v>plays</v>
      </c>
    </row>
    <row r="430" spans="1:23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 s="7">
        <f t="shared" si="54"/>
        <v>0.46387573964497042</v>
      </c>
      <c r="H430">
        <v>747</v>
      </c>
      <c r="I430" s="8">
        <f t="shared" si="55"/>
        <v>62.967871485943775</v>
      </c>
      <c r="J430" t="s">
        <v>21</v>
      </c>
      <c r="K430" t="s">
        <v>22</v>
      </c>
      <c r="L430">
        <v>1297404000</v>
      </c>
      <c r="M430" s="12">
        <f t="shared" si="56"/>
        <v>40585.25</v>
      </c>
      <c r="N430" s="14">
        <f t="shared" si="57"/>
        <v>40585.25</v>
      </c>
      <c r="O430" s="9" t="str">
        <f t="shared" si="58"/>
        <v>February</v>
      </c>
      <c r="P430" s="9">
        <f t="shared" si="59"/>
        <v>2011</v>
      </c>
      <c r="Q430">
        <v>1298008800</v>
      </c>
      <c r="R430" s="5">
        <f t="shared" si="60"/>
        <v>40592.25</v>
      </c>
      <c r="S430" t="b">
        <v>0</v>
      </c>
      <c r="T430" t="b">
        <v>0</v>
      </c>
      <c r="U430" t="s">
        <v>71</v>
      </c>
      <c r="V430" s="5" t="str">
        <f t="shared" si="61"/>
        <v>film &amp; video</v>
      </c>
      <c r="W430" t="str">
        <f t="shared" si="62"/>
        <v>animation</v>
      </c>
    </row>
    <row r="431" spans="1:23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 s="7">
        <f t="shared" si="54"/>
        <v>0.90675916230366493</v>
      </c>
      <c r="H431">
        <v>2138</v>
      </c>
      <c r="I431" s="8">
        <f t="shared" si="55"/>
        <v>81.006080449017773</v>
      </c>
      <c r="J431" t="s">
        <v>21</v>
      </c>
      <c r="K431" t="s">
        <v>22</v>
      </c>
      <c r="L431">
        <v>1392012000</v>
      </c>
      <c r="M431" s="12">
        <f t="shared" si="56"/>
        <v>41680.25</v>
      </c>
      <c r="N431" s="14">
        <f t="shared" si="57"/>
        <v>41680.25</v>
      </c>
      <c r="O431" s="9" t="str">
        <f t="shared" si="58"/>
        <v>February</v>
      </c>
      <c r="P431" s="9">
        <f t="shared" si="59"/>
        <v>2014</v>
      </c>
      <c r="Q431">
        <v>1394427600</v>
      </c>
      <c r="R431" s="5">
        <f t="shared" si="60"/>
        <v>41708.208333333336</v>
      </c>
      <c r="S431" t="b">
        <v>0</v>
      </c>
      <c r="T431" t="b">
        <v>1</v>
      </c>
      <c r="U431" t="s">
        <v>122</v>
      </c>
      <c r="V431" s="5" t="str">
        <f t="shared" si="61"/>
        <v>photography</v>
      </c>
      <c r="W431" t="str">
        <f t="shared" si="62"/>
        <v>photography books</v>
      </c>
    </row>
    <row r="432" spans="1:23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 s="7">
        <f t="shared" si="54"/>
        <v>0.67740740740740746</v>
      </c>
      <c r="H432">
        <v>84</v>
      </c>
      <c r="I432" s="8">
        <f t="shared" si="55"/>
        <v>65.321428571428569</v>
      </c>
      <c r="J432" t="s">
        <v>21</v>
      </c>
      <c r="K432" t="s">
        <v>22</v>
      </c>
      <c r="L432">
        <v>1569733200</v>
      </c>
      <c r="M432" s="12">
        <f t="shared" si="56"/>
        <v>43737.208333333328</v>
      </c>
      <c r="N432" s="14">
        <f t="shared" si="57"/>
        <v>43737.208333333328</v>
      </c>
      <c r="O432" s="9" t="str">
        <f t="shared" si="58"/>
        <v>September</v>
      </c>
      <c r="P432" s="9">
        <f t="shared" si="59"/>
        <v>2019</v>
      </c>
      <c r="Q432">
        <v>1572670800</v>
      </c>
      <c r="R432" s="5">
        <f t="shared" si="60"/>
        <v>43771.208333333328</v>
      </c>
      <c r="S432" t="b">
        <v>0</v>
      </c>
      <c r="T432" t="b">
        <v>0</v>
      </c>
      <c r="U432" t="s">
        <v>33</v>
      </c>
      <c r="V432" s="5" t="str">
        <f t="shared" si="61"/>
        <v>theater</v>
      </c>
      <c r="W432" t="str">
        <f t="shared" si="62"/>
        <v>plays</v>
      </c>
    </row>
    <row r="433" spans="1:23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 s="7">
        <f t="shared" si="54"/>
        <v>1.9249019607843136</v>
      </c>
      <c r="H433">
        <v>94</v>
      </c>
      <c r="I433" s="8">
        <f t="shared" si="55"/>
        <v>104.43617021276596</v>
      </c>
      <c r="J433" t="s">
        <v>21</v>
      </c>
      <c r="K433" t="s">
        <v>22</v>
      </c>
      <c r="L433">
        <v>1529643600</v>
      </c>
      <c r="M433" s="12">
        <f t="shared" si="56"/>
        <v>43273.208333333328</v>
      </c>
      <c r="N433" s="14">
        <f t="shared" si="57"/>
        <v>43273.208333333328</v>
      </c>
      <c r="O433" s="9" t="str">
        <f t="shared" si="58"/>
        <v>June</v>
      </c>
      <c r="P433" s="9">
        <f t="shared" si="59"/>
        <v>2018</v>
      </c>
      <c r="Q433">
        <v>1531112400</v>
      </c>
      <c r="R433" s="5">
        <f t="shared" si="60"/>
        <v>43290.208333333328</v>
      </c>
      <c r="S433" t="b">
        <v>1</v>
      </c>
      <c r="T433" t="b">
        <v>0</v>
      </c>
      <c r="U433" t="s">
        <v>33</v>
      </c>
      <c r="V433" s="5" t="str">
        <f t="shared" si="61"/>
        <v>theater</v>
      </c>
      <c r="W433" t="str">
        <f t="shared" si="62"/>
        <v>plays</v>
      </c>
    </row>
    <row r="434" spans="1:23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 s="7">
        <f t="shared" si="54"/>
        <v>0.82714285714285718</v>
      </c>
      <c r="H434">
        <v>91</v>
      </c>
      <c r="I434" s="8">
        <f t="shared" si="55"/>
        <v>69.989010989010993</v>
      </c>
      <c r="J434" t="s">
        <v>21</v>
      </c>
      <c r="K434" t="s">
        <v>22</v>
      </c>
      <c r="L434">
        <v>1399006800</v>
      </c>
      <c r="M434" s="12">
        <f t="shared" si="56"/>
        <v>41761.208333333336</v>
      </c>
      <c r="N434" s="14">
        <f t="shared" si="57"/>
        <v>41761.208333333336</v>
      </c>
      <c r="O434" s="9" t="str">
        <f t="shared" si="58"/>
        <v>May</v>
      </c>
      <c r="P434" s="9">
        <f t="shared" si="59"/>
        <v>2014</v>
      </c>
      <c r="Q434">
        <v>1400734800</v>
      </c>
      <c r="R434" s="5">
        <f t="shared" si="60"/>
        <v>41781.208333333336</v>
      </c>
      <c r="S434" t="b">
        <v>0</v>
      </c>
      <c r="T434" t="b">
        <v>0</v>
      </c>
      <c r="U434" t="s">
        <v>33</v>
      </c>
      <c r="V434" s="5" t="str">
        <f t="shared" si="61"/>
        <v>theater</v>
      </c>
      <c r="W434" t="str">
        <f t="shared" si="62"/>
        <v>plays</v>
      </c>
    </row>
    <row r="435" spans="1:23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 s="7">
        <f t="shared" si="54"/>
        <v>0.54163920922570019</v>
      </c>
      <c r="H435">
        <v>792</v>
      </c>
      <c r="I435" s="8">
        <f t="shared" si="55"/>
        <v>83.023989898989896</v>
      </c>
      <c r="J435" t="s">
        <v>21</v>
      </c>
      <c r="K435" t="s">
        <v>22</v>
      </c>
      <c r="L435">
        <v>1385359200</v>
      </c>
      <c r="M435" s="12">
        <f t="shared" si="56"/>
        <v>41603.25</v>
      </c>
      <c r="N435" s="14">
        <f t="shared" si="57"/>
        <v>41603.25</v>
      </c>
      <c r="O435" s="9" t="str">
        <f t="shared" si="58"/>
        <v>November</v>
      </c>
      <c r="P435" s="9">
        <f t="shared" si="59"/>
        <v>2013</v>
      </c>
      <c r="Q435">
        <v>1386741600</v>
      </c>
      <c r="R435" s="5">
        <f t="shared" si="60"/>
        <v>41619.25</v>
      </c>
      <c r="S435" t="b">
        <v>0</v>
      </c>
      <c r="T435" t="b">
        <v>1</v>
      </c>
      <c r="U435" t="s">
        <v>42</v>
      </c>
      <c r="V435" s="5" t="str">
        <f t="shared" si="61"/>
        <v>film &amp; video</v>
      </c>
      <c r="W435" t="str">
        <f t="shared" si="62"/>
        <v>documentary</v>
      </c>
    </row>
    <row r="436" spans="1:23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 s="7">
        <f t="shared" si="54"/>
        <v>0.16722222222222222</v>
      </c>
      <c r="H436">
        <v>10</v>
      </c>
      <c r="I436" s="8">
        <f t="shared" si="55"/>
        <v>90.3</v>
      </c>
      <c r="J436" t="s">
        <v>15</v>
      </c>
      <c r="K436" t="s">
        <v>16</v>
      </c>
      <c r="L436">
        <v>1480572000</v>
      </c>
      <c r="M436" s="12">
        <f t="shared" si="56"/>
        <v>42705.25</v>
      </c>
      <c r="N436" s="14">
        <f t="shared" si="57"/>
        <v>42705.25</v>
      </c>
      <c r="O436" s="9" t="str">
        <f t="shared" si="58"/>
        <v>December</v>
      </c>
      <c r="P436" s="9">
        <f t="shared" si="59"/>
        <v>2016</v>
      </c>
      <c r="Q436">
        <v>1481781600</v>
      </c>
      <c r="R436" s="5">
        <f t="shared" si="60"/>
        <v>42719.25</v>
      </c>
      <c r="S436" t="b">
        <v>1</v>
      </c>
      <c r="T436" t="b">
        <v>0</v>
      </c>
      <c r="U436" t="s">
        <v>33</v>
      </c>
      <c r="V436" s="5" t="str">
        <f t="shared" si="61"/>
        <v>theater</v>
      </c>
      <c r="W436" t="str">
        <f t="shared" si="62"/>
        <v>plays</v>
      </c>
    </row>
    <row r="437" spans="1:23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 s="7">
        <f t="shared" si="54"/>
        <v>1.168766404199475</v>
      </c>
      <c r="H437">
        <v>1713</v>
      </c>
      <c r="I437" s="8">
        <f t="shared" si="55"/>
        <v>103.98131932282546</v>
      </c>
      <c r="J437" t="s">
        <v>107</v>
      </c>
      <c r="K437" t="s">
        <v>108</v>
      </c>
      <c r="L437">
        <v>1418623200</v>
      </c>
      <c r="M437" s="12">
        <f t="shared" si="56"/>
        <v>41988.25</v>
      </c>
      <c r="N437" s="14">
        <f t="shared" si="57"/>
        <v>41988.25</v>
      </c>
      <c r="O437" s="9" t="str">
        <f t="shared" si="58"/>
        <v>December</v>
      </c>
      <c r="P437" s="9">
        <f t="shared" si="59"/>
        <v>2014</v>
      </c>
      <c r="Q437">
        <v>1419660000</v>
      </c>
      <c r="R437" s="5">
        <f t="shared" si="60"/>
        <v>42000.25</v>
      </c>
      <c r="S437" t="b">
        <v>0</v>
      </c>
      <c r="T437" t="b">
        <v>1</v>
      </c>
      <c r="U437" t="s">
        <v>33</v>
      </c>
      <c r="V437" s="5" t="str">
        <f t="shared" si="61"/>
        <v>theater</v>
      </c>
      <c r="W437" t="str">
        <f t="shared" si="62"/>
        <v>plays</v>
      </c>
    </row>
    <row r="438" spans="1:23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 s="7">
        <f t="shared" si="54"/>
        <v>10.521538461538462</v>
      </c>
      <c r="H438">
        <v>249</v>
      </c>
      <c r="I438" s="8">
        <f t="shared" si="55"/>
        <v>54.931726907630519</v>
      </c>
      <c r="J438" t="s">
        <v>21</v>
      </c>
      <c r="K438" t="s">
        <v>22</v>
      </c>
      <c r="L438">
        <v>1555736400</v>
      </c>
      <c r="M438" s="12">
        <f t="shared" si="56"/>
        <v>43575.208333333328</v>
      </c>
      <c r="N438" s="14">
        <f t="shared" si="57"/>
        <v>43575.208333333328</v>
      </c>
      <c r="O438" s="9" t="str">
        <f t="shared" si="58"/>
        <v>April</v>
      </c>
      <c r="P438" s="9">
        <f t="shared" si="59"/>
        <v>2019</v>
      </c>
      <c r="Q438">
        <v>1555822800</v>
      </c>
      <c r="R438" s="5">
        <f t="shared" si="60"/>
        <v>43576.208333333328</v>
      </c>
      <c r="S438" t="b">
        <v>0</v>
      </c>
      <c r="T438" t="b">
        <v>0</v>
      </c>
      <c r="U438" t="s">
        <v>159</v>
      </c>
      <c r="V438" s="5" t="str">
        <f t="shared" si="61"/>
        <v>music</v>
      </c>
      <c r="W438" t="str">
        <f t="shared" si="62"/>
        <v>jazz</v>
      </c>
    </row>
    <row r="439" spans="1:23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 s="7">
        <f t="shared" si="54"/>
        <v>1.2307407407407407</v>
      </c>
      <c r="H439">
        <v>192</v>
      </c>
      <c r="I439" s="8">
        <f t="shared" si="55"/>
        <v>51.921875</v>
      </c>
      <c r="J439" t="s">
        <v>21</v>
      </c>
      <c r="K439" t="s">
        <v>22</v>
      </c>
      <c r="L439">
        <v>1442120400</v>
      </c>
      <c r="M439" s="12">
        <f t="shared" si="56"/>
        <v>42260.208333333328</v>
      </c>
      <c r="N439" s="14">
        <f t="shared" si="57"/>
        <v>42260.208333333328</v>
      </c>
      <c r="O439" s="9" t="str">
        <f t="shared" si="58"/>
        <v>September</v>
      </c>
      <c r="P439" s="9">
        <f t="shared" si="59"/>
        <v>2015</v>
      </c>
      <c r="Q439">
        <v>1442379600</v>
      </c>
      <c r="R439" s="5">
        <f t="shared" si="60"/>
        <v>42263.208333333328</v>
      </c>
      <c r="S439" t="b">
        <v>0</v>
      </c>
      <c r="T439" t="b">
        <v>1</v>
      </c>
      <c r="U439" t="s">
        <v>71</v>
      </c>
      <c r="V439" s="5" t="str">
        <f t="shared" si="61"/>
        <v>film &amp; video</v>
      </c>
      <c r="W439" t="str">
        <f t="shared" si="62"/>
        <v>animation</v>
      </c>
    </row>
    <row r="440" spans="1:23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 s="7">
        <f t="shared" si="54"/>
        <v>1.7863855421686747</v>
      </c>
      <c r="H440">
        <v>247</v>
      </c>
      <c r="I440" s="8">
        <f t="shared" si="55"/>
        <v>60.02834008097166</v>
      </c>
      <c r="J440" t="s">
        <v>21</v>
      </c>
      <c r="K440" t="s">
        <v>22</v>
      </c>
      <c r="L440">
        <v>1362376800</v>
      </c>
      <c r="M440" s="12">
        <f t="shared" si="56"/>
        <v>41337.25</v>
      </c>
      <c r="N440" s="14">
        <f t="shared" si="57"/>
        <v>41337.25</v>
      </c>
      <c r="O440" s="9" t="str">
        <f t="shared" si="58"/>
        <v>March</v>
      </c>
      <c r="P440" s="9">
        <f t="shared" si="59"/>
        <v>2013</v>
      </c>
      <c r="Q440">
        <v>1364965200</v>
      </c>
      <c r="R440" s="5">
        <f t="shared" si="60"/>
        <v>41367.208333333336</v>
      </c>
      <c r="S440" t="b">
        <v>0</v>
      </c>
      <c r="T440" t="b">
        <v>0</v>
      </c>
      <c r="U440" t="s">
        <v>33</v>
      </c>
      <c r="V440" s="5" t="str">
        <f t="shared" si="61"/>
        <v>theater</v>
      </c>
      <c r="W440" t="str">
        <f t="shared" si="62"/>
        <v>plays</v>
      </c>
    </row>
    <row r="441" spans="1:23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 s="7">
        <f t="shared" si="54"/>
        <v>3.5528169014084505</v>
      </c>
      <c r="H441">
        <v>2293</v>
      </c>
      <c r="I441" s="8">
        <f t="shared" si="55"/>
        <v>44.003488879197555</v>
      </c>
      <c r="J441" t="s">
        <v>21</v>
      </c>
      <c r="K441" t="s">
        <v>22</v>
      </c>
      <c r="L441">
        <v>1478408400</v>
      </c>
      <c r="M441" s="12">
        <f t="shared" si="56"/>
        <v>42680.208333333328</v>
      </c>
      <c r="N441" s="14">
        <f t="shared" si="57"/>
        <v>42680.208333333328</v>
      </c>
      <c r="O441" s="9" t="str">
        <f t="shared" si="58"/>
        <v>November</v>
      </c>
      <c r="P441" s="9">
        <f t="shared" si="59"/>
        <v>2016</v>
      </c>
      <c r="Q441">
        <v>1479016800</v>
      </c>
      <c r="R441" s="5">
        <f t="shared" si="60"/>
        <v>42687.25</v>
      </c>
      <c r="S441" t="b">
        <v>0</v>
      </c>
      <c r="T441" t="b">
        <v>0</v>
      </c>
      <c r="U441" t="s">
        <v>474</v>
      </c>
      <c r="V441" s="5" t="str">
        <f t="shared" si="61"/>
        <v>film &amp; video</v>
      </c>
      <c r="W441" t="str">
        <f t="shared" si="62"/>
        <v>science fiction</v>
      </c>
    </row>
    <row r="442" spans="1:23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 s="7">
        <f t="shared" si="54"/>
        <v>1.6190634146341463</v>
      </c>
      <c r="H442">
        <v>3131</v>
      </c>
      <c r="I442" s="8">
        <f t="shared" si="55"/>
        <v>53.003513254551258</v>
      </c>
      <c r="J442" t="s">
        <v>21</v>
      </c>
      <c r="K442" t="s">
        <v>22</v>
      </c>
      <c r="L442">
        <v>1498798800</v>
      </c>
      <c r="M442" s="12">
        <f t="shared" si="56"/>
        <v>42916.208333333328</v>
      </c>
      <c r="N442" s="14">
        <f t="shared" si="57"/>
        <v>42916.208333333328</v>
      </c>
      <c r="O442" s="9" t="str">
        <f t="shared" si="58"/>
        <v>June</v>
      </c>
      <c r="P442" s="9">
        <f t="shared" si="59"/>
        <v>2017</v>
      </c>
      <c r="Q442">
        <v>1499662800</v>
      </c>
      <c r="R442" s="5">
        <f t="shared" si="60"/>
        <v>42926.208333333328</v>
      </c>
      <c r="S442" t="b">
        <v>0</v>
      </c>
      <c r="T442" t="b">
        <v>0</v>
      </c>
      <c r="U442" t="s">
        <v>269</v>
      </c>
      <c r="V442" s="5" t="str">
        <f t="shared" si="61"/>
        <v>film &amp; video</v>
      </c>
      <c r="W442" t="str">
        <f t="shared" si="62"/>
        <v>television</v>
      </c>
    </row>
    <row r="443" spans="1:23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 s="7">
        <f t="shared" si="54"/>
        <v>0.24914285714285714</v>
      </c>
      <c r="H443">
        <v>32</v>
      </c>
      <c r="I443" s="8">
        <f t="shared" si="55"/>
        <v>54.5</v>
      </c>
      <c r="J443" t="s">
        <v>21</v>
      </c>
      <c r="K443" t="s">
        <v>22</v>
      </c>
      <c r="L443">
        <v>1335416400</v>
      </c>
      <c r="M443" s="12">
        <f t="shared" si="56"/>
        <v>41025.208333333336</v>
      </c>
      <c r="N443" s="14">
        <f t="shared" si="57"/>
        <v>41025.208333333336</v>
      </c>
      <c r="O443" s="9" t="str">
        <f t="shared" si="58"/>
        <v>April</v>
      </c>
      <c r="P443" s="9">
        <f t="shared" si="59"/>
        <v>2012</v>
      </c>
      <c r="Q443">
        <v>1337835600</v>
      </c>
      <c r="R443" s="5">
        <f t="shared" si="60"/>
        <v>41053.208333333336</v>
      </c>
      <c r="S443" t="b">
        <v>0</v>
      </c>
      <c r="T443" t="b">
        <v>0</v>
      </c>
      <c r="U443" t="s">
        <v>65</v>
      </c>
      <c r="V443" s="5" t="str">
        <f t="shared" si="61"/>
        <v>technology</v>
      </c>
      <c r="W443" t="str">
        <f t="shared" si="62"/>
        <v>wearables</v>
      </c>
    </row>
    <row r="444" spans="1:23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 s="7">
        <f t="shared" si="54"/>
        <v>1.9872222222222222</v>
      </c>
      <c r="H444">
        <v>143</v>
      </c>
      <c r="I444" s="8">
        <f t="shared" si="55"/>
        <v>75.04195804195804</v>
      </c>
      <c r="J444" t="s">
        <v>107</v>
      </c>
      <c r="K444" t="s">
        <v>108</v>
      </c>
      <c r="L444">
        <v>1504328400</v>
      </c>
      <c r="M444" s="12">
        <f t="shared" si="56"/>
        <v>42980.208333333328</v>
      </c>
      <c r="N444" s="14">
        <f t="shared" si="57"/>
        <v>42980.208333333328</v>
      </c>
      <c r="O444" s="9" t="str">
        <f t="shared" si="58"/>
        <v>September</v>
      </c>
      <c r="P444" s="9">
        <f t="shared" si="59"/>
        <v>2017</v>
      </c>
      <c r="Q444">
        <v>1505710800</v>
      </c>
      <c r="R444" s="5">
        <f t="shared" si="60"/>
        <v>42996.208333333328</v>
      </c>
      <c r="S444" t="b">
        <v>0</v>
      </c>
      <c r="T444" t="b">
        <v>0</v>
      </c>
      <c r="U444" t="s">
        <v>33</v>
      </c>
      <c r="V444" s="5" t="str">
        <f t="shared" si="61"/>
        <v>theater</v>
      </c>
      <c r="W444" t="str">
        <f t="shared" si="62"/>
        <v>plays</v>
      </c>
    </row>
    <row r="445" spans="1:23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 s="7">
        <f t="shared" si="54"/>
        <v>0.34752688172043011</v>
      </c>
      <c r="H445">
        <v>90</v>
      </c>
      <c r="I445" s="8">
        <f t="shared" si="55"/>
        <v>35.911111111111111</v>
      </c>
      <c r="J445" t="s">
        <v>21</v>
      </c>
      <c r="K445" t="s">
        <v>22</v>
      </c>
      <c r="L445">
        <v>1285822800</v>
      </c>
      <c r="M445" s="12">
        <f t="shared" si="56"/>
        <v>40451.208333333336</v>
      </c>
      <c r="N445" s="14">
        <f t="shared" si="57"/>
        <v>40451.208333333336</v>
      </c>
      <c r="O445" s="9" t="str">
        <f t="shared" si="58"/>
        <v>September</v>
      </c>
      <c r="P445" s="9">
        <f t="shared" si="59"/>
        <v>2010</v>
      </c>
      <c r="Q445">
        <v>1287464400</v>
      </c>
      <c r="R445" s="5">
        <f t="shared" si="60"/>
        <v>40470.208333333336</v>
      </c>
      <c r="S445" t="b">
        <v>0</v>
      </c>
      <c r="T445" t="b">
        <v>0</v>
      </c>
      <c r="U445" t="s">
        <v>33</v>
      </c>
      <c r="V445" s="5" t="str">
        <f t="shared" si="61"/>
        <v>theater</v>
      </c>
      <c r="W445" t="str">
        <f t="shared" si="62"/>
        <v>plays</v>
      </c>
    </row>
    <row r="446" spans="1:23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 s="7">
        <f t="shared" si="54"/>
        <v>1.7641935483870967</v>
      </c>
      <c r="H446">
        <v>296</v>
      </c>
      <c r="I446" s="8">
        <f t="shared" si="55"/>
        <v>36.952702702702702</v>
      </c>
      <c r="J446" t="s">
        <v>21</v>
      </c>
      <c r="K446" t="s">
        <v>22</v>
      </c>
      <c r="L446">
        <v>1311483600</v>
      </c>
      <c r="M446" s="12">
        <f t="shared" si="56"/>
        <v>40748.208333333336</v>
      </c>
      <c r="N446" s="14">
        <f t="shared" si="57"/>
        <v>40748.208333333336</v>
      </c>
      <c r="O446" s="9" t="str">
        <f t="shared" si="58"/>
        <v>July</v>
      </c>
      <c r="P446" s="9">
        <f t="shared" si="59"/>
        <v>2011</v>
      </c>
      <c r="Q446">
        <v>1311656400</v>
      </c>
      <c r="R446" s="5">
        <f t="shared" si="60"/>
        <v>40750.208333333336</v>
      </c>
      <c r="S446" t="b">
        <v>0</v>
      </c>
      <c r="T446" t="b">
        <v>1</v>
      </c>
      <c r="U446" t="s">
        <v>60</v>
      </c>
      <c r="V446" s="5" t="str">
        <f t="shared" si="61"/>
        <v>music</v>
      </c>
      <c r="W446" t="str">
        <f t="shared" si="62"/>
        <v>indie rock</v>
      </c>
    </row>
    <row r="447" spans="1:23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 s="7">
        <f t="shared" si="54"/>
        <v>5.1138095238095236</v>
      </c>
      <c r="H447">
        <v>170</v>
      </c>
      <c r="I447" s="8">
        <f t="shared" si="55"/>
        <v>63.170588235294119</v>
      </c>
      <c r="J447" t="s">
        <v>21</v>
      </c>
      <c r="K447" t="s">
        <v>22</v>
      </c>
      <c r="L447">
        <v>1291356000</v>
      </c>
      <c r="M447" s="12">
        <f t="shared" si="56"/>
        <v>40515.25</v>
      </c>
      <c r="N447" s="14">
        <f t="shared" si="57"/>
        <v>40515.25</v>
      </c>
      <c r="O447" s="9" t="str">
        <f t="shared" si="58"/>
        <v>December</v>
      </c>
      <c r="P447" s="9">
        <f t="shared" si="59"/>
        <v>2010</v>
      </c>
      <c r="Q447">
        <v>1293170400</v>
      </c>
      <c r="R447" s="5">
        <f t="shared" si="60"/>
        <v>40536.25</v>
      </c>
      <c r="S447" t="b">
        <v>0</v>
      </c>
      <c r="T447" t="b">
        <v>1</v>
      </c>
      <c r="U447" t="s">
        <v>33</v>
      </c>
      <c r="V447" s="5" t="str">
        <f t="shared" si="61"/>
        <v>theater</v>
      </c>
      <c r="W447" t="str">
        <f t="shared" si="62"/>
        <v>plays</v>
      </c>
    </row>
    <row r="448" spans="1:23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 s="7">
        <f t="shared" si="54"/>
        <v>0.82044117647058823</v>
      </c>
      <c r="H448">
        <v>186</v>
      </c>
      <c r="I448" s="8">
        <f t="shared" si="55"/>
        <v>29.99462365591398</v>
      </c>
      <c r="J448" t="s">
        <v>21</v>
      </c>
      <c r="K448" t="s">
        <v>22</v>
      </c>
      <c r="L448">
        <v>1355810400</v>
      </c>
      <c r="M448" s="12">
        <f t="shared" si="56"/>
        <v>41261.25</v>
      </c>
      <c r="N448" s="14">
        <f t="shared" si="57"/>
        <v>41261.25</v>
      </c>
      <c r="O448" s="9" t="str">
        <f t="shared" si="58"/>
        <v>December</v>
      </c>
      <c r="P448" s="9">
        <f t="shared" si="59"/>
        <v>2012</v>
      </c>
      <c r="Q448">
        <v>1355983200</v>
      </c>
      <c r="R448" s="5">
        <f t="shared" si="60"/>
        <v>41263.25</v>
      </c>
      <c r="S448" t="b">
        <v>0</v>
      </c>
      <c r="T448" t="b">
        <v>0</v>
      </c>
      <c r="U448" t="s">
        <v>65</v>
      </c>
      <c r="V448" s="5" t="str">
        <f t="shared" si="61"/>
        <v>technology</v>
      </c>
      <c r="W448" t="str">
        <f t="shared" si="62"/>
        <v>wearables</v>
      </c>
    </row>
    <row r="449" spans="1:23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 s="7">
        <f t="shared" si="54"/>
        <v>0.24326030927835052</v>
      </c>
      <c r="H449">
        <v>439</v>
      </c>
      <c r="I449" s="8">
        <f t="shared" si="55"/>
        <v>86</v>
      </c>
      <c r="J449" t="s">
        <v>40</v>
      </c>
      <c r="K449" t="s">
        <v>41</v>
      </c>
      <c r="L449">
        <v>1513663200</v>
      </c>
      <c r="M449" s="12">
        <f t="shared" si="56"/>
        <v>43088.25</v>
      </c>
      <c r="N449" s="14">
        <f t="shared" si="57"/>
        <v>43088.25</v>
      </c>
      <c r="O449" s="9" t="str">
        <f t="shared" si="58"/>
        <v>December</v>
      </c>
      <c r="P449" s="9">
        <f t="shared" si="59"/>
        <v>2017</v>
      </c>
      <c r="Q449">
        <v>1515045600</v>
      </c>
      <c r="R449" s="5">
        <f t="shared" si="60"/>
        <v>43104.25</v>
      </c>
      <c r="S449" t="b">
        <v>0</v>
      </c>
      <c r="T449" t="b">
        <v>0</v>
      </c>
      <c r="U449" t="s">
        <v>269</v>
      </c>
      <c r="V449" s="5" t="str">
        <f t="shared" si="61"/>
        <v>film &amp; video</v>
      </c>
      <c r="W449" t="str">
        <f t="shared" si="62"/>
        <v>television</v>
      </c>
    </row>
    <row r="450" spans="1:23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 s="7">
        <f t="shared" si="54"/>
        <v>0.50482758620689661</v>
      </c>
      <c r="H450">
        <v>605</v>
      </c>
      <c r="I450" s="8">
        <f t="shared" si="55"/>
        <v>75.014876033057845</v>
      </c>
      <c r="J450" t="s">
        <v>21</v>
      </c>
      <c r="K450" t="s">
        <v>22</v>
      </c>
      <c r="L450">
        <v>1365915600</v>
      </c>
      <c r="M450" s="12">
        <f t="shared" si="56"/>
        <v>41378.208333333336</v>
      </c>
      <c r="N450" s="14">
        <f t="shared" si="57"/>
        <v>41378.208333333336</v>
      </c>
      <c r="O450" s="9" t="str">
        <f t="shared" si="58"/>
        <v>April</v>
      </c>
      <c r="P450" s="9">
        <f t="shared" si="59"/>
        <v>2013</v>
      </c>
      <c r="Q450">
        <v>1366088400</v>
      </c>
      <c r="R450" s="5">
        <f t="shared" si="60"/>
        <v>41380.208333333336</v>
      </c>
      <c r="S450" t="b">
        <v>0</v>
      </c>
      <c r="T450" t="b">
        <v>1</v>
      </c>
      <c r="U450" t="s">
        <v>89</v>
      </c>
      <c r="V450" s="5" t="str">
        <f t="shared" si="61"/>
        <v>games</v>
      </c>
      <c r="W450" t="str">
        <f t="shared" si="62"/>
        <v>video games</v>
      </c>
    </row>
    <row r="451" spans="1:23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 s="7">
        <f t="shared" ref="G451:G514" si="63">E451/D451</f>
        <v>9.67</v>
      </c>
      <c r="H451">
        <v>86</v>
      </c>
      <c r="I451" s="8">
        <f t="shared" ref="I451:I514" si="64">E451/H451</f>
        <v>101.19767441860465</v>
      </c>
      <c r="J451" t="s">
        <v>36</v>
      </c>
      <c r="K451" t="s">
        <v>37</v>
      </c>
      <c r="L451">
        <v>1551852000</v>
      </c>
      <c r="M451" s="12">
        <f t="shared" ref="M451:M514" si="65">(((L451/60)/60)/24)+DATE(1970,1,1)</f>
        <v>43530.25</v>
      </c>
      <c r="N451" s="14">
        <f t="shared" ref="N451:N514" si="66">(((L451/60)/60)/24)+DATE(1970,1,1)</f>
        <v>43530.25</v>
      </c>
      <c r="O451" s="9" t="str">
        <f t="shared" ref="O451:O514" si="67">TEXT(M451, "mmmm")</f>
        <v>March</v>
      </c>
      <c r="P451" s="9">
        <f t="shared" ref="P451:P514" si="68">YEAR(M451)</f>
        <v>2019</v>
      </c>
      <c r="Q451">
        <v>1553317200</v>
      </c>
      <c r="R451" s="5">
        <f t="shared" ref="R451:R514" si="69">(((Q451/60)/60)/24)+DATE(1970,1,1)</f>
        <v>43547.208333333328</v>
      </c>
      <c r="S451" t="b">
        <v>0</v>
      </c>
      <c r="T451" t="b">
        <v>0</v>
      </c>
      <c r="U451" t="s">
        <v>89</v>
      </c>
      <c r="V451" s="5" t="str">
        <f t="shared" ref="V451:V514" si="70">LEFT(U451,FIND("/",U451)-1)</f>
        <v>games</v>
      </c>
      <c r="W451" t="str">
        <f t="shared" ref="W451:W514" si="71">RIGHT(U451,LEN(U451)-FIND("/",U451))</f>
        <v>video games</v>
      </c>
    </row>
    <row r="452" spans="1:23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 s="7">
        <f t="shared" si="63"/>
        <v>0.04</v>
      </c>
      <c r="H452">
        <v>1</v>
      </c>
      <c r="I452" s="8">
        <f t="shared" si="64"/>
        <v>4</v>
      </c>
      <c r="J452" t="s">
        <v>15</v>
      </c>
      <c r="K452" t="s">
        <v>16</v>
      </c>
      <c r="L452">
        <v>1540098000</v>
      </c>
      <c r="M452" s="12">
        <f t="shared" si="65"/>
        <v>43394.208333333328</v>
      </c>
      <c r="N452" s="14">
        <f t="shared" si="66"/>
        <v>43394.208333333328</v>
      </c>
      <c r="O452" s="9" t="str">
        <f t="shared" si="67"/>
        <v>October</v>
      </c>
      <c r="P452" s="9">
        <f t="shared" si="68"/>
        <v>2018</v>
      </c>
      <c r="Q452">
        <v>1542088800</v>
      </c>
      <c r="R452" s="5">
        <f t="shared" si="69"/>
        <v>43417.25</v>
      </c>
      <c r="S452" t="b">
        <v>0</v>
      </c>
      <c r="T452" t="b">
        <v>0</v>
      </c>
      <c r="U452" t="s">
        <v>71</v>
      </c>
      <c r="V452" s="5" t="str">
        <f t="shared" si="70"/>
        <v>film &amp; video</v>
      </c>
      <c r="W452" t="str">
        <f t="shared" si="71"/>
        <v>animation</v>
      </c>
    </row>
    <row r="453" spans="1:23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 s="7">
        <f t="shared" si="63"/>
        <v>1.2284501347708894</v>
      </c>
      <c r="H453">
        <v>6286</v>
      </c>
      <c r="I453" s="8">
        <f t="shared" si="64"/>
        <v>29.001272669424118</v>
      </c>
      <c r="J453" t="s">
        <v>21</v>
      </c>
      <c r="K453" t="s">
        <v>22</v>
      </c>
      <c r="L453">
        <v>1500440400</v>
      </c>
      <c r="M453" s="12">
        <f t="shared" si="65"/>
        <v>42935.208333333328</v>
      </c>
      <c r="N453" s="14">
        <f t="shared" si="66"/>
        <v>42935.208333333328</v>
      </c>
      <c r="O453" s="9" t="str">
        <f t="shared" si="67"/>
        <v>July</v>
      </c>
      <c r="P453" s="9">
        <f t="shared" si="68"/>
        <v>2017</v>
      </c>
      <c r="Q453">
        <v>1503118800</v>
      </c>
      <c r="R453" s="5">
        <f t="shared" si="69"/>
        <v>42966.208333333328</v>
      </c>
      <c r="S453" t="b">
        <v>0</v>
      </c>
      <c r="T453" t="b">
        <v>0</v>
      </c>
      <c r="U453" t="s">
        <v>23</v>
      </c>
      <c r="V453" s="5" t="str">
        <f t="shared" si="70"/>
        <v>music</v>
      </c>
      <c r="W453" t="str">
        <f t="shared" si="71"/>
        <v>rock</v>
      </c>
    </row>
    <row r="454" spans="1:23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 s="7">
        <f t="shared" si="63"/>
        <v>0.63437500000000002</v>
      </c>
      <c r="H454">
        <v>31</v>
      </c>
      <c r="I454" s="8">
        <f t="shared" si="64"/>
        <v>98.225806451612897</v>
      </c>
      <c r="J454" t="s">
        <v>21</v>
      </c>
      <c r="K454" t="s">
        <v>22</v>
      </c>
      <c r="L454">
        <v>1278392400</v>
      </c>
      <c r="M454" s="12">
        <f t="shared" si="65"/>
        <v>40365.208333333336</v>
      </c>
      <c r="N454" s="14">
        <f t="shared" si="66"/>
        <v>40365.208333333336</v>
      </c>
      <c r="O454" s="9" t="str">
        <f t="shared" si="67"/>
        <v>July</v>
      </c>
      <c r="P454" s="9">
        <f t="shared" si="68"/>
        <v>2010</v>
      </c>
      <c r="Q454">
        <v>1278478800</v>
      </c>
      <c r="R454" s="5">
        <f t="shared" si="69"/>
        <v>40366.208333333336</v>
      </c>
      <c r="S454" t="b">
        <v>0</v>
      </c>
      <c r="T454" t="b">
        <v>0</v>
      </c>
      <c r="U454" t="s">
        <v>53</v>
      </c>
      <c r="V454" s="5" t="str">
        <f t="shared" si="70"/>
        <v>film &amp; video</v>
      </c>
      <c r="W454" t="str">
        <f t="shared" si="71"/>
        <v>drama</v>
      </c>
    </row>
    <row r="455" spans="1:23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 s="7">
        <f t="shared" si="63"/>
        <v>0.56331688596491225</v>
      </c>
      <c r="H455">
        <v>1181</v>
      </c>
      <c r="I455" s="8">
        <f t="shared" si="64"/>
        <v>87.001693480101608</v>
      </c>
      <c r="J455" t="s">
        <v>21</v>
      </c>
      <c r="K455" t="s">
        <v>22</v>
      </c>
      <c r="L455">
        <v>1480572000</v>
      </c>
      <c r="M455" s="12">
        <f t="shared" si="65"/>
        <v>42705.25</v>
      </c>
      <c r="N455" s="14">
        <f t="shared" si="66"/>
        <v>42705.25</v>
      </c>
      <c r="O455" s="9" t="str">
        <f t="shared" si="67"/>
        <v>December</v>
      </c>
      <c r="P455" s="9">
        <f t="shared" si="68"/>
        <v>2016</v>
      </c>
      <c r="Q455">
        <v>1484114400</v>
      </c>
      <c r="R455" s="5">
        <f t="shared" si="69"/>
        <v>42746.25</v>
      </c>
      <c r="S455" t="b">
        <v>0</v>
      </c>
      <c r="T455" t="b">
        <v>0</v>
      </c>
      <c r="U455" t="s">
        <v>474</v>
      </c>
      <c r="V455" s="5" t="str">
        <f t="shared" si="70"/>
        <v>film &amp; video</v>
      </c>
      <c r="W455" t="str">
        <f t="shared" si="71"/>
        <v>science fiction</v>
      </c>
    </row>
    <row r="456" spans="1:23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 s="7">
        <f t="shared" si="63"/>
        <v>0.44074999999999998</v>
      </c>
      <c r="H456">
        <v>39</v>
      </c>
      <c r="I456" s="8">
        <f t="shared" si="64"/>
        <v>45.205128205128204</v>
      </c>
      <c r="J456" t="s">
        <v>21</v>
      </c>
      <c r="K456" t="s">
        <v>22</v>
      </c>
      <c r="L456">
        <v>1382331600</v>
      </c>
      <c r="M456" s="12">
        <f t="shared" si="65"/>
        <v>41568.208333333336</v>
      </c>
      <c r="N456" s="14">
        <f t="shared" si="66"/>
        <v>41568.208333333336</v>
      </c>
      <c r="O456" s="9" t="str">
        <f t="shared" si="67"/>
        <v>October</v>
      </c>
      <c r="P456" s="9">
        <f t="shared" si="68"/>
        <v>2013</v>
      </c>
      <c r="Q456">
        <v>1385445600</v>
      </c>
      <c r="R456" s="5">
        <f t="shared" si="69"/>
        <v>41604.25</v>
      </c>
      <c r="S456" t="b">
        <v>0</v>
      </c>
      <c r="T456" t="b">
        <v>1</v>
      </c>
      <c r="U456" t="s">
        <v>53</v>
      </c>
      <c r="V456" s="5" t="str">
        <f t="shared" si="70"/>
        <v>film &amp; video</v>
      </c>
      <c r="W456" t="str">
        <f t="shared" si="71"/>
        <v>drama</v>
      </c>
    </row>
    <row r="457" spans="1:23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 s="7">
        <f t="shared" si="63"/>
        <v>1.1837253218884121</v>
      </c>
      <c r="H457">
        <v>3727</v>
      </c>
      <c r="I457" s="8">
        <f t="shared" si="64"/>
        <v>37.001341561577675</v>
      </c>
      <c r="J457" t="s">
        <v>21</v>
      </c>
      <c r="K457" t="s">
        <v>22</v>
      </c>
      <c r="L457">
        <v>1316754000</v>
      </c>
      <c r="M457" s="12">
        <f t="shared" si="65"/>
        <v>40809.208333333336</v>
      </c>
      <c r="N457" s="14">
        <f t="shared" si="66"/>
        <v>40809.208333333336</v>
      </c>
      <c r="O457" s="9" t="str">
        <f t="shared" si="67"/>
        <v>September</v>
      </c>
      <c r="P457" s="9">
        <f t="shared" si="68"/>
        <v>2011</v>
      </c>
      <c r="Q457">
        <v>1318741200</v>
      </c>
      <c r="R457" s="5">
        <f t="shared" si="69"/>
        <v>40832.208333333336</v>
      </c>
      <c r="S457" t="b">
        <v>0</v>
      </c>
      <c r="T457" t="b">
        <v>0</v>
      </c>
      <c r="U457" t="s">
        <v>33</v>
      </c>
      <c r="V457" s="5" t="str">
        <f t="shared" si="70"/>
        <v>theater</v>
      </c>
      <c r="W457" t="str">
        <f t="shared" si="71"/>
        <v>plays</v>
      </c>
    </row>
    <row r="458" spans="1:23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 s="7">
        <f t="shared" si="63"/>
        <v>1.041243169398907</v>
      </c>
      <c r="H458">
        <v>1605</v>
      </c>
      <c r="I458" s="8">
        <f t="shared" si="64"/>
        <v>94.976947040498445</v>
      </c>
      <c r="J458" t="s">
        <v>21</v>
      </c>
      <c r="K458" t="s">
        <v>22</v>
      </c>
      <c r="L458">
        <v>1518242400</v>
      </c>
      <c r="M458" s="12">
        <f t="shared" si="65"/>
        <v>43141.25</v>
      </c>
      <c r="N458" s="14">
        <f t="shared" si="66"/>
        <v>43141.25</v>
      </c>
      <c r="O458" s="9" t="str">
        <f t="shared" si="67"/>
        <v>February</v>
      </c>
      <c r="P458" s="9">
        <f t="shared" si="68"/>
        <v>2018</v>
      </c>
      <c r="Q458">
        <v>1518242400</v>
      </c>
      <c r="R458" s="5">
        <f t="shared" si="69"/>
        <v>43141.25</v>
      </c>
      <c r="S458" t="b">
        <v>0</v>
      </c>
      <c r="T458" t="b">
        <v>1</v>
      </c>
      <c r="U458" t="s">
        <v>60</v>
      </c>
      <c r="V458" s="5" t="str">
        <f t="shared" si="70"/>
        <v>music</v>
      </c>
      <c r="W458" t="str">
        <f t="shared" si="71"/>
        <v>indie rock</v>
      </c>
    </row>
    <row r="459" spans="1:23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 s="7">
        <f t="shared" si="63"/>
        <v>0.26640000000000003</v>
      </c>
      <c r="H459">
        <v>46</v>
      </c>
      <c r="I459" s="8">
        <f t="shared" si="64"/>
        <v>28.956521739130434</v>
      </c>
      <c r="J459" t="s">
        <v>21</v>
      </c>
      <c r="K459" t="s">
        <v>22</v>
      </c>
      <c r="L459">
        <v>1476421200</v>
      </c>
      <c r="M459" s="12">
        <f t="shared" si="65"/>
        <v>42657.208333333328</v>
      </c>
      <c r="N459" s="14">
        <f t="shared" si="66"/>
        <v>42657.208333333328</v>
      </c>
      <c r="O459" s="9" t="str">
        <f t="shared" si="67"/>
        <v>October</v>
      </c>
      <c r="P459" s="9">
        <f t="shared" si="68"/>
        <v>2016</v>
      </c>
      <c r="Q459">
        <v>1476594000</v>
      </c>
      <c r="R459" s="5">
        <f t="shared" si="69"/>
        <v>42659.208333333328</v>
      </c>
      <c r="S459" t="b">
        <v>0</v>
      </c>
      <c r="T459" t="b">
        <v>0</v>
      </c>
      <c r="U459" t="s">
        <v>33</v>
      </c>
      <c r="V459" s="5" t="str">
        <f t="shared" si="70"/>
        <v>theater</v>
      </c>
      <c r="W459" t="str">
        <f t="shared" si="71"/>
        <v>plays</v>
      </c>
    </row>
    <row r="460" spans="1:23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 s="7">
        <f t="shared" si="63"/>
        <v>3.5120118343195266</v>
      </c>
      <c r="H460">
        <v>2120</v>
      </c>
      <c r="I460" s="8">
        <f t="shared" si="64"/>
        <v>55.993396226415094</v>
      </c>
      <c r="J460" t="s">
        <v>21</v>
      </c>
      <c r="K460" t="s">
        <v>22</v>
      </c>
      <c r="L460">
        <v>1269752400</v>
      </c>
      <c r="M460" s="12">
        <f t="shared" si="65"/>
        <v>40265.208333333336</v>
      </c>
      <c r="N460" s="14">
        <f t="shared" si="66"/>
        <v>40265.208333333336</v>
      </c>
      <c r="O460" s="9" t="str">
        <f t="shared" si="67"/>
        <v>March</v>
      </c>
      <c r="P460" s="9">
        <f t="shared" si="68"/>
        <v>2010</v>
      </c>
      <c r="Q460">
        <v>1273554000</v>
      </c>
      <c r="R460" s="5">
        <f t="shared" si="69"/>
        <v>40309.208333333336</v>
      </c>
      <c r="S460" t="b">
        <v>0</v>
      </c>
      <c r="T460" t="b">
        <v>0</v>
      </c>
      <c r="U460" t="s">
        <v>33</v>
      </c>
      <c r="V460" s="5" t="str">
        <f t="shared" si="70"/>
        <v>theater</v>
      </c>
      <c r="W460" t="str">
        <f t="shared" si="71"/>
        <v>plays</v>
      </c>
    </row>
    <row r="461" spans="1:23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 s="7">
        <f t="shared" si="63"/>
        <v>0.90063492063492068</v>
      </c>
      <c r="H461">
        <v>105</v>
      </c>
      <c r="I461" s="8">
        <f t="shared" si="64"/>
        <v>54.038095238095238</v>
      </c>
      <c r="J461" t="s">
        <v>21</v>
      </c>
      <c r="K461" t="s">
        <v>22</v>
      </c>
      <c r="L461">
        <v>1419746400</v>
      </c>
      <c r="M461" s="12">
        <f t="shared" si="65"/>
        <v>42001.25</v>
      </c>
      <c r="N461" s="14">
        <f t="shared" si="66"/>
        <v>42001.25</v>
      </c>
      <c r="O461" s="9" t="str">
        <f t="shared" si="67"/>
        <v>December</v>
      </c>
      <c r="P461" s="9">
        <f t="shared" si="68"/>
        <v>2014</v>
      </c>
      <c r="Q461">
        <v>1421906400</v>
      </c>
      <c r="R461" s="5">
        <f t="shared" si="69"/>
        <v>42026.25</v>
      </c>
      <c r="S461" t="b">
        <v>0</v>
      </c>
      <c r="T461" t="b">
        <v>0</v>
      </c>
      <c r="U461" t="s">
        <v>42</v>
      </c>
      <c r="V461" s="5" t="str">
        <f t="shared" si="70"/>
        <v>film &amp; video</v>
      </c>
      <c r="W461" t="str">
        <f t="shared" si="71"/>
        <v>documentary</v>
      </c>
    </row>
    <row r="462" spans="1:23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 s="7">
        <f t="shared" si="63"/>
        <v>1.7162500000000001</v>
      </c>
      <c r="H462">
        <v>50</v>
      </c>
      <c r="I462" s="8">
        <f t="shared" si="64"/>
        <v>82.38</v>
      </c>
      <c r="J462" t="s">
        <v>21</v>
      </c>
      <c r="K462" t="s">
        <v>22</v>
      </c>
      <c r="L462">
        <v>1281330000</v>
      </c>
      <c r="M462" s="12">
        <f t="shared" si="65"/>
        <v>40399.208333333336</v>
      </c>
      <c r="N462" s="14">
        <f t="shared" si="66"/>
        <v>40399.208333333336</v>
      </c>
      <c r="O462" s="9" t="str">
        <f t="shared" si="67"/>
        <v>August</v>
      </c>
      <c r="P462" s="9">
        <f t="shared" si="68"/>
        <v>2010</v>
      </c>
      <c r="Q462">
        <v>1281589200</v>
      </c>
      <c r="R462" s="5">
        <f t="shared" si="69"/>
        <v>40402.208333333336</v>
      </c>
      <c r="S462" t="b">
        <v>0</v>
      </c>
      <c r="T462" t="b">
        <v>0</v>
      </c>
      <c r="U462" t="s">
        <v>33</v>
      </c>
      <c r="V462" s="5" t="str">
        <f t="shared" si="70"/>
        <v>theater</v>
      </c>
      <c r="W462" t="str">
        <f t="shared" si="71"/>
        <v>plays</v>
      </c>
    </row>
    <row r="463" spans="1:23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 s="7">
        <f t="shared" si="63"/>
        <v>1.4104655870445344</v>
      </c>
      <c r="H463">
        <v>2080</v>
      </c>
      <c r="I463" s="8">
        <f t="shared" si="64"/>
        <v>66.997115384615384</v>
      </c>
      <c r="J463" t="s">
        <v>21</v>
      </c>
      <c r="K463" t="s">
        <v>22</v>
      </c>
      <c r="L463">
        <v>1398661200</v>
      </c>
      <c r="M463" s="12">
        <f t="shared" si="65"/>
        <v>41757.208333333336</v>
      </c>
      <c r="N463" s="14">
        <f t="shared" si="66"/>
        <v>41757.208333333336</v>
      </c>
      <c r="O463" s="9" t="str">
        <f t="shared" si="67"/>
        <v>April</v>
      </c>
      <c r="P463" s="9">
        <f t="shared" si="68"/>
        <v>2014</v>
      </c>
      <c r="Q463">
        <v>1400389200</v>
      </c>
      <c r="R463" s="5">
        <f t="shared" si="69"/>
        <v>41777.208333333336</v>
      </c>
      <c r="S463" t="b">
        <v>0</v>
      </c>
      <c r="T463" t="b">
        <v>0</v>
      </c>
      <c r="U463" t="s">
        <v>53</v>
      </c>
      <c r="V463" s="5" t="str">
        <f t="shared" si="70"/>
        <v>film &amp; video</v>
      </c>
      <c r="W463" t="str">
        <f t="shared" si="71"/>
        <v>drama</v>
      </c>
    </row>
    <row r="464" spans="1:23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 s="7">
        <f t="shared" si="63"/>
        <v>0.30579449152542371</v>
      </c>
      <c r="H464">
        <v>535</v>
      </c>
      <c r="I464" s="8">
        <f t="shared" si="64"/>
        <v>107.91401869158878</v>
      </c>
      <c r="J464" t="s">
        <v>21</v>
      </c>
      <c r="K464" t="s">
        <v>22</v>
      </c>
      <c r="L464">
        <v>1359525600</v>
      </c>
      <c r="M464" s="12">
        <f t="shared" si="65"/>
        <v>41304.25</v>
      </c>
      <c r="N464" s="14">
        <f t="shared" si="66"/>
        <v>41304.25</v>
      </c>
      <c r="O464" s="9" t="str">
        <f t="shared" si="67"/>
        <v>January</v>
      </c>
      <c r="P464" s="9">
        <f t="shared" si="68"/>
        <v>2013</v>
      </c>
      <c r="Q464">
        <v>1362808800</v>
      </c>
      <c r="R464" s="5">
        <f t="shared" si="69"/>
        <v>41342.25</v>
      </c>
      <c r="S464" t="b">
        <v>0</v>
      </c>
      <c r="T464" t="b">
        <v>0</v>
      </c>
      <c r="U464" t="s">
        <v>292</v>
      </c>
      <c r="V464" s="5" t="str">
        <f t="shared" si="70"/>
        <v>games</v>
      </c>
      <c r="W464" t="str">
        <f t="shared" si="71"/>
        <v>mobile games</v>
      </c>
    </row>
    <row r="465" spans="1:23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 s="7">
        <f t="shared" si="63"/>
        <v>1.0816455696202532</v>
      </c>
      <c r="H465">
        <v>2105</v>
      </c>
      <c r="I465" s="8">
        <f t="shared" si="64"/>
        <v>69.009501187648453</v>
      </c>
      <c r="J465" t="s">
        <v>21</v>
      </c>
      <c r="K465" t="s">
        <v>22</v>
      </c>
      <c r="L465">
        <v>1388469600</v>
      </c>
      <c r="M465" s="12">
        <f t="shared" si="65"/>
        <v>41639.25</v>
      </c>
      <c r="N465" s="14">
        <f t="shared" si="66"/>
        <v>41639.25</v>
      </c>
      <c r="O465" s="9" t="str">
        <f t="shared" si="67"/>
        <v>December</v>
      </c>
      <c r="P465" s="9">
        <f t="shared" si="68"/>
        <v>2013</v>
      </c>
      <c r="Q465">
        <v>1388815200</v>
      </c>
      <c r="R465" s="5">
        <f t="shared" si="69"/>
        <v>41643.25</v>
      </c>
      <c r="S465" t="b">
        <v>0</v>
      </c>
      <c r="T465" t="b">
        <v>0</v>
      </c>
      <c r="U465" t="s">
        <v>71</v>
      </c>
      <c r="V465" s="5" t="str">
        <f t="shared" si="70"/>
        <v>film &amp; video</v>
      </c>
      <c r="W465" t="str">
        <f t="shared" si="71"/>
        <v>animation</v>
      </c>
    </row>
    <row r="466" spans="1:23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 s="7">
        <f t="shared" si="63"/>
        <v>1.3345505617977529</v>
      </c>
      <c r="H466">
        <v>2436</v>
      </c>
      <c r="I466" s="8">
        <f t="shared" si="64"/>
        <v>39.006568144499177</v>
      </c>
      <c r="J466" t="s">
        <v>21</v>
      </c>
      <c r="K466" t="s">
        <v>22</v>
      </c>
      <c r="L466">
        <v>1518328800</v>
      </c>
      <c r="M466" s="12">
        <f t="shared" si="65"/>
        <v>43142.25</v>
      </c>
      <c r="N466" s="14">
        <f t="shared" si="66"/>
        <v>43142.25</v>
      </c>
      <c r="O466" s="9" t="str">
        <f t="shared" si="67"/>
        <v>February</v>
      </c>
      <c r="P466" s="9">
        <f t="shared" si="68"/>
        <v>2018</v>
      </c>
      <c r="Q466">
        <v>1519538400</v>
      </c>
      <c r="R466" s="5">
        <f t="shared" si="69"/>
        <v>43156.25</v>
      </c>
      <c r="S466" t="b">
        <v>0</v>
      </c>
      <c r="T466" t="b">
        <v>0</v>
      </c>
      <c r="U466" t="s">
        <v>33</v>
      </c>
      <c r="V466" s="5" t="str">
        <f t="shared" si="70"/>
        <v>theater</v>
      </c>
      <c r="W466" t="str">
        <f t="shared" si="71"/>
        <v>plays</v>
      </c>
    </row>
    <row r="467" spans="1:23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 s="7">
        <f t="shared" si="63"/>
        <v>1.8785106382978722</v>
      </c>
      <c r="H467">
        <v>80</v>
      </c>
      <c r="I467" s="8">
        <f t="shared" si="64"/>
        <v>110.3625</v>
      </c>
      <c r="J467" t="s">
        <v>21</v>
      </c>
      <c r="K467" t="s">
        <v>22</v>
      </c>
      <c r="L467">
        <v>1517032800</v>
      </c>
      <c r="M467" s="12">
        <f t="shared" si="65"/>
        <v>43127.25</v>
      </c>
      <c r="N467" s="14">
        <f t="shared" si="66"/>
        <v>43127.25</v>
      </c>
      <c r="O467" s="9" t="str">
        <f t="shared" si="67"/>
        <v>January</v>
      </c>
      <c r="P467" s="9">
        <f t="shared" si="68"/>
        <v>2018</v>
      </c>
      <c r="Q467">
        <v>1517810400</v>
      </c>
      <c r="R467" s="5">
        <f t="shared" si="69"/>
        <v>43136.25</v>
      </c>
      <c r="S467" t="b">
        <v>0</v>
      </c>
      <c r="T467" t="b">
        <v>0</v>
      </c>
      <c r="U467" t="s">
        <v>206</v>
      </c>
      <c r="V467" s="5" t="str">
        <f t="shared" si="70"/>
        <v>publishing</v>
      </c>
      <c r="W467" t="str">
        <f t="shared" si="71"/>
        <v>translations</v>
      </c>
    </row>
    <row r="468" spans="1:23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 s="7">
        <f t="shared" si="63"/>
        <v>3.32</v>
      </c>
      <c r="H468">
        <v>42</v>
      </c>
      <c r="I468" s="8">
        <f t="shared" si="64"/>
        <v>94.857142857142861</v>
      </c>
      <c r="J468" t="s">
        <v>21</v>
      </c>
      <c r="K468" t="s">
        <v>22</v>
      </c>
      <c r="L468">
        <v>1368594000</v>
      </c>
      <c r="M468" s="12">
        <f t="shared" si="65"/>
        <v>41409.208333333336</v>
      </c>
      <c r="N468" s="14">
        <f t="shared" si="66"/>
        <v>41409.208333333336</v>
      </c>
      <c r="O468" s="9" t="str">
        <f t="shared" si="67"/>
        <v>May</v>
      </c>
      <c r="P468" s="9">
        <f t="shared" si="68"/>
        <v>2013</v>
      </c>
      <c r="Q468">
        <v>1370581200</v>
      </c>
      <c r="R468" s="5">
        <f t="shared" si="69"/>
        <v>41432.208333333336</v>
      </c>
      <c r="S468" t="b">
        <v>0</v>
      </c>
      <c r="T468" t="b">
        <v>1</v>
      </c>
      <c r="U468" t="s">
        <v>65</v>
      </c>
      <c r="V468" s="5" t="str">
        <f t="shared" si="70"/>
        <v>technology</v>
      </c>
      <c r="W468" t="str">
        <f t="shared" si="71"/>
        <v>wearables</v>
      </c>
    </row>
    <row r="469" spans="1:23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 s="7">
        <f t="shared" si="63"/>
        <v>5.7521428571428572</v>
      </c>
      <c r="H469">
        <v>139</v>
      </c>
      <c r="I469" s="8">
        <f t="shared" si="64"/>
        <v>57.935251798561154</v>
      </c>
      <c r="J469" t="s">
        <v>15</v>
      </c>
      <c r="K469" t="s">
        <v>16</v>
      </c>
      <c r="L469">
        <v>1448258400</v>
      </c>
      <c r="M469" s="12">
        <f t="shared" si="65"/>
        <v>42331.25</v>
      </c>
      <c r="N469" s="14">
        <f t="shared" si="66"/>
        <v>42331.25</v>
      </c>
      <c r="O469" s="9" t="str">
        <f t="shared" si="67"/>
        <v>November</v>
      </c>
      <c r="P469" s="9">
        <f t="shared" si="68"/>
        <v>2015</v>
      </c>
      <c r="Q469">
        <v>1448863200</v>
      </c>
      <c r="R469" s="5">
        <f t="shared" si="69"/>
        <v>42338.25</v>
      </c>
      <c r="S469" t="b">
        <v>0</v>
      </c>
      <c r="T469" t="b">
        <v>1</v>
      </c>
      <c r="U469" t="s">
        <v>28</v>
      </c>
      <c r="V469" s="5" t="str">
        <f t="shared" si="70"/>
        <v>technology</v>
      </c>
      <c r="W469" t="str">
        <f t="shared" si="71"/>
        <v>web</v>
      </c>
    </row>
    <row r="470" spans="1:23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 s="7">
        <f t="shared" si="63"/>
        <v>0.40500000000000003</v>
      </c>
      <c r="H470">
        <v>16</v>
      </c>
      <c r="I470" s="8">
        <f t="shared" si="64"/>
        <v>101.25</v>
      </c>
      <c r="J470" t="s">
        <v>21</v>
      </c>
      <c r="K470" t="s">
        <v>22</v>
      </c>
      <c r="L470">
        <v>1555218000</v>
      </c>
      <c r="M470" s="12">
        <f t="shared" si="65"/>
        <v>43569.208333333328</v>
      </c>
      <c r="N470" s="14">
        <f t="shared" si="66"/>
        <v>43569.208333333328</v>
      </c>
      <c r="O470" s="9" t="str">
        <f t="shared" si="67"/>
        <v>April</v>
      </c>
      <c r="P470" s="9">
        <f t="shared" si="68"/>
        <v>2019</v>
      </c>
      <c r="Q470">
        <v>1556600400</v>
      </c>
      <c r="R470" s="5">
        <f t="shared" si="69"/>
        <v>43585.208333333328</v>
      </c>
      <c r="S470" t="b">
        <v>0</v>
      </c>
      <c r="T470" t="b">
        <v>0</v>
      </c>
      <c r="U470" t="s">
        <v>33</v>
      </c>
      <c r="V470" s="5" t="str">
        <f t="shared" si="70"/>
        <v>theater</v>
      </c>
      <c r="W470" t="str">
        <f t="shared" si="71"/>
        <v>plays</v>
      </c>
    </row>
    <row r="471" spans="1:23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 s="7">
        <f t="shared" si="63"/>
        <v>1.8442857142857143</v>
      </c>
      <c r="H471">
        <v>159</v>
      </c>
      <c r="I471" s="8">
        <f t="shared" si="64"/>
        <v>64.95597484276729</v>
      </c>
      <c r="J471" t="s">
        <v>21</v>
      </c>
      <c r="K471" t="s">
        <v>22</v>
      </c>
      <c r="L471">
        <v>1431925200</v>
      </c>
      <c r="M471" s="12">
        <f t="shared" si="65"/>
        <v>42142.208333333328</v>
      </c>
      <c r="N471" s="14">
        <f t="shared" si="66"/>
        <v>42142.208333333328</v>
      </c>
      <c r="O471" s="9" t="str">
        <f t="shared" si="67"/>
        <v>May</v>
      </c>
      <c r="P471" s="9">
        <f t="shared" si="68"/>
        <v>2015</v>
      </c>
      <c r="Q471">
        <v>1432098000</v>
      </c>
      <c r="R471" s="5">
        <f t="shared" si="69"/>
        <v>42144.208333333328</v>
      </c>
      <c r="S471" t="b">
        <v>0</v>
      </c>
      <c r="T471" t="b">
        <v>0</v>
      </c>
      <c r="U471" t="s">
        <v>53</v>
      </c>
      <c r="V471" s="5" t="str">
        <f t="shared" si="70"/>
        <v>film &amp; video</v>
      </c>
      <c r="W471" t="str">
        <f t="shared" si="71"/>
        <v>drama</v>
      </c>
    </row>
    <row r="472" spans="1:23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 s="7">
        <f t="shared" si="63"/>
        <v>2.8580555555555556</v>
      </c>
      <c r="H472">
        <v>381</v>
      </c>
      <c r="I472" s="8">
        <f t="shared" si="64"/>
        <v>27.00524934383202</v>
      </c>
      <c r="J472" t="s">
        <v>21</v>
      </c>
      <c r="K472" t="s">
        <v>22</v>
      </c>
      <c r="L472">
        <v>1481522400</v>
      </c>
      <c r="M472" s="12">
        <f t="shared" si="65"/>
        <v>42716.25</v>
      </c>
      <c r="N472" s="14">
        <f t="shared" si="66"/>
        <v>42716.25</v>
      </c>
      <c r="O472" s="9" t="str">
        <f t="shared" si="67"/>
        <v>December</v>
      </c>
      <c r="P472" s="9">
        <f t="shared" si="68"/>
        <v>2016</v>
      </c>
      <c r="Q472">
        <v>1482127200</v>
      </c>
      <c r="R472" s="5">
        <f t="shared" si="69"/>
        <v>42723.25</v>
      </c>
      <c r="S472" t="b">
        <v>0</v>
      </c>
      <c r="T472" t="b">
        <v>0</v>
      </c>
      <c r="U472" t="s">
        <v>65</v>
      </c>
      <c r="V472" s="5" t="str">
        <f t="shared" si="70"/>
        <v>technology</v>
      </c>
      <c r="W472" t="str">
        <f t="shared" si="71"/>
        <v>wearables</v>
      </c>
    </row>
    <row r="473" spans="1:23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 s="7">
        <f t="shared" si="63"/>
        <v>3.19</v>
      </c>
      <c r="H473">
        <v>194</v>
      </c>
      <c r="I473" s="8">
        <f t="shared" si="64"/>
        <v>50.97422680412371</v>
      </c>
      <c r="J473" t="s">
        <v>40</v>
      </c>
      <c r="K473" t="s">
        <v>41</v>
      </c>
      <c r="L473">
        <v>1335934800</v>
      </c>
      <c r="M473" s="12">
        <f t="shared" si="65"/>
        <v>41031.208333333336</v>
      </c>
      <c r="N473" s="14">
        <f t="shared" si="66"/>
        <v>41031.208333333336</v>
      </c>
      <c r="O473" s="9" t="str">
        <f t="shared" si="67"/>
        <v>May</v>
      </c>
      <c r="P473" s="9">
        <f t="shared" si="68"/>
        <v>2012</v>
      </c>
      <c r="Q473">
        <v>1335934800</v>
      </c>
      <c r="R473" s="5">
        <f t="shared" si="69"/>
        <v>41031.208333333336</v>
      </c>
      <c r="S473" t="b">
        <v>0</v>
      </c>
      <c r="T473" t="b">
        <v>1</v>
      </c>
      <c r="U473" t="s">
        <v>17</v>
      </c>
      <c r="V473" s="5" t="str">
        <f t="shared" si="70"/>
        <v>food</v>
      </c>
      <c r="W473" t="str">
        <f t="shared" si="71"/>
        <v>food trucks</v>
      </c>
    </row>
    <row r="474" spans="1:23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 s="7">
        <f t="shared" si="63"/>
        <v>0.39234070221066319</v>
      </c>
      <c r="H474">
        <v>575</v>
      </c>
      <c r="I474" s="8">
        <f t="shared" si="64"/>
        <v>104.94260869565217</v>
      </c>
      <c r="J474" t="s">
        <v>21</v>
      </c>
      <c r="K474" t="s">
        <v>22</v>
      </c>
      <c r="L474">
        <v>1552280400</v>
      </c>
      <c r="M474" s="12">
        <f t="shared" si="65"/>
        <v>43535.208333333328</v>
      </c>
      <c r="N474" s="14">
        <f t="shared" si="66"/>
        <v>43535.208333333328</v>
      </c>
      <c r="O474" s="9" t="str">
        <f t="shared" si="67"/>
        <v>March</v>
      </c>
      <c r="P474" s="9">
        <f t="shared" si="68"/>
        <v>2019</v>
      </c>
      <c r="Q474">
        <v>1556946000</v>
      </c>
      <c r="R474" s="5">
        <f t="shared" si="69"/>
        <v>43589.208333333328</v>
      </c>
      <c r="S474" t="b">
        <v>0</v>
      </c>
      <c r="T474" t="b">
        <v>0</v>
      </c>
      <c r="U474" t="s">
        <v>23</v>
      </c>
      <c r="V474" s="5" t="str">
        <f t="shared" si="70"/>
        <v>music</v>
      </c>
      <c r="W474" t="str">
        <f t="shared" si="71"/>
        <v>rock</v>
      </c>
    </row>
    <row r="475" spans="1:23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 s="7">
        <f t="shared" si="63"/>
        <v>1.7814000000000001</v>
      </c>
      <c r="H475">
        <v>106</v>
      </c>
      <c r="I475" s="8">
        <f t="shared" si="64"/>
        <v>84.028301886792448</v>
      </c>
      <c r="J475" t="s">
        <v>21</v>
      </c>
      <c r="K475" t="s">
        <v>22</v>
      </c>
      <c r="L475">
        <v>1529989200</v>
      </c>
      <c r="M475" s="12">
        <f t="shared" si="65"/>
        <v>43277.208333333328</v>
      </c>
      <c r="N475" s="14">
        <f t="shared" si="66"/>
        <v>43277.208333333328</v>
      </c>
      <c r="O475" s="9" t="str">
        <f t="shared" si="67"/>
        <v>June</v>
      </c>
      <c r="P475" s="9">
        <f t="shared" si="68"/>
        <v>2018</v>
      </c>
      <c r="Q475">
        <v>1530075600</v>
      </c>
      <c r="R475" s="5">
        <f t="shared" si="69"/>
        <v>43278.208333333328</v>
      </c>
      <c r="S475" t="b">
        <v>0</v>
      </c>
      <c r="T475" t="b">
        <v>0</v>
      </c>
      <c r="U475" t="s">
        <v>50</v>
      </c>
      <c r="V475" s="5" t="str">
        <f t="shared" si="70"/>
        <v>music</v>
      </c>
      <c r="W475" t="str">
        <f t="shared" si="71"/>
        <v>electric music</v>
      </c>
    </row>
    <row r="476" spans="1:23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 s="7">
        <f t="shared" si="63"/>
        <v>3.6515</v>
      </c>
      <c r="H476">
        <v>142</v>
      </c>
      <c r="I476" s="8">
        <f t="shared" si="64"/>
        <v>102.85915492957747</v>
      </c>
      <c r="J476" t="s">
        <v>21</v>
      </c>
      <c r="K476" t="s">
        <v>22</v>
      </c>
      <c r="L476">
        <v>1418709600</v>
      </c>
      <c r="M476" s="12">
        <f t="shared" si="65"/>
        <v>41989.25</v>
      </c>
      <c r="N476" s="14">
        <f t="shared" si="66"/>
        <v>41989.25</v>
      </c>
      <c r="O476" s="9" t="str">
        <f t="shared" si="67"/>
        <v>December</v>
      </c>
      <c r="P476" s="9">
        <f t="shared" si="68"/>
        <v>2014</v>
      </c>
      <c r="Q476">
        <v>1418796000</v>
      </c>
      <c r="R476" s="5">
        <f t="shared" si="69"/>
        <v>41990.25</v>
      </c>
      <c r="S476" t="b">
        <v>0</v>
      </c>
      <c r="T476" t="b">
        <v>0</v>
      </c>
      <c r="U476" t="s">
        <v>269</v>
      </c>
      <c r="V476" s="5" t="str">
        <f t="shared" si="70"/>
        <v>film &amp; video</v>
      </c>
      <c r="W476" t="str">
        <f t="shared" si="71"/>
        <v>television</v>
      </c>
    </row>
    <row r="477" spans="1:23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 s="7">
        <f t="shared" si="63"/>
        <v>1.1394594594594594</v>
      </c>
      <c r="H477">
        <v>211</v>
      </c>
      <c r="I477" s="8">
        <f t="shared" si="64"/>
        <v>39.962085308056871</v>
      </c>
      <c r="J477" t="s">
        <v>21</v>
      </c>
      <c r="K477" t="s">
        <v>22</v>
      </c>
      <c r="L477">
        <v>1372136400</v>
      </c>
      <c r="M477" s="12">
        <f t="shared" si="65"/>
        <v>41450.208333333336</v>
      </c>
      <c r="N477" s="14">
        <f t="shared" si="66"/>
        <v>41450.208333333336</v>
      </c>
      <c r="O477" s="9" t="str">
        <f t="shared" si="67"/>
        <v>June</v>
      </c>
      <c r="P477" s="9">
        <f t="shared" si="68"/>
        <v>2013</v>
      </c>
      <c r="Q477">
        <v>1372482000</v>
      </c>
      <c r="R477" s="5">
        <f t="shared" si="69"/>
        <v>41454.208333333336</v>
      </c>
      <c r="S477" t="b">
        <v>0</v>
      </c>
      <c r="T477" t="b">
        <v>1</v>
      </c>
      <c r="U477" t="s">
        <v>206</v>
      </c>
      <c r="V477" s="5" t="str">
        <f t="shared" si="70"/>
        <v>publishing</v>
      </c>
      <c r="W477" t="str">
        <f t="shared" si="71"/>
        <v>translations</v>
      </c>
    </row>
    <row r="478" spans="1:23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 s="7">
        <f t="shared" si="63"/>
        <v>0.29828720626631855</v>
      </c>
      <c r="H478">
        <v>1120</v>
      </c>
      <c r="I478" s="8">
        <f t="shared" si="64"/>
        <v>51.001785714285717</v>
      </c>
      <c r="J478" t="s">
        <v>21</v>
      </c>
      <c r="K478" t="s">
        <v>22</v>
      </c>
      <c r="L478">
        <v>1533877200</v>
      </c>
      <c r="M478" s="12">
        <f t="shared" si="65"/>
        <v>43322.208333333328</v>
      </c>
      <c r="N478" s="14">
        <f t="shared" si="66"/>
        <v>43322.208333333328</v>
      </c>
      <c r="O478" s="9" t="str">
        <f t="shared" si="67"/>
        <v>August</v>
      </c>
      <c r="P478" s="9">
        <f t="shared" si="68"/>
        <v>2018</v>
      </c>
      <c r="Q478">
        <v>1534395600</v>
      </c>
      <c r="R478" s="5">
        <f t="shared" si="69"/>
        <v>43328.208333333328</v>
      </c>
      <c r="S478" t="b">
        <v>0</v>
      </c>
      <c r="T478" t="b">
        <v>0</v>
      </c>
      <c r="U478" t="s">
        <v>119</v>
      </c>
      <c r="V478" s="5" t="str">
        <f t="shared" si="70"/>
        <v>publishing</v>
      </c>
      <c r="W478" t="str">
        <f t="shared" si="71"/>
        <v>fiction</v>
      </c>
    </row>
    <row r="479" spans="1:23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 s="7">
        <f t="shared" si="63"/>
        <v>0.54270588235294115</v>
      </c>
      <c r="H479">
        <v>113</v>
      </c>
      <c r="I479" s="8">
        <f t="shared" si="64"/>
        <v>40.823008849557525</v>
      </c>
      <c r="J479" t="s">
        <v>21</v>
      </c>
      <c r="K479" t="s">
        <v>22</v>
      </c>
      <c r="L479">
        <v>1309064400</v>
      </c>
      <c r="M479" s="12">
        <f t="shared" si="65"/>
        <v>40720.208333333336</v>
      </c>
      <c r="N479" s="14">
        <f t="shared" si="66"/>
        <v>40720.208333333336</v>
      </c>
      <c r="O479" s="9" t="str">
        <f t="shared" si="67"/>
        <v>June</v>
      </c>
      <c r="P479" s="9">
        <f t="shared" si="68"/>
        <v>2011</v>
      </c>
      <c r="Q479">
        <v>1311397200</v>
      </c>
      <c r="R479" s="5">
        <f t="shared" si="69"/>
        <v>40747.208333333336</v>
      </c>
      <c r="S479" t="b">
        <v>0</v>
      </c>
      <c r="T479" t="b">
        <v>0</v>
      </c>
      <c r="U479" t="s">
        <v>474</v>
      </c>
      <c r="V479" s="5" t="str">
        <f t="shared" si="70"/>
        <v>film &amp; video</v>
      </c>
      <c r="W479" t="str">
        <f t="shared" si="71"/>
        <v>science fiction</v>
      </c>
    </row>
    <row r="480" spans="1:23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7">
        <f t="shared" si="63"/>
        <v>2.3634156976744185</v>
      </c>
      <c r="H480">
        <v>2756</v>
      </c>
      <c r="I480" s="8">
        <f t="shared" si="64"/>
        <v>58.999637155297535</v>
      </c>
      <c r="J480" t="s">
        <v>21</v>
      </c>
      <c r="K480" t="s">
        <v>22</v>
      </c>
      <c r="L480">
        <v>1425877200</v>
      </c>
      <c r="M480" s="12">
        <f t="shared" si="65"/>
        <v>42072.208333333328</v>
      </c>
      <c r="N480" s="14">
        <f t="shared" si="66"/>
        <v>42072.208333333328</v>
      </c>
      <c r="O480" s="9" t="str">
        <f t="shared" si="67"/>
        <v>March</v>
      </c>
      <c r="P480" s="9">
        <f t="shared" si="68"/>
        <v>2015</v>
      </c>
      <c r="Q480">
        <v>1426914000</v>
      </c>
      <c r="R480" s="5">
        <f t="shared" si="69"/>
        <v>42084.208333333328</v>
      </c>
      <c r="S480" t="b">
        <v>0</v>
      </c>
      <c r="T480" t="b">
        <v>0</v>
      </c>
      <c r="U480" t="s">
        <v>65</v>
      </c>
      <c r="V480" s="5" t="str">
        <f t="shared" si="70"/>
        <v>technology</v>
      </c>
      <c r="W480" t="str">
        <f t="shared" si="71"/>
        <v>wearables</v>
      </c>
    </row>
    <row r="481" spans="1:23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 s="7">
        <f t="shared" si="63"/>
        <v>5.1291666666666664</v>
      </c>
      <c r="H481">
        <v>173</v>
      </c>
      <c r="I481" s="8">
        <f t="shared" si="64"/>
        <v>71.156069364161851</v>
      </c>
      <c r="J481" t="s">
        <v>40</v>
      </c>
      <c r="K481" t="s">
        <v>41</v>
      </c>
      <c r="L481">
        <v>1501304400</v>
      </c>
      <c r="M481" s="12">
        <f t="shared" si="65"/>
        <v>42945.208333333328</v>
      </c>
      <c r="N481" s="14">
        <f t="shared" si="66"/>
        <v>42945.208333333328</v>
      </c>
      <c r="O481" s="9" t="str">
        <f t="shared" si="67"/>
        <v>July</v>
      </c>
      <c r="P481" s="9">
        <f t="shared" si="68"/>
        <v>2017</v>
      </c>
      <c r="Q481">
        <v>1501477200</v>
      </c>
      <c r="R481" s="5">
        <f t="shared" si="69"/>
        <v>42947.208333333328</v>
      </c>
      <c r="S481" t="b">
        <v>0</v>
      </c>
      <c r="T481" t="b">
        <v>0</v>
      </c>
      <c r="U481" t="s">
        <v>17</v>
      </c>
      <c r="V481" s="5" t="str">
        <f t="shared" si="70"/>
        <v>food</v>
      </c>
      <c r="W481" t="str">
        <f t="shared" si="71"/>
        <v>food trucks</v>
      </c>
    </row>
    <row r="482" spans="1:23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 s="7">
        <f t="shared" si="63"/>
        <v>1.0065116279069768</v>
      </c>
      <c r="H482">
        <v>87</v>
      </c>
      <c r="I482" s="8">
        <f t="shared" si="64"/>
        <v>99.494252873563212</v>
      </c>
      <c r="J482" t="s">
        <v>21</v>
      </c>
      <c r="K482" t="s">
        <v>22</v>
      </c>
      <c r="L482">
        <v>1268287200</v>
      </c>
      <c r="M482" s="12">
        <f t="shared" si="65"/>
        <v>40248.25</v>
      </c>
      <c r="N482" s="14">
        <f t="shared" si="66"/>
        <v>40248.25</v>
      </c>
      <c r="O482" s="9" t="str">
        <f t="shared" si="67"/>
        <v>March</v>
      </c>
      <c r="P482" s="9">
        <f t="shared" si="68"/>
        <v>2010</v>
      </c>
      <c r="Q482">
        <v>1269061200</v>
      </c>
      <c r="R482" s="5">
        <f t="shared" si="69"/>
        <v>40257.208333333336</v>
      </c>
      <c r="S482" t="b">
        <v>0</v>
      </c>
      <c r="T482" t="b">
        <v>1</v>
      </c>
      <c r="U482" t="s">
        <v>122</v>
      </c>
      <c r="V482" s="5" t="str">
        <f t="shared" si="70"/>
        <v>photography</v>
      </c>
      <c r="W482" t="str">
        <f t="shared" si="71"/>
        <v>photography books</v>
      </c>
    </row>
    <row r="483" spans="1:23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7">
        <f t="shared" si="63"/>
        <v>0.81348423194303154</v>
      </c>
      <c r="H483">
        <v>1538</v>
      </c>
      <c r="I483" s="8">
        <f t="shared" si="64"/>
        <v>103.98634590377114</v>
      </c>
      <c r="J483" t="s">
        <v>21</v>
      </c>
      <c r="K483" t="s">
        <v>22</v>
      </c>
      <c r="L483">
        <v>1412139600</v>
      </c>
      <c r="M483" s="12">
        <f t="shared" si="65"/>
        <v>41913.208333333336</v>
      </c>
      <c r="N483" s="14">
        <f t="shared" si="66"/>
        <v>41913.208333333336</v>
      </c>
      <c r="O483" s="9" t="str">
        <f t="shared" si="67"/>
        <v>October</v>
      </c>
      <c r="P483" s="9">
        <f t="shared" si="68"/>
        <v>2014</v>
      </c>
      <c r="Q483">
        <v>1415772000</v>
      </c>
      <c r="R483" s="5">
        <f t="shared" si="69"/>
        <v>41955.25</v>
      </c>
      <c r="S483" t="b">
        <v>0</v>
      </c>
      <c r="T483" t="b">
        <v>1</v>
      </c>
      <c r="U483" t="s">
        <v>33</v>
      </c>
      <c r="V483" s="5" t="str">
        <f t="shared" si="70"/>
        <v>theater</v>
      </c>
      <c r="W483" t="str">
        <f t="shared" si="71"/>
        <v>plays</v>
      </c>
    </row>
    <row r="484" spans="1:23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 s="7">
        <f t="shared" si="63"/>
        <v>0.16404761904761905</v>
      </c>
      <c r="H484">
        <v>9</v>
      </c>
      <c r="I484" s="8">
        <f t="shared" si="64"/>
        <v>76.555555555555557</v>
      </c>
      <c r="J484" t="s">
        <v>21</v>
      </c>
      <c r="K484" t="s">
        <v>22</v>
      </c>
      <c r="L484">
        <v>1330063200</v>
      </c>
      <c r="M484" s="12">
        <f t="shared" si="65"/>
        <v>40963.25</v>
      </c>
      <c r="N484" s="14">
        <f t="shared" si="66"/>
        <v>40963.25</v>
      </c>
      <c r="O484" s="9" t="str">
        <f t="shared" si="67"/>
        <v>February</v>
      </c>
      <c r="P484" s="9">
        <f t="shared" si="68"/>
        <v>2012</v>
      </c>
      <c r="Q484">
        <v>1331013600</v>
      </c>
      <c r="R484" s="5">
        <f t="shared" si="69"/>
        <v>40974.25</v>
      </c>
      <c r="S484" t="b">
        <v>0</v>
      </c>
      <c r="T484" t="b">
        <v>1</v>
      </c>
      <c r="U484" t="s">
        <v>119</v>
      </c>
      <c r="V484" s="5" t="str">
        <f t="shared" si="70"/>
        <v>publishing</v>
      </c>
      <c r="W484" t="str">
        <f t="shared" si="71"/>
        <v>fiction</v>
      </c>
    </row>
    <row r="485" spans="1:23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 s="7">
        <f t="shared" si="63"/>
        <v>0.52774617067833696</v>
      </c>
      <c r="H485">
        <v>554</v>
      </c>
      <c r="I485" s="8">
        <f t="shared" si="64"/>
        <v>87.068592057761734</v>
      </c>
      <c r="J485" t="s">
        <v>21</v>
      </c>
      <c r="K485" t="s">
        <v>22</v>
      </c>
      <c r="L485">
        <v>1576130400</v>
      </c>
      <c r="M485" s="12">
        <f t="shared" si="65"/>
        <v>43811.25</v>
      </c>
      <c r="N485" s="14">
        <f t="shared" si="66"/>
        <v>43811.25</v>
      </c>
      <c r="O485" s="9" t="str">
        <f t="shared" si="67"/>
        <v>December</v>
      </c>
      <c r="P485" s="9">
        <f t="shared" si="68"/>
        <v>2019</v>
      </c>
      <c r="Q485">
        <v>1576735200</v>
      </c>
      <c r="R485" s="5">
        <f t="shared" si="69"/>
        <v>43818.25</v>
      </c>
      <c r="S485" t="b">
        <v>0</v>
      </c>
      <c r="T485" t="b">
        <v>0</v>
      </c>
      <c r="U485" t="s">
        <v>33</v>
      </c>
      <c r="V485" s="5" t="str">
        <f t="shared" si="70"/>
        <v>theater</v>
      </c>
      <c r="W485" t="str">
        <f t="shared" si="71"/>
        <v>plays</v>
      </c>
    </row>
    <row r="486" spans="1:23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 s="7">
        <f t="shared" si="63"/>
        <v>2.6020608108108108</v>
      </c>
      <c r="H486">
        <v>1572</v>
      </c>
      <c r="I486" s="8">
        <f t="shared" si="64"/>
        <v>48.99554707379135</v>
      </c>
      <c r="J486" t="s">
        <v>40</v>
      </c>
      <c r="K486" t="s">
        <v>41</v>
      </c>
      <c r="L486">
        <v>1407128400</v>
      </c>
      <c r="M486" s="12">
        <f t="shared" si="65"/>
        <v>41855.208333333336</v>
      </c>
      <c r="N486" s="14">
        <f t="shared" si="66"/>
        <v>41855.208333333336</v>
      </c>
      <c r="O486" s="9" t="str">
        <f t="shared" si="67"/>
        <v>August</v>
      </c>
      <c r="P486" s="9">
        <f t="shared" si="68"/>
        <v>2014</v>
      </c>
      <c r="Q486">
        <v>1411362000</v>
      </c>
      <c r="R486" s="5">
        <f t="shared" si="69"/>
        <v>41904.208333333336</v>
      </c>
      <c r="S486" t="b">
        <v>0</v>
      </c>
      <c r="T486" t="b">
        <v>1</v>
      </c>
      <c r="U486" t="s">
        <v>17</v>
      </c>
      <c r="V486" s="5" t="str">
        <f t="shared" si="70"/>
        <v>food</v>
      </c>
      <c r="W486" t="str">
        <f t="shared" si="71"/>
        <v>food trucks</v>
      </c>
    </row>
    <row r="487" spans="1:23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 s="7">
        <f t="shared" si="63"/>
        <v>0.30732891832229581</v>
      </c>
      <c r="H487">
        <v>648</v>
      </c>
      <c r="I487" s="8">
        <f t="shared" si="64"/>
        <v>42.969135802469133</v>
      </c>
      <c r="J487" t="s">
        <v>40</v>
      </c>
      <c r="K487" t="s">
        <v>41</v>
      </c>
      <c r="L487">
        <v>1560142800</v>
      </c>
      <c r="M487" s="12">
        <f t="shared" si="65"/>
        <v>43626.208333333328</v>
      </c>
      <c r="N487" s="14">
        <f t="shared" si="66"/>
        <v>43626.208333333328</v>
      </c>
      <c r="O487" s="9" t="str">
        <f t="shared" si="67"/>
        <v>June</v>
      </c>
      <c r="P487" s="9">
        <f t="shared" si="68"/>
        <v>2019</v>
      </c>
      <c r="Q487">
        <v>1563685200</v>
      </c>
      <c r="R487" s="5">
        <f t="shared" si="69"/>
        <v>43667.208333333328</v>
      </c>
      <c r="S487" t="b">
        <v>0</v>
      </c>
      <c r="T487" t="b">
        <v>0</v>
      </c>
      <c r="U487" t="s">
        <v>33</v>
      </c>
      <c r="V487" s="5" t="str">
        <f t="shared" si="70"/>
        <v>theater</v>
      </c>
      <c r="W487" t="str">
        <f t="shared" si="71"/>
        <v>plays</v>
      </c>
    </row>
    <row r="488" spans="1:23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 s="7">
        <f t="shared" si="63"/>
        <v>0.13500000000000001</v>
      </c>
      <c r="H488">
        <v>21</v>
      </c>
      <c r="I488" s="8">
        <f t="shared" si="64"/>
        <v>33.428571428571431</v>
      </c>
      <c r="J488" t="s">
        <v>40</v>
      </c>
      <c r="K488" t="s">
        <v>41</v>
      </c>
      <c r="L488">
        <v>1520575200</v>
      </c>
      <c r="M488" s="12">
        <f t="shared" si="65"/>
        <v>43168.25</v>
      </c>
      <c r="N488" s="14">
        <f t="shared" si="66"/>
        <v>43168.25</v>
      </c>
      <c r="O488" s="9" t="str">
        <f t="shared" si="67"/>
        <v>March</v>
      </c>
      <c r="P488" s="9">
        <f t="shared" si="68"/>
        <v>2018</v>
      </c>
      <c r="Q488">
        <v>1521867600</v>
      </c>
      <c r="R488" s="5">
        <f t="shared" si="69"/>
        <v>43183.208333333328</v>
      </c>
      <c r="S488" t="b">
        <v>0</v>
      </c>
      <c r="T488" t="b">
        <v>1</v>
      </c>
      <c r="U488" t="s">
        <v>206</v>
      </c>
      <c r="V488" s="5" t="str">
        <f t="shared" si="70"/>
        <v>publishing</v>
      </c>
      <c r="W488" t="str">
        <f t="shared" si="71"/>
        <v>translations</v>
      </c>
    </row>
    <row r="489" spans="1:23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7">
        <f t="shared" si="63"/>
        <v>1.7862556663644606</v>
      </c>
      <c r="H489">
        <v>2346</v>
      </c>
      <c r="I489" s="8">
        <f t="shared" si="64"/>
        <v>83.982949701619773</v>
      </c>
      <c r="J489" t="s">
        <v>21</v>
      </c>
      <c r="K489" t="s">
        <v>22</v>
      </c>
      <c r="L489">
        <v>1492664400</v>
      </c>
      <c r="M489" s="12">
        <f t="shared" si="65"/>
        <v>42845.208333333328</v>
      </c>
      <c r="N489" s="14">
        <f t="shared" si="66"/>
        <v>42845.208333333328</v>
      </c>
      <c r="O489" s="9" t="str">
        <f t="shared" si="67"/>
        <v>April</v>
      </c>
      <c r="P489" s="9">
        <f t="shared" si="68"/>
        <v>2017</v>
      </c>
      <c r="Q489">
        <v>1495515600</v>
      </c>
      <c r="R489" s="5">
        <f t="shared" si="69"/>
        <v>42878.208333333328</v>
      </c>
      <c r="S489" t="b">
        <v>0</v>
      </c>
      <c r="T489" t="b">
        <v>0</v>
      </c>
      <c r="U489" t="s">
        <v>33</v>
      </c>
      <c r="V489" s="5" t="str">
        <f t="shared" si="70"/>
        <v>theater</v>
      </c>
      <c r="W489" t="str">
        <f t="shared" si="71"/>
        <v>plays</v>
      </c>
    </row>
    <row r="490" spans="1:23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 s="7">
        <f t="shared" si="63"/>
        <v>2.2005660377358489</v>
      </c>
      <c r="H490">
        <v>115</v>
      </c>
      <c r="I490" s="8">
        <f t="shared" si="64"/>
        <v>101.41739130434783</v>
      </c>
      <c r="J490" t="s">
        <v>21</v>
      </c>
      <c r="K490" t="s">
        <v>22</v>
      </c>
      <c r="L490">
        <v>1454479200</v>
      </c>
      <c r="M490" s="12">
        <f t="shared" si="65"/>
        <v>42403.25</v>
      </c>
      <c r="N490" s="14">
        <f t="shared" si="66"/>
        <v>42403.25</v>
      </c>
      <c r="O490" s="9" t="str">
        <f t="shared" si="67"/>
        <v>February</v>
      </c>
      <c r="P490" s="9">
        <f t="shared" si="68"/>
        <v>2016</v>
      </c>
      <c r="Q490">
        <v>1455948000</v>
      </c>
      <c r="R490" s="5">
        <f t="shared" si="69"/>
        <v>42420.25</v>
      </c>
      <c r="S490" t="b">
        <v>0</v>
      </c>
      <c r="T490" t="b">
        <v>0</v>
      </c>
      <c r="U490" t="s">
        <v>33</v>
      </c>
      <c r="V490" s="5" t="str">
        <f t="shared" si="70"/>
        <v>theater</v>
      </c>
      <c r="W490" t="str">
        <f t="shared" si="71"/>
        <v>plays</v>
      </c>
    </row>
    <row r="491" spans="1:23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 s="7">
        <f t="shared" si="63"/>
        <v>1.015108695652174</v>
      </c>
      <c r="H491">
        <v>85</v>
      </c>
      <c r="I491" s="8">
        <f t="shared" si="64"/>
        <v>109.87058823529412</v>
      </c>
      <c r="J491" t="s">
        <v>107</v>
      </c>
      <c r="K491" t="s">
        <v>108</v>
      </c>
      <c r="L491">
        <v>1281934800</v>
      </c>
      <c r="M491" s="12">
        <f t="shared" si="65"/>
        <v>40406.208333333336</v>
      </c>
      <c r="N491" s="14">
        <f t="shared" si="66"/>
        <v>40406.208333333336</v>
      </c>
      <c r="O491" s="9" t="str">
        <f t="shared" si="67"/>
        <v>August</v>
      </c>
      <c r="P491" s="9">
        <f t="shared" si="68"/>
        <v>2010</v>
      </c>
      <c r="Q491">
        <v>1282366800</v>
      </c>
      <c r="R491" s="5">
        <f t="shared" si="69"/>
        <v>40411.208333333336</v>
      </c>
      <c r="S491" t="b">
        <v>0</v>
      </c>
      <c r="T491" t="b">
        <v>0</v>
      </c>
      <c r="U491" t="s">
        <v>65</v>
      </c>
      <c r="V491" s="5" t="str">
        <f t="shared" si="70"/>
        <v>technology</v>
      </c>
      <c r="W491" t="str">
        <f t="shared" si="71"/>
        <v>wearables</v>
      </c>
    </row>
    <row r="492" spans="1:23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 s="7">
        <f t="shared" si="63"/>
        <v>1.915</v>
      </c>
      <c r="H492">
        <v>144</v>
      </c>
      <c r="I492" s="8">
        <f t="shared" si="64"/>
        <v>31.916666666666668</v>
      </c>
      <c r="J492" t="s">
        <v>21</v>
      </c>
      <c r="K492" t="s">
        <v>22</v>
      </c>
      <c r="L492">
        <v>1573970400</v>
      </c>
      <c r="M492" s="12">
        <f t="shared" si="65"/>
        <v>43786.25</v>
      </c>
      <c r="N492" s="14">
        <f t="shared" si="66"/>
        <v>43786.25</v>
      </c>
      <c r="O492" s="9" t="str">
        <f t="shared" si="67"/>
        <v>November</v>
      </c>
      <c r="P492" s="9">
        <f t="shared" si="68"/>
        <v>2019</v>
      </c>
      <c r="Q492">
        <v>1574575200</v>
      </c>
      <c r="R492" s="5">
        <f t="shared" si="69"/>
        <v>43793.25</v>
      </c>
      <c r="S492" t="b">
        <v>0</v>
      </c>
      <c r="T492" t="b">
        <v>0</v>
      </c>
      <c r="U492" t="s">
        <v>1029</v>
      </c>
      <c r="V492" s="5" t="str">
        <f t="shared" si="70"/>
        <v>journalism</v>
      </c>
      <c r="W492" t="str">
        <f t="shared" si="71"/>
        <v>audio</v>
      </c>
    </row>
    <row r="493" spans="1:23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7">
        <f t="shared" si="63"/>
        <v>3.0534683098591549</v>
      </c>
      <c r="H493">
        <v>2443</v>
      </c>
      <c r="I493" s="8">
        <f t="shared" si="64"/>
        <v>70.993450675399103</v>
      </c>
      <c r="J493" t="s">
        <v>21</v>
      </c>
      <c r="K493" t="s">
        <v>22</v>
      </c>
      <c r="L493">
        <v>1372654800</v>
      </c>
      <c r="M493" s="12">
        <f t="shared" si="65"/>
        <v>41456.208333333336</v>
      </c>
      <c r="N493" s="14">
        <f t="shared" si="66"/>
        <v>41456.208333333336</v>
      </c>
      <c r="O493" s="9" t="str">
        <f t="shared" si="67"/>
        <v>July</v>
      </c>
      <c r="P493" s="9">
        <f t="shared" si="68"/>
        <v>2013</v>
      </c>
      <c r="Q493">
        <v>1374901200</v>
      </c>
      <c r="R493" s="5">
        <f t="shared" si="69"/>
        <v>41482.208333333336</v>
      </c>
      <c r="S493" t="b">
        <v>0</v>
      </c>
      <c r="T493" t="b">
        <v>1</v>
      </c>
      <c r="U493" t="s">
        <v>17</v>
      </c>
      <c r="V493" s="5" t="str">
        <f t="shared" si="70"/>
        <v>food</v>
      </c>
      <c r="W493" t="str">
        <f t="shared" si="71"/>
        <v>food trucks</v>
      </c>
    </row>
    <row r="494" spans="1:23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7">
        <f t="shared" si="63"/>
        <v>0.23995287958115183</v>
      </c>
      <c r="H494">
        <v>595</v>
      </c>
      <c r="I494" s="8">
        <f t="shared" si="64"/>
        <v>77.026890756302521</v>
      </c>
      <c r="J494" t="s">
        <v>21</v>
      </c>
      <c r="K494" t="s">
        <v>22</v>
      </c>
      <c r="L494">
        <v>1275886800</v>
      </c>
      <c r="M494" s="12">
        <f t="shared" si="65"/>
        <v>40336.208333333336</v>
      </c>
      <c r="N494" s="14">
        <f t="shared" si="66"/>
        <v>40336.208333333336</v>
      </c>
      <c r="O494" s="9" t="str">
        <f t="shared" si="67"/>
        <v>June</v>
      </c>
      <c r="P494" s="9">
        <f t="shared" si="68"/>
        <v>2010</v>
      </c>
      <c r="Q494">
        <v>1278910800</v>
      </c>
      <c r="R494" s="5">
        <f t="shared" si="69"/>
        <v>40371.208333333336</v>
      </c>
      <c r="S494" t="b">
        <v>1</v>
      </c>
      <c r="T494" t="b">
        <v>1</v>
      </c>
      <c r="U494" t="s">
        <v>100</v>
      </c>
      <c r="V494" s="5" t="str">
        <f t="shared" si="70"/>
        <v>film &amp; video</v>
      </c>
      <c r="W494" t="str">
        <f t="shared" si="71"/>
        <v>shorts</v>
      </c>
    </row>
    <row r="495" spans="1:23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 s="7">
        <f t="shared" si="63"/>
        <v>7.2377777777777776</v>
      </c>
      <c r="H495">
        <v>64</v>
      </c>
      <c r="I495" s="8">
        <f t="shared" si="64"/>
        <v>101.78125</v>
      </c>
      <c r="J495" t="s">
        <v>21</v>
      </c>
      <c r="K495" t="s">
        <v>22</v>
      </c>
      <c r="L495">
        <v>1561784400</v>
      </c>
      <c r="M495" s="12">
        <f t="shared" si="65"/>
        <v>43645.208333333328</v>
      </c>
      <c r="N495" s="14">
        <f t="shared" si="66"/>
        <v>43645.208333333328</v>
      </c>
      <c r="O495" s="9" t="str">
        <f t="shared" si="67"/>
        <v>June</v>
      </c>
      <c r="P495" s="9">
        <f t="shared" si="68"/>
        <v>2019</v>
      </c>
      <c r="Q495">
        <v>1562907600</v>
      </c>
      <c r="R495" s="5">
        <f t="shared" si="69"/>
        <v>43658.208333333328</v>
      </c>
      <c r="S495" t="b">
        <v>0</v>
      </c>
      <c r="T495" t="b">
        <v>0</v>
      </c>
      <c r="U495" t="s">
        <v>122</v>
      </c>
      <c r="V495" s="5" t="str">
        <f t="shared" si="70"/>
        <v>photography</v>
      </c>
      <c r="W495" t="str">
        <f t="shared" si="71"/>
        <v>photography books</v>
      </c>
    </row>
    <row r="496" spans="1:23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 s="7">
        <f t="shared" si="63"/>
        <v>5.4736000000000002</v>
      </c>
      <c r="H496">
        <v>268</v>
      </c>
      <c r="I496" s="8">
        <f t="shared" si="64"/>
        <v>51.059701492537314</v>
      </c>
      <c r="J496" t="s">
        <v>21</v>
      </c>
      <c r="K496" t="s">
        <v>22</v>
      </c>
      <c r="L496">
        <v>1332392400</v>
      </c>
      <c r="M496" s="12">
        <f t="shared" si="65"/>
        <v>40990.208333333336</v>
      </c>
      <c r="N496" s="14">
        <f t="shared" si="66"/>
        <v>40990.208333333336</v>
      </c>
      <c r="O496" s="9" t="str">
        <f t="shared" si="67"/>
        <v>March</v>
      </c>
      <c r="P496" s="9">
        <f t="shared" si="68"/>
        <v>2012</v>
      </c>
      <c r="Q496">
        <v>1332478800</v>
      </c>
      <c r="R496" s="5">
        <f t="shared" si="69"/>
        <v>40991.208333333336</v>
      </c>
      <c r="S496" t="b">
        <v>0</v>
      </c>
      <c r="T496" t="b">
        <v>0</v>
      </c>
      <c r="U496" t="s">
        <v>65</v>
      </c>
      <c r="V496" s="5" t="str">
        <f t="shared" si="70"/>
        <v>technology</v>
      </c>
      <c r="W496" t="str">
        <f t="shared" si="71"/>
        <v>wearables</v>
      </c>
    </row>
    <row r="497" spans="1:23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 s="7">
        <f t="shared" si="63"/>
        <v>4.1449999999999996</v>
      </c>
      <c r="H497">
        <v>195</v>
      </c>
      <c r="I497" s="8">
        <f t="shared" si="64"/>
        <v>68.02051282051282</v>
      </c>
      <c r="J497" t="s">
        <v>36</v>
      </c>
      <c r="K497" t="s">
        <v>37</v>
      </c>
      <c r="L497">
        <v>1402376400</v>
      </c>
      <c r="M497" s="12">
        <f t="shared" si="65"/>
        <v>41800.208333333336</v>
      </c>
      <c r="N497" s="14">
        <f t="shared" si="66"/>
        <v>41800.208333333336</v>
      </c>
      <c r="O497" s="9" t="str">
        <f t="shared" si="67"/>
        <v>June</v>
      </c>
      <c r="P497" s="9">
        <f t="shared" si="68"/>
        <v>2014</v>
      </c>
      <c r="Q497">
        <v>1402722000</v>
      </c>
      <c r="R497" s="5">
        <f t="shared" si="69"/>
        <v>41804.208333333336</v>
      </c>
      <c r="S497" t="b">
        <v>0</v>
      </c>
      <c r="T497" t="b">
        <v>0</v>
      </c>
      <c r="U497" t="s">
        <v>33</v>
      </c>
      <c r="V497" s="5" t="str">
        <f t="shared" si="70"/>
        <v>theater</v>
      </c>
      <c r="W497" t="str">
        <f t="shared" si="71"/>
        <v>plays</v>
      </c>
    </row>
    <row r="498" spans="1:23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 s="7">
        <f t="shared" si="63"/>
        <v>9.0696409140369975E-3</v>
      </c>
      <c r="H498">
        <v>54</v>
      </c>
      <c r="I498" s="8">
        <f t="shared" si="64"/>
        <v>30.87037037037037</v>
      </c>
      <c r="J498" t="s">
        <v>21</v>
      </c>
      <c r="K498" t="s">
        <v>22</v>
      </c>
      <c r="L498">
        <v>1495342800</v>
      </c>
      <c r="M498" s="12">
        <f t="shared" si="65"/>
        <v>42876.208333333328</v>
      </c>
      <c r="N498" s="14">
        <f t="shared" si="66"/>
        <v>42876.208333333328</v>
      </c>
      <c r="O498" s="9" t="str">
        <f t="shared" si="67"/>
        <v>May</v>
      </c>
      <c r="P498" s="9">
        <f t="shared" si="68"/>
        <v>2017</v>
      </c>
      <c r="Q498">
        <v>1496811600</v>
      </c>
      <c r="R498" s="5">
        <f t="shared" si="69"/>
        <v>42893.208333333328</v>
      </c>
      <c r="S498" t="b">
        <v>0</v>
      </c>
      <c r="T498" t="b">
        <v>0</v>
      </c>
      <c r="U498" t="s">
        <v>71</v>
      </c>
      <c r="V498" s="5" t="str">
        <f t="shared" si="70"/>
        <v>film &amp; video</v>
      </c>
      <c r="W498" t="str">
        <f t="shared" si="71"/>
        <v>animation</v>
      </c>
    </row>
    <row r="499" spans="1:23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 s="7">
        <f t="shared" si="63"/>
        <v>0.34173469387755101</v>
      </c>
      <c r="H499">
        <v>120</v>
      </c>
      <c r="I499" s="8">
        <f t="shared" si="64"/>
        <v>27.908333333333335</v>
      </c>
      <c r="J499" t="s">
        <v>21</v>
      </c>
      <c r="K499" t="s">
        <v>22</v>
      </c>
      <c r="L499">
        <v>1482213600</v>
      </c>
      <c r="M499" s="12">
        <f t="shared" si="65"/>
        <v>42724.25</v>
      </c>
      <c r="N499" s="14">
        <f t="shared" si="66"/>
        <v>42724.25</v>
      </c>
      <c r="O499" s="9" t="str">
        <f t="shared" si="67"/>
        <v>December</v>
      </c>
      <c r="P499" s="9">
        <f t="shared" si="68"/>
        <v>2016</v>
      </c>
      <c r="Q499">
        <v>1482213600</v>
      </c>
      <c r="R499" s="5">
        <f t="shared" si="69"/>
        <v>42724.25</v>
      </c>
      <c r="S499" t="b">
        <v>0</v>
      </c>
      <c r="T499" t="b">
        <v>1</v>
      </c>
      <c r="U499" t="s">
        <v>65</v>
      </c>
      <c r="V499" s="5" t="str">
        <f t="shared" si="70"/>
        <v>technology</v>
      </c>
      <c r="W499" t="str">
        <f t="shared" si="71"/>
        <v>wearables</v>
      </c>
    </row>
    <row r="500" spans="1:23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7">
        <f t="shared" si="63"/>
        <v>0.239488107549121</v>
      </c>
      <c r="H500">
        <v>579</v>
      </c>
      <c r="I500" s="8">
        <f t="shared" si="64"/>
        <v>79.994818652849744</v>
      </c>
      <c r="J500" t="s">
        <v>36</v>
      </c>
      <c r="K500" t="s">
        <v>37</v>
      </c>
      <c r="L500">
        <v>1420092000</v>
      </c>
      <c r="M500" s="12">
        <f t="shared" si="65"/>
        <v>42005.25</v>
      </c>
      <c r="N500" s="14">
        <f t="shared" si="66"/>
        <v>42005.25</v>
      </c>
      <c r="O500" s="9" t="str">
        <f t="shared" si="67"/>
        <v>January</v>
      </c>
      <c r="P500" s="9">
        <f t="shared" si="68"/>
        <v>2015</v>
      </c>
      <c r="Q500">
        <v>1420264800</v>
      </c>
      <c r="R500" s="5">
        <f t="shared" si="69"/>
        <v>42007.25</v>
      </c>
      <c r="S500" t="b">
        <v>0</v>
      </c>
      <c r="T500" t="b">
        <v>0</v>
      </c>
      <c r="U500" t="s">
        <v>28</v>
      </c>
      <c r="V500" s="5" t="str">
        <f t="shared" si="70"/>
        <v>technology</v>
      </c>
      <c r="W500" t="str">
        <f t="shared" si="71"/>
        <v>web</v>
      </c>
    </row>
    <row r="501" spans="1:23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7">
        <f t="shared" si="63"/>
        <v>0.48072649572649573</v>
      </c>
      <c r="H501">
        <v>2072</v>
      </c>
      <c r="I501" s="8">
        <f t="shared" si="64"/>
        <v>38.003378378378379</v>
      </c>
      <c r="J501" t="s">
        <v>21</v>
      </c>
      <c r="K501" t="s">
        <v>22</v>
      </c>
      <c r="L501">
        <v>1458018000</v>
      </c>
      <c r="M501" s="12">
        <f t="shared" si="65"/>
        <v>42444.208333333328</v>
      </c>
      <c r="N501" s="14">
        <f t="shared" si="66"/>
        <v>42444.208333333328</v>
      </c>
      <c r="O501" s="9" t="str">
        <f t="shared" si="67"/>
        <v>March</v>
      </c>
      <c r="P501" s="9">
        <f t="shared" si="68"/>
        <v>2016</v>
      </c>
      <c r="Q501">
        <v>1458450000</v>
      </c>
      <c r="R501" s="5">
        <f t="shared" si="69"/>
        <v>42449.208333333328</v>
      </c>
      <c r="S501" t="b">
        <v>0</v>
      </c>
      <c r="T501" t="b">
        <v>1</v>
      </c>
      <c r="U501" t="s">
        <v>42</v>
      </c>
      <c r="V501" s="5" t="str">
        <f t="shared" si="70"/>
        <v>film &amp; video</v>
      </c>
      <c r="W501" t="str">
        <f t="shared" si="71"/>
        <v>documentary</v>
      </c>
    </row>
    <row r="502" spans="1:23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 s="7">
        <f t="shared" si="63"/>
        <v>0</v>
      </c>
      <c r="H502">
        <v>0</v>
      </c>
      <c r="I502" s="8" t="e">
        <f t="shared" si="64"/>
        <v>#DIV/0!</v>
      </c>
      <c r="J502" t="s">
        <v>21</v>
      </c>
      <c r="K502" t="s">
        <v>22</v>
      </c>
      <c r="L502">
        <v>1367384400</v>
      </c>
      <c r="M502" s="12">
        <f t="shared" si="65"/>
        <v>41395.208333333336</v>
      </c>
      <c r="N502" s="14">
        <f t="shared" si="66"/>
        <v>41395.208333333336</v>
      </c>
      <c r="O502" s="9" t="str">
        <f t="shared" si="67"/>
        <v>May</v>
      </c>
      <c r="P502" s="9">
        <f t="shared" si="68"/>
        <v>2013</v>
      </c>
      <c r="Q502">
        <v>1369803600</v>
      </c>
      <c r="R502" s="5">
        <f t="shared" si="69"/>
        <v>41423.208333333336</v>
      </c>
      <c r="S502" t="b">
        <v>0</v>
      </c>
      <c r="T502" t="b">
        <v>1</v>
      </c>
      <c r="U502" t="s">
        <v>33</v>
      </c>
      <c r="V502" s="5" t="str">
        <f t="shared" si="70"/>
        <v>theater</v>
      </c>
      <c r="W502" t="str">
        <f t="shared" si="71"/>
        <v>plays</v>
      </c>
    </row>
    <row r="503" spans="1:23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7">
        <f t="shared" si="63"/>
        <v>0.70145182291666663</v>
      </c>
      <c r="H503">
        <v>1796</v>
      </c>
      <c r="I503" s="8">
        <f t="shared" si="64"/>
        <v>59.990534521158132</v>
      </c>
      <c r="J503" t="s">
        <v>21</v>
      </c>
      <c r="K503" t="s">
        <v>22</v>
      </c>
      <c r="L503">
        <v>1363064400</v>
      </c>
      <c r="M503" s="12">
        <f t="shared" si="65"/>
        <v>41345.208333333336</v>
      </c>
      <c r="N503" s="14">
        <f t="shared" si="66"/>
        <v>41345.208333333336</v>
      </c>
      <c r="O503" s="9" t="str">
        <f t="shared" si="67"/>
        <v>March</v>
      </c>
      <c r="P503" s="9">
        <f t="shared" si="68"/>
        <v>2013</v>
      </c>
      <c r="Q503">
        <v>1363237200</v>
      </c>
      <c r="R503" s="5">
        <f t="shared" si="69"/>
        <v>41347.208333333336</v>
      </c>
      <c r="S503" t="b">
        <v>0</v>
      </c>
      <c r="T503" t="b">
        <v>0</v>
      </c>
      <c r="U503" t="s">
        <v>42</v>
      </c>
      <c r="V503" s="5" t="str">
        <f t="shared" si="70"/>
        <v>film &amp; video</v>
      </c>
      <c r="W503" t="str">
        <f t="shared" si="71"/>
        <v>documentary</v>
      </c>
    </row>
    <row r="504" spans="1:23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 s="7">
        <f t="shared" si="63"/>
        <v>5.2992307692307694</v>
      </c>
      <c r="H504">
        <v>186</v>
      </c>
      <c r="I504" s="8">
        <f t="shared" si="64"/>
        <v>37.037634408602152</v>
      </c>
      <c r="J504" t="s">
        <v>26</v>
      </c>
      <c r="K504" t="s">
        <v>27</v>
      </c>
      <c r="L504">
        <v>1343365200</v>
      </c>
      <c r="M504" s="12">
        <f t="shared" si="65"/>
        <v>41117.208333333336</v>
      </c>
      <c r="N504" s="14">
        <f t="shared" si="66"/>
        <v>41117.208333333336</v>
      </c>
      <c r="O504" s="9" t="str">
        <f t="shared" si="67"/>
        <v>July</v>
      </c>
      <c r="P504" s="9">
        <f t="shared" si="68"/>
        <v>2012</v>
      </c>
      <c r="Q504">
        <v>1345870800</v>
      </c>
      <c r="R504" s="5">
        <f t="shared" si="69"/>
        <v>41146.208333333336</v>
      </c>
      <c r="S504" t="b">
        <v>0</v>
      </c>
      <c r="T504" t="b">
        <v>1</v>
      </c>
      <c r="U504" t="s">
        <v>89</v>
      </c>
      <c r="V504" s="5" t="str">
        <f t="shared" si="70"/>
        <v>games</v>
      </c>
      <c r="W504" t="str">
        <f t="shared" si="71"/>
        <v>video games</v>
      </c>
    </row>
    <row r="505" spans="1:23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 s="7">
        <f t="shared" si="63"/>
        <v>1.8032549019607844</v>
      </c>
      <c r="H505">
        <v>460</v>
      </c>
      <c r="I505" s="8">
        <f t="shared" si="64"/>
        <v>99.963043478260872</v>
      </c>
      <c r="J505" t="s">
        <v>21</v>
      </c>
      <c r="K505" t="s">
        <v>22</v>
      </c>
      <c r="L505">
        <v>1435726800</v>
      </c>
      <c r="M505" s="12">
        <f t="shared" si="65"/>
        <v>42186.208333333328</v>
      </c>
      <c r="N505" s="14">
        <f t="shared" si="66"/>
        <v>42186.208333333328</v>
      </c>
      <c r="O505" s="9" t="str">
        <f t="shared" si="67"/>
        <v>July</v>
      </c>
      <c r="P505" s="9">
        <f t="shared" si="68"/>
        <v>2015</v>
      </c>
      <c r="Q505">
        <v>1437454800</v>
      </c>
      <c r="R505" s="5">
        <f t="shared" si="69"/>
        <v>42206.208333333328</v>
      </c>
      <c r="S505" t="b">
        <v>0</v>
      </c>
      <c r="T505" t="b">
        <v>0</v>
      </c>
      <c r="U505" t="s">
        <v>53</v>
      </c>
      <c r="V505" s="5" t="str">
        <f t="shared" si="70"/>
        <v>film &amp; video</v>
      </c>
      <c r="W505" t="str">
        <f t="shared" si="71"/>
        <v>drama</v>
      </c>
    </row>
    <row r="506" spans="1:23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 s="7">
        <f t="shared" si="63"/>
        <v>0.92320000000000002</v>
      </c>
      <c r="H506">
        <v>62</v>
      </c>
      <c r="I506" s="8">
        <f t="shared" si="64"/>
        <v>111.6774193548387</v>
      </c>
      <c r="J506" t="s">
        <v>107</v>
      </c>
      <c r="K506" t="s">
        <v>108</v>
      </c>
      <c r="L506">
        <v>1431925200</v>
      </c>
      <c r="M506" s="12">
        <f t="shared" si="65"/>
        <v>42142.208333333328</v>
      </c>
      <c r="N506" s="14">
        <f t="shared" si="66"/>
        <v>42142.208333333328</v>
      </c>
      <c r="O506" s="9" t="str">
        <f t="shared" si="67"/>
        <v>May</v>
      </c>
      <c r="P506" s="9">
        <f t="shared" si="68"/>
        <v>2015</v>
      </c>
      <c r="Q506">
        <v>1432011600</v>
      </c>
      <c r="R506" s="5">
        <f t="shared" si="69"/>
        <v>42143.208333333328</v>
      </c>
      <c r="S506" t="b">
        <v>0</v>
      </c>
      <c r="T506" t="b">
        <v>0</v>
      </c>
      <c r="U506" t="s">
        <v>23</v>
      </c>
      <c r="V506" s="5" t="str">
        <f t="shared" si="70"/>
        <v>music</v>
      </c>
      <c r="W506" t="str">
        <f t="shared" si="71"/>
        <v>rock</v>
      </c>
    </row>
    <row r="507" spans="1:23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 s="7">
        <f t="shared" si="63"/>
        <v>0.13901001112347053</v>
      </c>
      <c r="H507">
        <v>347</v>
      </c>
      <c r="I507" s="8">
        <f t="shared" si="64"/>
        <v>36.014409221902014</v>
      </c>
      <c r="J507" t="s">
        <v>21</v>
      </c>
      <c r="K507" t="s">
        <v>22</v>
      </c>
      <c r="L507">
        <v>1362722400</v>
      </c>
      <c r="M507" s="12">
        <f t="shared" si="65"/>
        <v>41341.25</v>
      </c>
      <c r="N507" s="14">
        <f t="shared" si="66"/>
        <v>41341.25</v>
      </c>
      <c r="O507" s="9" t="str">
        <f t="shared" si="67"/>
        <v>March</v>
      </c>
      <c r="P507" s="9">
        <f t="shared" si="68"/>
        <v>2013</v>
      </c>
      <c r="Q507">
        <v>1366347600</v>
      </c>
      <c r="R507" s="5">
        <f t="shared" si="69"/>
        <v>41383.208333333336</v>
      </c>
      <c r="S507" t="b">
        <v>0</v>
      </c>
      <c r="T507" t="b">
        <v>1</v>
      </c>
      <c r="U507" t="s">
        <v>133</v>
      </c>
      <c r="V507" s="5" t="str">
        <f t="shared" si="70"/>
        <v>publishing</v>
      </c>
      <c r="W507" t="str">
        <f t="shared" si="71"/>
        <v>radio &amp; podcasts</v>
      </c>
    </row>
    <row r="508" spans="1:23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7">
        <f t="shared" si="63"/>
        <v>9.2707777777777771</v>
      </c>
      <c r="H508">
        <v>2528</v>
      </c>
      <c r="I508" s="8">
        <f t="shared" si="64"/>
        <v>66.010284810126578</v>
      </c>
      <c r="J508" t="s">
        <v>21</v>
      </c>
      <c r="K508" t="s">
        <v>22</v>
      </c>
      <c r="L508">
        <v>1511416800</v>
      </c>
      <c r="M508" s="12">
        <f t="shared" si="65"/>
        <v>43062.25</v>
      </c>
      <c r="N508" s="14">
        <f t="shared" si="66"/>
        <v>43062.25</v>
      </c>
      <c r="O508" s="9" t="str">
        <f t="shared" si="67"/>
        <v>November</v>
      </c>
      <c r="P508" s="9">
        <f t="shared" si="68"/>
        <v>2017</v>
      </c>
      <c r="Q508">
        <v>1512885600</v>
      </c>
      <c r="R508" s="5">
        <f t="shared" si="69"/>
        <v>43079.25</v>
      </c>
      <c r="S508" t="b">
        <v>0</v>
      </c>
      <c r="T508" t="b">
        <v>1</v>
      </c>
      <c r="U508" t="s">
        <v>33</v>
      </c>
      <c r="V508" s="5" t="str">
        <f t="shared" si="70"/>
        <v>theater</v>
      </c>
      <c r="W508" t="str">
        <f t="shared" si="71"/>
        <v>plays</v>
      </c>
    </row>
    <row r="509" spans="1:23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 s="7">
        <f t="shared" si="63"/>
        <v>0.39857142857142858</v>
      </c>
      <c r="H509">
        <v>19</v>
      </c>
      <c r="I509" s="8">
        <f t="shared" si="64"/>
        <v>44.05263157894737</v>
      </c>
      <c r="J509" t="s">
        <v>21</v>
      </c>
      <c r="K509" t="s">
        <v>22</v>
      </c>
      <c r="L509">
        <v>1365483600</v>
      </c>
      <c r="M509" s="12">
        <f t="shared" si="65"/>
        <v>41373.208333333336</v>
      </c>
      <c r="N509" s="14">
        <f t="shared" si="66"/>
        <v>41373.208333333336</v>
      </c>
      <c r="O509" s="9" t="str">
        <f t="shared" si="67"/>
        <v>April</v>
      </c>
      <c r="P509" s="9">
        <f t="shared" si="68"/>
        <v>2013</v>
      </c>
      <c r="Q509">
        <v>1369717200</v>
      </c>
      <c r="R509" s="5">
        <f t="shared" si="69"/>
        <v>41422.208333333336</v>
      </c>
      <c r="S509" t="b">
        <v>0</v>
      </c>
      <c r="T509" t="b">
        <v>1</v>
      </c>
      <c r="U509" t="s">
        <v>28</v>
      </c>
      <c r="V509" s="5" t="str">
        <f t="shared" si="70"/>
        <v>technology</v>
      </c>
      <c r="W509" t="str">
        <f t="shared" si="71"/>
        <v>web</v>
      </c>
    </row>
    <row r="510" spans="1:23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7">
        <f t="shared" si="63"/>
        <v>1.1222929936305732</v>
      </c>
      <c r="H510">
        <v>3657</v>
      </c>
      <c r="I510" s="8">
        <f t="shared" si="64"/>
        <v>52.999726551818434</v>
      </c>
      <c r="J510" t="s">
        <v>21</v>
      </c>
      <c r="K510" t="s">
        <v>22</v>
      </c>
      <c r="L510">
        <v>1532840400</v>
      </c>
      <c r="M510" s="12">
        <f t="shared" si="65"/>
        <v>43310.208333333328</v>
      </c>
      <c r="N510" s="14">
        <f t="shared" si="66"/>
        <v>43310.208333333328</v>
      </c>
      <c r="O510" s="9" t="str">
        <f t="shared" si="67"/>
        <v>July</v>
      </c>
      <c r="P510" s="9">
        <f t="shared" si="68"/>
        <v>2018</v>
      </c>
      <c r="Q510">
        <v>1534654800</v>
      </c>
      <c r="R510" s="5">
        <f t="shared" si="69"/>
        <v>43331.208333333328</v>
      </c>
      <c r="S510" t="b">
        <v>0</v>
      </c>
      <c r="T510" t="b">
        <v>0</v>
      </c>
      <c r="U510" t="s">
        <v>33</v>
      </c>
      <c r="V510" s="5" t="str">
        <f t="shared" si="70"/>
        <v>theater</v>
      </c>
      <c r="W510" t="str">
        <f t="shared" si="71"/>
        <v>plays</v>
      </c>
    </row>
    <row r="511" spans="1:23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7">
        <f t="shared" si="63"/>
        <v>0.70925816023738875</v>
      </c>
      <c r="H511">
        <v>1258</v>
      </c>
      <c r="I511" s="8">
        <f t="shared" si="64"/>
        <v>95</v>
      </c>
      <c r="J511" t="s">
        <v>21</v>
      </c>
      <c r="K511" t="s">
        <v>22</v>
      </c>
      <c r="L511">
        <v>1336194000</v>
      </c>
      <c r="M511" s="12">
        <f t="shared" si="65"/>
        <v>41034.208333333336</v>
      </c>
      <c r="N511" s="14">
        <f t="shared" si="66"/>
        <v>41034.208333333336</v>
      </c>
      <c r="O511" s="9" t="str">
        <f t="shared" si="67"/>
        <v>May</v>
      </c>
      <c r="P511" s="9">
        <f t="shared" si="68"/>
        <v>2012</v>
      </c>
      <c r="Q511">
        <v>1337058000</v>
      </c>
      <c r="R511" s="5">
        <f t="shared" si="69"/>
        <v>41044.208333333336</v>
      </c>
      <c r="S511" t="b">
        <v>0</v>
      </c>
      <c r="T511" t="b">
        <v>0</v>
      </c>
      <c r="U511" t="s">
        <v>33</v>
      </c>
      <c r="V511" s="5" t="str">
        <f t="shared" si="70"/>
        <v>theater</v>
      </c>
      <c r="W511" t="str">
        <f t="shared" si="71"/>
        <v>plays</v>
      </c>
    </row>
    <row r="512" spans="1:23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 s="7">
        <f t="shared" si="63"/>
        <v>1.1908974358974358</v>
      </c>
      <c r="H512">
        <v>131</v>
      </c>
      <c r="I512" s="8">
        <f t="shared" si="64"/>
        <v>70.908396946564892</v>
      </c>
      <c r="J512" t="s">
        <v>26</v>
      </c>
      <c r="K512" t="s">
        <v>27</v>
      </c>
      <c r="L512">
        <v>1527742800</v>
      </c>
      <c r="M512" s="12">
        <f t="shared" si="65"/>
        <v>43251.208333333328</v>
      </c>
      <c r="N512" s="14">
        <f t="shared" si="66"/>
        <v>43251.208333333328</v>
      </c>
      <c r="O512" s="9" t="str">
        <f t="shared" si="67"/>
        <v>May</v>
      </c>
      <c r="P512" s="9">
        <f t="shared" si="68"/>
        <v>2018</v>
      </c>
      <c r="Q512">
        <v>1529816400</v>
      </c>
      <c r="R512" s="5">
        <f t="shared" si="69"/>
        <v>43275.208333333328</v>
      </c>
      <c r="S512" t="b">
        <v>0</v>
      </c>
      <c r="T512" t="b">
        <v>0</v>
      </c>
      <c r="U512" t="s">
        <v>53</v>
      </c>
      <c r="V512" s="5" t="str">
        <f t="shared" si="70"/>
        <v>film &amp; video</v>
      </c>
      <c r="W512" t="str">
        <f t="shared" si="71"/>
        <v>drama</v>
      </c>
    </row>
    <row r="513" spans="1:23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7">
        <f t="shared" si="63"/>
        <v>0.24017591339648173</v>
      </c>
      <c r="H513">
        <v>362</v>
      </c>
      <c r="I513" s="8">
        <f t="shared" si="64"/>
        <v>98.060773480662988</v>
      </c>
      <c r="J513" t="s">
        <v>21</v>
      </c>
      <c r="K513" t="s">
        <v>22</v>
      </c>
      <c r="L513">
        <v>1564030800</v>
      </c>
      <c r="M513" s="12">
        <f t="shared" si="65"/>
        <v>43671.208333333328</v>
      </c>
      <c r="N513" s="14">
        <f t="shared" si="66"/>
        <v>43671.208333333328</v>
      </c>
      <c r="O513" s="9" t="str">
        <f t="shared" si="67"/>
        <v>July</v>
      </c>
      <c r="P513" s="9">
        <f t="shared" si="68"/>
        <v>2019</v>
      </c>
      <c r="Q513">
        <v>1564894800</v>
      </c>
      <c r="R513" s="5">
        <f t="shared" si="69"/>
        <v>43681.208333333328</v>
      </c>
      <c r="S513" t="b">
        <v>0</v>
      </c>
      <c r="T513" t="b">
        <v>0</v>
      </c>
      <c r="U513" t="s">
        <v>33</v>
      </c>
      <c r="V513" s="5" t="str">
        <f t="shared" si="70"/>
        <v>theater</v>
      </c>
      <c r="W513" t="str">
        <f t="shared" si="71"/>
        <v>plays</v>
      </c>
    </row>
    <row r="514" spans="1:23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 s="7">
        <f t="shared" si="63"/>
        <v>1.3931868131868133</v>
      </c>
      <c r="H514">
        <v>239</v>
      </c>
      <c r="I514" s="8">
        <f t="shared" si="64"/>
        <v>53.046025104602514</v>
      </c>
      <c r="J514" t="s">
        <v>21</v>
      </c>
      <c r="K514" t="s">
        <v>22</v>
      </c>
      <c r="L514">
        <v>1404536400</v>
      </c>
      <c r="M514" s="12">
        <f t="shared" si="65"/>
        <v>41825.208333333336</v>
      </c>
      <c r="N514" s="14">
        <f t="shared" si="66"/>
        <v>41825.208333333336</v>
      </c>
      <c r="O514" s="9" t="str">
        <f t="shared" si="67"/>
        <v>July</v>
      </c>
      <c r="P514" s="9">
        <f t="shared" si="68"/>
        <v>2014</v>
      </c>
      <c r="Q514">
        <v>1404622800</v>
      </c>
      <c r="R514" s="5">
        <f t="shared" si="69"/>
        <v>41826.208333333336</v>
      </c>
      <c r="S514" t="b">
        <v>0</v>
      </c>
      <c r="T514" t="b">
        <v>1</v>
      </c>
      <c r="U514" t="s">
        <v>89</v>
      </c>
      <c r="V514" s="5" t="str">
        <f t="shared" si="70"/>
        <v>games</v>
      </c>
      <c r="W514" t="str">
        <f t="shared" si="71"/>
        <v>video games</v>
      </c>
    </row>
    <row r="515" spans="1:23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 s="7">
        <f t="shared" ref="G515:G578" si="72">E515/D515</f>
        <v>0.39277108433734942</v>
      </c>
      <c r="H515">
        <v>35</v>
      </c>
      <c r="I515" s="8">
        <f t="shared" ref="I515:I578" si="73">E515/H515</f>
        <v>93.142857142857139</v>
      </c>
      <c r="J515" t="s">
        <v>21</v>
      </c>
      <c r="K515" t="s">
        <v>22</v>
      </c>
      <c r="L515">
        <v>1284008400</v>
      </c>
      <c r="M515" s="12">
        <f t="shared" ref="M515:M578" si="74">(((L515/60)/60)/24)+DATE(1970,1,1)</f>
        <v>40430.208333333336</v>
      </c>
      <c r="N515" s="14">
        <f t="shared" ref="N515:N578" si="75">(((L515/60)/60)/24)+DATE(1970,1,1)</f>
        <v>40430.208333333336</v>
      </c>
      <c r="O515" s="9" t="str">
        <f t="shared" ref="O515:O578" si="76">TEXT(M515, "mmmm")</f>
        <v>September</v>
      </c>
      <c r="P515" s="9">
        <f t="shared" ref="P515:P578" si="77">YEAR(M515)</f>
        <v>2010</v>
      </c>
      <c r="Q515">
        <v>1284181200</v>
      </c>
      <c r="R515" s="5">
        <f t="shared" ref="R515:R578" si="78">(((Q515/60)/60)/24)+DATE(1970,1,1)</f>
        <v>40432.208333333336</v>
      </c>
      <c r="S515" t="b">
        <v>0</v>
      </c>
      <c r="T515" t="b">
        <v>0</v>
      </c>
      <c r="U515" t="s">
        <v>269</v>
      </c>
      <c r="V515" s="5" t="str">
        <f t="shared" ref="V515:V578" si="79">LEFT(U515,FIND("/",U515)-1)</f>
        <v>film &amp; video</v>
      </c>
      <c r="W515" t="str">
        <f t="shared" ref="W515:W578" si="80">RIGHT(U515,LEN(U515)-FIND("/",U515))</f>
        <v>television</v>
      </c>
    </row>
    <row r="516" spans="1:23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7">
        <f t="shared" si="72"/>
        <v>0.22439077144917088</v>
      </c>
      <c r="H516">
        <v>528</v>
      </c>
      <c r="I516" s="8">
        <f t="shared" si="73"/>
        <v>58.945075757575758</v>
      </c>
      <c r="J516" t="s">
        <v>98</v>
      </c>
      <c r="K516" t="s">
        <v>99</v>
      </c>
      <c r="L516">
        <v>1386309600</v>
      </c>
      <c r="M516" s="12">
        <f t="shared" si="74"/>
        <v>41614.25</v>
      </c>
      <c r="N516" s="14">
        <f t="shared" si="75"/>
        <v>41614.25</v>
      </c>
      <c r="O516" s="9" t="str">
        <f t="shared" si="76"/>
        <v>December</v>
      </c>
      <c r="P516" s="9">
        <f t="shared" si="77"/>
        <v>2013</v>
      </c>
      <c r="Q516">
        <v>1386741600</v>
      </c>
      <c r="R516" s="5">
        <f t="shared" si="78"/>
        <v>41619.25</v>
      </c>
      <c r="S516" t="b">
        <v>0</v>
      </c>
      <c r="T516" t="b">
        <v>1</v>
      </c>
      <c r="U516" t="s">
        <v>23</v>
      </c>
      <c r="V516" s="5" t="str">
        <f t="shared" si="79"/>
        <v>music</v>
      </c>
      <c r="W516" t="str">
        <f t="shared" si="80"/>
        <v>rock</v>
      </c>
    </row>
    <row r="517" spans="1:23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 s="7">
        <f t="shared" si="72"/>
        <v>0.55779069767441858</v>
      </c>
      <c r="H517">
        <v>133</v>
      </c>
      <c r="I517" s="8">
        <f t="shared" si="73"/>
        <v>36.067669172932334</v>
      </c>
      <c r="J517" t="s">
        <v>15</v>
      </c>
      <c r="K517" t="s">
        <v>16</v>
      </c>
      <c r="L517">
        <v>1324620000</v>
      </c>
      <c r="M517" s="12">
        <f t="shared" si="74"/>
        <v>40900.25</v>
      </c>
      <c r="N517" s="14">
        <f t="shared" si="75"/>
        <v>40900.25</v>
      </c>
      <c r="O517" s="9" t="str">
        <f t="shared" si="76"/>
        <v>December</v>
      </c>
      <c r="P517" s="9">
        <f t="shared" si="77"/>
        <v>2011</v>
      </c>
      <c r="Q517">
        <v>1324792800</v>
      </c>
      <c r="R517" s="5">
        <f t="shared" si="78"/>
        <v>40902.25</v>
      </c>
      <c r="S517" t="b">
        <v>0</v>
      </c>
      <c r="T517" t="b">
        <v>1</v>
      </c>
      <c r="U517" t="s">
        <v>33</v>
      </c>
      <c r="V517" s="5" t="str">
        <f t="shared" si="79"/>
        <v>theater</v>
      </c>
      <c r="W517" t="str">
        <f t="shared" si="80"/>
        <v>plays</v>
      </c>
    </row>
    <row r="518" spans="1:23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7">
        <f t="shared" si="72"/>
        <v>0.42523125996810207</v>
      </c>
      <c r="H518">
        <v>846</v>
      </c>
      <c r="I518" s="8">
        <f t="shared" si="73"/>
        <v>63.030732860520096</v>
      </c>
      <c r="J518" t="s">
        <v>21</v>
      </c>
      <c r="K518" t="s">
        <v>22</v>
      </c>
      <c r="L518">
        <v>1281070800</v>
      </c>
      <c r="M518" s="12">
        <f t="shared" si="74"/>
        <v>40396.208333333336</v>
      </c>
      <c r="N518" s="14">
        <f t="shared" si="75"/>
        <v>40396.208333333336</v>
      </c>
      <c r="O518" s="9" t="str">
        <f t="shared" si="76"/>
        <v>August</v>
      </c>
      <c r="P518" s="9">
        <f t="shared" si="77"/>
        <v>2010</v>
      </c>
      <c r="Q518">
        <v>1284354000</v>
      </c>
      <c r="R518" s="5">
        <f t="shared" si="78"/>
        <v>40434.208333333336</v>
      </c>
      <c r="S518" t="b">
        <v>0</v>
      </c>
      <c r="T518" t="b">
        <v>0</v>
      </c>
      <c r="U518" t="s">
        <v>68</v>
      </c>
      <c r="V518" s="5" t="str">
        <f t="shared" si="79"/>
        <v>publishing</v>
      </c>
      <c r="W518" t="str">
        <f t="shared" si="80"/>
        <v>nonfiction</v>
      </c>
    </row>
    <row r="519" spans="1:23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 s="7">
        <f t="shared" si="72"/>
        <v>1.1200000000000001</v>
      </c>
      <c r="H519">
        <v>78</v>
      </c>
      <c r="I519" s="8">
        <f t="shared" si="73"/>
        <v>84.717948717948715</v>
      </c>
      <c r="J519" t="s">
        <v>21</v>
      </c>
      <c r="K519" t="s">
        <v>22</v>
      </c>
      <c r="L519">
        <v>1493960400</v>
      </c>
      <c r="M519" s="12">
        <f t="shared" si="74"/>
        <v>42860.208333333328</v>
      </c>
      <c r="N519" s="14">
        <f t="shared" si="75"/>
        <v>42860.208333333328</v>
      </c>
      <c r="O519" s="9" t="str">
        <f t="shared" si="76"/>
        <v>May</v>
      </c>
      <c r="P519" s="9">
        <f t="shared" si="77"/>
        <v>2017</v>
      </c>
      <c r="Q519">
        <v>1494392400</v>
      </c>
      <c r="R519" s="5">
        <f t="shared" si="78"/>
        <v>42865.208333333328</v>
      </c>
      <c r="S519" t="b">
        <v>0</v>
      </c>
      <c r="T519" t="b">
        <v>0</v>
      </c>
      <c r="U519" t="s">
        <v>17</v>
      </c>
      <c r="V519" s="5" t="str">
        <f t="shared" si="79"/>
        <v>food</v>
      </c>
      <c r="W519" t="str">
        <f t="shared" si="80"/>
        <v>food trucks</v>
      </c>
    </row>
    <row r="520" spans="1:23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 s="7">
        <f t="shared" si="72"/>
        <v>7.0681818181818179E-2</v>
      </c>
      <c r="H520">
        <v>10</v>
      </c>
      <c r="I520" s="8">
        <f t="shared" si="73"/>
        <v>62.2</v>
      </c>
      <c r="J520" t="s">
        <v>21</v>
      </c>
      <c r="K520" t="s">
        <v>22</v>
      </c>
      <c r="L520">
        <v>1519365600</v>
      </c>
      <c r="M520" s="12">
        <f t="shared" si="74"/>
        <v>43154.25</v>
      </c>
      <c r="N520" s="14">
        <f t="shared" si="75"/>
        <v>43154.25</v>
      </c>
      <c r="O520" s="9" t="str">
        <f t="shared" si="76"/>
        <v>February</v>
      </c>
      <c r="P520" s="9">
        <f t="shared" si="77"/>
        <v>2018</v>
      </c>
      <c r="Q520">
        <v>1519538400</v>
      </c>
      <c r="R520" s="5">
        <f t="shared" si="78"/>
        <v>43156.25</v>
      </c>
      <c r="S520" t="b">
        <v>0</v>
      </c>
      <c r="T520" t="b">
        <v>1</v>
      </c>
      <c r="U520" t="s">
        <v>71</v>
      </c>
      <c r="V520" s="5" t="str">
        <f t="shared" si="79"/>
        <v>film &amp; video</v>
      </c>
      <c r="W520" t="str">
        <f t="shared" si="80"/>
        <v>animation</v>
      </c>
    </row>
    <row r="521" spans="1:23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7">
        <f t="shared" si="72"/>
        <v>1.0174563871693867</v>
      </c>
      <c r="H521">
        <v>1773</v>
      </c>
      <c r="I521" s="8">
        <f t="shared" si="73"/>
        <v>101.97518330513255</v>
      </c>
      <c r="J521" t="s">
        <v>21</v>
      </c>
      <c r="K521" t="s">
        <v>22</v>
      </c>
      <c r="L521">
        <v>1420696800</v>
      </c>
      <c r="M521" s="12">
        <f t="shared" si="74"/>
        <v>42012.25</v>
      </c>
      <c r="N521" s="14">
        <f t="shared" si="75"/>
        <v>42012.25</v>
      </c>
      <c r="O521" s="9" t="str">
        <f t="shared" si="76"/>
        <v>January</v>
      </c>
      <c r="P521" s="9">
        <f t="shared" si="77"/>
        <v>2015</v>
      </c>
      <c r="Q521">
        <v>1421906400</v>
      </c>
      <c r="R521" s="5">
        <f t="shared" si="78"/>
        <v>42026.25</v>
      </c>
      <c r="S521" t="b">
        <v>0</v>
      </c>
      <c r="T521" t="b">
        <v>1</v>
      </c>
      <c r="U521" t="s">
        <v>23</v>
      </c>
      <c r="V521" s="5" t="str">
        <f t="shared" si="79"/>
        <v>music</v>
      </c>
      <c r="W521" t="str">
        <f t="shared" si="80"/>
        <v>rock</v>
      </c>
    </row>
    <row r="522" spans="1:23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 s="7">
        <f t="shared" si="72"/>
        <v>4.2575000000000003</v>
      </c>
      <c r="H522">
        <v>32</v>
      </c>
      <c r="I522" s="8">
        <f t="shared" si="73"/>
        <v>106.4375</v>
      </c>
      <c r="J522" t="s">
        <v>21</v>
      </c>
      <c r="K522" t="s">
        <v>22</v>
      </c>
      <c r="L522">
        <v>1555650000</v>
      </c>
      <c r="M522" s="12">
        <f t="shared" si="74"/>
        <v>43574.208333333328</v>
      </c>
      <c r="N522" s="14">
        <f t="shared" si="75"/>
        <v>43574.208333333328</v>
      </c>
      <c r="O522" s="9" t="str">
        <f t="shared" si="76"/>
        <v>April</v>
      </c>
      <c r="P522" s="9">
        <f t="shared" si="77"/>
        <v>2019</v>
      </c>
      <c r="Q522">
        <v>1555909200</v>
      </c>
      <c r="R522" s="5">
        <f t="shared" si="78"/>
        <v>43577.208333333328</v>
      </c>
      <c r="S522" t="b">
        <v>0</v>
      </c>
      <c r="T522" t="b">
        <v>0</v>
      </c>
      <c r="U522" t="s">
        <v>33</v>
      </c>
      <c r="V522" s="5" t="str">
        <f t="shared" si="79"/>
        <v>theater</v>
      </c>
      <c r="W522" t="str">
        <f t="shared" si="80"/>
        <v>plays</v>
      </c>
    </row>
    <row r="523" spans="1:23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 s="7">
        <f t="shared" si="72"/>
        <v>1.4553947368421052</v>
      </c>
      <c r="H523">
        <v>369</v>
      </c>
      <c r="I523" s="8">
        <f t="shared" si="73"/>
        <v>29.975609756097562</v>
      </c>
      <c r="J523" t="s">
        <v>21</v>
      </c>
      <c r="K523" t="s">
        <v>22</v>
      </c>
      <c r="L523">
        <v>1471928400</v>
      </c>
      <c r="M523" s="12">
        <f t="shared" si="74"/>
        <v>42605.208333333328</v>
      </c>
      <c r="N523" s="14">
        <f t="shared" si="75"/>
        <v>42605.208333333328</v>
      </c>
      <c r="O523" s="9" t="str">
        <f t="shared" si="76"/>
        <v>August</v>
      </c>
      <c r="P523" s="9">
        <f t="shared" si="77"/>
        <v>2016</v>
      </c>
      <c r="Q523">
        <v>1472446800</v>
      </c>
      <c r="R523" s="5">
        <f t="shared" si="78"/>
        <v>42611.208333333328</v>
      </c>
      <c r="S523" t="b">
        <v>0</v>
      </c>
      <c r="T523" t="b">
        <v>1</v>
      </c>
      <c r="U523" t="s">
        <v>53</v>
      </c>
      <c r="V523" s="5" t="str">
        <f t="shared" si="79"/>
        <v>film &amp; video</v>
      </c>
      <c r="W523" t="str">
        <f t="shared" si="80"/>
        <v>drama</v>
      </c>
    </row>
    <row r="524" spans="1:23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7">
        <f t="shared" si="72"/>
        <v>0.32453465346534655</v>
      </c>
      <c r="H524">
        <v>191</v>
      </c>
      <c r="I524" s="8">
        <f t="shared" si="73"/>
        <v>85.806282722513089</v>
      </c>
      <c r="J524" t="s">
        <v>21</v>
      </c>
      <c r="K524" t="s">
        <v>22</v>
      </c>
      <c r="L524">
        <v>1341291600</v>
      </c>
      <c r="M524" s="12">
        <f t="shared" si="74"/>
        <v>41093.208333333336</v>
      </c>
      <c r="N524" s="14">
        <f t="shared" si="75"/>
        <v>41093.208333333336</v>
      </c>
      <c r="O524" s="9" t="str">
        <f t="shared" si="76"/>
        <v>July</v>
      </c>
      <c r="P524" s="9">
        <f t="shared" si="77"/>
        <v>2012</v>
      </c>
      <c r="Q524">
        <v>1342328400</v>
      </c>
      <c r="R524" s="5">
        <f t="shared" si="78"/>
        <v>41105.208333333336</v>
      </c>
      <c r="S524" t="b">
        <v>0</v>
      </c>
      <c r="T524" t="b">
        <v>0</v>
      </c>
      <c r="U524" t="s">
        <v>100</v>
      </c>
      <c r="V524" s="5" t="str">
        <f t="shared" si="79"/>
        <v>film &amp; video</v>
      </c>
      <c r="W524" t="str">
        <f t="shared" si="80"/>
        <v>shorts</v>
      </c>
    </row>
    <row r="525" spans="1:23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 s="7">
        <f t="shared" si="72"/>
        <v>7.003333333333333</v>
      </c>
      <c r="H525">
        <v>89</v>
      </c>
      <c r="I525" s="8">
        <f t="shared" si="73"/>
        <v>70.82022471910112</v>
      </c>
      <c r="J525" t="s">
        <v>21</v>
      </c>
      <c r="K525" t="s">
        <v>22</v>
      </c>
      <c r="L525">
        <v>1267682400</v>
      </c>
      <c r="M525" s="12">
        <f t="shared" si="74"/>
        <v>40241.25</v>
      </c>
      <c r="N525" s="14">
        <f t="shared" si="75"/>
        <v>40241.25</v>
      </c>
      <c r="O525" s="9" t="str">
        <f t="shared" si="76"/>
        <v>March</v>
      </c>
      <c r="P525" s="9">
        <f t="shared" si="77"/>
        <v>2010</v>
      </c>
      <c r="Q525">
        <v>1268114400</v>
      </c>
      <c r="R525" s="5">
        <f t="shared" si="78"/>
        <v>40246.25</v>
      </c>
      <c r="S525" t="b">
        <v>0</v>
      </c>
      <c r="T525" t="b">
        <v>0</v>
      </c>
      <c r="U525" t="s">
        <v>100</v>
      </c>
      <c r="V525" s="5" t="str">
        <f t="shared" si="79"/>
        <v>film &amp; video</v>
      </c>
      <c r="W525" t="str">
        <f t="shared" si="80"/>
        <v>shorts</v>
      </c>
    </row>
    <row r="526" spans="1:23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 s="7">
        <f t="shared" si="72"/>
        <v>0.83904860392967939</v>
      </c>
      <c r="H526">
        <v>1979</v>
      </c>
      <c r="I526" s="8">
        <f t="shared" si="73"/>
        <v>40.998484082870135</v>
      </c>
      <c r="J526" t="s">
        <v>21</v>
      </c>
      <c r="K526" t="s">
        <v>22</v>
      </c>
      <c r="L526">
        <v>1272258000</v>
      </c>
      <c r="M526" s="12">
        <f t="shared" si="74"/>
        <v>40294.208333333336</v>
      </c>
      <c r="N526" s="14">
        <f t="shared" si="75"/>
        <v>40294.208333333336</v>
      </c>
      <c r="O526" s="9" t="str">
        <f t="shared" si="76"/>
        <v>April</v>
      </c>
      <c r="P526" s="9">
        <f t="shared" si="77"/>
        <v>2010</v>
      </c>
      <c r="Q526">
        <v>1273381200</v>
      </c>
      <c r="R526" s="5">
        <f t="shared" si="78"/>
        <v>40307.208333333336</v>
      </c>
      <c r="S526" t="b">
        <v>0</v>
      </c>
      <c r="T526" t="b">
        <v>0</v>
      </c>
      <c r="U526" t="s">
        <v>33</v>
      </c>
      <c r="V526" s="5" t="str">
        <f t="shared" si="79"/>
        <v>theater</v>
      </c>
      <c r="W526" t="str">
        <f t="shared" si="80"/>
        <v>plays</v>
      </c>
    </row>
    <row r="527" spans="1:23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 s="7">
        <f t="shared" si="72"/>
        <v>0.84190476190476193</v>
      </c>
      <c r="H527">
        <v>63</v>
      </c>
      <c r="I527" s="8">
        <f t="shared" si="73"/>
        <v>28.063492063492063</v>
      </c>
      <c r="J527" t="s">
        <v>21</v>
      </c>
      <c r="K527" t="s">
        <v>22</v>
      </c>
      <c r="L527">
        <v>1290492000</v>
      </c>
      <c r="M527" s="12">
        <f t="shared" si="74"/>
        <v>40505.25</v>
      </c>
      <c r="N527" s="14">
        <f t="shared" si="75"/>
        <v>40505.25</v>
      </c>
      <c r="O527" s="9" t="str">
        <f t="shared" si="76"/>
        <v>November</v>
      </c>
      <c r="P527" s="9">
        <f t="shared" si="77"/>
        <v>2010</v>
      </c>
      <c r="Q527">
        <v>1290837600</v>
      </c>
      <c r="R527" s="5">
        <f t="shared" si="78"/>
        <v>40509.25</v>
      </c>
      <c r="S527" t="b">
        <v>0</v>
      </c>
      <c r="T527" t="b">
        <v>0</v>
      </c>
      <c r="U527" t="s">
        <v>65</v>
      </c>
      <c r="V527" s="5" t="str">
        <f t="shared" si="79"/>
        <v>technology</v>
      </c>
      <c r="W527" t="str">
        <f t="shared" si="80"/>
        <v>wearables</v>
      </c>
    </row>
    <row r="528" spans="1:23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 s="7">
        <f t="shared" si="72"/>
        <v>1.5595180722891566</v>
      </c>
      <c r="H528">
        <v>147</v>
      </c>
      <c r="I528" s="8">
        <f t="shared" si="73"/>
        <v>88.054421768707485</v>
      </c>
      <c r="J528" t="s">
        <v>21</v>
      </c>
      <c r="K528" t="s">
        <v>22</v>
      </c>
      <c r="L528">
        <v>1451109600</v>
      </c>
      <c r="M528" s="12">
        <f t="shared" si="74"/>
        <v>42364.25</v>
      </c>
      <c r="N528" s="14">
        <f t="shared" si="75"/>
        <v>42364.25</v>
      </c>
      <c r="O528" s="9" t="str">
        <f t="shared" si="76"/>
        <v>December</v>
      </c>
      <c r="P528" s="9">
        <f t="shared" si="77"/>
        <v>2015</v>
      </c>
      <c r="Q528">
        <v>1454306400</v>
      </c>
      <c r="R528" s="5">
        <f t="shared" si="78"/>
        <v>42401.25</v>
      </c>
      <c r="S528" t="b">
        <v>0</v>
      </c>
      <c r="T528" t="b">
        <v>1</v>
      </c>
      <c r="U528" t="s">
        <v>33</v>
      </c>
      <c r="V528" s="5" t="str">
        <f t="shared" si="79"/>
        <v>theater</v>
      </c>
      <c r="W528" t="str">
        <f t="shared" si="80"/>
        <v>plays</v>
      </c>
    </row>
    <row r="529" spans="1:23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7">
        <f t="shared" si="72"/>
        <v>0.99619450317124736</v>
      </c>
      <c r="H529">
        <v>6080</v>
      </c>
      <c r="I529" s="8">
        <f t="shared" si="73"/>
        <v>31</v>
      </c>
      <c r="J529" t="s">
        <v>15</v>
      </c>
      <c r="K529" t="s">
        <v>16</v>
      </c>
      <c r="L529">
        <v>1454652000</v>
      </c>
      <c r="M529" s="12">
        <f t="shared" si="74"/>
        <v>42405.25</v>
      </c>
      <c r="N529" s="14">
        <f t="shared" si="75"/>
        <v>42405.25</v>
      </c>
      <c r="O529" s="9" t="str">
        <f t="shared" si="76"/>
        <v>February</v>
      </c>
      <c r="P529" s="9">
        <f t="shared" si="77"/>
        <v>2016</v>
      </c>
      <c r="Q529">
        <v>1457762400</v>
      </c>
      <c r="R529" s="5">
        <f t="shared" si="78"/>
        <v>42441.25</v>
      </c>
      <c r="S529" t="b">
        <v>0</v>
      </c>
      <c r="T529" t="b">
        <v>0</v>
      </c>
      <c r="U529" t="s">
        <v>71</v>
      </c>
      <c r="V529" s="5" t="str">
        <f t="shared" si="79"/>
        <v>film &amp; video</v>
      </c>
      <c r="W529" t="str">
        <f t="shared" si="80"/>
        <v>animation</v>
      </c>
    </row>
    <row r="530" spans="1:23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 s="7">
        <f t="shared" si="72"/>
        <v>0.80300000000000005</v>
      </c>
      <c r="H530">
        <v>80</v>
      </c>
      <c r="I530" s="8">
        <f t="shared" si="73"/>
        <v>90.337500000000006</v>
      </c>
      <c r="J530" t="s">
        <v>40</v>
      </c>
      <c r="K530" t="s">
        <v>41</v>
      </c>
      <c r="L530">
        <v>1385186400</v>
      </c>
      <c r="M530" s="12">
        <f t="shared" si="74"/>
        <v>41601.25</v>
      </c>
      <c r="N530" s="14">
        <f t="shared" si="75"/>
        <v>41601.25</v>
      </c>
      <c r="O530" s="9" t="str">
        <f t="shared" si="76"/>
        <v>November</v>
      </c>
      <c r="P530" s="9">
        <f t="shared" si="77"/>
        <v>2013</v>
      </c>
      <c r="Q530">
        <v>1389074400</v>
      </c>
      <c r="R530" s="5">
        <f t="shared" si="78"/>
        <v>41646.25</v>
      </c>
      <c r="S530" t="b">
        <v>0</v>
      </c>
      <c r="T530" t="b">
        <v>0</v>
      </c>
      <c r="U530" t="s">
        <v>60</v>
      </c>
      <c r="V530" s="5" t="str">
        <f t="shared" si="79"/>
        <v>music</v>
      </c>
      <c r="W530" t="str">
        <f t="shared" si="80"/>
        <v>indie rock</v>
      </c>
    </row>
    <row r="531" spans="1:23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 s="7">
        <f t="shared" si="72"/>
        <v>0.11254901960784314</v>
      </c>
      <c r="H531">
        <v>9</v>
      </c>
      <c r="I531" s="8">
        <f t="shared" si="73"/>
        <v>63.777777777777779</v>
      </c>
      <c r="J531" t="s">
        <v>21</v>
      </c>
      <c r="K531" t="s">
        <v>22</v>
      </c>
      <c r="L531">
        <v>1399698000</v>
      </c>
      <c r="M531" s="12">
        <f t="shared" si="74"/>
        <v>41769.208333333336</v>
      </c>
      <c r="N531" s="14">
        <f t="shared" si="75"/>
        <v>41769.208333333336</v>
      </c>
      <c r="O531" s="9" t="str">
        <f t="shared" si="76"/>
        <v>May</v>
      </c>
      <c r="P531" s="9">
        <f t="shared" si="77"/>
        <v>2014</v>
      </c>
      <c r="Q531">
        <v>1402117200</v>
      </c>
      <c r="R531" s="5">
        <f t="shared" si="78"/>
        <v>41797.208333333336</v>
      </c>
      <c r="S531" t="b">
        <v>0</v>
      </c>
      <c r="T531" t="b">
        <v>0</v>
      </c>
      <c r="U531" t="s">
        <v>89</v>
      </c>
      <c r="V531" s="5" t="str">
        <f t="shared" si="79"/>
        <v>games</v>
      </c>
      <c r="W531" t="str">
        <f t="shared" si="80"/>
        <v>video games</v>
      </c>
    </row>
    <row r="532" spans="1:23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7">
        <f t="shared" si="72"/>
        <v>0.91740952380952379</v>
      </c>
      <c r="H532">
        <v>1784</v>
      </c>
      <c r="I532" s="8">
        <f t="shared" si="73"/>
        <v>53.995515695067262</v>
      </c>
      <c r="J532" t="s">
        <v>21</v>
      </c>
      <c r="K532" t="s">
        <v>22</v>
      </c>
      <c r="L532">
        <v>1283230800</v>
      </c>
      <c r="M532" s="12">
        <f t="shared" si="74"/>
        <v>40421.208333333336</v>
      </c>
      <c r="N532" s="14">
        <f t="shared" si="75"/>
        <v>40421.208333333336</v>
      </c>
      <c r="O532" s="9" t="str">
        <f t="shared" si="76"/>
        <v>August</v>
      </c>
      <c r="P532" s="9">
        <f t="shared" si="77"/>
        <v>2010</v>
      </c>
      <c r="Q532">
        <v>1284440400</v>
      </c>
      <c r="R532" s="5">
        <f t="shared" si="78"/>
        <v>40435.208333333336</v>
      </c>
      <c r="S532" t="b">
        <v>0</v>
      </c>
      <c r="T532" t="b">
        <v>1</v>
      </c>
      <c r="U532" t="s">
        <v>119</v>
      </c>
      <c r="V532" s="5" t="str">
        <f t="shared" si="79"/>
        <v>publishing</v>
      </c>
      <c r="W532" t="str">
        <f t="shared" si="80"/>
        <v>fiction</v>
      </c>
    </row>
    <row r="533" spans="1:23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7">
        <f t="shared" si="72"/>
        <v>0.95521156936261387</v>
      </c>
      <c r="H533">
        <v>3640</v>
      </c>
      <c r="I533" s="8">
        <f t="shared" si="73"/>
        <v>48.993956043956047</v>
      </c>
      <c r="J533" t="s">
        <v>98</v>
      </c>
      <c r="K533" t="s">
        <v>99</v>
      </c>
      <c r="L533">
        <v>1384149600</v>
      </c>
      <c r="M533" s="12">
        <f t="shared" si="74"/>
        <v>41589.25</v>
      </c>
      <c r="N533" s="14">
        <f t="shared" si="75"/>
        <v>41589.25</v>
      </c>
      <c r="O533" s="9" t="str">
        <f t="shared" si="76"/>
        <v>November</v>
      </c>
      <c r="P533" s="9">
        <f t="shared" si="77"/>
        <v>2013</v>
      </c>
      <c r="Q533">
        <v>1388988000</v>
      </c>
      <c r="R533" s="5">
        <f t="shared" si="78"/>
        <v>41645.25</v>
      </c>
      <c r="S533" t="b">
        <v>0</v>
      </c>
      <c r="T533" t="b">
        <v>0</v>
      </c>
      <c r="U533" t="s">
        <v>89</v>
      </c>
      <c r="V533" s="5" t="str">
        <f t="shared" si="79"/>
        <v>games</v>
      </c>
      <c r="W533" t="str">
        <f t="shared" si="80"/>
        <v>video games</v>
      </c>
    </row>
    <row r="534" spans="1:23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 s="7">
        <f t="shared" si="72"/>
        <v>5.0287499999999996</v>
      </c>
      <c r="H534">
        <v>126</v>
      </c>
      <c r="I534" s="8">
        <f t="shared" si="73"/>
        <v>63.857142857142854</v>
      </c>
      <c r="J534" t="s">
        <v>15</v>
      </c>
      <c r="K534" t="s">
        <v>16</v>
      </c>
      <c r="L534">
        <v>1516860000</v>
      </c>
      <c r="M534" s="12">
        <f t="shared" si="74"/>
        <v>43125.25</v>
      </c>
      <c r="N534" s="14">
        <f t="shared" si="75"/>
        <v>43125.25</v>
      </c>
      <c r="O534" s="9" t="str">
        <f t="shared" si="76"/>
        <v>January</v>
      </c>
      <c r="P534" s="9">
        <f t="shared" si="77"/>
        <v>2018</v>
      </c>
      <c r="Q534">
        <v>1516946400</v>
      </c>
      <c r="R534" s="5">
        <f t="shared" si="78"/>
        <v>43126.25</v>
      </c>
      <c r="S534" t="b">
        <v>0</v>
      </c>
      <c r="T534" t="b">
        <v>0</v>
      </c>
      <c r="U534" t="s">
        <v>33</v>
      </c>
      <c r="V534" s="5" t="str">
        <f t="shared" si="79"/>
        <v>theater</v>
      </c>
      <c r="W534" t="str">
        <f t="shared" si="80"/>
        <v>plays</v>
      </c>
    </row>
    <row r="535" spans="1:23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7">
        <f t="shared" si="72"/>
        <v>1.5924394463667819</v>
      </c>
      <c r="H535">
        <v>2218</v>
      </c>
      <c r="I535" s="8">
        <f t="shared" si="73"/>
        <v>82.996393146979258</v>
      </c>
      <c r="J535" t="s">
        <v>40</v>
      </c>
      <c r="K535" t="s">
        <v>41</v>
      </c>
      <c r="L535">
        <v>1374642000</v>
      </c>
      <c r="M535" s="12">
        <f t="shared" si="74"/>
        <v>41479.208333333336</v>
      </c>
      <c r="N535" s="14">
        <f t="shared" si="75"/>
        <v>41479.208333333336</v>
      </c>
      <c r="O535" s="9" t="str">
        <f t="shared" si="76"/>
        <v>July</v>
      </c>
      <c r="P535" s="9">
        <f t="shared" si="77"/>
        <v>2013</v>
      </c>
      <c r="Q535">
        <v>1377752400</v>
      </c>
      <c r="R535" s="5">
        <f t="shared" si="78"/>
        <v>41515.208333333336</v>
      </c>
      <c r="S535" t="b">
        <v>0</v>
      </c>
      <c r="T535" t="b">
        <v>0</v>
      </c>
      <c r="U535" t="s">
        <v>60</v>
      </c>
      <c r="V535" s="5" t="str">
        <f t="shared" si="79"/>
        <v>music</v>
      </c>
      <c r="W535" t="str">
        <f t="shared" si="80"/>
        <v>indie rock</v>
      </c>
    </row>
    <row r="536" spans="1:23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 s="7">
        <f t="shared" si="72"/>
        <v>0.15022446689113356</v>
      </c>
      <c r="H536">
        <v>243</v>
      </c>
      <c r="I536" s="8">
        <f t="shared" si="73"/>
        <v>55.08230452674897</v>
      </c>
      <c r="J536" t="s">
        <v>21</v>
      </c>
      <c r="K536" t="s">
        <v>22</v>
      </c>
      <c r="L536">
        <v>1534482000</v>
      </c>
      <c r="M536" s="12">
        <f t="shared" si="74"/>
        <v>43329.208333333328</v>
      </c>
      <c r="N536" s="14">
        <f t="shared" si="75"/>
        <v>43329.208333333328</v>
      </c>
      <c r="O536" s="9" t="str">
        <f t="shared" si="76"/>
        <v>August</v>
      </c>
      <c r="P536" s="9">
        <f t="shared" si="77"/>
        <v>2018</v>
      </c>
      <c r="Q536">
        <v>1534568400</v>
      </c>
      <c r="R536" s="5">
        <f t="shared" si="78"/>
        <v>43330.208333333328</v>
      </c>
      <c r="S536" t="b">
        <v>0</v>
      </c>
      <c r="T536" t="b">
        <v>1</v>
      </c>
      <c r="U536" t="s">
        <v>53</v>
      </c>
      <c r="V536" s="5" t="str">
        <f t="shared" si="79"/>
        <v>film &amp; video</v>
      </c>
      <c r="W536" t="str">
        <f t="shared" si="80"/>
        <v>drama</v>
      </c>
    </row>
    <row r="537" spans="1:23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 s="7">
        <f t="shared" si="72"/>
        <v>4.820384615384615</v>
      </c>
      <c r="H537">
        <v>202</v>
      </c>
      <c r="I537" s="8">
        <f t="shared" si="73"/>
        <v>62.044554455445542</v>
      </c>
      <c r="J537" t="s">
        <v>107</v>
      </c>
      <c r="K537" t="s">
        <v>108</v>
      </c>
      <c r="L537">
        <v>1528434000</v>
      </c>
      <c r="M537" s="12">
        <f t="shared" si="74"/>
        <v>43259.208333333328</v>
      </c>
      <c r="N537" s="14">
        <f t="shared" si="75"/>
        <v>43259.208333333328</v>
      </c>
      <c r="O537" s="9" t="str">
        <f t="shared" si="76"/>
        <v>June</v>
      </c>
      <c r="P537" s="9">
        <f t="shared" si="77"/>
        <v>2018</v>
      </c>
      <c r="Q537">
        <v>1528606800</v>
      </c>
      <c r="R537" s="5">
        <f t="shared" si="78"/>
        <v>43261.208333333328</v>
      </c>
      <c r="S537" t="b">
        <v>0</v>
      </c>
      <c r="T537" t="b">
        <v>1</v>
      </c>
      <c r="U537" t="s">
        <v>33</v>
      </c>
      <c r="V537" s="5" t="str">
        <f t="shared" si="79"/>
        <v>theater</v>
      </c>
      <c r="W537" t="str">
        <f t="shared" si="80"/>
        <v>plays</v>
      </c>
    </row>
    <row r="538" spans="1:23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 s="7">
        <f t="shared" si="72"/>
        <v>1.4996938775510205</v>
      </c>
      <c r="H538">
        <v>140</v>
      </c>
      <c r="I538" s="8">
        <f t="shared" si="73"/>
        <v>104.97857142857143</v>
      </c>
      <c r="J538" t="s">
        <v>107</v>
      </c>
      <c r="K538" t="s">
        <v>108</v>
      </c>
      <c r="L538">
        <v>1282626000</v>
      </c>
      <c r="M538" s="12">
        <f t="shared" si="74"/>
        <v>40414.208333333336</v>
      </c>
      <c r="N538" s="14">
        <f t="shared" si="75"/>
        <v>40414.208333333336</v>
      </c>
      <c r="O538" s="9" t="str">
        <f t="shared" si="76"/>
        <v>August</v>
      </c>
      <c r="P538" s="9">
        <f t="shared" si="77"/>
        <v>2010</v>
      </c>
      <c r="Q538">
        <v>1284872400</v>
      </c>
      <c r="R538" s="5">
        <f t="shared" si="78"/>
        <v>40440.208333333336</v>
      </c>
      <c r="S538" t="b">
        <v>0</v>
      </c>
      <c r="T538" t="b">
        <v>0</v>
      </c>
      <c r="U538" t="s">
        <v>119</v>
      </c>
      <c r="V538" s="5" t="str">
        <f t="shared" si="79"/>
        <v>publishing</v>
      </c>
      <c r="W538" t="str">
        <f t="shared" si="80"/>
        <v>fiction</v>
      </c>
    </row>
    <row r="539" spans="1:23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 s="7">
        <f t="shared" si="72"/>
        <v>1.1722156398104266</v>
      </c>
      <c r="H539">
        <v>1052</v>
      </c>
      <c r="I539" s="8">
        <f t="shared" si="73"/>
        <v>94.044676806083643</v>
      </c>
      <c r="J539" t="s">
        <v>36</v>
      </c>
      <c r="K539" t="s">
        <v>37</v>
      </c>
      <c r="L539">
        <v>1535605200</v>
      </c>
      <c r="M539" s="12">
        <f t="shared" si="74"/>
        <v>43342.208333333328</v>
      </c>
      <c r="N539" s="14">
        <f t="shared" si="75"/>
        <v>43342.208333333328</v>
      </c>
      <c r="O539" s="9" t="str">
        <f t="shared" si="76"/>
        <v>August</v>
      </c>
      <c r="P539" s="9">
        <f t="shared" si="77"/>
        <v>2018</v>
      </c>
      <c r="Q539">
        <v>1537592400</v>
      </c>
      <c r="R539" s="5">
        <f t="shared" si="78"/>
        <v>43365.208333333328</v>
      </c>
      <c r="S539" t="b">
        <v>1</v>
      </c>
      <c r="T539" t="b">
        <v>1</v>
      </c>
      <c r="U539" t="s">
        <v>42</v>
      </c>
      <c r="V539" s="5" t="str">
        <f t="shared" si="79"/>
        <v>film &amp; video</v>
      </c>
      <c r="W539" t="str">
        <f t="shared" si="80"/>
        <v>documentary</v>
      </c>
    </row>
    <row r="540" spans="1:23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7">
        <f t="shared" si="72"/>
        <v>0.37695968274950431</v>
      </c>
      <c r="H540">
        <v>1296</v>
      </c>
      <c r="I540" s="8">
        <f t="shared" si="73"/>
        <v>44.007716049382715</v>
      </c>
      <c r="J540" t="s">
        <v>21</v>
      </c>
      <c r="K540" t="s">
        <v>22</v>
      </c>
      <c r="L540">
        <v>1379826000</v>
      </c>
      <c r="M540" s="12">
        <f t="shared" si="74"/>
        <v>41539.208333333336</v>
      </c>
      <c r="N540" s="14">
        <f t="shared" si="75"/>
        <v>41539.208333333336</v>
      </c>
      <c r="O540" s="9" t="str">
        <f t="shared" si="76"/>
        <v>September</v>
      </c>
      <c r="P540" s="9">
        <f t="shared" si="77"/>
        <v>2013</v>
      </c>
      <c r="Q540">
        <v>1381208400</v>
      </c>
      <c r="R540" s="5">
        <f t="shared" si="78"/>
        <v>41555.208333333336</v>
      </c>
      <c r="S540" t="b">
        <v>0</v>
      </c>
      <c r="T540" t="b">
        <v>0</v>
      </c>
      <c r="U540" t="s">
        <v>292</v>
      </c>
      <c r="V540" s="5" t="str">
        <f t="shared" si="79"/>
        <v>games</v>
      </c>
      <c r="W540" t="str">
        <f t="shared" si="80"/>
        <v>mobile games</v>
      </c>
    </row>
    <row r="541" spans="1:23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 s="7">
        <f t="shared" si="72"/>
        <v>0.72653061224489801</v>
      </c>
      <c r="H541">
        <v>77</v>
      </c>
      <c r="I541" s="8">
        <f t="shared" si="73"/>
        <v>92.467532467532465</v>
      </c>
      <c r="J541" t="s">
        <v>21</v>
      </c>
      <c r="K541" t="s">
        <v>22</v>
      </c>
      <c r="L541">
        <v>1561957200</v>
      </c>
      <c r="M541" s="12">
        <f t="shared" si="74"/>
        <v>43647.208333333328</v>
      </c>
      <c r="N541" s="14">
        <f t="shared" si="75"/>
        <v>43647.208333333328</v>
      </c>
      <c r="O541" s="9" t="str">
        <f t="shared" si="76"/>
        <v>July</v>
      </c>
      <c r="P541" s="9">
        <f t="shared" si="77"/>
        <v>2019</v>
      </c>
      <c r="Q541">
        <v>1562475600</v>
      </c>
      <c r="R541" s="5">
        <f t="shared" si="78"/>
        <v>43653.208333333328</v>
      </c>
      <c r="S541" t="b">
        <v>0</v>
      </c>
      <c r="T541" t="b">
        <v>1</v>
      </c>
      <c r="U541" t="s">
        <v>17</v>
      </c>
      <c r="V541" s="5" t="str">
        <f t="shared" si="79"/>
        <v>food</v>
      </c>
      <c r="W541" t="str">
        <f t="shared" si="80"/>
        <v>food trucks</v>
      </c>
    </row>
    <row r="542" spans="1:23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 s="7">
        <f t="shared" si="72"/>
        <v>2.6598113207547169</v>
      </c>
      <c r="H542">
        <v>247</v>
      </c>
      <c r="I542" s="8">
        <f t="shared" si="73"/>
        <v>57.072874493927124</v>
      </c>
      <c r="J542" t="s">
        <v>21</v>
      </c>
      <c r="K542" t="s">
        <v>22</v>
      </c>
      <c r="L542">
        <v>1525496400</v>
      </c>
      <c r="M542" s="12">
        <f t="shared" si="74"/>
        <v>43225.208333333328</v>
      </c>
      <c r="N542" s="14">
        <f t="shared" si="75"/>
        <v>43225.208333333328</v>
      </c>
      <c r="O542" s="9" t="str">
        <f t="shared" si="76"/>
        <v>May</v>
      </c>
      <c r="P542" s="9">
        <f t="shared" si="77"/>
        <v>2018</v>
      </c>
      <c r="Q542">
        <v>1527397200</v>
      </c>
      <c r="R542" s="5">
        <f t="shared" si="78"/>
        <v>43247.208333333328</v>
      </c>
      <c r="S542" t="b">
        <v>0</v>
      </c>
      <c r="T542" t="b">
        <v>0</v>
      </c>
      <c r="U542" t="s">
        <v>122</v>
      </c>
      <c r="V542" s="5" t="str">
        <f t="shared" si="79"/>
        <v>photography</v>
      </c>
      <c r="W542" t="str">
        <f t="shared" si="80"/>
        <v>photography books</v>
      </c>
    </row>
    <row r="543" spans="1:23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7">
        <f t="shared" si="72"/>
        <v>0.24205617977528091</v>
      </c>
      <c r="H543">
        <v>395</v>
      </c>
      <c r="I543" s="8">
        <f t="shared" si="73"/>
        <v>109.07848101265823</v>
      </c>
      <c r="J543" t="s">
        <v>107</v>
      </c>
      <c r="K543" t="s">
        <v>108</v>
      </c>
      <c r="L543">
        <v>1433912400</v>
      </c>
      <c r="M543" s="12">
        <f t="shared" si="74"/>
        <v>42165.208333333328</v>
      </c>
      <c r="N543" s="14">
        <f t="shared" si="75"/>
        <v>42165.208333333328</v>
      </c>
      <c r="O543" s="9" t="str">
        <f t="shared" si="76"/>
        <v>June</v>
      </c>
      <c r="P543" s="9">
        <f t="shared" si="77"/>
        <v>2015</v>
      </c>
      <c r="Q543">
        <v>1436158800</v>
      </c>
      <c r="R543" s="5">
        <f t="shared" si="78"/>
        <v>42191.208333333328</v>
      </c>
      <c r="S543" t="b">
        <v>0</v>
      </c>
      <c r="T543" t="b">
        <v>0</v>
      </c>
      <c r="U543" t="s">
        <v>292</v>
      </c>
      <c r="V543" s="5" t="str">
        <f t="shared" si="79"/>
        <v>games</v>
      </c>
      <c r="W543" t="str">
        <f t="shared" si="80"/>
        <v>mobile games</v>
      </c>
    </row>
    <row r="544" spans="1:23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 s="7">
        <f t="shared" si="72"/>
        <v>2.5064935064935064E-2</v>
      </c>
      <c r="H544">
        <v>49</v>
      </c>
      <c r="I544" s="8">
        <f t="shared" si="73"/>
        <v>39.387755102040813</v>
      </c>
      <c r="J544" t="s">
        <v>40</v>
      </c>
      <c r="K544" t="s">
        <v>41</v>
      </c>
      <c r="L544">
        <v>1453442400</v>
      </c>
      <c r="M544" s="12">
        <f t="shared" si="74"/>
        <v>42391.25</v>
      </c>
      <c r="N544" s="14">
        <f t="shared" si="75"/>
        <v>42391.25</v>
      </c>
      <c r="O544" s="9" t="str">
        <f t="shared" si="76"/>
        <v>January</v>
      </c>
      <c r="P544" s="9">
        <f t="shared" si="77"/>
        <v>2016</v>
      </c>
      <c r="Q544">
        <v>1456034400</v>
      </c>
      <c r="R544" s="5">
        <f t="shared" si="78"/>
        <v>42421.25</v>
      </c>
      <c r="S544" t="b">
        <v>0</v>
      </c>
      <c r="T544" t="b">
        <v>0</v>
      </c>
      <c r="U544" t="s">
        <v>60</v>
      </c>
      <c r="V544" s="5" t="str">
        <f t="shared" si="79"/>
        <v>music</v>
      </c>
      <c r="W544" t="str">
        <f t="shared" si="80"/>
        <v>indie rock</v>
      </c>
    </row>
    <row r="545" spans="1:23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 s="7">
        <f t="shared" si="72"/>
        <v>0.1632979976442874</v>
      </c>
      <c r="H545">
        <v>180</v>
      </c>
      <c r="I545" s="8">
        <f t="shared" si="73"/>
        <v>77.022222222222226</v>
      </c>
      <c r="J545" t="s">
        <v>21</v>
      </c>
      <c r="K545" t="s">
        <v>22</v>
      </c>
      <c r="L545">
        <v>1378875600</v>
      </c>
      <c r="M545" s="12">
        <f t="shared" si="74"/>
        <v>41528.208333333336</v>
      </c>
      <c r="N545" s="14">
        <f t="shared" si="75"/>
        <v>41528.208333333336</v>
      </c>
      <c r="O545" s="9" t="str">
        <f t="shared" si="76"/>
        <v>September</v>
      </c>
      <c r="P545" s="9">
        <f t="shared" si="77"/>
        <v>2013</v>
      </c>
      <c r="Q545">
        <v>1380171600</v>
      </c>
      <c r="R545" s="5">
        <f t="shared" si="78"/>
        <v>41543.208333333336</v>
      </c>
      <c r="S545" t="b">
        <v>0</v>
      </c>
      <c r="T545" t="b">
        <v>0</v>
      </c>
      <c r="U545" t="s">
        <v>89</v>
      </c>
      <c r="V545" s="5" t="str">
        <f t="shared" si="79"/>
        <v>games</v>
      </c>
      <c r="W545" t="str">
        <f t="shared" si="80"/>
        <v>video games</v>
      </c>
    </row>
    <row r="546" spans="1:23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 s="7">
        <f t="shared" si="72"/>
        <v>2.7650000000000001</v>
      </c>
      <c r="H546">
        <v>84</v>
      </c>
      <c r="I546" s="8">
        <f t="shared" si="73"/>
        <v>92.166666666666671</v>
      </c>
      <c r="J546" t="s">
        <v>21</v>
      </c>
      <c r="K546" t="s">
        <v>22</v>
      </c>
      <c r="L546">
        <v>1452232800</v>
      </c>
      <c r="M546" s="12">
        <f t="shared" si="74"/>
        <v>42377.25</v>
      </c>
      <c r="N546" s="14">
        <f t="shared" si="75"/>
        <v>42377.25</v>
      </c>
      <c r="O546" s="9" t="str">
        <f t="shared" si="76"/>
        <v>January</v>
      </c>
      <c r="P546" s="9">
        <f t="shared" si="77"/>
        <v>2016</v>
      </c>
      <c r="Q546">
        <v>1453356000</v>
      </c>
      <c r="R546" s="5">
        <f t="shared" si="78"/>
        <v>42390.25</v>
      </c>
      <c r="S546" t="b">
        <v>0</v>
      </c>
      <c r="T546" t="b">
        <v>0</v>
      </c>
      <c r="U546" t="s">
        <v>23</v>
      </c>
      <c r="V546" s="5" t="str">
        <f t="shared" si="79"/>
        <v>music</v>
      </c>
      <c r="W546" t="str">
        <f t="shared" si="80"/>
        <v>rock</v>
      </c>
    </row>
    <row r="547" spans="1:23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7">
        <f t="shared" si="72"/>
        <v>0.88803571428571426</v>
      </c>
      <c r="H547">
        <v>2690</v>
      </c>
      <c r="I547" s="8">
        <f t="shared" si="73"/>
        <v>61.007063197026021</v>
      </c>
      <c r="J547" t="s">
        <v>21</v>
      </c>
      <c r="K547" t="s">
        <v>22</v>
      </c>
      <c r="L547">
        <v>1577253600</v>
      </c>
      <c r="M547" s="12">
        <f t="shared" si="74"/>
        <v>43824.25</v>
      </c>
      <c r="N547" s="14">
        <f t="shared" si="75"/>
        <v>43824.25</v>
      </c>
      <c r="O547" s="9" t="str">
        <f t="shared" si="76"/>
        <v>December</v>
      </c>
      <c r="P547" s="9">
        <f t="shared" si="77"/>
        <v>2019</v>
      </c>
      <c r="Q547">
        <v>1578981600</v>
      </c>
      <c r="R547" s="5">
        <f t="shared" si="78"/>
        <v>43844.25</v>
      </c>
      <c r="S547" t="b">
        <v>0</v>
      </c>
      <c r="T547" t="b">
        <v>0</v>
      </c>
      <c r="U547" t="s">
        <v>33</v>
      </c>
      <c r="V547" s="5" t="str">
        <f t="shared" si="79"/>
        <v>theater</v>
      </c>
      <c r="W547" t="str">
        <f t="shared" si="80"/>
        <v>plays</v>
      </c>
    </row>
    <row r="548" spans="1:23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 s="7">
        <f t="shared" si="72"/>
        <v>1.6357142857142857</v>
      </c>
      <c r="H548">
        <v>88</v>
      </c>
      <c r="I548" s="8">
        <f t="shared" si="73"/>
        <v>78.068181818181813</v>
      </c>
      <c r="J548" t="s">
        <v>21</v>
      </c>
      <c r="K548" t="s">
        <v>22</v>
      </c>
      <c r="L548">
        <v>1537160400</v>
      </c>
      <c r="M548" s="12">
        <f t="shared" si="74"/>
        <v>43360.208333333328</v>
      </c>
      <c r="N548" s="14">
        <f t="shared" si="75"/>
        <v>43360.208333333328</v>
      </c>
      <c r="O548" s="9" t="str">
        <f t="shared" si="76"/>
        <v>September</v>
      </c>
      <c r="P548" s="9">
        <f t="shared" si="77"/>
        <v>2018</v>
      </c>
      <c r="Q548">
        <v>1537419600</v>
      </c>
      <c r="R548" s="5">
        <f t="shared" si="78"/>
        <v>43363.208333333328</v>
      </c>
      <c r="S548" t="b">
        <v>0</v>
      </c>
      <c r="T548" t="b">
        <v>1</v>
      </c>
      <c r="U548" t="s">
        <v>33</v>
      </c>
      <c r="V548" s="5" t="str">
        <f t="shared" si="79"/>
        <v>theater</v>
      </c>
      <c r="W548" t="str">
        <f t="shared" si="80"/>
        <v>plays</v>
      </c>
    </row>
    <row r="549" spans="1:23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 s="7">
        <f t="shared" si="72"/>
        <v>9.69</v>
      </c>
      <c r="H549">
        <v>156</v>
      </c>
      <c r="I549" s="8">
        <f t="shared" si="73"/>
        <v>80.75</v>
      </c>
      <c r="J549" t="s">
        <v>21</v>
      </c>
      <c r="K549" t="s">
        <v>22</v>
      </c>
      <c r="L549">
        <v>1422165600</v>
      </c>
      <c r="M549" s="12">
        <f t="shared" si="74"/>
        <v>42029.25</v>
      </c>
      <c r="N549" s="14">
        <f t="shared" si="75"/>
        <v>42029.25</v>
      </c>
      <c r="O549" s="9" t="str">
        <f t="shared" si="76"/>
        <v>January</v>
      </c>
      <c r="P549" s="9">
        <f t="shared" si="77"/>
        <v>2015</v>
      </c>
      <c r="Q549">
        <v>1423202400</v>
      </c>
      <c r="R549" s="5">
        <f t="shared" si="78"/>
        <v>42041.25</v>
      </c>
      <c r="S549" t="b">
        <v>0</v>
      </c>
      <c r="T549" t="b">
        <v>0</v>
      </c>
      <c r="U549" t="s">
        <v>53</v>
      </c>
      <c r="V549" s="5" t="str">
        <f t="shared" si="79"/>
        <v>film &amp; video</v>
      </c>
      <c r="W549" t="str">
        <f t="shared" si="80"/>
        <v>drama</v>
      </c>
    </row>
    <row r="550" spans="1:23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7">
        <f t="shared" si="72"/>
        <v>2.7091376701966716</v>
      </c>
      <c r="H550">
        <v>2985</v>
      </c>
      <c r="I550" s="8">
        <f t="shared" si="73"/>
        <v>59.991289782244557</v>
      </c>
      <c r="J550" t="s">
        <v>21</v>
      </c>
      <c r="K550" t="s">
        <v>22</v>
      </c>
      <c r="L550">
        <v>1459486800</v>
      </c>
      <c r="M550" s="12">
        <f t="shared" si="74"/>
        <v>42461.208333333328</v>
      </c>
      <c r="N550" s="14">
        <f t="shared" si="75"/>
        <v>42461.208333333328</v>
      </c>
      <c r="O550" s="9" t="str">
        <f t="shared" si="76"/>
        <v>April</v>
      </c>
      <c r="P550" s="9">
        <f t="shared" si="77"/>
        <v>2016</v>
      </c>
      <c r="Q550">
        <v>1460610000</v>
      </c>
      <c r="R550" s="5">
        <f t="shared" si="78"/>
        <v>42474.208333333328</v>
      </c>
      <c r="S550" t="b">
        <v>0</v>
      </c>
      <c r="T550" t="b">
        <v>0</v>
      </c>
      <c r="U550" t="s">
        <v>33</v>
      </c>
      <c r="V550" s="5" t="str">
        <f t="shared" si="79"/>
        <v>theater</v>
      </c>
      <c r="W550" t="str">
        <f t="shared" si="80"/>
        <v>plays</v>
      </c>
    </row>
    <row r="551" spans="1:23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 s="7">
        <f t="shared" si="72"/>
        <v>2.8421355932203389</v>
      </c>
      <c r="H551">
        <v>762</v>
      </c>
      <c r="I551" s="8">
        <f t="shared" si="73"/>
        <v>110.03018372703411</v>
      </c>
      <c r="J551" t="s">
        <v>21</v>
      </c>
      <c r="K551" t="s">
        <v>22</v>
      </c>
      <c r="L551">
        <v>1369717200</v>
      </c>
      <c r="M551" s="12">
        <f t="shared" si="74"/>
        <v>41422.208333333336</v>
      </c>
      <c r="N551" s="14">
        <f t="shared" si="75"/>
        <v>41422.208333333336</v>
      </c>
      <c r="O551" s="9" t="str">
        <f t="shared" si="76"/>
        <v>May</v>
      </c>
      <c r="P551" s="9">
        <f t="shared" si="77"/>
        <v>2013</v>
      </c>
      <c r="Q551">
        <v>1370494800</v>
      </c>
      <c r="R551" s="5">
        <f t="shared" si="78"/>
        <v>41431.208333333336</v>
      </c>
      <c r="S551" t="b">
        <v>0</v>
      </c>
      <c r="T551" t="b">
        <v>0</v>
      </c>
      <c r="U551" t="s">
        <v>65</v>
      </c>
      <c r="V551" s="5" t="str">
        <f t="shared" si="79"/>
        <v>technology</v>
      </c>
      <c r="W551" t="str">
        <f t="shared" si="80"/>
        <v>wearables</v>
      </c>
    </row>
    <row r="552" spans="1:23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 s="7">
        <f t="shared" si="72"/>
        <v>0.04</v>
      </c>
      <c r="H552">
        <v>1</v>
      </c>
      <c r="I552" s="8">
        <f t="shared" si="73"/>
        <v>4</v>
      </c>
      <c r="J552" t="s">
        <v>98</v>
      </c>
      <c r="K552" t="s">
        <v>99</v>
      </c>
      <c r="L552">
        <v>1330495200</v>
      </c>
      <c r="M552" s="12">
        <f t="shared" si="74"/>
        <v>40968.25</v>
      </c>
      <c r="N552" s="14">
        <f t="shared" si="75"/>
        <v>40968.25</v>
      </c>
      <c r="O552" s="9" t="str">
        <f t="shared" si="76"/>
        <v>February</v>
      </c>
      <c r="P552" s="9">
        <f t="shared" si="77"/>
        <v>2012</v>
      </c>
      <c r="Q552">
        <v>1332306000</v>
      </c>
      <c r="R552" s="5">
        <f t="shared" si="78"/>
        <v>40989.208333333336</v>
      </c>
      <c r="S552" t="b">
        <v>0</v>
      </c>
      <c r="T552" t="b">
        <v>0</v>
      </c>
      <c r="U552" t="s">
        <v>60</v>
      </c>
      <c r="V552" s="5" t="str">
        <f t="shared" si="79"/>
        <v>music</v>
      </c>
      <c r="W552" t="str">
        <f t="shared" si="80"/>
        <v>indie rock</v>
      </c>
    </row>
    <row r="553" spans="1:23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7">
        <f t="shared" si="72"/>
        <v>0.58632981676846196</v>
      </c>
      <c r="H553">
        <v>2779</v>
      </c>
      <c r="I553" s="8">
        <f t="shared" si="73"/>
        <v>37.99856063332134</v>
      </c>
      <c r="J553" t="s">
        <v>26</v>
      </c>
      <c r="K553" t="s">
        <v>27</v>
      </c>
      <c r="L553">
        <v>1419055200</v>
      </c>
      <c r="M553" s="12">
        <f t="shared" si="74"/>
        <v>41993.25</v>
      </c>
      <c r="N553" s="14">
        <f t="shared" si="75"/>
        <v>41993.25</v>
      </c>
      <c r="O553" s="9" t="str">
        <f t="shared" si="76"/>
        <v>December</v>
      </c>
      <c r="P553" s="9">
        <f t="shared" si="77"/>
        <v>2014</v>
      </c>
      <c r="Q553">
        <v>1422511200</v>
      </c>
      <c r="R553" s="5">
        <f t="shared" si="78"/>
        <v>42033.25</v>
      </c>
      <c r="S553" t="b">
        <v>0</v>
      </c>
      <c r="T553" t="b">
        <v>1</v>
      </c>
      <c r="U553" t="s">
        <v>28</v>
      </c>
      <c r="V553" s="5" t="str">
        <f t="shared" si="79"/>
        <v>technology</v>
      </c>
      <c r="W553" t="str">
        <f t="shared" si="80"/>
        <v>web</v>
      </c>
    </row>
    <row r="554" spans="1:23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 s="7">
        <f t="shared" si="72"/>
        <v>0.98511111111111116</v>
      </c>
      <c r="H554">
        <v>92</v>
      </c>
      <c r="I554" s="8">
        <f t="shared" si="73"/>
        <v>96.369565217391298</v>
      </c>
      <c r="J554" t="s">
        <v>21</v>
      </c>
      <c r="K554" t="s">
        <v>22</v>
      </c>
      <c r="L554">
        <v>1480140000</v>
      </c>
      <c r="M554" s="12">
        <f t="shared" si="74"/>
        <v>42700.25</v>
      </c>
      <c r="N554" s="14">
        <f t="shared" si="75"/>
        <v>42700.25</v>
      </c>
      <c r="O554" s="9" t="str">
        <f t="shared" si="76"/>
        <v>November</v>
      </c>
      <c r="P554" s="9">
        <f t="shared" si="77"/>
        <v>2016</v>
      </c>
      <c r="Q554">
        <v>1480312800</v>
      </c>
      <c r="R554" s="5">
        <f t="shared" si="78"/>
        <v>42702.25</v>
      </c>
      <c r="S554" t="b">
        <v>0</v>
      </c>
      <c r="T554" t="b">
        <v>0</v>
      </c>
      <c r="U554" t="s">
        <v>33</v>
      </c>
      <c r="V554" s="5" t="str">
        <f t="shared" si="79"/>
        <v>theater</v>
      </c>
      <c r="W554" t="str">
        <f t="shared" si="80"/>
        <v>plays</v>
      </c>
    </row>
    <row r="555" spans="1:23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7">
        <f t="shared" si="72"/>
        <v>0.43975381008206332</v>
      </c>
      <c r="H555">
        <v>1028</v>
      </c>
      <c r="I555" s="8">
        <f t="shared" si="73"/>
        <v>72.978599221789878</v>
      </c>
      <c r="J555" t="s">
        <v>21</v>
      </c>
      <c r="K555" t="s">
        <v>22</v>
      </c>
      <c r="L555">
        <v>1293948000</v>
      </c>
      <c r="M555" s="12">
        <f t="shared" si="74"/>
        <v>40545.25</v>
      </c>
      <c r="N555" s="14">
        <f t="shared" si="75"/>
        <v>40545.25</v>
      </c>
      <c r="O555" s="9" t="str">
        <f t="shared" si="76"/>
        <v>January</v>
      </c>
      <c r="P555" s="9">
        <f t="shared" si="77"/>
        <v>2011</v>
      </c>
      <c r="Q555">
        <v>1294034400</v>
      </c>
      <c r="R555" s="5">
        <f t="shared" si="78"/>
        <v>40546.25</v>
      </c>
      <c r="S555" t="b">
        <v>0</v>
      </c>
      <c r="T555" t="b">
        <v>0</v>
      </c>
      <c r="U555" t="s">
        <v>23</v>
      </c>
      <c r="V555" s="5" t="str">
        <f t="shared" si="79"/>
        <v>music</v>
      </c>
      <c r="W555" t="str">
        <f t="shared" si="80"/>
        <v>rock</v>
      </c>
    </row>
    <row r="556" spans="1:23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 s="7">
        <f t="shared" si="72"/>
        <v>1.5166315789473683</v>
      </c>
      <c r="H556">
        <v>554</v>
      </c>
      <c r="I556" s="8">
        <f t="shared" si="73"/>
        <v>26.007220216606498</v>
      </c>
      <c r="J556" t="s">
        <v>15</v>
      </c>
      <c r="K556" t="s">
        <v>16</v>
      </c>
      <c r="L556">
        <v>1482127200</v>
      </c>
      <c r="M556" s="12">
        <f t="shared" si="74"/>
        <v>42723.25</v>
      </c>
      <c r="N556" s="14">
        <f t="shared" si="75"/>
        <v>42723.25</v>
      </c>
      <c r="O556" s="9" t="str">
        <f t="shared" si="76"/>
        <v>December</v>
      </c>
      <c r="P556" s="9">
        <f t="shared" si="77"/>
        <v>2016</v>
      </c>
      <c r="Q556">
        <v>1482645600</v>
      </c>
      <c r="R556" s="5">
        <f t="shared" si="78"/>
        <v>42729.25</v>
      </c>
      <c r="S556" t="b">
        <v>0</v>
      </c>
      <c r="T556" t="b">
        <v>0</v>
      </c>
      <c r="U556" t="s">
        <v>60</v>
      </c>
      <c r="V556" s="5" t="str">
        <f t="shared" si="79"/>
        <v>music</v>
      </c>
      <c r="W556" t="str">
        <f t="shared" si="80"/>
        <v>indie rock</v>
      </c>
    </row>
    <row r="557" spans="1:23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 s="7">
        <f t="shared" si="72"/>
        <v>2.2363492063492063</v>
      </c>
      <c r="H557">
        <v>135</v>
      </c>
      <c r="I557" s="8">
        <f t="shared" si="73"/>
        <v>104.36296296296297</v>
      </c>
      <c r="J557" t="s">
        <v>36</v>
      </c>
      <c r="K557" t="s">
        <v>37</v>
      </c>
      <c r="L557">
        <v>1396414800</v>
      </c>
      <c r="M557" s="12">
        <f t="shared" si="74"/>
        <v>41731.208333333336</v>
      </c>
      <c r="N557" s="14">
        <f t="shared" si="75"/>
        <v>41731.208333333336</v>
      </c>
      <c r="O557" s="9" t="str">
        <f t="shared" si="76"/>
        <v>April</v>
      </c>
      <c r="P557" s="9">
        <f t="shared" si="77"/>
        <v>2014</v>
      </c>
      <c r="Q557">
        <v>1399093200</v>
      </c>
      <c r="R557" s="5">
        <f t="shared" si="78"/>
        <v>41762.208333333336</v>
      </c>
      <c r="S557" t="b">
        <v>0</v>
      </c>
      <c r="T557" t="b">
        <v>0</v>
      </c>
      <c r="U557" t="s">
        <v>23</v>
      </c>
      <c r="V557" s="5" t="str">
        <f t="shared" si="79"/>
        <v>music</v>
      </c>
      <c r="W557" t="str">
        <f t="shared" si="80"/>
        <v>rock</v>
      </c>
    </row>
    <row r="558" spans="1:23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 s="7">
        <f t="shared" si="72"/>
        <v>2.3975</v>
      </c>
      <c r="H558">
        <v>122</v>
      </c>
      <c r="I558" s="8">
        <f t="shared" si="73"/>
        <v>102.18852459016394</v>
      </c>
      <c r="J558" t="s">
        <v>21</v>
      </c>
      <c r="K558" t="s">
        <v>22</v>
      </c>
      <c r="L558">
        <v>1315285200</v>
      </c>
      <c r="M558" s="12">
        <f t="shared" si="74"/>
        <v>40792.208333333336</v>
      </c>
      <c r="N558" s="14">
        <f t="shared" si="75"/>
        <v>40792.208333333336</v>
      </c>
      <c r="O558" s="9" t="str">
        <f t="shared" si="76"/>
        <v>September</v>
      </c>
      <c r="P558" s="9">
        <f t="shared" si="77"/>
        <v>2011</v>
      </c>
      <c r="Q558">
        <v>1315890000</v>
      </c>
      <c r="R558" s="5">
        <f t="shared" si="78"/>
        <v>40799.208333333336</v>
      </c>
      <c r="S558" t="b">
        <v>0</v>
      </c>
      <c r="T558" t="b">
        <v>1</v>
      </c>
      <c r="U558" t="s">
        <v>206</v>
      </c>
      <c r="V558" s="5" t="str">
        <f t="shared" si="79"/>
        <v>publishing</v>
      </c>
      <c r="W558" t="str">
        <f t="shared" si="80"/>
        <v>translations</v>
      </c>
    </row>
    <row r="559" spans="1:23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 s="7">
        <f t="shared" si="72"/>
        <v>1.9933333333333334</v>
      </c>
      <c r="H559">
        <v>221</v>
      </c>
      <c r="I559" s="8">
        <f t="shared" si="73"/>
        <v>54.117647058823529</v>
      </c>
      <c r="J559" t="s">
        <v>21</v>
      </c>
      <c r="K559" t="s">
        <v>22</v>
      </c>
      <c r="L559">
        <v>1443762000</v>
      </c>
      <c r="M559" s="12">
        <f t="shared" si="74"/>
        <v>42279.208333333328</v>
      </c>
      <c r="N559" s="14">
        <f t="shared" si="75"/>
        <v>42279.208333333328</v>
      </c>
      <c r="O559" s="9" t="str">
        <f t="shared" si="76"/>
        <v>October</v>
      </c>
      <c r="P559" s="9">
        <f t="shared" si="77"/>
        <v>2015</v>
      </c>
      <c r="Q559">
        <v>1444021200</v>
      </c>
      <c r="R559" s="5">
        <f t="shared" si="78"/>
        <v>42282.208333333328</v>
      </c>
      <c r="S559" t="b">
        <v>0</v>
      </c>
      <c r="T559" t="b">
        <v>1</v>
      </c>
      <c r="U559" t="s">
        <v>474</v>
      </c>
      <c r="V559" s="5" t="str">
        <f t="shared" si="79"/>
        <v>film &amp; video</v>
      </c>
      <c r="W559" t="str">
        <f t="shared" si="80"/>
        <v>science fiction</v>
      </c>
    </row>
    <row r="560" spans="1:23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 s="7">
        <f t="shared" si="72"/>
        <v>1.373448275862069</v>
      </c>
      <c r="H560">
        <v>126</v>
      </c>
      <c r="I560" s="8">
        <f t="shared" si="73"/>
        <v>63.222222222222221</v>
      </c>
      <c r="J560" t="s">
        <v>21</v>
      </c>
      <c r="K560" t="s">
        <v>22</v>
      </c>
      <c r="L560">
        <v>1456293600</v>
      </c>
      <c r="M560" s="12">
        <f t="shared" si="74"/>
        <v>42424.25</v>
      </c>
      <c r="N560" s="14">
        <f t="shared" si="75"/>
        <v>42424.25</v>
      </c>
      <c r="O560" s="9" t="str">
        <f t="shared" si="76"/>
        <v>February</v>
      </c>
      <c r="P560" s="9">
        <f t="shared" si="77"/>
        <v>2016</v>
      </c>
      <c r="Q560">
        <v>1460005200</v>
      </c>
      <c r="R560" s="5">
        <f t="shared" si="78"/>
        <v>42467.208333333328</v>
      </c>
      <c r="S560" t="b">
        <v>0</v>
      </c>
      <c r="T560" t="b">
        <v>0</v>
      </c>
      <c r="U560" t="s">
        <v>33</v>
      </c>
      <c r="V560" s="5" t="str">
        <f t="shared" si="79"/>
        <v>theater</v>
      </c>
      <c r="W560" t="str">
        <f t="shared" si="80"/>
        <v>plays</v>
      </c>
    </row>
    <row r="561" spans="1:23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7">
        <f t="shared" si="72"/>
        <v>1.009696106362773</v>
      </c>
      <c r="H561">
        <v>1022</v>
      </c>
      <c r="I561" s="8">
        <f t="shared" si="73"/>
        <v>104.03228962818004</v>
      </c>
      <c r="J561" t="s">
        <v>21</v>
      </c>
      <c r="K561" t="s">
        <v>22</v>
      </c>
      <c r="L561">
        <v>1470114000</v>
      </c>
      <c r="M561" s="12">
        <f t="shared" si="74"/>
        <v>42584.208333333328</v>
      </c>
      <c r="N561" s="14">
        <f t="shared" si="75"/>
        <v>42584.208333333328</v>
      </c>
      <c r="O561" s="9" t="str">
        <f t="shared" si="76"/>
        <v>August</v>
      </c>
      <c r="P561" s="9">
        <f t="shared" si="77"/>
        <v>2016</v>
      </c>
      <c r="Q561">
        <v>1470718800</v>
      </c>
      <c r="R561" s="5">
        <f t="shared" si="78"/>
        <v>42591.208333333328</v>
      </c>
      <c r="S561" t="b">
        <v>0</v>
      </c>
      <c r="T561" t="b">
        <v>0</v>
      </c>
      <c r="U561" t="s">
        <v>33</v>
      </c>
      <c r="V561" s="5" t="str">
        <f t="shared" si="79"/>
        <v>theater</v>
      </c>
      <c r="W561" t="str">
        <f t="shared" si="80"/>
        <v>plays</v>
      </c>
    </row>
    <row r="562" spans="1:23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7">
        <f t="shared" si="72"/>
        <v>7.9416000000000002</v>
      </c>
      <c r="H562">
        <v>3177</v>
      </c>
      <c r="I562" s="8">
        <f t="shared" si="73"/>
        <v>49.994334277620396</v>
      </c>
      <c r="J562" t="s">
        <v>21</v>
      </c>
      <c r="K562" t="s">
        <v>22</v>
      </c>
      <c r="L562">
        <v>1321596000</v>
      </c>
      <c r="M562" s="12">
        <f t="shared" si="74"/>
        <v>40865.25</v>
      </c>
      <c r="N562" s="14">
        <f t="shared" si="75"/>
        <v>40865.25</v>
      </c>
      <c r="O562" s="9" t="str">
        <f t="shared" si="76"/>
        <v>November</v>
      </c>
      <c r="P562" s="9">
        <f t="shared" si="77"/>
        <v>2011</v>
      </c>
      <c r="Q562">
        <v>1325052000</v>
      </c>
      <c r="R562" s="5">
        <f t="shared" si="78"/>
        <v>40905.25</v>
      </c>
      <c r="S562" t="b">
        <v>0</v>
      </c>
      <c r="T562" t="b">
        <v>0</v>
      </c>
      <c r="U562" t="s">
        <v>71</v>
      </c>
      <c r="V562" s="5" t="str">
        <f t="shared" si="79"/>
        <v>film &amp; video</v>
      </c>
      <c r="W562" t="str">
        <f t="shared" si="80"/>
        <v>animation</v>
      </c>
    </row>
    <row r="563" spans="1:23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 s="7">
        <f t="shared" si="72"/>
        <v>3.6970000000000001</v>
      </c>
      <c r="H563">
        <v>198</v>
      </c>
      <c r="I563" s="8">
        <f t="shared" si="73"/>
        <v>56.015151515151516</v>
      </c>
      <c r="J563" t="s">
        <v>98</v>
      </c>
      <c r="K563" t="s">
        <v>99</v>
      </c>
      <c r="L563">
        <v>1318827600</v>
      </c>
      <c r="M563" s="12">
        <f t="shared" si="74"/>
        <v>40833.208333333336</v>
      </c>
      <c r="N563" s="14">
        <f t="shared" si="75"/>
        <v>40833.208333333336</v>
      </c>
      <c r="O563" s="9" t="str">
        <f t="shared" si="76"/>
        <v>October</v>
      </c>
      <c r="P563" s="9">
        <f t="shared" si="77"/>
        <v>2011</v>
      </c>
      <c r="Q563">
        <v>1319000400</v>
      </c>
      <c r="R563" s="5">
        <f t="shared" si="78"/>
        <v>40835.208333333336</v>
      </c>
      <c r="S563" t="b">
        <v>0</v>
      </c>
      <c r="T563" t="b">
        <v>0</v>
      </c>
      <c r="U563" t="s">
        <v>33</v>
      </c>
      <c r="V563" s="5" t="str">
        <f t="shared" si="79"/>
        <v>theater</v>
      </c>
      <c r="W563" t="str">
        <f t="shared" si="80"/>
        <v>plays</v>
      </c>
    </row>
    <row r="564" spans="1:23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 s="7">
        <f t="shared" si="72"/>
        <v>0.12818181818181817</v>
      </c>
      <c r="H564">
        <v>26</v>
      </c>
      <c r="I564" s="8">
        <f t="shared" si="73"/>
        <v>48.807692307692307</v>
      </c>
      <c r="J564" t="s">
        <v>98</v>
      </c>
      <c r="K564" t="s">
        <v>99</v>
      </c>
      <c r="L564">
        <v>1552366800</v>
      </c>
      <c r="M564" s="12">
        <f t="shared" si="74"/>
        <v>43536.208333333328</v>
      </c>
      <c r="N564" s="14">
        <f t="shared" si="75"/>
        <v>43536.208333333328</v>
      </c>
      <c r="O564" s="9" t="str">
        <f t="shared" si="76"/>
        <v>March</v>
      </c>
      <c r="P564" s="9">
        <f t="shared" si="77"/>
        <v>2019</v>
      </c>
      <c r="Q564">
        <v>1552539600</v>
      </c>
      <c r="R564" s="5">
        <f t="shared" si="78"/>
        <v>43538.208333333328</v>
      </c>
      <c r="S564" t="b">
        <v>0</v>
      </c>
      <c r="T564" t="b">
        <v>0</v>
      </c>
      <c r="U564" t="s">
        <v>23</v>
      </c>
      <c r="V564" s="5" t="str">
        <f t="shared" si="79"/>
        <v>music</v>
      </c>
      <c r="W564" t="str">
        <f t="shared" si="80"/>
        <v>rock</v>
      </c>
    </row>
    <row r="565" spans="1:23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 s="7">
        <f t="shared" si="72"/>
        <v>1.3802702702702703</v>
      </c>
      <c r="H565">
        <v>85</v>
      </c>
      <c r="I565" s="8">
        <f t="shared" si="73"/>
        <v>60.082352941176474</v>
      </c>
      <c r="J565" t="s">
        <v>26</v>
      </c>
      <c r="K565" t="s">
        <v>27</v>
      </c>
      <c r="L565">
        <v>1542088800</v>
      </c>
      <c r="M565" s="12">
        <f t="shared" si="74"/>
        <v>43417.25</v>
      </c>
      <c r="N565" s="14">
        <f t="shared" si="75"/>
        <v>43417.25</v>
      </c>
      <c r="O565" s="9" t="str">
        <f t="shared" si="76"/>
        <v>November</v>
      </c>
      <c r="P565" s="9">
        <f t="shared" si="77"/>
        <v>2018</v>
      </c>
      <c r="Q565">
        <v>1543816800</v>
      </c>
      <c r="R565" s="5">
        <f t="shared" si="78"/>
        <v>43437.25</v>
      </c>
      <c r="S565" t="b">
        <v>0</v>
      </c>
      <c r="T565" t="b">
        <v>0</v>
      </c>
      <c r="U565" t="s">
        <v>42</v>
      </c>
      <c r="V565" s="5" t="str">
        <f t="shared" si="79"/>
        <v>film &amp; video</v>
      </c>
      <c r="W565" t="str">
        <f t="shared" si="80"/>
        <v>documentary</v>
      </c>
    </row>
    <row r="566" spans="1:23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7">
        <f t="shared" si="72"/>
        <v>0.83813278008298753</v>
      </c>
      <c r="H566">
        <v>1790</v>
      </c>
      <c r="I566" s="8">
        <f t="shared" si="73"/>
        <v>78.990502793296088</v>
      </c>
      <c r="J566" t="s">
        <v>21</v>
      </c>
      <c r="K566" t="s">
        <v>22</v>
      </c>
      <c r="L566">
        <v>1426395600</v>
      </c>
      <c r="M566" s="12">
        <f t="shared" si="74"/>
        <v>42078.208333333328</v>
      </c>
      <c r="N566" s="14">
        <f t="shared" si="75"/>
        <v>42078.208333333328</v>
      </c>
      <c r="O566" s="9" t="str">
        <f t="shared" si="76"/>
        <v>March</v>
      </c>
      <c r="P566" s="9">
        <f t="shared" si="77"/>
        <v>2015</v>
      </c>
      <c r="Q566">
        <v>1427086800</v>
      </c>
      <c r="R566" s="5">
        <f t="shared" si="78"/>
        <v>42086.208333333328</v>
      </c>
      <c r="S566" t="b">
        <v>0</v>
      </c>
      <c r="T566" t="b">
        <v>0</v>
      </c>
      <c r="U566" t="s">
        <v>33</v>
      </c>
      <c r="V566" s="5" t="str">
        <f t="shared" si="79"/>
        <v>theater</v>
      </c>
      <c r="W566" t="str">
        <f t="shared" si="80"/>
        <v>plays</v>
      </c>
    </row>
    <row r="567" spans="1:23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7">
        <f t="shared" si="72"/>
        <v>2.0460063224446787</v>
      </c>
      <c r="H567">
        <v>3596</v>
      </c>
      <c r="I567" s="8">
        <f t="shared" si="73"/>
        <v>53.99499443826474</v>
      </c>
      <c r="J567" t="s">
        <v>21</v>
      </c>
      <c r="K567" t="s">
        <v>22</v>
      </c>
      <c r="L567">
        <v>1321336800</v>
      </c>
      <c r="M567" s="12">
        <f t="shared" si="74"/>
        <v>40862.25</v>
      </c>
      <c r="N567" s="14">
        <f t="shared" si="75"/>
        <v>40862.25</v>
      </c>
      <c r="O567" s="9" t="str">
        <f t="shared" si="76"/>
        <v>November</v>
      </c>
      <c r="P567" s="9">
        <f t="shared" si="77"/>
        <v>2011</v>
      </c>
      <c r="Q567">
        <v>1323064800</v>
      </c>
      <c r="R567" s="5">
        <f t="shared" si="78"/>
        <v>40882.25</v>
      </c>
      <c r="S567" t="b">
        <v>0</v>
      </c>
      <c r="T567" t="b">
        <v>0</v>
      </c>
      <c r="U567" t="s">
        <v>33</v>
      </c>
      <c r="V567" s="5" t="str">
        <f t="shared" si="79"/>
        <v>theater</v>
      </c>
      <c r="W567" t="str">
        <f t="shared" si="80"/>
        <v>plays</v>
      </c>
    </row>
    <row r="568" spans="1:23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 s="7">
        <f t="shared" si="72"/>
        <v>0.44344086021505374</v>
      </c>
      <c r="H568">
        <v>37</v>
      </c>
      <c r="I568" s="8">
        <f t="shared" si="73"/>
        <v>111.45945945945945</v>
      </c>
      <c r="J568" t="s">
        <v>21</v>
      </c>
      <c r="K568" t="s">
        <v>22</v>
      </c>
      <c r="L568">
        <v>1456293600</v>
      </c>
      <c r="M568" s="12">
        <f t="shared" si="74"/>
        <v>42424.25</v>
      </c>
      <c r="N568" s="14">
        <f t="shared" si="75"/>
        <v>42424.25</v>
      </c>
      <c r="O568" s="9" t="str">
        <f t="shared" si="76"/>
        <v>February</v>
      </c>
      <c r="P568" s="9">
        <f t="shared" si="77"/>
        <v>2016</v>
      </c>
      <c r="Q568">
        <v>1458277200</v>
      </c>
      <c r="R568" s="5">
        <f t="shared" si="78"/>
        <v>42447.208333333328</v>
      </c>
      <c r="S568" t="b">
        <v>0</v>
      </c>
      <c r="T568" t="b">
        <v>1</v>
      </c>
      <c r="U568" t="s">
        <v>50</v>
      </c>
      <c r="V568" s="5" t="str">
        <f t="shared" si="79"/>
        <v>music</v>
      </c>
      <c r="W568" t="str">
        <f t="shared" si="80"/>
        <v>electric music</v>
      </c>
    </row>
    <row r="569" spans="1:23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 s="7">
        <f t="shared" si="72"/>
        <v>2.1860294117647059</v>
      </c>
      <c r="H569">
        <v>244</v>
      </c>
      <c r="I569" s="8">
        <f t="shared" si="73"/>
        <v>60.922131147540981</v>
      </c>
      <c r="J569" t="s">
        <v>21</v>
      </c>
      <c r="K569" t="s">
        <v>22</v>
      </c>
      <c r="L569">
        <v>1404968400</v>
      </c>
      <c r="M569" s="12">
        <f t="shared" si="74"/>
        <v>41830.208333333336</v>
      </c>
      <c r="N569" s="14">
        <f t="shared" si="75"/>
        <v>41830.208333333336</v>
      </c>
      <c r="O569" s="9" t="str">
        <f t="shared" si="76"/>
        <v>July</v>
      </c>
      <c r="P569" s="9">
        <f t="shared" si="77"/>
        <v>2014</v>
      </c>
      <c r="Q569">
        <v>1405141200</v>
      </c>
      <c r="R569" s="5">
        <f t="shared" si="78"/>
        <v>41832.208333333336</v>
      </c>
      <c r="S569" t="b">
        <v>0</v>
      </c>
      <c r="T569" t="b">
        <v>0</v>
      </c>
      <c r="U569" t="s">
        <v>23</v>
      </c>
      <c r="V569" s="5" t="str">
        <f t="shared" si="79"/>
        <v>music</v>
      </c>
      <c r="W569" t="str">
        <f t="shared" si="80"/>
        <v>rock</v>
      </c>
    </row>
    <row r="570" spans="1:23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7">
        <f t="shared" si="72"/>
        <v>1.8603314917127072</v>
      </c>
      <c r="H570">
        <v>5180</v>
      </c>
      <c r="I570" s="8">
        <f t="shared" si="73"/>
        <v>26.0015444015444</v>
      </c>
      <c r="J570" t="s">
        <v>21</v>
      </c>
      <c r="K570" t="s">
        <v>22</v>
      </c>
      <c r="L570">
        <v>1279170000</v>
      </c>
      <c r="M570" s="12">
        <f t="shared" si="74"/>
        <v>40374.208333333336</v>
      </c>
      <c r="N570" s="14">
        <f t="shared" si="75"/>
        <v>40374.208333333336</v>
      </c>
      <c r="O570" s="9" t="str">
        <f t="shared" si="76"/>
        <v>July</v>
      </c>
      <c r="P570" s="9">
        <f t="shared" si="77"/>
        <v>2010</v>
      </c>
      <c r="Q570">
        <v>1283058000</v>
      </c>
      <c r="R570" s="5">
        <f t="shared" si="78"/>
        <v>40419.208333333336</v>
      </c>
      <c r="S570" t="b">
        <v>0</v>
      </c>
      <c r="T570" t="b">
        <v>0</v>
      </c>
      <c r="U570" t="s">
        <v>33</v>
      </c>
      <c r="V570" s="5" t="str">
        <f t="shared" si="79"/>
        <v>theater</v>
      </c>
      <c r="W570" t="str">
        <f t="shared" si="80"/>
        <v>plays</v>
      </c>
    </row>
    <row r="571" spans="1:23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 s="7">
        <f t="shared" si="72"/>
        <v>2.3733830845771142</v>
      </c>
      <c r="H571">
        <v>589</v>
      </c>
      <c r="I571" s="8">
        <f t="shared" si="73"/>
        <v>80.993208828522924</v>
      </c>
      <c r="J571" t="s">
        <v>107</v>
      </c>
      <c r="K571" t="s">
        <v>108</v>
      </c>
      <c r="L571">
        <v>1294725600</v>
      </c>
      <c r="M571" s="12">
        <f t="shared" si="74"/>
        <v>40554.25</v>
      </c>
      <c r="N571" s="14">
        <f t="shared" si="75"/>
        <v>40554.25</v>
      </c>
      <c r="O571" s="9" t="str">
        <f t="shared" si="76"/>
        <v>January</v>
      </c>
      <c r="P571" s="9">
        <f t="shared" si="77"/>
        <v>2011</v>
      </c>
      <c r="Q571">
        <v>1295762400</v>
      </c>
      <c r="R571" s="5">
        <f t="shared" si="78"/>
        <v>40566.25</v>
      </c>
      <c r="S571" t="b">
        <v>0</v>
      </c>
      <c r="T571" t="b">
        <v>0</v>
      </c>
      <c r="U571" t="s">
        <v>71</v>
      </c>
      <c r="V571" s="5" t="str">
        <f t="shared" si="79"/>
        <v>film &amp; video</v>
      </c>
      <c r="W571" t="str">
        <f t="shared" si="80"/>
        <v>animation</v>
      </c>
    </row>
    <row r="572" spans="1:23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 s="7">
        <f t="shared" si="72"/>
        <v>3.0565384615384614</v>
      </c>
      <c r="H572">
        <v>2725</v>
      </c>
      <c r="I572" s="8">
        <f t="shared" si="73"/>
        <v>34.995963302752294</v>
      </c>
      <c r="J572" t="s">
        <v>21</v>
      </c>
      <c r="K572" t="s">
        <v>22</v>
      </c>
      <c r="L572">
        <v>1419055200</v>
      </c>
      <c r="M572" s="12">
        <f t="shared" si="74"/>
        <v>41993.25</v>
      </c>
      <c r="N572" s="14">
        <f t="shared" si="75"/>
        <v>41993.25</v>
      </c>
      <c r="O572" s="9" t="str">
        <f t="shared" si="76"/>
        <v>December</v>
      </c>
      <c r="P572" s="9">
        <f t="shared" si="77"/>
        <v>2014</v>
      </c>
      <c r="Q572">
        <v>1419573600</v>
      </c>
      <c r="R572" s="5">
        <f t="shared" si="78"/>
        <v>41999.25</v>
      </c>
      <c r="S572" t="b">
        <v>0</v>
      </c>
      <c r="T572" t="b">
        <v>1</v>
      </c>
      <c r="U572" t="s">
        <v>23</v>
      </c>
      <c r="V572" s="5" t="str">
        <f t="shared" si="79"/>
        <v>music</v>
      </c>
      <c r="W572" t="str">
        <f t="shared" si="80"/>
        <v>rock</v>
      </c>
    </row>
    <row r="573" spans="1:23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 s="7">
        <f t="shared" si="72"/>
        <v>0.94142857142857139</v>
      </c>
      <c r="H573">
        <v>35</v>
      </c>
      <c r="I573" s="8">
        <f t="shared" si="73"/>
        <v>94.142857142857139</v>
      </c>
      <c r="J573" t="s">
        <v>107</v>
      </c>
      <c r="K573" t="s">
        <v>108</v>
      </c>
      <c r="L573">
        <v>1434690000</v>
      </c>
      <c r="M573" s="12">
        <f t="shared" si="74"/>
        <v>42174.208333333328</v>
      </c>
      <c r="N573" s="14">
        <f t="shared" si="75"/>
        <v>42174.208333333328</v>
      </c>
      <c r="O573" s="9" t="str">
        <f t="shared" si="76"/>
        <v>June</v>
      </c>
      <c r="P573" s="9">
        <f t="shared" si="77"/>
        <v>2015</v>
      </c>
      <c r="Q573">
        <v>1438750800</v>
      </c>
      <c r="R573" s="5">
        <f t="shared" si="78"/>
        <v>42221.208333333328</v>
      </c>
      <c r="S573" t="b">
        <v>0</v>
      </c>
      <c r="T573" t="b">
        <v>0</v>
      </c>
      <c r="U573" t="s">
        <v>100</v>
      </c>
      <c r="V573" s="5" t="str">
        <f t="shared" si="79"/>
        <v>film &amp; video</v>
      </c>
      <c r="W573" t="str">
        <f t="shared" si="80"/>
        <v>shorts</v>
      </c>
    </row>
    <row r="574" spans="1:23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 s="7">
        <f t="shared" si="72"/>
        <v>0.54400000000000004</v>
      </c>
      <c r="H574">
        <v>94</v>
      </c>
      <c r="I574" s="8">
        <f t="shared" si="73"/>
        <v>52.085106382978722</v>
      </c>
      <c r="J574" t="s">
        <v>21</v>
      </c>
      <c r="K574" t="s">
        <v>22</v>
      </c>
      <c r="L574">
        <v>1443416400</v>
      </c>
      <c r="M574" s="12">
        <f t="shared" si="74"/>
        <v>42275.208333333328</v>
      </c>
      <c r="N574" s="14">
        <f t="shared" si="75"/>
        <v>42275.208333333328</v>
      </c>
      <c r="O574" s="9" t="str">
        <f t="shared" si="76"/>
        <v>September</v>
      </c>
      <c r="P574" s="9">
        <f t="shared" si="77"/>
        <v>2015</v>
      </c>
      <c r="Q574">
        <v>1444798800</v>
      </c>
      <c r="R574" s="5">
        <f t="shared" si="78"/>
        <v>42291.208333333328</v>
      </c>
      <c r="S574" t="b">
        <v>0</v>
      </c>
      <c r="T574" t="b">
        <v>1</v>
      </c>
      <c r="U574" t="s">
        <v>23</v>
      </c>
      <c r="V574" s="5" t="str">
        <f t="shared" si="79"/>
        <v>music</v>
      </c>
      <c r="W574" t="str">
        <f t="shared" si="80"/>
        <v>rock</v>
      </c>
    </row>
    <row r="575" spans="1:23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 s="7">
        <f t="shared" si="72"/>
        <v>1.1188059701492536</v>
      </c>
      <c r="H575">
        <v>300</v>
      </c>
      <c r="I575" s="8">
        <f t="shared" si="73"/>
        <v>24.986666666666668</v>
      </c>
      <c r="J575" t="s">
        <v>21</v>
      </c>
      <c r="K575" t="s">
        <v>22</v>
      </c>
      <c r="L575">
        <v>1399006800</v>
      </c>
      <c r="M575" s="12">
        <f t="shared" si="74"/>
        <v>41761.208333333336</v>
      </c>
      <c r="N575" s="14">
        <f t="shared" si="75"/>
        <v>41761.208333333336</v>
      </c>
      <c r="O575" s="9" t="str">
        <f t="shared" si="76"/>
        <v>May</v>
      </c>
      <c r="P575" s="9">
        <f t="shared" si="77"/>
        <v>2014</v>
      </c>
      <c r="Q575">
        <v>1399179600</v>
      </c>
      <c r="R575" s="5">
        <f t="shared" si="78"/>
        <v>41763.208333333336</v>
      </c>
      <c r="S575" t="b">
        <v>0</v>
      </c>
      <c r="T575" t="b">
        <v>0</v>
      </c>
      <c r="U575" t="s">
        <v>1029</v>
      </c>
      <c r="V575" s="5" t="str">
        <f t="shared" si="79"/>
        <v>journalism</v>
      </c>
      <c r="W575" t="str">
        <f t="shared" si="80"/>
        <v>audio</v>
      </c>
    </row>
    <row r="576" spans="1:23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 s="7">
        <f t="shared" si="72"/>
        <v>3.6914814814814814</v>
      </c>
      <c r="H576">
        <v>144</v>
      </c>
      <c r="I576" s="8">
        <f t="shared" si="73"/>
        <v>69.215277777777771</v>
      </c>
      <c r="J576" t="s">
        <v>21</v>
      </c>
      <c r="K576" t="s">
        <v>22</v>
      </c>
      <c r="L576">
        <v>1575698400</v>
      </c>
      <c r="M576" s="12">
        <f t="shared" si="74"/>
        <v>43806.25</v>
      </c>
      <c r="N576" s="14">
        <f t="shared" si="75"/>
        <v>43806.25</v>
      </c>
      <c r="O576" s="9" t="str">
        <f t="shared" si="76"/>
        <v>December</v>
      </c>
      <c r="P576" s="9">
        <f t="shared" si="77"/>
        <v>2019</v>
      </c>
      <c r="Q576">
        <v>1576562400</v>
      </c>
      <c r="R576" s="5">
        <f t="shared" si="78"/>
        <v>43816.25</v>
      </c>
      <c r="S576" t="b">
        <v>0</v>
      </c>
      <c r="T576" t="b">
        <v>1</v>
      </c>
      <c r="U576" t="s">
        <v>17</v>
      </c>
      <c r="V576" s="5" t="str">
        <f t="shared" si="79"/>
        <v>food</v>
      </c>
      <c r="W576" t="str">
        <f t="shared" si="80"/>
        <v>food trucks</v>
      </c>
    </row>
    <row r="577" spans="1:23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 s="7">
        <f t="shared" si="72"/>
        <v>0.62930372148859548</v>
      </c>
      <c r="H577">
        <v>558</v>
      </c>
      <c r="I577" s="8">
        <f t="shared" si="73"/>
        <v>93.944444444444443</v>
      </c>
      <c r="J577" t="s">
        <v>21</v>
      </c>
      <c r="K577" t="s">
        <v>22</v>
      </c>
      <c r="L577">
        <v>1400562000</v>
      </c>
      <c r="M577" s="12">
        <f t="shared" si="74"/>
        <v>41779.208333333336</v>
      </c>
      <c r="N577" s="14">
        <f t="shared" si="75"/>
        <v>41779.208333333336</v>
      </c>
      <c r="O577" s="9" t="str">
        <f t="shared" si="76"/>
        <v>May</v>
      </c>
      <c r="P577" s="9">
        <f t="shared" si="77"/>
        <v>2014</v>
      </c>
      <c r="Q577">
        <v>1400821200</v>
      </c>
      <c r="R577" s="5">
        <f t="shared" si="78"/>
        <v>41782.208333333336</v>
      </c>
      <c r="S577" t="b">
        <v>0</v>
      </c>
      <c r="T577" t="b">
        <v>1</v>
      </c>
      <c r="U577" t="s">
        <v>33</v>
      </c>
      <c r="V577" s="5" t="str">
        <f t="shared" si="79"/>
        <v>theater</v>
      </c>
      <c r="W577" t="str">
        <f t="shared" si="80"/>
        <v>plays</v>
      </c>
    </row>
    <row r="578" spans="1:23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 s="7">
        <f t="shared" si="72"/>
        <v>0.6492783505154639</v>
      </c>
      <c r="H578">
        <v>64</v>
      </c>
      <c r="I578" s="8">
        <f t="shared" si="73"/>
        <v>98.40625</v>
      </c>
      <c r="J578" t="s">
        <v>21</v>
      </c>
      <c r="K578" t="s">
        <v>22</v>
      </c>
      <c r="L578">
        <v>1509512400</v>
      </c>
      <c r="M578" s="12">
        <f t="shared" si="74"/>
        <v>43040.208333333328</v>
      </c>
      <c r="N578" s="14">
        <f t="shared" si="75"/>
        <v>43040.208333333328</v>
      </c>
      <c r="O578" s="9" t="str">
        <f t="shared" si="76"/>
        <v>November</v>
      </c>
      <c r="P578" s="9">
        <f t="shared" si="77"/>
        <v>2017</v>
      </c>
      <c r="Q578">
        <v>1510984800</v>
      </c>
      <c r="R578" s="5">
        <f t="shared" si="78"/>
        <v>43057.25</v>
      </c>
      <c r="S578" t="b">
        <v>0</v>
      </c>
      <c r="T578" t="b">
        <v>0</v>
      </c>
      <c r="U578" t="s">
        <v>33</v>
      </c>
      <c r="V578" s="5" t="str">
        <f t="shared" si="79"/>
        <v>theater</v>
      </c>
      <c r="W578" t="str">
        <f t="shared" si="80"/>
        <v>plays</v>
      </c>
    </row>
    <row r="579" spans="1:23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 s="7">
        <f t="shared" ref="G579:G642" si="81">E579/D579</f>
        <v>0.18853658536585366</v>
      </c>
      <c r="H579">
        <v>37</v>
      </c>
      <c r="I579" s="8">
        <f t="shared" ref="I579:I642" si="82">E579/H579</f>
        <v>41.783783783783782</v>
      </c>
      <c r="J579" t="s">
        <v>21</v>
      </c>
      <c r="K579" t="s">
        <v>22</v>
      </c>
      <c r="L579">
        <v>1299823200</v>
      </c>
      <c r="M579" s="12">
        <f t="shared" ref="M579:M642" si="83">(((L579/60)/60)/24)+DATE(1970,1,1)</f>
        <v>40613.25</v>
      </c>
      <c r="N579" s="14">
        <f t="shared" ref="N579:N642" si="84">(((L579/60)/60)/24)+DATE(1970,1,1)</f>
        <v>40613.25</v>
      </c>
      <c r="O579" s="9" t="str">
        <f t="shared" ref="O579:O642" si="85">TEXT(M579, "mmmm")</f>
        <v>March</v>
      </c>
      <c r="P579" s="9">
        <f t="shared" ref="P579:P642" si="86">YEAR(M579)</f>
        <v>2011</v>
      </c>
      <c r="Q579">
        <v>1302066000</v>
      </c>
      <c r="R579" s="5">
        <f t="shared" ref="R579:R642" si="87">(((Q579/60)/60)/24)+DATE(1970,1,1)</f>
        <v>40639.208333333336</v>
      </c>
      <c r="S579" t="b">
        <v>0</v>
      </c>
      <c r="T579" t="b">
        <v>0</v>
      </c>
      <c r="U579" t="s">
        <v>159</v>
      </c>
      <c r="V579" s="5" t="str">
        <f t="shared" ref="V579:V642" si="88">LEFT(U579,FIND("/",U579)-1)</f>
        <v>music</v>
      </c>
      <c r="W579" t="str">
        <f t="shared" ref="W579:W642" si="89">RIGHT(U579,LEN(U579)-FIND("/",U579))</f>
        <v>jazz</v>
      </c>
    </row>
    <row r="580" spans="1:23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 s="7">
        <f t="shared" si="81"/>
        <v>0.1675440414507772</v>
      </c>
      <c r="H580">
        <v>245</v>
      </c>
      <c r="I580" s="8">
        <f t="shared" si="82"/>
        <v>65.991836734693877</v>
      </c>
      <c r="J580" t="s">
        <v>21</v>
      </c>
      <c r="K580" t="s">
        <v>22</v>
      </c>
      <c r="L580">
        <v>1322719200</v>
      </c>
      <c r="M580" s="12">
        <f t="shared" si="83"/>
        <v>40878.25</v>
      </c>
      <c r="N580" s="14">
        <f t="shared" si="84"/>
        <v>40878.25</v>
      </c>
      <c r="O580" s="9" t="str">
        <f t="shared" si="85"/>
        <v>December</v>
      </c>
      <c r="P580" s="9">
        <f t="shared" si="86"/>
        <v>2011</v>
      </c>
      <c r="Q580">
        <v>1322978400</v>
      </c>
      <c r="R580" s="5">
        <f t="shared" si="87"/>
        <v>40881.25</v>
      </c>
      <c r="S580" t="b">
        <v>0</v>
      </c>
      <c r="T580" t="b">
        <v>0</v>
      </c>
      <c r="U580" t="s">
        <v>474</v>
      </c>
      <c r="V580" s="5" t="str">
        <f t="shared" si="88"/>
        <v>film &amp; video</v>
      </c>
      <c r="W580" t="str">
        <f t="shared" si="89"/>
        <v>science fiction</v>
      </c>
    </row>
    <row r="581" spans="1:23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 s="7">
        <f t="shared" si="81"/>
        <v>1.0111290322580646</v>
      </c>
      <c r="H581">
        <v>87</v>
      </c>
      <c r="I581" s="8">
        <f t="shared" si="82"/>
        <v>72.05747126436782</v>
      </c>
      <c r="J581" t="s">
        <v>21</v>
      </c>
      <c r="K581" t="s">
        <v>22</v>
      </c>
      <c r="L581">
        <v>1312693200</v>
      </c>
      <c r="M581" s="12">
        <f t="shared" si="83"/>
        <v>40762.208333333336</v>
      </c>
      <c r="N581" s="14">
        <f t="shared" si="84"/>
        <v>40762.208333333336</v>
      </c>
      <c r="O581" s="9" t="str">
        <f t="shared" si="85"/>
        <v>August</v>
      </c>
      <c r="P581" s="9">
        <f t="shared" si="86"/>
        <v>2011</v>
      </c>
      <c r="Q581">
        <v>1313730000</v>
      </c>
      <c r="R581" s="5">
        <f t="shared" si="87"/>
        <v>40774.208333333336</v>
      </c>
      <c r="S581" t="b">
        <v>0</v>
      </c>
      <c r="T581" t="b">
        <v>0</v>
      </c>
      <c r="U581" t="s">
        <v>159</v>
      </c>
      <c r="V581" s="5" t="str">
        <f t="shared" si="88"/>
        <v>music</v>
      </c>
      <c r="W581" t="str">
        <f t="shared" si="89"/>
        <v>jazz</v>
      </c>
    </row>
    <row r="582" spans="1:23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 s="7">
        <f t="shared" si="81"/>
        <v>3.4150228310502282</v>
      </c>
      <c r="H582">
        <v>3116</v>
      </c>
      <c r="I582" s="8">
        <f t="shared" si="82"/>
        <v>48.003209242618745</v>
      </c>
      <c r="J582" t="s">
        <v>21</v>
      </c>
      <c r="K582" t="s">
        <v>22</v>
      </c>
      <c r="L582">
        <v>1393394400</v>
      </c>
      <c r="M582" s="12">
        <f t="shared" si="83"/>
        <v>41696.25</v>
      </c>
      <c r="N582" s="14">
        <f t="shared" si="84"/>
        <v>41696.25</v>
      </c>
      <c r="O582" s="9" t="str">
        <f t="shared" si="85"/>
        <v>February</v>
      </c>
      <c r="P582" s="9">
        <f t="shared" si="86"/>
        <v>2014</v>
      </c>
      <c r="Q582">
        <v>1394085600</v>
      </c>
      <c r="R582" s="5">
        <f t="shared" si="87"/>
        <v>41704.25</v>
      </c>
      <c r="S582" t="b">
        <v>0</v>
      </c>
      <c r="T582" t="b">
        <v>0</v>
      </c>
      <c r="U582" t="s">
        <v>33</v>
      </c>
      <c r="V582" s="5" t="str">
        <f t="shared" si="88"/>
        <v>theater</v>
      </c>
      <c r="W582" t="str">
        <f t="shared" si="89"/>
        <v>plays</v>
      </c>
    </row>
    <row r="583" spans="1:23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 s="7">
        <f t="shared" si="81"/>
        <v>0.64016666666666666</v>
      </c>
      <c r="H583">
        <v>71</v>
      </c>
      <c r="I583" s="8">
        <f t="shared" si="82"/>
        <v>54.098591549295776</v>
      </c>
      <c r="J583" t="s">
        <v>21</v>
      </c>
      <c r="K583" t="s">
        <v>22</v>
      </c>
      <c r="L583">
        <v>1304053200</v>
      </c>
      <c r="M583" s="12">
        <f t="shared" si="83"/>
        <v>40662.208333333336</v>
      </c>
      <c r="N583" s="14">
        <f t="shared" si="84"/>
        <v>40662.208333333336</v>
      </c>
      <c r="O583" s="9" t="str">
        <f t="shared" si="85"/>
        <v>April</v>
      </c>
      <c r="P583" s="9">
        <f t="shared" si="86"/>
        <v>2011</v>
      </c>
      <c r="Q583">
        <v>1305349200</v>
      </c>
      <c r="R583" s="5">
        <f t="shared" si="87"/>
        <v>40677.208333333336</v>
      </c>
      <c r="S583" t="b">
        <v>0</v>
      </c>
      <c r="T583" t="b">
        <v>0</v>
      </c>
      <c r="U583" t="s">
        <v>28</v>
      </c>
      <c r="V583" s="5" t="str">
        <f t="shared" si="88"/>
        <v>technology</v>
      </c>
      <c r="W583" t="str">
        <f t="shared" si="89"/>
        <v>web</v>
      </c>
    </row>
    <row r="584" spans="1:23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 s="7">
        <f t="shared" si="81"/>
        <v>0.5208045977011494</v>
      </c>
      <c r="H584">
        <v>42</v>
      </c>
      <c r="I584" s="8">
        <f t="shared" si="82"/>
        <v>107.88095238095238</v>
      </c>
      <c r="J584" t="s">
        <v>21</v>
      </c>
      <c r="K584" t="s">
        <v>22</v>
      </c>
      <c r="L584">
        <v>1433912400</v>
      </c>
      <c r="M584" s="12">
        <f t="shared" si="83"/>
        <v>42165.208333333328</v>
      </c>
      <c r="N584" s="14">
        <f t="shared" si="84"/>
        <v>42165.208333333328</v>
      </c>
      <c r="O584" s="9" t="str">
        <f t="shared" si="85"/>
        <v>June</v>
      </c>
      <c r="P584" s="9">
        <f t="shared" si="86"/>
        <v>2015</v>
      </c>
      <c r="Q584">
        <v>1434344400</v>
      </c>
      <c r="R584" s="5">
        <f t="shared" si="87"/>
        <v>42170.208333333328</v>
      </c>
      <c r="S584" t="b">
        <v>0</v>
      </c>
      <c r="T584" t="b">
        <v>1</v>
      </c>
      <c r="U584" t="s">
        <v>89</v>
      </c>
      <c r="V584" s="5" t="str">
        <f t="shared" si="88"/>
        <v>games</v>
      </c>
      <c r="W584" t="str">
        <f t="shared" si="89"/>
        <v>video games</v>
      </c>
    </row>
    <row r="585" spans="1:23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 s="7">
        <f t="shared" si="81"/>
        <v>3.2240211640211642</v>
      </c>
      <c r="H585">
        <v>909</v>
      </c>
      <c r="I585" s="8">
        <f t="shared" si="82"/>
        <v>67.034103410341032</v>
      </c>
      <c r="J585" t="s">
        <v>21</v>
      </c>
      <c r="K585" t="s">
        <v>22</v>
      </c>
      <c r="L585">
        <v>1329717600</v>
      </c>
      <c r="M585" s="12">
        <f t="shared" si="83"/>
        <v>40959.25</v>
      </c>
      <c r="N585" s="14">
        <f t="shared" si="84"/>
        <v>40959.25</v>
      </c>
      <c r="O585" s="9" t="str">
        <f t="shared" si="85"/>
        <v>February</v>
      </c>
      <c r="P585" s="9">
        <f t="shared" si="86"/>
        <v>2012</v>
      </c>
      <c r="Q585">
        <v>1331186400</v>
      </c>
      <c r="R585" s="5">
        <f t="shared" si="87"/>
        <v>40976.25</v>
      </c>
      <c r="S585" t="b">
        <v>0</v>
      </c>
      <c r="T585" t="b">
        <v>0</v>
      </c>
      <c r="U585" t="s">
        <v>42</v>
      </c>
      <c r="V585" s="5" t="str">
        <f t="shared" si="88"/>
        <v>film &amp; video</v>
      </c>
      <c r="W585" t="str">
        <f t="shared" si="89"/>
        <v>documentary</v>
      </c>
    </row>
    <row r="586" spans="1:23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 s="7">
        <f t="shared" si="81"/>
        <v>1.1950810185185186</v>
      </c>
      <c r="H586">
        <v>1613</v>
      </c>
      <c r="I586" s="8">
        <f t="shared" si="82"/>
        <v>64.01425914445133</v>
      </c>
      <c r="J586" t="s">
        <v>21</v>
      </c>
      <c r="K586" t="s">
        <v>22</v>
      </c>
      <c r="L586">
        <v>1335330000</v>
      </c>
      <c r="M586" s="12">
        <f t="shared" si="83"/>
        <v>41024.208333333336</v>
      </c>
      <c r="N586" s="14">
        <f t="shared" si="84"/>
        <v>41024.208333333336</v>
      </c>
      <c r="O586" s="9" t="str">
        <f t="shared" si="85"/>
        <v>April</v>
      </c>
      <c r="P586" s="9">
        <f t="shared" si="86"/>
        <v>2012</v>
      </c>
      <c r="Q586">
        <v>1336539600</v>
      </c>
      <c r="R586" s="5">
        <f t="shared" si="87"/>
        <v>41038.208333333336</v>
      </c>
      <c r="S586" t="b">
        <v>0</v>
      </c>
      <c r="T586" t="b">
        <v>0</v>
      </c>
      <c r="U586" t="s">
        <v>28</v>
      </c>
      <c r="V586" s="5" t="str">
        <f t="shared" si="88"/>
        <v>technology</v>
      </c>
      <c r="W586" t="str">
        <f t="shared" si="89"/>
        <v>web</v>
      </c>
    </row>
    <row r="587" spans="1:23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 s="7">
        <f t="shared" si="81"/>
        <v>1.4679775280898877</v>
      </c>
      <c r="H587">
        <v>136</v>
      </c>
      <c r="I587" s="8">
        <f t="shared" si="82"/>
        <v>96.066176470588232</v>
      </c>
      <c r="J587" t="s">
        <v>21</v>
      </c>
      <c r="K587" t="s">
        <v>22</v>
      </c>
      <c r="L587">
        <v>1268888400</v>
      </c>
      <c r="M587" s="12">
        <f t="shared" si="83"/>
        <v>40255.208333333336</v>
      </c>
      <c r="N587" s="14">
        <f t="shared" si="84"/>
        <v>40255.208333333336</v>
      </c>
      <c r="O587" s="9" t="str">
        <f t="shared" si="85"/>
        <v>March</v>
      </c>
      <c r="P587" s="9">
        <f t="shared" si="86"/>
        <v>2010</v>
      </c>
      <c r="Q587">
        <v>1269752400</v>
      </c>
      <c r="R587" s="5">
        <f t="shared" si="87"/>
        <v>40265.208333333336</v>
      </c>
      <c r="S587" t="b">
        <v>0</v>
      </c>
      <c r="T587" t="b">
        <v>0</v>
      </c>
      <c r="U587" t="s">
        <v>206</v>
      </c>
      <c r="V587" s="5" t="str">
        <f t="shared" si="88"/>
        <v>publishing</v>
      </c>
      <c r="W587" t="str">
        <f t="shared" si="89"/>
        <v>translations</v>
      </c>
    </row>
    <row r="588" spans="1:23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 s="7">
        <f t="shared" si="81"/>
        <v>9.5057142857142853</v>
      </c>
      <c r="H588">
        <v>130</v>
      </c>
      <c r="I588" s="8">
        <f t="shared" si="82"/>
        <v>51.184615384615384</v>
      </c>
      <c r="J588" t="s">
        <v>21</v>
      </c>
      <c r="K588" t="s">
        <v>22</v>
      </c>
      <c r="L588">
        <v>1289973600</v>
      </c>
      <c r="M588" s="12">
        <f t="shared" si="83"/>
        <v>40499.25</v>
      </c>
      <c r="N588" s="14">
        <f t="shared" si="84"/>
        <v>40499.25</v>
      </c>
      <c r="O588" s="9" t="str">
        <f t="shared" si="85"/>
        <v>November</v>
      </c>
      <c r="P588" s="9">
        <f t="shared" si="86"/>
        <v>2010</v>
      </c>
      <c r="Q588">
        <v>1291615200</v>
      </c>
      <c r="R588" s="5">
        <f t="shared" si="87"/>
        <v>40518.25</v>
      </c>
      <c r="S588" t="b">
        <v>0</v>
      </c>
      <c r="T588" t="b">
        <v>0</v>
      </c>
      <c r="U588" t="s">
        <v>23</v>
      </c>
      <c r="V588" s="5" t="str">
        <f t="shared" si="88"/>
        <v>music</v>
      </c>
      <c r="W588" t="str">
        <f t="shared" si="89"/>
        <v>rock</v>
      </c>
    </row>
    <row r="589" spans="1:23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 s="7">
        <f t="shared" si="81"/>
        <v>0.72893617021276591</v>
      </c>
      <c r="H589">
        <v>156</v>
      </c>
      <c r="I589" s="8">
        <f t="shared" si="82"/>
        <v>43.92307692307692</v>
      </c>
      <c r="J589" t="s">
        <v>15</v>
      </c>
      <c r="K589" t="s">
        <v>16</v>
      </c>
      <c r="L589">
        <v>1547877600</v>
      </c>
      <c r="M589" s="12">
        <f t="shared" si="83"/>
        <v>43484.25</v>
      </c>
      <c r="N589" s="14">
        <f t="shared" si="84"/>
        <v>43484.25</v>
      </c>
      <c r="O589" s="9" t="str">
        <f t="shared" si="85"/>
        <v>January</v>
      </c>
      <c r="P589" s="9">
        <f t="shared" si="86"/>
        <v>2019</v>
      </c>
      <c r="Q589">
        <v>1552366800</v>
      </c>
      <c r="R589" s="5">
        <f t="shared" si="87"/>
        <v>43536.208333333328</v>
      </c>
      <c r="S589" t="b">
        <v>0</v>
      </c>
      <c r="T589" t="b">
        <v>1</v>
      </c>
      <c r="U589" t="s">
        <v>17</v>
      </c>
      <c r="V589" s="5" t="str">
        <f t="shared" si="88"/>
        <v>food</v>
      </c>
      <c r="W589" t="str">
        <f t="shared" si="89"/>
        <v>food trucks</v>
      </c>
    </row>
    <row r="590" spans="1:23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7">
        <f t="shared" si="81"/>
        <v>0.7900824873096447</v>
      </c>
      <c r="H590">
        <v>1368</v>
      </c>
      <c r="I590" s="8">
        <f t="shared" si="82"/>
        <v>91.021198830409361</v>
      </c>
      <c r="J590" t="s">
        <v>40</v>
      </c>
      <c r="K590" t="s">
        <v>41</v>
      </c>
      <c r="L590">
        <v>1269493200</v>
      </c>
      <c r="M590" s="12">
        <f t="shared" si="83"/>
        <v>40262.208333333336</v>
      </c>
      <c r="N590" s="14">
        <f t="shared" si="84"/>
        <v>40262.208333333336</v>
      </c>
      <c r="O590" s="9" t="str">
        <f t="shared" si="85"/>
        <v>March</v>
      </c>
      <c r="P590" s="9">
        <f t="shared" si="86"/>
        <v>2010</v>
      </c>
      <c r="Q590">
        <v>1272171600</v>
      </c>
      <c r="R590" s="5">
        <f t="shared" si="87"/>
        <v>40293.208333333336</v>
      </c>
      <c r="S590" t="b">
        <v>0</v>
      </c>
      <c r="T590" t="b">
        <v>0</v>
      </c>
      <c r="U590" t="s">
        <v>33</v>
      </c>
      <c r="V590" s="5" t="str">
        <f t="shared" si="88"/>
        <v>theater</v>
      </c>
      <c r="W590" t="str">
        <f t="shared" si="89"/>
        <v>plays</v>
      </c>
    </row>
    <row r="591" spans="1:23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 s="7">
        <f t="shared" si="81"/>
        <v>0.64721518987341775</v>
      </c>
      <c r="H591">
        <v>102</v>
      </c>
      <c r="I591" s="8">
        <f t="shared" si="82"/>
        <v>50.127450980392155</v>
      </c>
      <c r="J591" t="s">
        <v>21</v>
      </c>
      <c r="K591" t="s">
        <v>22</v>
      </c>
      <c r="L591">
        <v>1436072400</v>
      </c>
      <c r="M591" s="12">
        <f t="shared" si="83"/>
        <v>42190.208333333328</v>
      </c>
      <c r="N591" s="14">
        <f t="shared" si="84"/>
        <v>42190.208333333328</v>
      </c>
      <c r="O591" s="9" t="str">
        <f t="shared" si="85"/>
        <v>July</v>
      </c>
      <c r="P591" s="9">
        <f t="shared" si="86"/>
        <v>2015</v>
      </c>
      <c r="Q591">
        <v>1436677200</v>
      </c>
      <c r="R591" s="5">
        <f t="shared" si="87"/>
        <v>42197.208333333328</v>
      </c>
      <c r="S591" t="b">
        <v>0</v>
      </c>
      <c r="T591" t="b">
        <v>0</v>
      </c>
      <c r="U591" t="s">
        <v>42</v>
      </c>
      <c r="V591" s="5" t="str">
        <f t="shared" si="88"/>
        <v>film &amp; video</v>
      </c>
      <c r="W591" t="str">
        <f t="shared" si="89"/>
        <v>documentary</v>
      </c>
    </row>
    <row r="592" spans="1:23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 s="7">
        <f t="shared" si="81"/>
        <v>0.82028169014084507</v>
      </c>
      <c r="H592">
        <v>86</v>
      </c>
      <c r="I592" s="8">
        <f t="shared" si="82"/>
        <v>67.720930232558146</v>
      </c>
      <c r="J592" t="s">
        <v>26</v>
      </c>
      <c r="K592" t="s">
        <v>27</v>
      </c>
      <c r="L592">
        <v>1419141600</v>
      </c>
      <c r="M592" s="12">
        <f t="shared" si="83"/>
        <v>41994.25</v>
      </c>
      <c r="N592" s="14">
        <f t="shared" si="84"/>
        <v>41994.25</v>
      </c>
      <c r="O592" s="9" t="str">
        <f t="shared" si="85"/>
        <v>December</v>
      </c>
      <c r="P592" s="9">
        <f t="shared" si="86"/>
        <v>2014</v>
      </c>
      <c r="Q592">
        <v>1420092000</v>
      </c>
      <c r="R592" s="5">
        <f t="shared" si="87"/>
        <v>42005.25</v>
      </c>
      <c r="S592" t="b">
        <v>0</v>
      </c>
      <c r="T592" t="b">
        <v>0</v>
      </c>
      <c r="U592" t="s">
        <v>133</v>
      </c>
      <c r="V592" s="5" t="str">
        <f t="shared" si="88"/>
        <v>publishing</v>
      </c>
      <c r="W592" t="str">
        <f t="shared" si="89"/>
        <v>radio &amp; podcasts</v>
      </c>
    </row>
    <row r="593" spans="1:23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 s="7">
        <f t="shared" si="81"/>
        <v>10.376666666666667</v>
      </c>
      <c r="H593">
        <v>102</v>
      </c>
      <c r="I593" s="8">
        <f t="shared" si="82"/>
        <v>61.03921568627451</v>
      </c>
      <c r="J593" t="s">
        <v>21</v>
      </c>
      <c r="K593" t="s">
        <v>22</v>
      </c>
      <c r="L593">
        <v>1279083600</v>
      </c>
      <c r="M593" s="12">
        <f t="shared" si="83"/>
        <v>40373.208333333336</v>
      </c>
      <c r="N593" s="14">
        <f t="shared" si="84"/>
        <v>40373.208333333336</v>
      </c>
      <c r="O593" s="9" t="str">
        <f t="shared" si="85"/>
        <v>July</v>
      </c>
      <c r="P593" s="9">
        <f t="shared" si="86"/>
        <v>2010</v>
      </c>
      <c r="Q593">
        <v>1279947600</v>
      </c>
      <c r="R593" s="5">
        <f t="shared" si="87"/>
        <v>40383.208333333336</v>
      </c>
      <c r="S593" t="b">
        <v>0</v>
      </c>
      <c r="T593" t="b">
        <v>0</v>
      </c>
      <c r="U593" t="s">
        <v>89</v>
      </c>
      <c r="V593" s="5" t="str">
        <f t="shared" si="88"/>
        <v>games</v>
      </c>
      <c r="W593" t="str">
        <f t="shared" si="89"/>
        <v>video games</v>
      </c>
    </row>
    <row r="594" spans="1:23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7">
        <f t="shared" si="81"/>
        <v>0.12910076530612244</v>
      </c>
      <c r="H594">
        <v>253</v>
      </c>
      <c r="I594" s="8">
        <f t="shared" si="82"/>
        <v>80.011857707509876</v>
      </c>
      <c r="J594" t="s">
        <v>21</v>
      </c>
      <c r="K594" t="s">
        <v>22</v>
      </c>
      <c r="L594">
        <v>1401426000</v>
      </c>
      <c r="M594" s="12">
        <f t="shared" si="83"/>
        <v>41789.208333333336</v>
      </c>
      <c r="N594" s="14">
        <f t="shared" si="84"/>
        <v>41789.208333333336</v>
      </c>
      <c r="O594" s="9" t="str">
        <f t="shared" si="85"/>
        <v>May</v>
      </c>
      <c r="P594" s="9">
        <f t="shared" si="86"/>
        <v>2014</v>
      </c>
      <c r="Q594">
        <v>1402203600</v>
      </c>
      <c r="R594" s="5">
        <f t="shared" si="87"/>
        <v>41798.208333333336</v>
      </c>
      <c r="S594" t="b">
        <v>0</v>
      </c>
      <c r="T594" t="b">
        <v>0</v>
      </c>
      <c r="U594" t="s">
        <v>33</v>
      </c>
      <c r="V594" s="5" t="str">
        <f t="shared" si="88"/>
        <v>theater</v>
      </c>
      <c r="W594" t="str">
        <f t="shared" si="89"/>
        <v>plays</v>
      </c>
    </row>
    <row r="595" spans="1:23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7">
        <f t="shared" si="81"/>
        <v>1.5484210526315789</v>
      </c>
      <c r="H595">
        <v>4006</v>
      </c>
      <c r="I595" s="8">
        <f t="shared" si="82"/>
        <v>47.001497753369947</v>
      </c>
      <c r="J595" t="s">
        <v>21</v>
      </c>
      <c r="K595" t="s">
        <v>22</v>
      </c>
      <c r="L595">
        <v>1395810000</v>
      </c>
      <c r="M595" s="12">
        <f t="shared" si="83"/>
        <v>41724.208333333336</v>
      </c>
      <c r="N595" s="14">
        <f t="shared" si="84"/>
        <v>41724.208333333336</v>
      </c>
      <c r="O595" s="9" t="str">
        <f t="shared" si="85"/>
        <v>March</v>
      </c>
      <c r="P595" s="9">
        <f t="shared" si="86"/>
        <v>2014</v>
      </c>
      <c r="Q595">
        <v>1396933200</v>
      </c>
      <c r="R595" s="5">
        <f t="shared" si="87"/>
        <v>41737.208333333336</v>
      </c>
      <c r="S595" t="b">
        <v>0</v>
      </c>
      <c r="T595" t="b">
        <v>0</v>
      </c>
      <c r="U595" t="s">
        <v>71</v>
      </c>
      <c r="V595" s="5" t="str">
        <f t="shared" si="88"/>
        <v>film &amp; video</v>
      </c>
      <c r="W595" t="str">
        <f t="shared" si="89"/>
        <v>animation</v>
      </c>
    </row>
    <row r="596" spans="1:23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7">
        <f t="shared" si="81"/>
        <v>7.0991735537190084E-2</v>
      </c>
      <c r="H596">
        <v>157</v>
      </c>
      <c r="I596" s="8">
        <f t="shared" si="82"/>
        <v>71.127388535031841</v>
      </c>
      <c r="J596" t="s">
        <v>21</v>
      </c>
      <c r="K596" t="s">
        <v>22</v>
      </c>
      <c r="L596">
        <v>1467003600</v>
      </c>
      <c r="M596" s="12">
        <f t="shared" si="83"/>
        <v>42548.208333333328</v>
      </c>
      <c r="N596" s="14">
        <f t="shared" si="84"/>
        <v>42548.208333333328</v>
      </c>
      <c r="O596" s="9" t="str">
        <f t="shared" si="85"/>
        <v>June</v>
      </c>
      <c r="P596" s="9">
        <f t="shared" si="86"/>
        <v>2016</v>
      </c>
      <c r="Q596">
        <v>1467262800</v>
      </c>
      <c r="R596" s="5">
        <f t="shared" si="87"/>
        <v>42551.208333333328</v>
      </c>
      <c r="S596" t="b">
        <v>0</v>
      </c>
      <c r="T596" t="b">
        <v>1</v>
      </c>
      <c r="U596" t="s">
        <v>33</v>
      </c>
      <c r="V596" s="5" t="str">
        <f t="shared" si="88"/>
        <v>theater</v>
      </c>
      <c r="W596" t="str">
        <f t="shared" si="89"/>
        <v>plays</v>
      </c>
    </row>
    <row r="597" spans="1:23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7">
        <f t="shared" si="81"/>
        <v>2.0852773826458035</v>
      </c>
      <c r="H597">
        <v>1629</v>
      </c>
      <c r="I597" s="8">
        <f t="shared" si="82"/>
        <v>89.99079189686924</v>
      </c>
      <c r="J597" t="s">
        <v>21</v>
      </c>
      <c r="K597" t="s">
        <v>22</v>
      </c>
      <c r="L597">
        <v>1268715600</v>
      </c>
      <c r="M597" s="12">
        <f t="shared" si="83"/>
        <v>40253.208333333336</v>
      </c>
      <c r="N597" s="14">
        <f t="shared" si="84"/>
        <v>40253.208333333336</v>
      </c>
      <c r="O597" s="9" t="str">
        <f t="shared" si="85"/>
        <v>March</v>
      </c>
      <c r="P597" s="9">
        <f t="shared" si="86"/>
        <v>2010</v>
      </c>
      <c r="Q597">
        <v>1270530000</v>
      </c>
      <c r="R597" s="5">
        <f t="shared" si="87"/>
        <v>40274.208333333336</v>
      </c>
      <c r="S597" t="b">
        <v>0</v>
      </c>
      <c r="T597" t="b">
        <v>1</v>
      </c>
      <c r="U597" t="s">
        <v>33</v>
      </c>
      <c r="V597" s="5" t="str">
        <f t="shared" si="88"/>
        <v>theater</v>
      </c>
      <c r="W597" t="str">
        <f t="shared" si="89"/>
        <v>plays</v>
      </c>
    </row>
    <row r="598" spans="1:23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 s="7">
        <f t="shared" si="81"/>
        <v>0.99683544303797467</v>
      </c>
      <c r="H598">
        <v>183</v>
      </c>
      <c r="I598" s="8">
        <f t="shared" si="82"/>
        <v>43.032786885245905</v>
      </c>
      <c r="J598" t="s">
        <v>21</v>
      </c>
      <c r="K598" t="s">
        <v>22</v>
      </c>
      <c r="L598">
        <v>1457157600</v>
      </c>
      <c r="M598" s="12">
        <f t="shared" si="83"/>
        <v>42434.25</v>
      </c>
      <c r="N598" s="14">
        <f t="shared" si="84"/>
        <v>42434.25</v>
      </c>
      <c r="O598" s="9" t="str">
        <f t="shared" si="85"/>
        <v>March</v>
      </c>
      <c r="P598" s="9">
        <f t="shared" si="86"/>
        <v>2016</v>
      </c>
      <c r="Q598">
        <v>1457762400</v>
      </c>
      <c r="R598" s="5">
        <f t="shared" si="87"/>
        <v>42441.25</v>
      </c>
      <c r="S598" t="b">
        <v>0</v>
      </c>
      <c r="T598" t="b">
        <v>1</v>
      </c>
      <c r="U598" t="s">
        <v>53</v>
      </c>
      <c r="V598" s="5" t="str">
        <f t="shared" si="88"/>
        <v>film &amp; video</v>
      </c>
      <c r="W598" t="str">
        <f t="shared" si="89"/>
        <v>drama</v>
      </c>
    </row>
    <row r="599" spans="1:23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7">
        <f t="shared" si="81"/>
        <v>2.0159756097560977</v>
      </c>
      <c r="H599">
        <v>2188</v>
      </c>
      <c r="I599" s="8">
        <f t="shared" si="82"/>
        <v>67.997714808043881</v>
      </c>
      <c r="J599" t="s">
        <v>21</v>
      </c>
      <c r="K599" t="s">
        <v>22</v>
      </c>
      <c r="L599">
        <v>1573970400</v>
      </c>
      <c r="M599" s="12">
        <f t="shared" si="83"/>
        <v>43786.25</v>
      </c>
      <c r="N599" s="14">
        <f t="shared" si="84"/>
        <v>43786.25</v>
      </c>
      <c r="O599" s="9" t="str">
        <f t="shared" si="85"/>
        <v>November</v>
      </c>
      <c r="P599" s="9">
        <f t="shared" si="86"/>
        <v>2019</v>
      </c>
      <c r="Q599">
        <v>1575525600</v>
      </c>
      <c r="R599" s="5">
        <f t="shared" si="87"/>
        <v>43804.25</v>
      </c>
      <c r="S599" t="b">
        <v>0</v>
      </c>
      <c r="T599" t="b">
        <v>0</v>
      </c>
      <c r="U599" t="s">
        <v>33</v>
      </c>
      <c r="V599" s="5" t="str">
        <f t="shared" si="88"/>
        <v>theater</v>
      </c>
      <c r="W599" t="str">
        <f t="shared" si="89"/>
        <v>plays</v>
      </c>
    </row>
    <row r="600" spans="1:23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7">
        <f t="shared" si="81"/>
        <v>1.6209032258064515</v>
      </c>
      <c r="H600">
        <v>2409</v>
      </c>
      <c r="I600" s="8">
        <f t="shared" si="82"/>
        <v>73.004566210045667</v>
      </c>
      <c r="J600" t="s">
        <v>107</v>
      </c>
      <c r="K600" t="s">
        <v>108</v>
      </c>
      <c r="L600">
        <v>1276578000</v>
      </c>
      <c r="M600" s="12">
        <f t="shared" si="83"/>
        <v>40344.208333333336</v>
      </c>
      <c r="N600" s="14">
        <f t="shared" si="84"/>
        <v>40344.208333333336</v>
      </c>
      <c r="O600" s="9" t="str">
        <f t="shared" si="85"/>
        <v>June</v>
      </c>
      <c r="P600" s="9">
        <f t="shared" si="86"/>
        <v>2010</v>
      </c>
      <c r="Q600">
        <v>1279083600</v>
      </c>
      <c r="R600" s="5">
        <f t="shared" si="87"/>
        <v>40373.208333333336</v>
      </c>
      <c r="S600" t="b">
        <v>0</v>
      </c>
      <c r="T600" t="b">
        <v>0</v>
      </c>
      <c r="U600" t="s">
        <v>23</v>
      </c>
      <c r="V600" s="5" t="str">
        <f t="shared" si="88"/>
        <v>music</v>
      </c>
      <c r="W600" t="str">
        <f t="shared" si="89"/>
        <v>rock</v>
      </c>
    </row>
    <row r="601" spans="1:23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 s="7">
        <f t="shared" si="81"/>
        <v>3.6436208125445471E-2</v>
      </c>
      <c r="H601">
        <v>82</v>
      </c>
      <c r="I601" s="8">
        <f t="shared" si="82"/>
        <v>62.341463414634148</v>
      </c>
      <c r="J601" t="s">
        <v>36</v>
      </c>
      <c r="K601" t="s">
        <v>37</v>
      </c>
      <c r="L601">
        <v>1423720800</v>
      </c>
      <c r="M601" s="12">
        <f t="shared" si="83"/>
        <v>42047.25</v>
      </c>
      <c r="N601" s="14">
        <f t="shared" si="84"/>
        <v>42047.25</v>
      </c>
      <c r="O601" s="9" t="str">
        <f t="shared" si="85"/>
        <v>February</v>
      </c>
      <c r="P601" s="9">
        <f t="shared" si="86"/>
        <v>2015</v>
      </c>
      <c r="Q601">
        <v>1424412000</v>
      </c>
      <c r="R601" s="5">
        <f t="shared" si="87"/>
        <v>42055.25</v>
      </c>
      <c r="S601" t="b">
        <v>0</v>
      </c>
      <c r="T601" t="b">
        <v>0</v>
      </c>
      <c r="U601" t="s">
        <v>42</v>
      </c>
      <c r="V601" s="5" t="str">
        <f t="shared" si="88"/>
        <v>film &amp; video</v>
      </c>
      <c r="W601" t="str">
        <f t="shared" si="89"/>
        <v>documentary</v>
      </c>
    </row>
    <row r="602" spans="1:23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 s="7">
        <f t="shared" si="81"/>
        <v>0.05</v>
      </c>
      <c r="H602">
        <v>1</v>
      </c>
      <c r="I602" s="8">
        <f t="shared" si="82"/>
        <v>5</v>
      </c>
      <c r="J602" t="s">
        <v>40</v>
      </c>
      <c r="K602" t="s">
        <v>41</v>
      </c>
      <c r="L602">
        <v>1375160400</v>
      </c>
      <c r="M602" s="12">
        <f t="shared" si="83"/>
        <v>41485.208333333336</v>
      </c>
      <c r="N602" s="14">
        <f t="shared" si="84"/>
        <v>41485.208333333336</v>
      </c>
      <c r="O602" s="9" t="str">
        <f t="shared" si="85"/>
        <v>July</v>
      </c>
      <c r="P602" s="9">
        <f t="shared" si="86"/>
        <v>2013</v>
      </c>
      <c r="Q602">
        <v>1376197200</v>
      </c>
      <c r="R602" s="5">
        <f t="shared" si="87"/>
        <v>41497.208333333336</v>
      </c>
      <c r="S602" t="b">
        <v>0</v>
      </c>
      <c r="T602" t="b">
        <v>0</v>
      </c>
      <c r="U602" t="s">
        <v>17</v>
      </c>
      <c r="V602" s="5" t="str">
        <f t="shared" si="88"/>
        <v>food</v>
      </c>
      <c r="W602" t="str">
        <f t="shared" si="89"/>
        <v>food trucks</v>
      </c>
    </row>
    <row r="603" spans="1:23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 s="7">
        <f t="shared" si="81"/>
        <v>2.0663492063492064</v>
      </c>
      <c r="H603">
        <v>194</v>
      </c>
      <c r="I603" s="8">
        <f t="shared" si="82"/>
        <v>67.103092783505161</v>
      </c>
      <c r="J603" t="s">
        <v>21</v>
      </c>
      <c r="K603" t="s">
        <v>22</v>
      </c>
      <c r="L603">
        <v>1401426000</v>
      </c>
      <c r="M603" s="12">
        <f t="shared" si="83"/>
        <v>41789.208333333336</v>
      </c>
      <c r="N603" s="14">
        <f t="shared" si="84"/>
        <v>41789.208333333336</v>
      </c>
      <c r="O603" s="9" t="str">
        <f t="shared" si="85"/>
        <v>May</v>
      </c>
      <c r="P603" s="9">
        <f t="shared" si="86"/>
        <v>2014</v>
      </c>
      <c r="Q603">
        <v>1402894800</v>
      </c>
      <c r="R603" s="5">
        <f t="shared" si="87"/>
        <v>41806.208333333336</v>
      </c>
      <c r="S603" t="b">
        <v>1</v>
      </c>
      <c r="T603" t="b">
        <v>0</v>
      </c>
      <c r="U603" t="s">
        <v>65</v>
      </c>
      <c r="V603" s="5" t="str">
        <f t="shared" si="88"/>
        <v>technology</v>
      </c>
      <c r="W603" t="str">
        <f t="shared" si="89"/>
        <v>wearables</v>
      </c>
    </row>
    <row r="604" spans="1:23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7">
        <f t="shared" si="81"/>
        <v>1.2823628691983122</v>
      </c>
      <c r="H604">
        <v>1140</v>
      </c>
      <c r="I604" s="8">
        <f t="shared" si="82"/>
        <v>79.978947368421046</v>
      </c>
      <c r="J604" t="s">
        <v>21</v>
      </c>
      <c r="K604" t="s">
        <v>22</v>
      </c>
      <c r="L604">
        <v>1433480400</v>
      </c>
      <c r="M604" s="12">
        <f t="shared" si="83"/>
        <v>42160.208333333328</v>
      </c>
      <c r="N604" s="14">
        <f t="shared" si="84"/>
        <v>42160.208333333328</v>
      </c>
      <c r="O604" s="9" t="str">
        <f t="shared" si="85"/>
        <v>June</v>
      </c>
      <c r="P604" s="9">
        <f t="shared" si="86"/>
        <v>2015</v>
      </c>
      <c r="Q604">
        <v>1434430800</v>
      </c>
      <c r="R604" s="5">
        <f t="shared" si="87"/>
        <v>42171.208333333328</v>
      </c>
      <c r="S604" t="b">
        <v>0</v>
      </c>
      <c r="T604" t="b">
        <v>0</v>
      </c>
      <c r="U604" t="s">
        <v>33</v>
      </c>
      <c r="V604" s="5" t="str">
        <f t="shared" si="88"/>
        <v>theater</v>
      </c>
      <c r="W604" t="str">
        <f t="shared" si="89"/>
        <v>plays</v>
      </c>
    </row>
    <row r="605" spans="1:23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 s="7">
        <f t="shared" si="81"/>
        <v>1.1966037735849056</v>
      </c>
      <c r="H605">
        <v>102</v>
      </c>
      <c r="I605" s="8">
        <f t="shared" si="82"/>
        <v>62.176470588235297</v>
      </c>
      <c r="J605" t="s">
        <v>21</v>
      </c>
      <c r="K605" t="s">
        <v>22</v>
      </c>
      <c r="L605">
        <v>1555563600</v>
      </c>
      <c r="M605" s="12">
        <f t="shared" si="83"/>
        <v>43573.208333333328</v>
      </c>
      <c r="N605" s="14">
        <f t="shared" si="84"/>
        <v>43573.208333333328</v>
      </c>
      <c r="O605" s="9" t="str">
        <f t="shared" si="85"/>
        <v>April</v>
      </c>
      <c r="P605" s="9">
        <f t="shared" si="86"/>
        <v>2019</v>
      </c>
      <c r="Q605">
        <v>1557896400</v>
      </c>
      <c r="R605" s="5">
        <f t="shared" si="87"/>
        <v>43600.208333333328</v>
      </c>
      <c r="S605" t="b">
        <v>0</v>
      </c>
      <c r="T605" t="b">
        <v>0</v>
      </c>
      <c r="U605" t="s">
        <v>33</v>
      </c>
      <c r="V605" s="5" t="str">
        <f t="shared" si="88"/>
        <v>theater</v>
      </c>
      <c r="W605" t="str">
        <f t="shared" si="89"/>
        <v>plays</v>
      </c>
    </row>
    <row r="606" spans="1:23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7">
        <f t="shared" si="81"/>
        <v>1.7073055242390078</v>
      </c>
      <c r="H606">
        <v>2857</v>
      </c>
      <c r="I606" s="8">
        <f t="shared" si="82"/>
        <v>53.005950297514879</v>
      </c>
      <c r="J606" t="s">
        <v>21</v>
      </c>
      <c r="K606" t="s">
        <v>22</v>
      </c>
      <c r="L606">
        <v>1295676000</v>
      </c>
      <c r="M606" s="12">
        <f t="shared" si="83"/>
        <v>40565.25</v>
      </c>
      <c r="N606" s="14">
        <f t="shared" si="84"/>
        <v>40565.25</v>
      </c>
      <c r="O606" s="9" t="str">
        <f t="shared" si="85"/>
        <v>January</v>
      </c>
      <c r="P606" s="9">
        <f t="shared" si="86"/>
        <v>2011</v>
      </c>
      <c r="Q606">
        <v>1297490400</v>
      </c>
      <c r="R606" s="5">
        <f t="shared" si="87"/>
        <v>40586.25</v>
      </c>
      <c r="S606" t="b">
        <v>0</v>
      </c>
      <c r="T606" t="b">
        <v>0</v>
      </c>
      <c r="U606" t="s">
        <v>33</v>
      </c>
      <c r="V606" s="5" t="str">
        <f t="shared" si="88"/>
        <v>theater</v>
      </c>
      <c r="W606" t="str">
        <f t="shared" si="89"/>
        <v>plays</v>
      </c>
    </row>
    <row r="607" spans="1:23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 s="7">
        <f t="shared" si="81"/>
        <v>1.8721212121212121</v>
      </c>
      <c r="H607">
        <v>107</v>
      </c>
      <c r="I607" s="8">
        <f t="shared" si="82"/>
        <v>57.738317757009348</v>
      </c>
      <c r="J607" t="s">
        <v>21</v>
      </c>
      <c r="K607" t="s">
        <v>22</v>
      </c>
      <c r="L607">
        <v>1443848400</v>
      </c>
      <c r="M607" s="12">
        <f t="shared" si="83"/>
        <v>42280.208333333328</v>
      </c>
      <c r="N607" s="14">
        <f t="shared" si="84"/>
        <v>42280.208333333328</v>
      </c>
      <c r="O607" s="9" t="str">
        <f t="shared" si="85"/>
        <v>October</v>
      </c>
      <c r="P607" s="9">
        <f t="shared" si="86"/>
        <v>2015</v>
      </c>
      <c r="Q607">
        <v>1447394400</v>
      </c>
      <c r="R607" s="5">
        <f t="shared" si="87"/>
        <v>42321.25</v>
      </c>
      <c r="S607" t="b">
        <v>0</v>
      </c>
      <c r="T607" t="b">
        <v>0</v>
      </c>
      <c r="U607" t="s">
        <v>68</v>
      </c>
      <c r="V607" s="5" t="str">
        <f t="shared" si="88"/>
        <v>publishing</v>
      </c>
      <c r="W607" t="str">
        <f t="shared" si="89"/>
        <v>nonfiction</v>
      </c>
    </row>
    <row r="608" spans="1:23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 s="7">
        <f t="shared" si="81"/>
        <v>1.8838235294117647</v>
      </c>
      <c r="H608">
        <v>160</v>
      </c>
      <c r="I608" s="8">
        <f t="shared" si="82"/>
        <v>40.03125</v>
      </c>
      <c r="J608" t="s">
        <v>40</v>
      </c>
      <c r="K608" t="s">
        <v>41</v>
      </c>
      <c r="L608">
        <v>1457330400</v>
      </c>
      <c r="M608" s="12">
        <f t="shared" si="83"/>
        <v>42436.25</v>
      </c>
      <c r="N608" s="14">
        <f t="shared" si="84"/>
        <v>42436.25</v>
      </c>
      <c r="O608" s="9" t="str">
        <f t="shared" si="85"/>
        <v>March</v>
      </c>
      <c r="P608" s="9">
        <f t="shared" si="86"/>
        <v>2016</v>
      </c>
      <c r="Q608">
        <v>1458277200</v>
      </c>
      <c r="R608" s="5">
        <f t="shared" si="87"/>
        <v>42447.208333333328</v>
      </c>
      <c r="S608" t="b">
        <v>0</v>
      </c>
      <c r="T608" t="b">
        <v>0</v>
      </c>
      <c r="U608" t="s">
        <v>23</v>
      </c>
      <c r="V608" s="5" t="str">
        <f t="shared" si="88"/>
        <v>music</v>
      </c>
      <c r="W608" t="str">
        <f t="shared" si="89"/>
        <v>rock</v>
      </c>
    </row>
    <row r="609" spans="1:23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7">
        <f t="shared" si="81"/>
        <v>1.3129869186046512</v>
      </c>
      <c r="H609">
        <v>2230</v>
      </c>
      <c r="I609" s="8">
        <f t="shared" si="82"/>
        <v>81.016591928251117</v>
      </c>
      <c r="J609" t="s">
        <v>21</v>
      </c>
      <c r="K609" t="s">
        <v>22</v>
      </c>
      <c r="L609">
        <v>1395550800</v>
      </c>
      <c r="M609" s="12">
        <f t="shared" si="83"/>
        <v>41721.208333333336</v>
      </c>
      <c r="N609" s="14">
        <f t="shared" si="84"/>
        <v>41721.208333333336</v>
      </c>
      <c r="O609" s="9" t="str">
        <f t="shared" si="85"/>
        <v>March</v>
      </c>
      <c r="P609" s="9">
        <f t="shared" si="86"/>
        <v>2014</v>
      </c>
      <c r="Q609">
        <v>1395723600</v>
      </c>
      <c r="R609" s="5">
        <f t="shared" si="87"/>
        <v>41723.208333333336</v>
      </c>
      <c r="S609" t="b">
        <v>0</v>
      </c>
      <c r="T609" t="b">
        <v>0</v>
      </c>
      <c r="U609" t="s">
        <v>17</v>
      </c>
      <c r="V609" s="5" t="str">
        <f t="shared" si="88"/>
        <v>food</v>
      </c>
      <c r="W609" t="str">
        <f t="shared" si="89"/>
        <v>food trucks</v>
      </c>
    </row>
    <row r="610" spans="1:23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 s="7">
        <f t="shared" si="81"/>
        <v>2.8397435897435899</v>
      </c>
      <c r="H610">
        <v>316</v>
      </c>
      <c r="I610" s="8">
        <f t="shared" si="82"/>
        <v>35.047468354430379</v>
      </c>
      <c r="J610" t="s">
        <v>21</v>
      </c>
      <c r="K610" t="s">
        <v>22</v>
      </c>
      <c r="L610">
        <v>1551852000</v>
      </c>
      <c r="M610" s="12">
        <f t="shared" si="83"/>
        <v>43530.25</v>
      </c>
      <c r="N610" s="14">
        <f t="shared" si="84"/>
        <v>43530.25</v>
      </c>
      <c r="O610" s="9" t="str">
        <f t="shared" si="85"/>
        <v>March</v>
      </c>
      <c r="P610" s="9">
        <f t="shared" si="86"/>
        <v>2019</v>
      </c>
      <c r="Q610">
        <v>1552197600</v>
      </c>
      <c r="R610" s="5">
        <f t="shared" si="87"/>
        <v>43534.25</v>
      </c>
      <c r="S610" t="b">
        <v>0</v>
      </c>
      <c r="T610" t="b">
        <v>1</v>
      </c>
      <c r="U610" t="s">
        <v>159</v>
      </c>
      <c r="V610" s="5" t="str">
        <f t="shared" si="88"/>
        <v>music</v>
      </c>
      <c r="W610" t="str">
        <f t="shared" si="89"/>
        <v>jazz</v>
      </c>
    </row>
    <row r="611" spans="1:23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 s="7">
        <f t="shared" si="81"/>
        <v>1.2041999999999999</v>
      </c>
      <c r="H611">
        <v>117</v>
      </c>
      <c r="I611" s="8">
        <f t="shared" si="82"/>
        <v>102.92307692307692</v>
      </c>
      <c r="J611" t="s">
        <v>21</v>
      </c>
      <c r="K611" t="s">
        <v>22</v>
      </c>
      <c r="L611">
        <v>1547618400</v>
      </c>
      <c r="M611" s="12">
        <f t="shared" si="83"/>
        <v>43481.25</v>
      </c>
      <c r="N611" s="14">
        <f t="shared" si="84"/>
        <v>43481.25</v>
      </c>
      <c r="O611" s="9" t="str">
        <f t="shared" si="85"/>
        <v>January</v>
      </c>
      <c r="P611" s="9">
        <f t="shared" si="86"/>
        <v>2019</v>
      </c>
      <c r="Q611">
        <v>1549087200</v>
      </c>
      <c r="R611" s="5">
        <f t="shared" si="87"/>
        <v>43498.25</v>
      </c>
      <c r="S611" t="b">
        <v>0</v>
      </c>
      <c r="T611" t="b">
        <v>0</v>
      </c>
      <c r="U611" t="s">
        <v>474</v>
      </c>
      <c r="V611" s="5" t="str">
        <f t="shared" si="88"/>
        <v>film &amp; video</v>
      </c>
      <c r="W611" t="str">
        <f t="shared" si="89"/>
        <v>science fiction</v>
      </c>
    </row>
    <row r="612" spans="1:23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7">
        <f t="shared" si="81"/>
        <v>4.1905607476635511</v>
      </c>
      <c r="H612">
        <v>6406</v>
      </c>
      <c r="I612" s="8">
        <f t="shared" si="82"/>
        <v>27.998126756166094</v>
      </c>
      <c r="J612" t="s">
        <v>21</v>
      </c>
      <c r="K612" t="s">
        <v>22</v>
      </c>
      <c r="L612">
        <v>1355637600</v>
      </c>
      <c r="M612" s="12">
        <f t="shared" si="83"/>
        <v>41259.25</v>
      </c>
      <c r="N612" s="14">
        <f t="shared" si="84"/>
        <v>41259.25</v>
      </c>
      <c r="O612" s="9" t="str">
        <f t="shared" si="85"/>
        <v>December</v>
      </c>
      <c r="P612" s="9">
        <f t="shared" si="86"/>
        <v>2012</v>
      </c>
      <c r="Q612">
        <v>1356847200</v>
      </c>
      <c r="R612" s="5">
        <f t="shared" si="87"/>
        <v>41273.25</v>
      </c>
      <c r="S612" t="b">
        <v>0</v>
      </c>
      <c r="T612" t="b">
        <v>0</v>
      </c>
      <c r="U612" t="s">
        <v>33</v>
      </c>
      <c r="V612" s="5" t="str">
        <f t="shared" si="88"/>
        <v>theater</v>
      </c>
      <c r="W612" t="str">
        <f t="shared" si="89"/>
        <v>plays</v>
      </c>
    </row>
    <row r="613" spans="1:23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 s="7">
        <f t="shared" si="81"/>
        <v>0.13853658536585367</v>
      </c>
      <c r="H613">
        <v>15</v>
      </c>
      <c r="I613" s="8">
        <f t="shared" si="82"/>
        <v>75.733333333333334</v>
      </c>
      <c r="J613" t="s">
        <v>21</v>
      </c>
      <c r="K613" t="s">
        <v>22</v>
      </c>
      <c r="L613">
        <v>1374728400</v>
      </c>
      <c r="M613" s="12">
        <f t="shared" si="83"/>
        <v>41480.208333333336</v>
      </c>
      <c r="N613" s="14">
        <f t="shared" si="84"/>
        <v>41480.208333333336</v>
      </c>
      <c r="O613" s="9" t="str">
        <f t="shared" si="85"/>
        <v>July</v>
      </c>
      <c r="P613" s="9">
        <f t="shared" si="86"/>
        <v>2013</v>
      </c>
      <c r="Q613">
        <v>1375765200</v>
      </c>
      <c r="R613" s="5">
        <f t="shared" si="87"/>
        <v>41492.208333333336</v>
      </c>
      <c r="S613" t="b">
        <v>0</v>
      </c>
      <c r="T613" t="b">
        <v>0</v>
      </c>
      <c r="U613" t="s">
        <v>33</v>
      </c>
      <c r="V613" s="5" t="str">
        <f t="shared" si="88"/>
        <v>theater</v>
      </c>
      <c r="W613" t="str">
        <f t="shared" si="89"/>
        <v>plays</v>
      </c>
    </row>
    <row r="614" spans="1:23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 s="7">
        <f t="shared" si="81"/>
        <v>1.3943548387096774</v>
      </c>
      <c r="H614">
        <v>192</v>
      </c>
      <c r="I614" s="8">
        <f t="shared" si="82"/>
        <v>45.026041666666664</v>
      </c>
      <c r="J614" t="s">
        <v>21</v>
      </c>
      <c r="K614" t="s">
        <v>22</v>
      </c>
      <c r="L614">
        <v>1287810000</v>
      </c>
      <c r="M614" s="12">
        <f t="shared" si="83"/>
        <v>40474.208333333336</v>
      </c>
      <c r="N614" s="14">
        <f t="shared" si="84"/>
        <v>40474.208333333336</v>
      </c>
      <c r="O614" s="9" t="str">
        <f t="shared" si="85"/>
        <v>October</v>
      </c>
      <c r="P614" s="9">
        <f t="shared" si="86"/>
        <v>2010</v>
      </c>
      <c r="Q614">
        <v>1289800800</v>
      </c>
      <c r="R614" s="5">
        <f t="shared" si="87"/>
        <v>40497.25</v>
      </c>
      <c r="S614" t="b">
        <v>0</v>
      </c>
      <c r="T614" t="b">
        <v>0</v>
      </c>
      <c r="U614" t="s">
        <v>50</v>
      </c>
      <c r="V614" s="5" t="str">
        <f t="shared" si="88"/>
        <v>music</v>
      </c>
      <c r="W614" t="str">
        <f t="shared" si="89"/>
        <v>electric music</v>
      </c>
    </row>
    <row r="615" spans="1:23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 s="7">
        <f t="shared" si="81"/>
        <v>1.74</v>
      </c>
      <c r="H615">
        <v>26</v>
      </c>
      <c r="I615" s="8">
        <f t="shared" si="82"/>
        <v>73.615384615384613</v>
      </c>
      <c r="J615" t="s">
        <v>15</v>
      </c>
      <c r="K615" t="s">
        <v>16</v>
      </c>
      <c r="L615">
        <v>1503723600</v>
      </c>
      <c r="M615" s="12">
        <f t="shared" si="83"/>
        <v>42973.208333333328</v>
      </c>
      <c r="N615" s="14">
        <f t="shared" si="84"/>
        <v>42973.208333333328</v>
      </c>
      <c r="O615" s="9" t="str">
        <f t="shared" si="85"/>
        <v>August</v>
      </c>
      <c r="P615" s="9">
        <f t="shared" si="86"/>
        <v>2017</v>
      </c>
      <c r="Q615">
        <v>1504501200</v>
      </c>
      <c r="R615" s="5">
        <f t="shared" si="87"/>
        <v>42982.208333333328</v>
      </c>
      <c r="S615" t="b">
        <v>0</v>
      </c>
      <c r="T615" t="b">
        <v>0</v>
      </c>
      <c r="U615" t="s">
        <v>33</v>
      </c>
      <c r="V615" s="5" t="str">
        <f t="shared" si="88"/>
        <v>theater</v>
      </c>
      <c r="W615" t="str">
        <f t="shared" si="89"/>
        <v>plays</v>
      </c>
    </row>
    <row r="616" spans="1:23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 s="7">
        <f t="shared" si="81"/>
        <v>1.5549056603773586</v>
      </c>
      <c r="H616">
        <v>723</v>
      </c>
      <c r="I616" s="8">
        <f t="shared" si="82"/>
        <v>56.991701244813278</v>
      </c>
      <c r="J616" t="s">
        <v>21</v>
      </c>
      <c r="K616" t="s">
        <v>22</v>
      </c>
      <c r="L616">
        <v>1484114400</v>
      </c>
      <c r="M616" s="12">
        <f t="shared" si="83"/>
        <v>42746.25</v>
      </c>
      <c r="N616" s="14">
        <f t="shared" si="84"/>
        <v>42746.25</v>
      </c>
      <c r="O616" s="9" t="str">
        <f t="shared" si="85"/>
        <v>January</v>
      </c>
      <c r="P616" s="9">
        <f t="shared" si="86"/>
        <v>2017</v>
      </c>
      <c r="Q616">
        <v>1485669600</v>
      </c>
      <c r="R616" s="5">
        <f t="shared" si="87"/>
        <v>42764.25</v>
      </c>
      <c r="S616" t="b">
        <v>0</v>
      </c>
      <c r="T616" t="b">
        <v>0</v>
      </c>
      <c r="U616" t="s">
        <v>33</v>
      </c>
      <c r="V616" s="5" t="str">
        <f t="shared" si="88"/>
        <v>theater</v>
      </c>
      <c r="W616" t="str">
        <f t="shared" si="89"/>
        <v>plays</v>
      </c>
    </row>
    <row r="617" spans="1:23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 s="7">
        <f t="shared" si="81"/>
        <v>1.7044705882352942</v>
      </c>
      <c r="H617">
        <v>170</v>
      </c>
      <c r="I617" s="8">
        <f t="shared" si="82"/>
        <v>85.223529411764702</v>
      </c>
      <c r="J617" t="s">
        <v>107</v>
      </c>
      <c r="K617" t="s">
        <v>108</v>
      </c>
      <c r="L617">
        <v>1461906000</v>
      </c>
      <c r="M617" s="12">
        <f t="shared" si="83"/>
        <v>42489.208333333328</v>
      </c>
      <c r="N617" s="14">
        <f t="shared" si="84"/>
        <v>42489.208333333328</v>
      </c>
      <c r="O617" s="9" t="str">
        <f t="shared" si="85"/>
        <v>April</v>
      </c>
      <c r="P617" s="9">
        <f t="shared" si="86"/>
        <v>2016</v>
      </c>
      <c r="Q617">
        <v>1462770000</v>
      </c>
      <c r="R617" s="5">
        <f t="shared" si="87"/>
        <v>42499.208333333328</v>
      </c>
      <c r="S617" t="b">
        <v>0</v>
      </c>
      <c r="T617" t="b">
        <v>0</v>
      </c>
      <c r="U617" t="s">
        <v>33</v>
      </c>
      <c r="V617" s="5" t="str">
        <f t="shared" si="88"/>
        <v>theater</v>
      </c>
      <c r="W617" t="str">
        <f t="shared" si="89"/>
        <v>plays</v>
      </c>
    </row>
    <row r="618" spans="1:23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 s="7">
        <f t="shared" si="81"/>
        <v>1.8951562500000001</v>
      </c>
      <c r="H618">
        <v>238</v>
      </c>
      <c r="I618" s="8">
        <f t="shared" si="82"/>
        <v>50.962184873949582</v>
      </c>
      <c r="J618" t="s">
        <v>40</v>
      </c>
      <c r="K618" t="s">
        <v>41</v>
      </c>
      <c r="L618">
        <v>1379653200</v>
      </c>
      <c r="M618" s="12">
        <f t="shared" si="83"/>
        <v>41537.208333333336</v>
      </c>
      <c r="N618" s="14">
        <f t="shared" si="84"/>
        <v>41537.208333333336</v>
      </c>
      <c r="O618" s="9" t="str">
        <f t="shared" si="85"/>
        <v>September</v>
      </c>
      <c r="P618" s="9">
        <f t="shared" si="86"/>
        <v>2013</v>
      </c>
      <c r="Q618">
        <v>1379739600</v>
      </c>
      <c r="R618" s="5">
        <f t="shared" si="87"/>
        <v>41538.208333333336</v>
      </c>
      <c r="S618" t="b">
        <v>0</v>
      </c>
      <c r="T618" t="b">
        <v>1</v>
      </c>
      <c r="U618" t="s">
        <v>60</v>
      </c>
      <c r="V618" s="5" t="str">
        <f t="shared" si="88"/>
        <v>music</v>
      </c>
      <c r="W618" t="str">
        <f t="shared" si="89"/>
        <v>indie rock</v>
      </c>
    </row>
    <row r="619" spans="1:23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 s="7">
        <f t="shared" si="81"/>
        <v>2.4971428571428573</v>
      </c>
      <c r="H619">
        <v>55</v>
      </c>
      <c r="I619" s="8">
        <f t="shared" si="82"/>
        <v>63.563636363636363</v>
      </c>
      <c r="J619" t="s">
        <v>21</v>
      </c>
      <c r="K619" t="s">
        <v>22</v>
      </c>
      <c r="L619">
        <v>1401858000</v>
      </c>
      <c r="M619" s="12">
        <f t="shared" si="83"/>
        <v>41794.208333333336</v>
      </c>
      <c r="N619" s="14">
        <f t="shared" si="84"/>
        <v>41794.208333333336</v>
      </c>
      <c r="O619" s="9" t="str">
        <f t="shared" si="85"/>
        <v>June</v>
      </c>
      <c r="P619" s="9">
        <f t="shared" si="86"/>
        <v>2014</v>
      </c>
      <c r="Q619">
        <v>1402722000</v>
      </c>
      <c r="R619" s="5">
        <f t="shared" si="87"/>
        <v>41804.208333333336</v>
      </c>
      <c r="S619" t="b">
        <v>0</v>
      </c>
      <c r="T619" t="b">
        <v>0</v>
      </c>
      <c r="U619" t="s">
        <v>33</v>
      </c>
      <c r="V619" s="5" t="str">
        <f t="shared" si="88"/>
        <v>theater</v>
      </c>
      <c r="W619" t="str">
        <f t="shared" si="89"/>
        <v>plays</v>
      </c>
    </row>
    <row r="620" spans="1:23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7">
        <f t="shared" si="81"/>
        <v>0.48860523665659616</v>
      </c>
      <c r="H620">
        <v>1198</v>
      </c>
      <c r="I620" s="8">
        <f t="shared" si="82"/>
        <v>80.999165275459092</v>
      </c>
      <c r="J620" t="s">
        <v>21</v>
      </c>
      <c r="K620" t="s">
        <v>22</v>
      </c>
      <c r="L620">
        <v>1367470800</v>
      </c>
      <c r="M620" s="12">
        <f t="shared" si="83"/>
        <v>41396.208333333336</v>
      </c>
      <c r="N620" s="14">
        <f t="shared" si="84"/>
        <v>41396.208333333336</v>
      </c>
      <c r="O620" s="9" t="str">
        <f t="shared" si="85"/>
        <v>May</v>
      </c>
      <c r="P620" s="9">
        <f t="shared" si="86"/>
        <v>2013</v>
      </c>
      <c r="Q620">
        <v>1369285200</v>
      </c>
      <c r="R620" s="5">
        <f t="shared" si="87"/>
        <v>41417.208333333336</v>
      </c>
      <c r="S620" t="b">
        <v>0</v>
      </c>
      <c r="T620" t="b">
        <v>0</v>
      </c>
      <c r="U620" t="s">
        <v>68</v>
      </c>
      <c r="V620" s="5" t="str">
        <f t="shared" si="88"/>
        <v>publishing</v>
      </c>
      <c r="W620" t="str">
        <f t="shared" si="89"/>
        <v>nonfiction</v>
      </c>
    </row>
    <row r="621" spans="1:23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7">
        <f t="shared" si="81"/>
        <v>0.28461970393057684</v>
      </c>
      <c r="H621">
        <v>648</v>
      </c>
      <c r="I621" s="8">
        <f t="shared" si="82"/>
        <v>86.044753086419746</v>
      </c>
      <c r="J621" t="s">
        <v>21</v>
      </c>
      <c r="K621" t="s">
        <v>22</v>
      </c>
      <c r="L621">
        <v>1304658000</v>
      </c>
      <c r="M621" s="12">
        <f t="shared" si="83"/>
        <v>40669.208333333336</v>
      </c>
      <c r="N621" s="14">
        <f t="shared" si="84"/>
        <v>40669.208333333336</v>
      </c>
      <c r="O621" s="9" t="str">
        <f t="shared" si="85"/>
        <v>May</v>
      </c>
      <c r="P621" s="9">
        <f t="shared" si="86"/>
        <v>2011</v>
      </c>
      <c r="Q621">
        <v>1304744400</v>
      </c>
      <c r="R621" s="5">
        <f t="shared" si="87"/>
        <v>40670.208333333336</v>
      </c>
      <c r="S621" t="b">
        <v>1</v>
      </c>
      <c r="T621" t="b">
        <v>1</v>
      </c>
      <c r="U621" t="s">
        <v>33</v>
      </c>
      <c r="V621" s="5" t="str">
        <f t="shared" si="88"/>
        <v>theater</v>
      </c>
      <c r="W621" t="str">
        <f t="shared" si="89"/>
        <v>plays</v>
      </c>
    </row>
    <row r="622" spans="1:23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 s="7">
        <f t="shared" si="81"/>
        <v>2.6802325581395348</v>
      </c>
      <c r="H622">
        <v>128</v>
      </c>
      <c r="I622" s="8">
        <f t="shared" si="82"/>
        <v>90.0390625</v>
      </c>
      <c r="J622" t="s">
        <v>26</v>
      </c>
      <c r="K622" t="s">
        <v>27</v>
      </c>
      <c r="L622">
        <v>1467954000</v>
      </c>
      <c r="M622" s="12">
        <f t="shared" si="83"/>
        <v>42559.208333333328</v>
      </c>
      <c r="N622" s="14">
        <f t="shared" si="84"/>
        <v>42559.208333333328</v>
      </c>
      <c r="O622" s="9" t="str">
        <f t="shared" si="85"/>
        <v>July</v>
      </c>
      <c r="P622" s="9">
        <f t="shared" si="86"/>
        <v>2016</v>
      </c>
      <c r="Q622">
        <v>1468299600</v>
      </c>
      <c r="R622" s="5">
        <f t="shared" si="87"/>
        <v>42563.208333333328</v>
      </c>
      <c r="S622" t="b">
        <v>0</v>
      </c>
      <c r="T622" t="b">
        <v>0</v>
      </c>
      <c r="U622" t="s">
        <v>122</v>
      </c>
      <c r="V622" s="5" t="str">
        <f t="shared" si="88"/>
        <v>photography</v>
      </c>
      <c r="W622" t="str">
        <f t="shared" si="89"/>
        <v>photography books</v>
      </c>
    </row>
    <row r="623" spans="1:23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7">
        <f t="shared" si="81"/>
        <v>6.1980078125000002</v>
      </c>
      <c r="H623">
        <v>2144</v>
      </c>
      <c r="I623" s="8">
        <f t="shared" si="82"/>
        <v>74.006063432835816</v>
      </c>
      <c r="J623" t="s">
        <v>21</v>
      </c>
      <c r="K623" t="s">
        <v>22</v>
      </c>
      <c r="L623">
        <v>1473742800</v>
      </c>
      <c r="M623" s="12">
        <f t="shared" si="83"/>
        <v>42626.208333333328</v>
      </c>
      <c r="N623" s="14">
        <f t="shared" si="84"/>
        <v>42626.208333333328</v>
      </c>
      <c r="O623" s="9" t="str">
        <f t="shared" si="85"/>
        <v>September</v>
      </c>
      <c r="P623" s="9">
        <f t="shared" si="86"/>
        <v>2016</v>
      </c>
      <c r="Q623">
        <v>1474174800</v>
      </c>
      <c r="R623" s="5">
        <f t="shared" si="87"/>
        <v>42631.208333333328</v>
      </c>
      <c r="S623" t="b">
        <v>0</v>
      </c>
      <c r="T623" t="b">
        <v>0</v>
      </c>
      <c r="U623" t="s">
        <v>33</v>
      </c>
      <c r="V623" s="5" t="str">
        <f t="shared" si="88"/>
        <v>theater</v>
      </c>
      <c r="W623" t="str">
        <f t="shared" si="89"/>
        <v>plays</v>
      </c>
    </row>
    <row r="624" spans="1:23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7">
        <f t="shared" si="81"/>
        <v>3.1301587301587303E-2</v>
      </c>
      <c r="H624">
        <v>64</v>
      </c>
      <c r="I624" s="8">
        <f t="shared" si="82"/>
        <v>92.4375</v>
      </c>
      <c r="J624" t="s">
        <v>21</v>
      </c>
      <c r="K624" t="s">
        <v>22</v>
      </c>
      <c r="L624">
        <v>1523768400</v>
      </c>
      <c r="M624" s="12">
        <f t="shared" si="83"/>
        <v>43205.208333333328</v>
      </c>
      <c r="N624" s="14">
        <f t="shared" si="84"/>
        <v>43205.208333333328</v>
      </c>
      <c r="O624" s="9" t="str">
        <f t="shared" si="85"/>
        <v>April</v>
      </c>
      <c r="P624" s="9">
        <f t="shared" si="86"/>
        <v>2018</v>
      </c>
      <c r="Q624">
        <v>1526014800</v>
      </c>
      <c r="R624" s="5">
        <f t="shared" si="87"/>
        <v>43231.208333333328</v>
      </c>
      <c r="S624" t="b">
        <v>0</v>
      </c>
      <c r="T624" t="b">
        <v>0</v>
      </c>
      <c r="U624" t="s">
        <v>60</v>
      </c>
      <c r="V624" s="5" t="str">
        <f t="shared" si="88"/>
        <v>music</v>
      </c>
      <c r="W624" t="str">
        <f t="shared" si="89"/>
        <v>indie rock</v>
      </c>
    </row>
    <row r="625" spans="1:23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7">
        <f t="shared" si="81"/>
        <v>1.5992152704135738</v>
      </c>
      <c r="H625">
        <v>2693</v>
      </c>
      <c r="I625" s="8">
        <f t="shared" si="82"/>
        <v>55.999257333828446</v>
      </c>
      <c r="J625" t="s">
        <v>40</v>
      </c>
      <c r="K625" t="s">
        <v>41</v>
      </c>
      <c r="L625">
        <v>1437022800</v>
      </c>
      <c r="M625" s="12">
        <f t="shared" si="83"/>
        <v>42201.208333333328</v>
      </c>
      <c r="N625" s="14">
        <f t="shared" si="84"/>
        <v>42201.208333333328</v>
      </c>
      <c r="O625" s="9" t="str">
        <f t="shared" si="85"/>
        <v>July</v>
      </c>
      <c r="P625" s="9">
        <f t="shared" si="86"/>
        <v>2015</v>
      </c>
      <c r="Q625">
        <v>1437454800</v>
      </c>
      <c r="R625" s="5">
        <f t="shared" si="87"/>
        <v>42206.208333333328</v>
      </c>
      <c r="S625" t="b">
        <v>0</v>
      </c>
      <c r="T625" t="b">
        <v>0</v>
      </c>
      <c r="U625" t="s">
        <v>33</v>
      </c>
      <c r="V625" s="5" t="str">
        <f t="shared" si="88"/>
        <v>theater</v>
      </c>
      <c r="W625" t="str">
        <f t="shared" si="89"/>
        <v>plays</v>
      </c>
    </row>
    <row r="626" spans="1:23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 s="7">
        <f t="shared" si="81"/>
        <v>2.793921568627451</v>
      </c>
      <c r="H626">
        <v>432</v>
      </c>
      <c r="I626" s="8">
        <f t="shared" si="82"/>
        <v>32.983796296296298</v>
      </c>
      <c r="J626" t="s">
        <v>21</v>
      </c>
      <c r="K626" t="s">
        <v>22</v>
      </c>
      <c r="L626">
        <v>1422165600</v>
      </c>
      <c r="M626" s="12">
        <f t="shared" si="83"/>
        <v>42029.25</v>
      </c>
      <c r="N626" s="14">
        <f t="shared" si="84"/>
        <v>42029.25</v>
      </c>
      <c r="O626" s="9" t="str">
        <f t="shared" si="85"/>
        <v>January</v>
      </c>
      <c r="P626" s="9">
        <f t="shared" si="86"/>
        <v>2015</v>
      </c>
      <c r="Q626">
        <v>1422684000</v>
      </c>
      <c r="R626" s="5">
        <f t="shared" si="87"/>
        <v>42035.25</v>
      </c>
      <c r="S626" t="b">
        <v>0</v>
      </c>
      <c r="T626" t="b">
        <v>0</v>
      </c>
      <c r="U626" t="s">
        <v>122</v>
      </c>
      <c r="V626" s="5" t="str">
        <f t="shared" si="88"/>
        <v>photography</v>
      </c>
      <c r="W626" t="str">
        <f t="shared" si="89"/>
        <v>photography books</v>
      </c>
    </row>
    <row r="627" spans="1:23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 s="7">
        <f t="shared" si="81"/>
        <v>0.77373333333333338</v>
      </c>
      <c r="H627">
        <v>62</v>
      </c>
      <c r="I627" s="8">
        <f t="shared" si="82"/>
        <v>93.596774193548384</v>
      </c>
      <c r="J627" t="s">
        <v>21</v>
      </c>
      <c r="K627" t="s">
        <v>22</v>
      </c>
      <c r="L627">
        <v>1580104800</v>
      </c>
      <c r="M627" s="12">
        <f t="shared" si="83"/>
        <v>43857.25</v>
      </c>
      <c r="N627" s="14">
        <f t="shared" si="84"/>
        <v>43857.25</v>
      </c>
      <c r="O627" s="9" t="str">
        <f t="shared" si="85"/>
        <v>January</v>
      </c>
      <c r="P627" s="9">
        <f t="shared" si="86"/>
        <v>2020</v>
      </c>
      <c r="Q627">
        <v>1581314400</v>
      </c>
      <c r="R627" s="5">
        <f t="shared" si="87"/>
        <v>43871.25</v>
      </c>
      <c r="S627" t="b">
        <v>0</v>
      </c>
      <c r="T627" t="b">
        <v>0</v>
      </c>
      <c r="U627" t="s">
        <v>33</v>
      </c>
      <c r="V627" s="5" t="str">
        <f t="shared" si="88"/>
        <v>theater</v>
      </c>
      <c r="W627" t="str">
        <f t="shared" si="89"/>
        <v>plays</v>
      </c>
    </row>
    <row r="628" spans="1:23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 s="7">
        <f t="shared" si="81"/>
        <v>2.0632812500000002</v>
      </c>
      <c r="H628">
        <v>189</v>
      </c>
      <c r="I628" s="8">
        <f t="shared" si="82"/>
        <v>69.867724867724874</v>
      </c>
      <c r="J628" t="s">
        <v>21</v>
      </c>
      <c r="K628" t="s">
        <v>22</v>
      </c>
      <c r="L628">
        <v>1285650000</v>
      </c>
      <c r="M628" s="12">
        <f t="shared" si="83"/>
        <v>40449.208333333336</v>
      </c>
      <c r="N628" s="14">
        <f t="shared" si="84"/>
        <v>40449.208333333336</v>
      </c>
      <c r="O628" s="9" t="str">
        <f t="shared" si="85"/>
        <v>September</v>
      </c>
      <c r="P628" s="9">
        <f t="shared" si="86"/>
        <v>2010</v>
      </c>
      <c r="Q628">
        <v>1286427600</v>
      </c>
      <c r="R628" s="5">
        <f t="shared" si="87"/>
        <v>40458.208333333336</v>
      </c>
      <c r="S628" t="b">
        <v>0</v>
      </c>
      <c r="T628" t="b">
        <v>1</v>
      </c>
      <c r="U628" t="s">
        <v>33</v>
      </c>
      <c r="V628" s="5" t="str">
        <f t="shared" si="88"/>
        <v>theater</v>
      </c>
      <c r="W628" t="str">
        <f t="shared" si="89"/>
        <v>plays</v>
      </c>
    </row>
    <row r="629" spans="1:23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 s="7">
        <f t="shared" si="81"/>
        <v>6.9424999999999999</v>
      </c>
      <c r="H629">
        <v>154</v>
      </c>
      <c r="I629" s="8">
        <f t="shared" si="82"/>
        <v>72.129870129870127</v>
      </c>
      <c r="J629" t="s">
        <v>40</v>
      </c>
      <c r="K629" t="s">
        <v>41</v>
      </c>
      <c r="L629">
        <v>1276664400</v>
      </c>
      <c r="M629" s="12">
        <f t="shared" si="83"/>
        <v>40345.208333333336</v>
      </c>
      <c r="N629" s="14">
        <f t="shared" si="84"/>
        <v>40345.208333333336</v>
      </c>
      <c r="O629" s="9" t="str">
        <f t="shared" si="85"/>
        <v>June</v>
      </c>
      <c r="P629" s="9">
        <f t="shared" si="86"/>
        <v>2010</v>
      </c>
      <c r="Q629">
        <v>1278738000</v>
      </c>
      <c r="R629" s="5">
        <f t="shared" si="87"/>
        <v>40369.208333333336</v>
      </c>
      <c r="S629" t="b">
        <v>1</v>
      </c>
      <c r="T629" t="b">
        <v>0</v>
      </c>
      <c r="U629" t="s">
        <v>17</v>
      </c>
      <c r="V629" s="5" t="str">
        <f t="shared" si="88"/>
        <v>food</v>
      </c>
      <c r="W629" t="str">
        <f t="shared" si="89"/>
        <v>food trucks</v>
      </c>
    </row>
    <row r="630" spans="1:23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 s="7">
        <f t="shared" si="81"/>
        <v>1.5178947368421052</v>
      </c>
      <c r="H630">
        <v>96</v>
      </c>
      <c r="I630" s="8">
        <f t="shared" si="82"/>
        <v>30.041666666666668</v>
      </c>
      <c r="J630" t="s">
        <v>21</v>
      </c>
      <c r="K630" t="s">
        <v>22</v>
      </c>
      <c r="L630">
        <v>1286168400</v>
      </c>
      <c r="M630" s="12">
        <f t="shared" si="83"/>
        <v>40455.208333333336</v>
      </c>
      <c r="N630" s="14">
        <f t="shared" si="84"/>
        <v>40455.208333333336</v>
      </c>
      <c r="O630" s="9" t="str">
        <f t="shared" si="85"/>
        <v>October</v>
      </c>
      <c r="P630" s="9">
        <f t="shared" si="86"/>
        <v>2010</v>
      </c>
      <c r="Q630">
        <v>1286427600</v>
      </c>
      <c r="R630" s="5">
        <f t="shared" si="87"/>
        <v>40458.208333333336</v>
      </c>
      <c r="S630" t="b">
        <v>0</v>
      </c>
      <c r="T630" t="b">
        <v>0</v>
      </c>
      <c r="U630" t="s">
        <v>60</v>
      </c>
      <c r="V630" s="5" t="str">
        <f t="shared" si="88"/>
        <v>music</v>
      </c>
      <c r="W630" t="str">
        <f t="shared" si="89"/>
        <v>indie rock</v>
      </c>
    </row>
    <row r="631" spans="1:23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 s="7">
        <f t="shared" si="81"/>
        <v>0.64582072176949945</v>
      </c>
      <c r="H631">
        <v>750</v>
      </c>
      <c r="I631" s="8">
        <f t="shared" si="82"/>
        <v>73.968000000000004</v>
      </c>
      <c r="J631" t="s">
        <v>21</v>
      </c>
      <c r="K631" t="s">
        <v>22</v>
      </c>
      <c r="L631">
        <v>1467781200</v>
      </c>
      <c r="M631" s="12">
        <f t="shared" si="83"/>
        <v>42557.208333333328</v>
      </c>
      <c r="N631" s="14">
        <f t="shared" si="84"/>
        <v>42557.208333333328</v>
      </c>
      <c r="O631" s="9" t="str">
        <f t="shared" si="85"/>
        <v>July</v>
      </c>
      <c r="P631" s="9">
        <f t="shared" si="86"/>
        <v>2016</v>
      </c>
      <c r="Q631">
        <v>1467954000</v>
      </c>
      <c r="R631" s="5">
        <f t="shared" si="87"/>
        <v>42559.208333333328</v>
      </c>
      <c r="S631" t="b">
        <v>0</v>
      </c>
      <c r="T631" t="b">
        <v>1</v>
      </c>
      <c r="U631" t="s">
        <v>33</v>
      </c>
      <c r="V631" s="5" t="str">
        <f t="shared" si="88"/>
        <v>theater</v>
      </c>
      <c r="W631" t="str">
        <f t="shared" si="89"/>
        <v>plays</v>
      </c>
    </row>
    <row r="632" spans="1:23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 s="7">
        <f t="shared" si="81"/>
        <v>0.62873684210526315</v>
      </c>
      <c r="H632">
        <v>87</v>
      </c>
      <c r="I632" s="8">
        <f t="shared" si="82"/>
        <v>68.65517241379311</v>
      </c>
      <c r="J632" t="s">
        <v>21</v>
      </c>
      <c r="K632" t="s">
        <v>22</v>
      </c>
      <c r="L632">
        <v>1556686800</v>
      </c>
      <c r="M632" s="12">
        <f t="shared" si="83"/>
        <v>43586.208333333328</v>
      </c>
      <c r="N632" s="14">
        <f t="shared" si="84"/>
        <v>43586.208333333328</v>
      </c>
      <c r="O632" s="9" t="str">
        <f t="shared" si="85"/>
        <v>May</v>
      </c>
      <c r="P632" s="9">
        <f t="shared" si="86"/>
        <v>2019</v>
      </c>
      <c r="Q632">
        <v>1557637200</v>
      </c>
      <c r="R632" s="5">
        <f t="shared" si="87"/>
        <v>43597.208333333328</v>
      </c>
      <c r="S632" t="b">
        <v>0</v>
      </c>
      <c r="T632" t="b">
        <v>1</v>
      </c>
      <c r="U632" t="s">
        <v>33</v>
      </c>
      <c r="V632" s="5" t="str">
        <f t="shared" si="88"/>
        <v>theater</v>
      </c>
      <c r="W632" t="str">
        <f t="shared" si="89"/>
        <v>plays</v>
      </c>
    </row>
    <row r="633" spans="1:23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7">
        <f t="shared" si="81"/>
        <v>3.1039864864864866</v>
      </c>
      <c r="H633">
        <v>3063</v>
      </c>
      <c r="I633" s="8">
        <f t="shared" si="82"/>
        <v>59.992164544564154</v>
      </c>
      <c r="J633" t="s">
        <v>21</v>
      </c>
      <c r="K633" t="s">
        <v>22</v>
      </c>
      <c r="L633">
        <v>1553576400</v>
      </c>
      <c r="M633" s="12">
        <f t="shared" si="83"/>
        <v>43550.208333333328</v>
      </c>
      <c r="N633" s="14">
        <f t="shared" si="84"/>
        <v>43550.208333333328</v>
      </c>
      <c r="O633" s="9" t="str">
        <f t="shared" si="85"/>
        <v>March</v>
      </c>
      <c r="P633" s="9">
        <f t="shared" si="86"/>
        <v>2019</v>
      </c>
      <c r="Q633">
        <v>1553922000</v>
      </c>
      <c r="R633" s="5">
        <f t="shared" si="87"/>
        <v>43554.208333333328</v>
      </c>
      <c r="S633" t="b">
        <v>0</v>
      </c>
      <c r="T633" t="b">
        <v>0</v>
      </c>
      <c r="U633" t="s">
        <v>33</v>
      </c>
      <c r="V633" s="5" t="str">
        <f t="shared" si="88"/>
        <v>theater</v>
      </c>
      <c r="W633" t="str">
        <f t="shared" si="89"/>
        <v>plays</v>
      </c>
    </row>
    <row r="634" spans="1:23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7">
        <f t="shared" si="81"/>
        <v>0.42859916782246882</v>
      </c>
      <c r="H634">
        <v>278</v>
      </c>
      <c r="I634" s="8">
        <f t="shared" si="82"/>
        <v>111.15827338129496</v>
      </c>
      <c r="J634" t="s">
        <v>21</v>
      </c>
      <c r="K634" t="s">
        <v>22</v>
      </c>
      <c r="L634">
        <v>1414904400</v>
      </c>
      <c r="M634" s="12">
        <f t="shared" si="83"/>
        <v>41945.208333333336</v>
      </c>
      <c r="N634" s="14">
        <f t="shared" si="84"/>
        <v>41945.208333333336</v>
      </c>
      <c r="O634" s="9" t="str">
        <f t="shared" si="85"/>
        <v>November</v>
      </c>
      <c r="P634" s="9">
        <f t="shared" si="86"/>
        <v>2014</v>
      </c>
      <c r="Q634">
        <v>1416463200</v>
      </c>
      <c r="R634" s="5">
        <f t="shared" si="87"/>
        <v>41963.25</v>
      </c>
      <c r="S634" t="b">
        <v>0</v>
      </c>
      <c r="T634" t="b">
        <v>0</v>
      </c>
      <c r="U634" t="s">
        <v>33</v>
      </c>
      <c r="V634" s="5" t="str">
        <f t="shared" si="88"/>
        <v>theater</v>
      </c>
      <c r="W634" t="str">
        <f t="shared" si="89"/>
        <v>plays</v>
      </c>
    </row>
    <row r="635" spans="1:23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 s="7">
        <f t="shared" si="81"/>
        <v>0.83119402985074631</v>
      </c>
      <c r="H635">
        <v>105</v>
      </c>
      <c r="I635" s="8">
        <f t="shared" si="82"/>
        <v>53.038095238095238</v>
      </c>
      <c r="J635" t="s">
        <v>21</v>
      </c>
      <c r="K635" t="s">
        <v>22</v>
      </c>
      <c r="L635">
        <v>1446876000</v>
      </c>
      <c r="M635" s="12">
        <f t="shared" si="83"/>
        <v>42315.25</v>
      </c>
      <c r="N635" s="14">
        <f t="shared" si="84"/>
        <v>42315.25</v>
      </c>
      <c r="O635" s="9" t="str">
        <f t="shared" si="85"/>
        <v>November</v>
      </c>
      <c r="P635" s="9">
        <f t="shared" si="86"/>
        <v>2015</v>
      </c>
      <c r="Q635">
        <v>1447221600</v>
      </c>
      <c r="R635" s="5">
        <f t="shared" si="87"/>
        <v>42319.25</v>
      </c>
      <c r="S635" t="b">
        <v>0</v>
      </c>
      <c r="T635" t="b">
        <v>0</v>
      </c>
      <c r="U635" t="s">
        <v>71</v>
      </c>
      <c r="V635" s="5" t="str">
        <f t="shared" si="88"/>
        <v>film &amp; video</v>
      </c>
      <c r="W635" t="str">
        <f t="shared" si="89"/>
        <v>animation</v>
      </c>
    </row>
    <row r="636" spans="1:23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7">
        <f t="shared" si="81"/>
        <v>0.78531302876480547</v>
      </c>
      <c r="H636">
        <v>1658</v>
      </c>
      <c r="I636" s="8">
        <f t="shared" si="82"/>
        <v>55.985524728588658</v>
      </c>
      <c r="J636" t="s">
        <v>21</v>
      </c>
      <c r="K636" t="s">
        <v>22</v>
      </c>
      <c r="L636">
        <v>1490418000</v>
      </c>
      <c r="M636" s="12">
        <f t="shared" si="83"/>
        <v>42819.208333333328</v>
      </c>
      <c r="N636" s="14">
        <f t="shared" si="84"/>
        <v>42819.208333333328</v>
      </c>
      <c r="O636" s="9" t="str">
        <f t="shared" si="85"/>
        <v>March</v>
      </c>
      <c r="P636" s="9">
        <f t="shared" si="86"/>
        <v>2017</v>
      </c>
      <c r="Q636">
        <v>1491627600</v>
      </c>
      <c r="R636" s="5">
        <f t="shared" si="87"/>
        <v>42833.208333333328</v>
      </c>
      <c r="S636" t="b">
        <v>0</v>
      </c>
      <c r="T636" t="b">
        <v>0</v>
      </c>
      <c r="U636" t="s">
        <v>269</v>
      </c>
      <c r="V636" s="5" t="str">
        <f t="shared" si="88"/>
        <v>film &amp; video</v>
      </c>
      <c r="W636" t="str">
        <f t="shared" si="89"/>
        <v>television</v>
      </c>
    </row>
    <row r="637" spans="1:23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7">
        <f t="shared" si="81"/>
        <v>1.1409352517985611</v>
      </c>
      <c r="H637">
        <v>2266</v>
      </c>
      <c r="I637" s="8">
        <f t="shared" si="82"/>
        <v>69.986760812003524</v>
      </c>
      <c r="J637" t="s">
        <v>21</v>
      </c>
      <c r="K637" t="s">
        <v>22</v>
      </c>
      <c r="L637">
        <v>1360389600</v>
      </c>
      <c r="M637" s="12">
        <f t="shared" si="83"/>
        <v>41314.25</v>
      </c>
      <c r="N637" s="14">
        <f t="shared" si="84"/>
        <v>41314.25</v>
      </c>
      <c r="O637" s="9" t="str">
        <f t="shared" si="85"/>
        <v>February</v>
      </c>
      <c r="P637" s="9">
        <f t="shared" si="86"/>
        <v>2013</v>
      </c>
      <c r="Q637">
        <v>1363150800</v>
      </c>
      <c r="R637" s="5">
        <f t="shared" si="87"/>
        <v>41346.208333333336</v>
      </c>
      <c r="S637" t="b">
        <v>0</v>
      </c>
      <c r="T637" t="b">
        <v>0</v>
      </c>
      <c r="U637" t="s">
        <v>269</v>
      </c>
      <c r="V637" s="5" t="str">
        <f t="shared" si="88"/>
        <v>film &amp; video</v>
      </c>
      <c r="W637" t="str">
        <f t="shared" si="89"/>
        <v>television</v>
      </c>
    </row>
    <row r="638" spans="1:23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7">
        <f t="shared" si="81"/>
        <v>0.64537683358624176</v>
      </c>
      <c r="H638">
        <v>2604</v>
      </c>
      <c r="I638" s="8">
        <f t="shared" si="82"/>
        <v>48.998079877112133</v>
      </c>
      <c r="J638" t="s">
        <v>36</v>
      </c>
      <c r="K638" t="s">
        <v>37</v>
      </c>
      <c r="L638">
        <v>1326866400</v>
      </c>
      <c r="M638" s="12">
        <f t="shared" si="83"/>
        <v>40926.25</v>
      </c>
      <c r="N638" s="14">
        <f t="shared" si="84"/>
        <v>40926.25</v>
      </c>
      <c r="O638" s="9" t="str">
        <f t="shared" si="85"/>
        <v>January</v>
      </c>
      <c r="P638" s="9">
        <f t="shared" si="86"/>
        <v>2012</v>
      </c>
      <c r="Q638">
        <v>1330754400</v>
      </c>
      <c r="R638" s="5">
        <f t="shared" si="87"/>
        <v>40971.25</v>
      </c>
      <c r="S638" t="b">
        <v>0</v>
      </c>
      <c r="T638" t="b">
        <v>1</v>
      </c>
      <c r="U638" t="s">
        <v>71</v>
      </c>
      <c r="V638" s="5" t="str">
        <f t="shared" si="88"/>
        <v>film &amp; video</v>
      </c>
      <c r="W638" t="str">
        <f t="shared" si="89"/>
        <v>animation</v>
      </c>
    </row>
    <row r="639" spans="1:23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 s="7">
        <f t="shared" si="81"/>
        <v>0.79411764705882348</v>
      </c>
      <c r="H639">
        <v>65</v>
      </c>
      <c r="I639" s="8">
        <f t="shared" si="82"/>
        <v>103.84615384615384</v>
      </c>
      <c r="J639" t="s">
        <v>21</v>
      </c>
      <c r="K639" t="s">
        <v>22</v>
      </c>
      <c r="L639">
        <v>1479103200</v>
      </c>
      <c r="M639" s="12">
        <f t="shared" si="83"/>
        <v>42688.25</v>
      </c>
      <c r="N639" s="14">
        <f t="shared" si="84"/>
        <v>42688.25</v>
      </c>
      <c r="O639" s="9" t="str">
        <f t="shared" si="85"/>
        <v>November</v>
      </c>
      <c r="P639" s="9">
        <f t="shared" si="86"/>
        <v>2016</v>
      </c>
      <c r="Q639">
        <v>1479794400</v>
      </c>
      <c r="R639" s="5">
        <f t="shared" si="87"/>
        <v>42696.25</v>
      </c>
      <c r="S639" t="b">
        <v>0</v>
      </c>
      <c r="T639" t="b">
        <v>0</v>
      </c>
      <c r="U639" t="s">
        <v>33</v>
      </c>
      <c r="V639" s="5" t="str">
        <f t="shared" si="88"/>
        <v>theater</v>
      </c>
      <c r="W639" t="str">
        <f t="shared" si="89"/>
        <v>plays</v>
      </c>
    </row>
    <row r="640" spans="1:23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 s="7">
        <f t="shared" si="81"/>
        <v>0.11419117647058824</v>
      </c>
      <c r="H640">
        <v>94</v>
      </c>
      <c r="I640" s="8">
        <f t="shared" si="82"/>
        <v>99.127659574468083</v>
      </c>
      <c r="J640" t="s">
        <v>21</v>
      </c>
      <c r="K640" t="s">
        <v>22</v>
      </c>
      <c r="L640">
        <v>1280206800</v>
      </c>
      <c r="M640" s="12">
        <f t="shared" si="83"/>
        <v>40386.208333333336</v>
      </c>
      <c r="N640" s="14">
        <f t="shared" si="84"/>
        <v>40386.208333333336</v>
      </c>
      <c r="O640" s="9" t="str">
        <f t="shared" si="85"/>
        <v>July</v>
      </c>
      <c r="P640" s="9">
        <f t="shared" si="86"/>
        <v>2010</v>
      </c>
      <c r="Q640">
        <v>1281243600</v>
      </c>
      <c r="R640" s="5">
        <f t="shared" si="87"/>
        <v>40398.208333333336</v>
      </c>
      <c r="S640" t="b">
        <v>0</v>
      </c>
      <c r="T640" t="b">
        <v>1</v>
      </c>
      <c r="U640" t="s">
        <v>33</v>
      </c>
      <c r="V640" s="5" t="str">
        <f t="shared" si="88"/>
        <v>theater</v>
      </c>
      <c r="W640" t="str">
        <f t="shared" si="89"/>
        <v>plays</v>
      </c>
    </row>
    <row r="641" spans="1:23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 s="7">
        <f t="shared" si="81"/>
        <v>0.56186046511627907</v>
      </c>
      <c r="H641">
        <v>45</v>
      </c>
      <c r="I641" s="8">
        <f t="shared" si="82"/>
        <v>107.37777777777778</v>
      </c>
      <c r="J641" t="s">
        <v>21</v>
      </c>
      <c r="K641" t="s">
        <v>22</v>
      </c>
      <c r="L641">
        <v>1532754000</v>
      </c>
      <c r="M641" s="12">
        <f t="shared" si="83"/>
        <v>43309.208333333328</v>
      </c>
      <c r="N641" s="14">
        <f t="shared" si="84"/>
        <v>43309.208333333328</v>
      </c>
      <c r="O641" s="9" t="str">
        <f t="shared" si="85"/>
        <v>July</v>
      </c>
      <c r="P641" s="9">
        <f t="shared" si="86"/>
        <v>2018</v>
      </c>
      <c r="Q641">
        <v>1532754000</v>
      </c>
      <c r="R641" s="5">
        <f t="shared" si="87"/>
        <v>43309.208333333328</v>
      </c>
      <c r="S641" t="b">
        <v>0</v>
      </c>
      <c r="T641" t="b">
        <v>1</v>
      </c>
      <c r="U641" t="s">
        <v>53</v>
      </c>
      <c r="V641" s="5" t="str">
        <f t="shared" si="88"/>
        <v>film &amp; video</v>
      </c>
      <c r="W641" t="str">
        <f t="shared" si="89"/>
        <v>drama</v>
      </c>
    </row>
    <row r="642" spans="1:23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7">
        <f t="shared" si="81"/>
        <v>0.16501669449081802</v>
      </c>
      <c r="H642">
        <v>257</v>
      </c>
      <c r="I642" s="8">
        <f t="shared" si="82"/>
        <v>76.922178988326849</v>
      </c>
      <c r="J642" t="s">
        <v>21</v>
      </c>
      <c r="K642" t="s">
        <v>22</v>
      </c>
      <c r="L642">
        <v>1453096800</v>
      </c>
      <c r="M642" s="12">
        <f t="shared" si="83"/>
        <v>42387.25</v>
      </c>
      <c r="N642" s="14">
        <f t="shared" si="84"/>
        <v>42387.25</v>
      </c>
      <c r="O642" s="9" t="str">
        <f t="shared" si="85"/>
        <v>January</v>
      </c>
      <c r="P642" s="9">
        <f t="shared" si="86"/>
        <v>2016</v>
      </c>
      <c r="Q642">
        <v>1453356000</v>
      </c>
      <c r="R642" s="5">
        <f t="shared" si="87"/>
        <v>42390.25</v>
      </c>
      <c r="S642" t="b">
        <v>0</v>
      </c>
      <c r="T642" t="b">
        <v>0</v>
      </c>
      <c r="U642" t="s">
        <v>33</v>
      </c>
      <c r="V642" s="5" t="str">
        <f t="shared" si="88"/>
        <v>theater</v>
      </c>
      <c r="W642" t="str">
        <f t="shared" si="89"/>
        <v>plays</v>
      </c>
    </row>
    <row r="643" spans="1:23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 s="7">
        <f t="shared" ref="G643:G706" si="90">E643/D643</f>
        <v>1.1996808510638297</v>
      </c>
      <c r="H643">
        <v>194</v>
      </c>
      <c r="I643" s="8">
        <f t="shared" ref="I643:I706" si="91">E643/H643</f>
        <v>58.128865979381445</v>
      </c>
      <c r="J643" t="s">
        <v>98</v>
      </c>
      <c r="K643" t="s">
        <v>99</v>
      </c>
      <c r="L643">
        <v>1487570400</v>
      </c>
      <c r="M643" s="12">
        <f t="shared" ref="M643:M706" si="92">(((L643/60)/60)/24)+DATE(1970,1,1)</f>
        <v>42786.25</v>
      </c>
      <c r="N643" s="14">
        <f t="shared" ref="N643:N706" si="93">(((L643/60)/60)/24)+DATE(1970,1,1)</f>
        <v>42786.25</v>
      </c>
      <c r="O643" s="9" t="str">
        <f t="shared" ref="O643:O706" si="94">TEXT(M643, "mmmm")</f>
        <v>February</v>
      </c>
      <c r="P643" s="9">
        <f t="shared" ref="P643:P706" si="95">YEAR(M643)</f>
        <v>2017</v>
      </c>
      <c r="Q643">
        <v>1489986000</v>
      </c>
      <c r="R643" s="5">
        <f t="shared" ref="R643:R706" si="96">(((Q643/60)/60)/24)+DATE(1970,1,1)</f>
        <v>42814.208333333328</v>
      </c>
      <c r="S643" t="b">
        <v>0</v>
      </c>
      <c r="T643" t="b">
        <v>0</v>
      </c>
      <c r="U643" t="s">
        <v>33</v>
      </c>
      <c r="V643" s="5" t="str">
        <f t="shared" ref="V643:V706" si="97">LEFT(U643,FIND("/",U643)-1)</f>
        <v>theater</v>
      </c>
      <c r="W643" t="str">
        <f t="shared" ref="W643:W706" si="98">RIGHT(U643,LEN(U643)-FIND("/",U643))</f>
        <v>plays</v>
      </c>
    </row>
    <row r="644" spans="1:23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 s="7">
        <f t="shared" si="90"/>
        <v>1.4545652173913044</v>
      </c>
      <c r="H644">
        <v>129</v>
      </c>
      <c r="I644" s="8">
        <f t="shared" si="91"/>
        <v>103.73643410852713</v>
      </c>
      <c r="J644" t="s">
        <v>15</v>
      </c>
      <c r="K644" t="s">
        <v>16</v>
      </c>
      <c r="L644">
        <v>1545026400</v>
      </c>
      <c r="M644" s="12">
        <f t="shared" si="92"/>
        <v>43451.25</v>
      </c>
      <c r="N644" s="14">
        <f t="shared" si="93"/>
        <v>43451.25</v>
      </c>
      <c r="O644" s="9" t="str">
        <f t="shared" si="94"/>
        <v>December</v>
      </c>
      <c r="P644" s="9">
        <f t="shared" si="95"/>
        <v>2018</v>
      </c>
      <c r="Q644">
        <v>1545804000</v>
      </c>
      <c r="R644" s="5">
        <f t="shared" si="96"/>
        <v>43460.25</v>
      </c>
      <c r="S644" t="b">
        <v>0</v>
      </c>
      <c r="T644" t="b">
        <v>0</v>
      </c>
      <c r="U644" t="s">
        <v>65</v>
      </c>
      <c r="V644" s="5" t="str">
        <f t="shared" si="97"/>
        <v>technology</v>
      </c>
      <c r="W644" t="str">
        <f t="shared" si="98"/>
        <v>wearables</v>
      </c>
    </row>
    <row r="645" spans="1:23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 s="7">
        <f t="shared" si="90"/>
        <v>2.2138255033557046</v>
      </c>
      <c r="H645">
        <v>375</v>
      </c>
      <c r="I645" s="8">
        <f t="shared" si="91"/>
        <v>87.962666666666664</v>
      </c>
      <c r="J645" t="s">
        <v>21</v>
      </c>
      <c r="K645" t="s">
        <v>22</v>
      </c>
      <c r="L645">
        <v>1488348000</v>
      </c>
      <c r="M645" s="12">
        <f t="shared" si="92"/>
        <v>42795.25</v>
      </c>
      <c r="N645" s="14">
        <f t="shared" si="93"/>
        <v>42795.25</v>
      </c>
      <c r="O645" s="9" t="str">
        <f t="shared" si="94"/>
        <v>March</v>
      </c>
      <c r="P645" s="9">
        <f t="shared" si="95"/>
        <v>2017</v>
      </c>
      <c r="Q645">
        <v>1489899600</v>
      </c>
      <c r="R645" s="5">
        <f t="shared" si="96"/>
        <v>42813.208333333328</v>
      </c>
      <c r="S645" t="b">
        <v>0</v>
      </c>
      <c r="T645" t="b">
        <v>0</v>
      </c>
      <c r="U645" t="s">
        <v>33</v>
      </c>
      <c r="V645" s="5" t="str">
        <f t="shared" si="97"/>
        <v>theater</v>
      </c>
      <c r="W645" t="str">
        <f t="shared" si="98"/>
        <v>plays</v>
      </c>
    </row>
    <row r="646" spans="1:23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7">
        <f t="shared" si="90"/>
        <v>0.48396694214876035</v>
      </c>
      <c r="H646">
        <v>2928</v>
      </c>
      <c r="I646" s="8">
        <f t="shared" si="91"/>
        <v>28</v>
      </c>
      <c r="J646" t="s">
        <v>15</v>
      </c>
      <c r="K646" t="s">
        <v>16</v>
      </c>
      <c r="L646">
        <v>1545112800</v>
      </c>
      <c r="M646" s="12">
        <f t="shared" si="92"/>
        <v>43452.25</v>
      </c>
      <c r="N646" s="14">
        <f t="shared" si="93"/>
        <v>43452.25</v>
      </c>
      <c r="O646" s="9" t="str">
        <f t="shared" si="94"/>
        <v>December</v>
      </c>
      <c r="P646" s="9">
        <f t="shared" si="95"/>
        <v>2018</v>
      </c>
      <c r="Q646">
        <v>1546495200</v>
      </c>
      <c r="R646" s="5">
        <f t="shared" si="96"/>
        <v>43468.25</v>
      </c>
      <c r="S646" t="b">
        <v>0</v>
      </c>
      <c r="T646" t="b">
        <v>0</v>
      </c>
      <c r="U646" t="s">
        <v>33</v>
      </c>
      <c r="V646" s="5" t="str">
        <f t="shared" si="97"/>
        <v>theater</v>
      </c>
      <c r="W646" t="str">
        <f t="shared" si="98"/>
        <v>plays</v>
      </c>
    </row>
    <row r="647" spans="1:23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7">
        <f t="shared" si="90"/>
        <v>0.92911504424778757</v>
      </c>
      <c r="H647">
        <v>4697</v>
      </c>
      <c r="I647" s="8">
        <f t="shared" si="91"/>
        <v>37.999361294443261</v>
      </c>
      <c r="J647" t="s">
        <v>21</v>
      </c>
      <c r="K647" t="s">
        <v>22</v>
      </c>
      <c r="L647">
        <v>1537938000</v>
      </c>
      <c r="M647" s="12">
        <f t="shared" si="92"/>
        <v>43369.208333333328</v>
      </c>
      <c r="N647" s="14">
        <f t="shared" si="93"/>
        <v>43369.208333333328</v>
      </c>
      <c r="O647" s="9" t="str">
        <f t="shared" si="94"/>
        <v>September</v>
      </c>
      <c r="P647" s="9">
        <f t="shared" si="95"/>
        <v>2018</v>
      </c>
      <c r="Q647">
        <v>1539752400</v>
      </c>
      <c r="R647" s="5">
        <f t="shared" si="96"/>
        <v>43390.208333333328</v>
      </c>
      <c r="S647" t="b">
        <v>0</v>
      </c>
      <c r="T647" t="b">
        <v>1</v>
      </c>
      <c r="U647" t="s">
        <v>23</v>
      </c>
      <c r="V647" s="5" t="str">
        <f t="shared" si="97"/>
        <v>music</v>
      </c>
      <c r="W647" t="str">
        <f t="shared" si="98"/>
        <v>rock</v>
      </c>
    </row>
    <row r="648" spans="1:23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 s="7">
        <f t="shared" si="90"/>
        <v>0.88599797365754818</v>
      </c>
      <c r="H648">
        <v>2915</v>
      </c>
      <c r="I648" s="8">
        <f t="shared" si="91"/>
        <v>29.999313893653515</v>
      </c>
      <c r="J648" t="s">
        <v>21</v>
      </c>
      <c r="K648" t="s">
        <v>22</v>
      </c>
      <c r="L648">
        <v>1363150800</v>
      </c>
      <c r="M648" s="12">
        <f t="shared" si="92"/>
        <v>41346.208333333336</v>
      </c>
      <c r="N648" s="14">
        <f t="shared" si="93"/>
        <v>41346.208333333336</v>
      </c>
      <c r="O648" s="9" t="str">
        <f t="shared" si="94"/>
        <v>March</v>
      </c>
      <c r="P648" s="9">
        <f t="shared" si="95"/>
        <v>2013</v>
      </c>
      <c r="Q648">
        <v>1364101200</v>
      </c>
      <c r="R648" s="5">
        <f t="shared" si="96"/>
        <v>41357.208333333336</v>
      </c>
      <c r="S648" t="b">
        <v>0</v>
      </c>
      <c r="T648" t="b">
        <v>0</v>
      </c>
      <c r="U648" t="s">
        <v>89</v>
      </c>
      <c r="V648" s="5" t="str">
        <f t="shared" si="97"/>
        <v>games</v>
      </c>
      <c r="W648" t="str">
        <f t="shared" si="98"/>
        <v>video games</v>
      </c>
    </row>
    <row r="649" spans="1:23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 s="7">
        <f t="shared" si="90"/>
        <v>0.41399999999999998</v>
      </c>
      <c r="H649">
        <v>18</v>
      </c>
      <c r="I649" s="8">
        <f t="shared" si="91"/>
        <v>103.5</v>
      </c>
      <c r="J649" t="s">
        <v>21</v>
      </c>
      <c r="K649" t="s">
        <v>22</v>
      </c>
      <c r="L649">
        <v>1523250000</v>
      </c>
      <c r="M649" s="12">
        <f t="shared" si="92"/>
        <v>43199.208333333328</v>
      </c>
      <c r="N649" s="14">
        <f t="shared" si="93"/>
        <v>43199.208333333328</v>
      </c>
      <c r="O649" s="9" t="str">
        <f t="shared" si="94"/>
        <v>April</v>
      </c>
      <c r="P649" s="9">
        <f t="shared" si="95"/>
        <v>2018</v>
      </c>
      <c r="Q649">
        <v>1525323600</v>
      </c>
      <c r="R649" s="5">
        <f t="shared" si="96"/>
        <v>43223.208333333328</v>
      </c>
      <c r="S649" t="b">
        <v>0</v>
      </c>
      <c r="T649" t="b">
        <v>0</v>
      </c>
      <c r="U649" t="s">
        <v>206</v>
      </c>
      <c r="V649" s="5" t="str">
        <f t="shared" si="97"/>
        <v>publishing</v>
      </c>
      <c r="W649" t="str">
        <f t="shared" si="98"/>
        <v>translations</v>
      </c>
    </row>
    <row r="650" spans="1:23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 s="7">
        <f t="shared" si="90"/>
        <v>0.63056795131845844</v>
      </c>
      <c r="H650">
        <v>723</v>
      </c>
      <c r="I650" s="8">
        <f t="shared" si="91"/>
        <v>85.994467496542185</v>
      </c>
      <c r="J650" t="s">
        <v>21</v>
      </c>
      <c r="K650" t="s">
        <v>22</v>
      </c>
      <c r="L650">
        <v>1499317200</v>
      </c>
      <c r="M650" s="12">
        <f t="shared" si="92"/>
        <v>42922.208333333328</v>
      </c>
      <c r="N650" s="14">
        <f t="shared" si="93"/>
        <v>42922.208333333328</v>
      </c>
      <c r="O650" s="9" t="str">
        <f t="shared" si="94"/>
        <v>July</v>
      </c>
      <c r="P650" s="9">
        <f t="shared" si="95"/>
        <v>2017</v>
      </c>
      <c r="Q650">
        <v>1500872400</v>
      </c>
      <c r="R650" s="5">
        <f t="shared" si="96"/>
        <v>42940.208333333328</v>
      </c>
      <c r="S650" t="b">
        <v>1</v>
      </c>
      <c r="T650" t="b">
        <v>0</v>
      </c>
      <c r="U650" t="s">
        <v>17</v>
      </c>
      <c r="V650" s="5" t="str">
        <f t="shared" si="97"/>
        <v>food</v>
      </c>
      <c r="W650" t="str">
        <f t="shared" si="98"/>
        <v>food trucks</v>
      </c>
    </row>
    <row r="651" spans="1:23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7">
        <f t="shared" si="90"/>
        <v>0.48482333607230893</v>
      </c>
      <c r="H651">
        <v>602</v>
      </c>
      <c r="I651" s="8">
        <f t="shared" si="91"/>
        <v>98.011627906976742</v>
      </c>
      <c r="J651" t="s">
        <v>98</v>
      </c>
      <c r="K651" t="s">
        <v>99</v>
      </c>
      <c r="L651">
        <v>1287550800</v>
      </c>
      <c r="M651" s="12">
        <f t="shared" si="92"/>
        <v>40471.208333333336</v>
      </c>
      <c r="N651" s="14">
        <f t="shared" si="93"/>
        <v>40471.208333333336</v>
      </c>
      <c r="O651" s="9" t="str">
        <f t="shared" si="94"/>
        <v>October</v>
      </c>
      <c r="P651" s="9">
        <f t="shared" si="95"/>
        <v>2010</v>
      </c>
      <c r="Q651">
        <v>1288501200</v>
      </c>
      <c r="R651" s="5">
        <f t="shared" si="96"/>
        <v>40482.208333333336</v>
      </c>
      <c r="S651" t="b">
        <v>1</v>
      </c>
      <c r="T651" t="b">
        <v>1</v>
      </c>
      <c r="U651" t="s">
        <v>33</v>
      </c>
      <c r="V651" s="5" t="str">
        <f t="shared" si="97"/>
        <v>theater</v>
      </c>
      <c r="W651" t="str">
        <f t="shared" si="98"/>
        <v>plays</v>
      </c>
    </row>
    <row r="652" spans="1:23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 s="7">
        <f t="shared" si="90"/>
        <v>0.02</v>
      </c>
      <c r="H652">
        <v>1</v>
      </c>
      <c r="I652" s="8">
        <f t="shared" si="91"/>
        <v>2</v>
      </c>
      <c r="J652" t="s">
        <v>21</v>
      </c>
      <c r="K652" t="s">
        <v>22</v>
      </c>
      <c r="L652">
        <v>1404795600</v>
      </c>
      <c r="M652" s="12">
        <f t="shared" si="92"/>
        <v>41828.208333333336</v>
      </c>
      <c r="N652" s="14">
        <f t="shared" si="93"/>
        <v>41828.208333333336</v>
      </c>
      <c r="O652" s="9" t="str">
        <f t="shared" si="94"/>
        <v>July</v>
      </c>
      <c r="P652" s="9">
        <f t="shared" si="95"/>
        <v>2014</v>
      </c>
      <c r="Q652">
        <v>1407128400</v>
      </c>
      <c r="R652" s="5">
        <f t="shared" si="96"/>
        <v>41855.208333333336</v>
      </c>
      <c r="S652" t="b">
        <v>0</v>
      </c>
      <c r="T652" t="b">
        <v>0</v>
      </c>
      <c r="U652" t="s">
        <v>159</v>
      </c>
      <c r="V652" s="5" t="str">
        <f t="shared" si="97"/>
        <v>music</v>
      </c>
      <c r="W652" t="str">
        <f t="shared" si="98"/>
        <v>jazz</v>
      </c>
    </row>
    <row r="653" spans="1:23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7">
        <f t="shared" si="90"/>
        <v>0.88479410269445857</v>
      </c>
      <c r="H653">
        <v>3868</v>
      </c>
      <c r="I653" s="8">
        <f t="shared" si="91"/>
        <v>44.994570837642193</v>
      </c>
      <c r="J653" t="s">
        <v>107</v>
      </c>
      <c r="K653" t="s">
        <v>108</v>
      </c>
      <c r="L653">
        <v>1393048800</v>
      </c>
      <c r="M653" s="12">
        <f t="shared" si="92"/>
        <v>41692.25</v>
      </c>
      <c r="N653" s="14">
        <f t="shared" si="93"/>
        <v>41692.25</v>
      </c>
      <c r="O653" s="9" t="str">
        <f t="shared" si="94"/>
        <v>February</v>
      </c>
      <c r="P653" s="9">
        <f t="shared" si="95"/>
        <v>2014</v>
      </c>
      <c r="Q653">
        <v>1394344800</v>
      </c>
      <c r="R653" s="5">
        <f t="shared" si="96"/>
        <v>41707.25</v>
      </c>
      <c r="S653" t="b">
        <v>0</v>
      </c>
      <c r="T653" t="b">
        <v>0</v>
      </c>
      <c r="U653" t="s">
        <v>100</v>
      </c>
      <c r="V653" s="5" t="str">
        <f t="shared" si="97"/>
        <v>film &amp; video</v>
      </c>
      <c r="W653" t="str">
        <f t="shared" si="98"/>
        <v>shorts</v>
      </c>
    </row>
    <row r="654" spans="1:23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7">
        <f t="shared" si="90"/>
        <v>1.2684</v>
      </c>
      <c r="H654">
        <v>409</v>
      </c>
      <c r="I654" s="8">
        <f t="shared" si="91"/>
        <v>31.012224938875306</v>
      </c>
      <c r="J654" t="s">
        <v>21</v>
      </c>
      <c r="K654" t="s">
        <v>22</v>
      </c>
      <c r="L654">
        <v>1470373200</v>
      </c>
      <c r="M654" s="12">
        <f t="shared" si="92"/>
        <v>42587.208333333328</v>
      </c>
      <c r="N654" s="14">
        <f t="shared" si="93"/>
        <v>42587.208333333328</v>
      </c>
      <c r="O654" s="9" t="str">
        <f t="shared" si="94"/>
        <v>August</v>
      </c>
      <c r="P654" s="9">
        <f t="shared" si="95"/>
        <v>2016</v>
      </c>
      <c r="Q654">
        <v>1474088400</v>
      </c>
      <c r="R654" s="5">
        <f t="shared" si="96"/>
        <v>42630.208333333328</v>
      </c>
      <c r="S654" t="b">
        <v>0</v>
      </c>
      <c r="T654" t="b">
        <v>0</v>
      </c>
      <c r="U654" t="s">
        <v>28</v>
      </c>
      <c r="V654" s="5" t="str">
        <f t="shared" si="97"/>
        <v>technology</v>
      </c>
      <c r="W654" t="str">
        <f t="shared" si="98"/>
        <v>web</v>
      </c>
    </row>
    <row r="655" spans="1:23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 s="7">
        <f t="shared" si="90"/>
        <v>23.388333333333332</v>
      </c>
      <c r="H655">
        <v>234</v>
      </c>
      <c r="I655" s="8">
        <f t="shared" si="91"/>
        <v>59.970085470085472</v>
      </c>
      <c r="J655" t="s">
        <v>21</v>
      </c>
      <c r="K655" t="s">
        <v>22</v>
      </c>
      <c r="L655">
        <v>1460091600</v>
      </c>
      <c r="M655" s="12">
        <f t="shared" si="92"/>
        <v>42468.208333333328</v>
      </c>
      <c r="N655" s="14">
        <f t="shared" si="93"/>
        <v>42468.208333333328</v>
      </c>
      <c r="O655" s="9" t="str">
        <f t="shared" si="94"/>
        <v>April</v>
      </c>
      <c r="P655" s="9">
        <f t="shared" si="95"/>
        <v>2016</v>
      </c>
      <c r="Q655">
        <v>1460264400</v>
      </c>
      <c r="R655" s="5">
        <f t="shared" si="96"/>
        <v>42470.208333333328</v>
      </c>
      <c r="S655" t="b">
        <v>0</v>
      </c>
      <c r="T655" t="b">
        <v>0</v>
      </c>
      <c r="U655" t="s">
        <v>28</v>
      </c>
      <c r="V655" s="5" t="str">
        <f t="shared" si="97"/>
        <v>technology</v>
      </c>
      <c r="W655" t="str">
        <f t="shared" si="98"/>
        <v>web</v>
      </c>
    </row>
    <row r="656" spans="1:23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7">
        <f t="shared" si="90"/>
        <v>5.0838857142857146</v>
      </c>
      <c r="H656">
        <v>3016</v>
      </c>
      <c r="I656" s="8">
        <f t="shared" si="91"/>
        <v>58.9973474801061</v>
      </c>
      <c r="J656" t="s">
        <v>21</v>
      </c>
      <c r="K656" t="s">
        <v>22</v>
      </c>
      <c r="L656">
        <v>1440392400</v>
      </c>
      <c r="M656" s="12">
        <f t="shared" si="92"/>
        <v>42240.208333333328</v>
      </c>
      <c r="N656" s="14">
        <f t="shared" si="93"/>
        <v>42240.208333333328</v>
      </c>
      <c r="O656" s="9" t="str">
        <f t="shared" si="94"/>
        <v>August</v>
      </c>
      <c r="P656" s="9">
        <f t="shared" si="95"/>
        <v>2015</v>
      </c>
      <c r="Q656">
        <v>1440824400</v>
      </c>
      <c r="R656" s="5">
        <f t="shared" si="96"/>
        <v>42245.208333333328</v>
      </c>
      <c r="S656" t="b">
        <v>0</v>
      </c>
      <c r="T656" t="b">
        <v>0</v>
      </c>
      <c r="U656" t="s">
        <v>148</v>
      </c>
      <c r="V656" s="5" t="str">
        <f t="shared" si="97"/>
        <v>music</v>
      </c>
      <c r="W656" t="str">
        <f t="shared" si="98"/>
        <v>metal</v>
      </c>
    </row>
    <row r="657" spans="1:23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 s="7">
        <f t="shared" si="90"/>
        <v>1.9147826086956521</v>
      </c>
      <c r="H657">
        <v>264</v>
      </c>
      <c r="I657" s="8">
        <f t="shared" si="91"/>
        <v>50.045454545454547</v>
      </c>
      <c r="J657" t="s">
        <v>21</v>
      </c>
      <c r="K657" t="s">
        <v>22</v>
      </c>
      <c r="L657">
        <v>1488434400</v>
      </c>
      <c r="M657" s="12">
        <f t="shared" si="92"/>
        <v>42796.25</v>
      </c>
      <c r="N657" s="14">
        <f t="shared" si="93"/>
        <v>42796.25</v>
      </c>
      <c r="O657" s="9" t="str">
        <f t="shared" si="94"/>
        <v>March</v>
      </c>
      <c r="P657" s="9">
        <f t="shared" si="95"/>
        <v>2017</v>
      </c>
      <c r="Q657">
        <v>1489554000</v>
      </c>
      <c r="R657" s="5">
        <f t="shared" si="96"/>
        <v>42809.208333333328</v>
      </c>
      <c r="S657" t="b">
        <v>1</v>
      </c>
      <c r="T657" t="b">
        <v>0</v>
      </c>
      <c r="U657" t="s">
        <v>122</v>
      </c>
      <c r="V657" s="5" t="str">
        <f t="shared" si="97"/>
        <v>photography</v>
      </c>
      <c r="W657" t="str">
        <f t="shared" si="98"/>
        <v>photography books</v>
      </c>
    </row>
    <row r="658" spans="1:23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7">
        <f t="shared" si="90"/>
        <v>0.42127533783783783</v>
      </c>
      <c r="H658">
        <v>504</v>
      </c>
      <c r="I658" s="8">
        <f t="shared" si="91"/>
        <v>98.966269841269835</v>
      </c>
      <c r="J658" t="s">
        <v>26</v>
      </c>
      <c r="K658" t="s">
        <v>27</v>
      </c>
      <c r="L658">
        <v>1514440800</v>
      </c>
      <c r="M658" s="12">
        <f t="shared" si="92"/>
        <v>43097.25</v>
      </c>
      <c r="N658" s="14">
        <f t="shared" si="93"/>
        <v>43097.25</v>
      </c>
      <c r="O658" s="9" t="str">
        <f t="shared" si="94"/>
        <v>December</v>
      </c>
      <c r="P658" s="9">
        <f t="shared" si="95"/>
        <v>2017</v>
      </c>
      <c r="Q658">
        <v>1514872800</v>
      </c>
      <c r="R658" s="5">
        <f t="shared" si="96"/>
        <v>43102.25</v>
      </c>
      <c r="S658" t="b">
        <v>0</v>
      </c>
      <c r="T658" t="b">
        <v>0</v>
      </c>
      <c r="U658" t="s">
        <v>17</v>
      </c>
      <c r="V658" s="5" t="str">
        <f t="shared" si="97"/>
        <v>food</v>
      </c>
      <c r="W658" t="str">
        <f t="shared" si="98"/>
        <v>food trucks</v>
      </c>
    </row>
    <row r="659" spans="1:23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 s="7">
        <f t="shared" si="90"/>
        <v>8.2400000000000001E-2</v>
      </c>
      <c r="H659">
        <v>14</v>
      </c>
      <c r="I659" s="8">
        <f t="shared" si="91"/>
        <v>58.857142857142854</v>
      </c>
      <c r="J659" t="s">
        <v>21</v>
      </c>
      <c r="K659" t="s">
        <v>22</v>
      </c>
      <c r="L659">
        <v>1514354400</v>
      </c>
      <c r="M659" s="12">
        <f t="shared" si="92"/>
        <v>43096.25</v>
      </c>
      <c r="N659" s="14">
        <f t="shared" si="93"/>
        <v>43096.25</v>
      </c>
      <c r="O659" s="9" t="str">
        <f t="shared" si="94"/>
        <v>December</v>
      </c>
      <c r="P659" s="9">
        <f t="shared" si="95"/>
        <v>2017</v>
      </c>
      <c r="Q659">
        <v>1515736800</v>
      </c>
      <c r="R659" s="5">
        <f t="shared" si="96"/>
        <v>43112.25</v>
      </c>
      <c r="S659" t="b">
        <v>0</v>
      </c>
      <c r="T659" t="b">
        <v>0</v>
      </c>
      <c r="U659" t="s">
        <v>474</v>
      </c>
      <c r="V659" s="5" t="str">
        <f t="shared" si="97"/>
        <v>film &amp; video</v>
      </c>
      <c r="W659" t="str">
        <f t="shared" si="98"/>
        <v>science fiction</v>
      </c>
    </row>
    <row r="660" spans="1:23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 s="7">
        <f t="shared" si="90"/>
        <v>0.60064638783269964</v>
      </c>
      <c r="H660">
        <v>390</v>
      </c>
      <c r="I660" s="8">
        <f t="shared" si="91"/>
        <v>81.010256410256417</v>
      </c>
      <c r="J660" t="s">
        <v>21</v>
      </c>
      <c r="K660" t="s">
        <v>22</v>
      </c>
      <c r="L660">
        <v>1440910800</v>
      </c>
      <c r="M660" s="12">
        <f t="shared" si="92"/>
        <v>42246.208333333328</v>
      </c>
      <c r="N660" s="14">
        <f t="shared" si="93"/>
        <v>42246.208333333328</v>
      </c>
      <c r="O660" s="9" t="str">
        <f t="shared" si="94"/>
        <v>August</v>
      </c>
      <c r="P660" s="9">
        <f t="shared" si="95"/>
        <v>2015</v>
      </c>
      <c r="Q660">
        <v>1442898000</v>
      </c>
      <c r="R660" s="5">
        <f t="shared" si="96"/>
        <v>42269.208333333328</v>
      </c>
      <c r="S660" t="b">
        <v>0</v>
      </c>
      <c r="T660" t="b">
        <v>0</v>
      </c>
      <c r="U660" t="s">
        <v>23</v>
      </c>
      <c r="V660" s="5" t="str">
        <f t="shared" si="97"/>
        <v>music</v>
      </c>
      <c r="W660" t="str">
        <f t="shared" si="98"/>
        <v>rock</v>
      </c>
    </row>
    <row r="661" spans="1:23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7">
        <f t="shared" si="90"/>
        <v>0.47232808616404309</v>
      </c>
      <c r="H661">
        <v>750</v>
      </c>
      <c r="I661" s="8">
        <f t="shared" si="91"/>
        <v>76.013333333333335</v>
      </c>
      <c r="J661" t="s">
        <v>40</v>
      </c>
      <c r="K661" t="s">
        <v>41</v>
      </c>
      <c r="L661">
        <v>1296108000</v>
      </c>
      <c r="M661" s="12">
        <f t="shared" si="92"/>
        <v>40570.25</v>
      </c>
      <c r="N661" s="14">
        <f t="shared" si="93"/>
        <v>40570.25</v>
      </c>
      <c r="O661" s="9" t="str">
        <f t="shared" si="94"/>
        <v>January</v>
      </c>
      <c r="P661" s="9">
        <f t="shared" si="95"/>
        <v>2011</v>
      </c>
      <c r="Q661">
        <v>1296194400</v>
      </c>
      <c r="R661" s="5">
        <f t="shared" si="96"/>
        <v>40571.25</v>
      </c>
      <c r="S661" t="b">
        <v>0</v>
      </c>
      <c r="T661" t="b">
        <v>0</v>
      </c>
      <c r="U661" t="s">
        <v>42</v>
      </c>
      <c r="V661" s="5" t="str">
        <f t="shared" si="97"/>
        <v>film &amp; video</v>
      </c>
      <c r="W661" t="str">
        <f t="shared" si="98"/>
        <v>documentary</v>
      </c>
    </row>
    <row r="662" spans="1:23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 s="7">
        <f t="shared" si="90"/>
        <v>0.81736263736263737</v>
      </c>
      <c r="H662">
        <v>77</v>
      </c>
      <c r="I662" s="8">
        <f t="shared" si="91"/>
        <v>96.597402597402592</v>
      </c>
      <c r="J662" t="s">
        <v>21</v>
      </c>
      <c r="K662" t="s">
        <v>22</v>
      </c>
      <c r="L662">
        <v>1440133200</v>
      </c>
      <c r="M662" s="12">
        <f t="shared" si="92"/>
        <v>42237.208333333328</v>
      </c>
      <c r="N662" s="14">
        <f t="shared" si="93"/>
        <v>42237.208333333328</v>
      </c>
      <c r="O662" s="9" t="str">
        <f t="shared" si="94"/>
        <v>August</v>
      </c>
      <c r="P662" s="9">
        <f t="shared" si="95"/>
        <v>2015</v>
      </c>
      <c r="Q662">
        <v>1440910800</v>
      </c>
      <c r="R662" s="5">
        <f t="shared" si="96"/>
        <v>42246.208333333328</v>
      </c>
      <c r="S662" t="b">
        <v>1</v>
      </c>
      <c r="T662" t="b">
        <v>0</v>
      </c>
      <c r="U662" t="s">
        <v>33</v>
      </c>
      <c r="V662" s="5" t="str">
        <f t="shared" si="97"/>
        <v>theater</v>
      </c>
      <c r="W662" t="str">
        <f t="shared" si="98"/>
        <v>plays</v>
      </c>
    </row>
    <row r="663" spans="1:23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7">
        <f t="shared" si="90"/>
        <v>0.54187265917603</v>
      </c>
      <c r="H663">
        <v>752</v>
      </c>
      <c r="I663" s="8">
        <f t="shared" si="91"/>
        <v>76.957446808510639</v>
      </c>
      <c r="J663" t="s">
        <v>36</v>
      </c>
      <c r="K663" t="s">
        <v>37</v>
      </c>
      <c r="L663">
        <v>1332910800</v>
      </c>
      <c r="M663" s="12">
        <f t="shared" si="92"/>
        <v>40996.208333333336</v>
      </c>
      <c r="N663" s="14">
        <f t="shared" si="93"/>
        <v>40996.208333333336</v>
      </c>
      <c r="O663" s="9" t="str">
        <f t="shared" si="94"/>
        <v>March</v>
      </c>
      <c r="P663" s="9">
        <f t="shared" si="95"/>
        <v>2012</v>
      </c>
      <c r="Q663">
        <v>1335502800</v>
      </c>
      <c r="R663" s="5">
        <f t="shared" si="96"/>
        <v>41026.208333333336</v>
      </c>
      <c r="S663" t="b">
        <v>0</v>
      </c>
      <c r="T663" t="b">
        <v>0</v>
      </c>
      <c r="U663" t="s">
        <v>159</v>
      </c>
      <c r="V663" s="5" t="str">
        <f t="shared" si="97"/>
        <v>music</v>
      </c>
      <c r="W663" t="str">
        <f t="shared" si="98"/>
        <v>jazz</v>
      </c>
    </row>
    <row r="664" spans="1:23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 s="7">
        <f t="shared" si="90"/>
        <v>0.97868131868131869</v>
      </c>
      <c r="H664">
        <v>131</v>
      </c>
      <c r="I664" s="8">
        <f t="shared" si="91"/>
        <v>67.984732824427482</v>
      </c>
      <c r="J664" t="s">
        <v>21</v>
      </c>
      <c r="K664" t="s">
        <v>22</v>
      </c>
      <c r="L664">
        <v>1544335200</v>
      </c>
      <c r="M664" s="12">
        <f t="shared" si="92"/>
        <v>43443.25</v>
      </c>
      <c r="N664" s="14">
        <f t="shared" si="93"/>
        <v>43443.25</v>
      </c>
      <c r="O664" s="9" t="str">
        <f t="shared" si="94"/>
        <v>December</v>
      </c>
      <c r="P664" s="9">
        <f t="shared" si="95"/>
        <v>2018</v>
      </c>
      <c r="Q664">
        <v>1544680800</v>
      </c>
      <c r="R664" s="5">
        <f t="shared" si="96"/>
        <v>43447.25</v>
      </c>
      <c r="S664" t="b">
        <v>0</v>
      </c>
      <c r="T664" t="b">
        <v>0</v>
      </c>
      <c r="U664" t="s">
        <v>33</v>
      </c>
      <c r="V664" s="5" t="str">
        <f t="shared" si="97"/>
        <v>theater</v>
      </c>
      <c r="W664" t="str">
        <f t="shared" si="98"/>
        <v>plays</v>
      </c>
    </row>
    <row r="665" spans="1:23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 s="7">
        <f t="shared" si="90"/>
        <v>0.77239999999999998</v>
      </c>
      <c r="H665">
        <v>87</v>
      </c>
      <c r="I665" s="8">
        <f t="shared" si="91"/>
        <v>88.781609195402297</v>
      </c>
      <c r="J665" t="s">
        <v>21</v>
      </c>
      <c r="K665" t="s">
        <v>22</v>
      </c>
      <c r="L665">
        <v>1286427600</v>
      </c>
      <c r="M665" s="12">
        <f t="shared" si="92"/>
        <v>40458.208333333336</v>
      </c>
      <c r="N665" s="14">
        <f t="shared" si="93"/>
        <v>40458.208333333336</v>
      </c>
      <c r="O665" s="9" t="str">
        <f t="shared" si="94"/>
        <v>October</v>
      </c>
      <c r="P665" s="9">
        <f t="shared" si="95"/>
        <v>2010</v>
      </c>
      <c r="Q665">
        <v>1288414800</v>
      </c>
      <c r="R665" s="5">
        <f t="shared" si="96"/>
        <v>40481.208333333336</v>
      </c>
      <c r="S665" t="b">
        <v>0</v>
      </c>
      <c r="T665" t="b">
        <v>0</v>
      </c>
      <c r="U665" t="s">
        <v>33</v>
      </c>
      <c r="V665" s="5" t="str">
        <f t="shared" si="97"/>
        <v>theater</v>
      </c>
      <c r="W665" t="str">
        <f t="shared" si="98"/>
        <v>plays</v>
      </c>
    </row>
    <row r="666" spans="1:23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 s="7">
        <f t="shared" si="90"/>
        <v>0.33464735516372796</v>
      </c>
      <c r="H666">
        <v>1063</v>
      </c>
      <c r="I666" s="8">
        <f t="shared" si="91"/>
        <v>24.99623706491063</v>
      </c>
      <c r="J666" t="s">
        <v>21</v>
      </c>
      <c r="K666" t="s">
        <v>22</v>
      </c>
      <c r="L666">
        <v>1329717600</v>
      </c>
      <c r="M666" s="12">
        <f t="shared" si="92"/>
        <v>40959.25</v>
      </c>
      <c r="N666" s="14">
        <f t="shared" si="93"/>
        <v>40959.25</v>
      </c>
      <c r="O666" s="9" t="str">
        <f t="shared" si="94"/>
        <v>February</v>
      </c>
      <c r="P666" s="9">
        <f t="shared" si="95"/>
        <v>2012</v>
      </c>
      <c r="Q666">
        <v>1330581600</v>
      </c>
      <c r="R666" s="5">
        <f t="shared" si="96"/>
        <v>40969.25</v>
      </c>
      <c r="S666" t="b">
        <v>0</v>
      </c>
      <c r="T666" t="b">
        <v>0</v>
      </c>
      <c r="U666" t="s">
        <v>159</v>
      </c>
      <c r="V666" s="5" t="str">
        <f t="shared" si="97"/>
        <v>music</v>
      </c>
      <c r="W666" t="str">
        <f t="shared" si="98"/>
        <v>jazz</v>
      </c>
    </row>
    <row r="667" spans="1:23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 s="7">
        <f t="shared" si="90"/>
        <v>2.3958823529411766</v>
      </c>
      <c r="H667">
        <v>272</v>
      </c>
      <c r="I667" s="8">
        <f t="shared" si="91"/>
        <v>44.922794117647058</v>
      </c>
      <c r="J667" t="s">
        <v>21</v>
      </c>
      <c r="K667" t="s">
        <v>22</v>
      </c>
      <c r="L667">
        <v>1310187600</v>
      </c>
      <c r="M667" s="12">
        <f t="shared" si="92"/>
        <v>40733.208333333336</v>
      </c>
      <c r="N667" s="14">
        <f t="shared" si="93"/>
        <v>40733.208333333336</v>
      </c>
      <c r="O667" s="9" t="str">
        <f t="shared" si="94"/>
        <v>July</v>
      </c>
      <c r="P667" s="9">
        <f t="shared" si="95"/>
        <v>2011</v>
      </c>
      <c r="Q667">
        <v>1311397200</v>
      </c>
      <c r="R667" s="5">
        <f t="shared" si="96"/>
        <v>40747.208333333336</v>
      </c>
      <c r="S667" t="b">
        <v>0</v>
      </c>
      <c r="T667" t="b">
        <v>1</v>
      </c>
      <c r="U667" t="s">
        <v>42</v>
      </c>
      <c r="V667" s="5" t="str">
        <f t="shared" si="97"/>
        <v>film &amp; video</v>
      </c>
      <c r="W667" t="str">
        <f t="shared" si="98"/>
        <v>documentary</v>
      </c>
    </row>
    <row r="668" spans="1:23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 s="7">
        <f t="shared" si="90"/>
        <v>0.64032258064516134</v>
      </c>
      <c r="H668">
        <v>25</v>
      </c>
      <c r="I668" s="8">
        <f t="shared" si="91"/>
        <v>79.400000000000006</v>
      </c>
      <c r="J668" t="s">
        <v>21</v>
      </c>
      <c r="K668" t="s">
        <v>22</v>
      </c>
      <c r="L668">
        <v>1377838800</v>
      </c>
      <c r="M668" s="12">
        <f t="shared" si="92"/>
        <v>41516.208333333336</v>
      </c>
      <c r="N668" s="14">
        <f t="shared" si="93"/>
        <v>41516.208333333336</v>
      </c>
      <c r="O668" s="9" t="str">
        <f t="shared" si="94"/>
        <v>August</v>
      </c>
      <c r="P668" s="9">
        <f t="shared" si="95"/>
        <v>2013</v>
      </c>
      <c r="Q668">
        <v>1378357200</v>
      </c>
      <c r="R668" s="5">
        <f t="shared" si="96"/>
        <v>41522.208333333336</v>
      </c>
      <c r="S668" t="b">
        <v>0</v>
      </c>
      <c r="T668" t="b">
        <v>1</v>
      </c>
      <c r="U668" t="s">
        <v>33</v>
      </c>
      <c r="V668" s="5" t="str">
        <f t="shared" si="97"/>
        <v>theater</v>
      </c>
      <c r="W668" t="str">
        <f t="shared" si="98"/>
        <v>plays</v>
      </c>
    </row>
    <row r="669" spans="1:23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 s="7">
        <f t="shared" si="90"/>
        <v>1.7615942028985507</v>
      </c>
      <c r="H669">
        <v>419</v>
      </c>
      <c r="I669" s="8">
        <f t="shared" si="91"/>
        <v>29.009546539379475</v>
      </c>
      <c r="J669" t="s">
        <v>21</v>
      </c>
      <c r="K669" t="s">
        <v>22</v>
      </c>
      <c r="L669">
        <v>1410325200</v>
      </c>
      <c r="M669" s="12">
        <f t="shared" si="92"/>
        <v>41892.208333333336</v>
      </c>
      <c r="N669" s="14">
        <f t="shared" si="93"/>
        <v>41892.208333333336</v>
      </c>
      <c r="O669" s="9" t="str">
        <f t="shared" si="94"/>
        <v>September</v>
      </c>
      <c r="P669" s="9">
        <f t="shared" si="95"/>
        <v>2014</v>
      </c>
      <c r="Q669">
        <v>1411102800</v>
      </c>
      <c r="R669" s="5">
        <f t="shared" si="96"/>
        <v>41901.208333333336</v>
      </c>
      <c r="S669" t="b">
        <v>0</v>
      </c>
      <c r="T669" t="b">
        <v>0</v>
      </c>
      <c r="U669" t="s">
        <v>1029</v>
      </c>
      <c r="V669" s="5" t="str">
        <f t="shared" si="97"/>
        <v>journalism</v>
      </c>
      <c r="W669" t="str">
        <f t="shared" si="98"/>
        <v>audio</v>
      </c>
    </row>
    <row r="670" spans="1:23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 s="7">
        <f t="shared" si="90"/>
        <v>0.20338181818181819</v>
      </c>
      <c r="H670">
        <v>76</v>
      </c>
      <c r="I670" s="8">
        <f t="shared" si="91"/>
        <v>73.59210526315789</v>
      </c>
      <c r="J670" t="s">
        <v>21</v>
      </c>
      <c r="K670" t="s">
        <v>22</v>
      </c>
      <c r="L670">
        <v>1343797200</v>
      </c>
      <c r="M670" s="12">
        <f t="shared" si="92"/>
        <v>41122.208333333336</v>
      </c>
      <c r="N670" s="14">
        <f t="shared" si="93"/>
        <v>41122.208333333336</v>
      </c>
      <c r="O670" s="9" t="str">
        <f t="shared" si="94"/>
        <v>August</v>
      </c>
      <c r="P670" s="9">
        <f t="shared" si="95"/>
        <v>2012</v>
      </c>
      <c r="Q670">
        <v>1344834000</v>
      </c>
      <c r="R670" s="5">
        <f t="shared" si="96"/>
        <v>41134.208333333336</v>
      </c>
      <c r="S670" t="b">
        <v>0</v>
      </c>
      <c r="T670" t="b">
        <v>0</v>
      </c>
      <c r="U670" t="s">
        <v>33</v>
      </c>
      <c r="V670" s="5" t="str">
        <f t="shared" si="97"/>
        <v>theater</v>
      </c>
      <c r="W670" t="str">
        <f t="shared" si="98"/>
        <v>plays</v>
      </c>
    </row>
    <row r="671" spans="1:23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7">
        <f t="shared" si="90"/>
        <v>3.5864754098360656</v>
      </c>
      <c r="H671">
        <v>1621</v>
      </c>
      <c r="I671" s="8">
        <f t="shared" si="91"/>
        <v>107.97038864898211</v>
      </c>
      <c r="J671" t="s">
        <v>107</v>
      </c>
      <c r="K671" t="s">
        <v>108</v>
      </c>
      <c r="L671">
        <v>1498453200</v>
      </c>
      <c r="M671" s="12">
        <f t="shared" si="92"/>
        <v>42912.208333333328</v>
      </c>
      <c r="N671" s="14">
        <f t="shared" si="93"/>
        <v>42912.208333333328</v>
      </c>
      <c r="O671" s="9" t="str">
        <f t="shared" si="94"/>
        <v>June</v>
      </c>
      <c r="P671" s="9">
        <f t="shared" si="95"/>
        <v>2017</v>
      </c>
      <c r="Q671">
        <v>1499230800</v>
      </c>
      <c r="R671" s="5">
        <f t="shared" si="96"/>
        <v>42921.208333333328</v>
      </c>
      <c r="S671" t="b">
        <v>0</v>
      </c>
      <c r="T671" t="b">
        <v>0</v>
      </c>
      <c r="U671" t="s">
        <v>33</v>
      </c>
      <c r="V671" s="5" t="str">
        <f t="shared" si="97"/>
        <v>theater</v>
      </c>
      <c r="W671" t="str">
        <f t="shared" si="98"/>
        <v>plays</v>
      </c>
    </row>
    <row r="672" spans="1:23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 s="7">
        <f t="shared" si="90"/>
        <v>4.6885802469135802</v>
      </c>
      <c r="H672">
        <v>1101</v>
      </c>
      <c r="I672" s="8">
        <f t="shared" si="91"/>
        <v>68.987284287011803</v>
      </c>
      <c r="J672" t="s">
        <v>21</v>
      </c>
      <c r="K672" t="s">
        <v>22</v>
      </c>
      <c r="L672">
        <v>1456380000</v>
      </c>
      <c r="M672" s="12">
        <f t="shared" si="92"/>
        <v>42425.25</v>
      </c>
      <c r="N672" s="14">
        <f t="shared" si="93"/>
        <v>42425.25</v>
      </c>
      <c r="O672" s="9" t="str">
        <f t="shared" si="94"/>
        <v>February</v>
      </c>
      <c r="P672" s="9">
        <f t="shared" si="95"/>
        <v>2016</v>
      </c>
      <c r="Q672">
        <v>1457416800</v>
      </c>
      <c r="R672" s="5">
        <f t="shared" si="96"/>
        <v>42437.25</v>
      </c>
      <c r="S672" t="b">
        <v>0</v>
      </c>
      <c r="T672" t="b">
        <v>0</v>
      </c>
      <c r="U672" t="s">
        <v>60</v>
      </c>
      <c r="V672" s="5" t="str">
        <f t="shared" si="97"/>
        <v>music</v>
      </c>
      <c r="W672" t="str">
        <f t="shared" si="98"/>
        <v>indie rock</v>
      </c>
    </row>
    <row r="673" spans="1:23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7">
        <f t="shared" si="90"/>
        <v>1.220563524590164</v>
      </c>
      <c r="H673">
        <v>1073</v>
      </c>
      <c r="I673" s="8">
        <f t="shared" si="91"/>
        <v>111.02236719478098</v>
      </c>
      <c r="J673" t="s">
        <v>21</v>
      </c>
      <c r="K673" t="s">
        <v>22</v>
      </c>
      <c r="L673">
        <v>1280552400</v>
      </c>
      <c r="M673" s="12">
        <f t="shared" si="92"/>
        <v>40390.208333333336</v>
      </c>
      <c r="N673" s="14">
        <f t="shared" si="93"/>
        <v>40390.208333333336</v>
      </c>
      <c r="O673" s="9" t="str">
        <f t="shared" si="94"/>
        <v>July</v>
      </c>
      <c r="P673" s="9">
        <f t="shared" si="95"/>
        <v>2010</v>
      </c>
      <c r="Q673">
        <v>1280898000</v>
      </c>
      <c r="R673" s="5">
        <f t="shared" si="96"/>
        <v>40394.208333333336</v>
      </c>
      <c r="S673" t="b">
        <v>0</v>
      </c>
      <c r="T673" t="b">
        <v>1</v>
      </c>
      <c r="U673" t="s">
        <v>33</v>
      </c>
      <c r="V673" s="5" t="str">
        <f t="shared" si="97"/>
        <v>theater</v>
      </c>
      <c r="W673" t="str">
        <f t="shared" si="98"/>
        <v>plays</v>
      </c>
    </row>
    <row r="674" spans="1:23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7">
        <f t="shared" si="90"/>
        <v>0.55931783729156137</v>
      </c>
      <c r="H674">
        <v>4428</v>
      </c>
      <c r="I674" s="8">
        <f t="shared" si="91"/>
        <v>24.997515808491418</v>
      </c>
      <c r="J674" t="s">
        <v>26</v>
      </c>
      <c r="K674" t="s">
        <v>27</v>
      </c>
      <c r="L674">
        <v>1521608400</v>
      </c>
      <c r="M674" s="12">
        <f t="shared" si="92"/>
        <v>43180.208333333328</v>
      </c>
      <c r="N674" s="14">
        <f t="shared" si="93"/>
        <v>43180.208333333328</v>
      </c>
      <c r="O674" s="9" t="str">
        <f t="shared" si="94"/>
        <v>March</v>
      </c>
      <c r="P674" s="9">
        <f t="shared" si="95"/>
        <v>2018</v>
      </c>
      <c r="Q674">
        <v>1522472400</v>
      </c>
      <c r="R674" s="5">
        <f t="shared" si="96"/>
        <v>43190.208333333328</v>
      </c>
      <c r="S674" t="b">
        <v>0</v>
      </c>
      <c r="T674" t="b">
        <v>0</v>
      </c>
      <c r="U674" t="s">
        <v>33</v>
      </c>
      <c r="V674" s="5" t="str">
        <f t="shared" si="97"/>
        <v>theater</v>
      </c>
      <c r="W674" t="str">
        <f t="shared" si="98"/>
        <v>plays</v>
      </c>
    </row>
    <row r="675" spans="1:23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 s="7">
        <f t="shared" si="90"/>
        <v>0.43660714285714286</v>
      </c>
      <c r="H675">
        <v>58</v>
      </c>
      <c r="I675" s="8">
        <f t="shared" si="91"/>
        <v>42.155172413793103</v>
      </c>
      <c r="J675" t="s">
        <v>107</v>
      </c>
      <c r="K675" t="s">
        <v>108</v>
      </c>
      <c r="L675">
        <v>1460696400</v>
      </c>
      <c r="M675" s="12">
        <f t="shared" si="92"/>
        <v>42475.208333333328</v>
      </c>
      <c r="N675" s="14">
        <f t="shared" si="93"/>
        <v>42475.208333333328</v>
      </c>
      <c r="O675" s="9" t="str">
        <f t="shared" si="94"/>
        <v>April</v>
      </c>
      <c r="P675" s="9">
        <f t="shared" si="95"/>
        <v>2016</v>
      </c>
      <c r="Q675">
        <v>1462510800</v>
      </c>
      <c r="R675" s="5">
        <f t="shared" si="96"/>
        <v>42496.208333333328</v>
      </c>
      <c r="S675" t="b">
        <v>0</v>
      </c>
      <c r="T675" t="b">
        <v>0</v>
      </c>
      <c r="U675" t="s">
        <v>60</v>
      </c>
      <c r="V675" s="5" t="str">
        <f t="shared" si="97"/>
        <v>music</v>
      </c>
      <c r="W675" t="str">
        <f t="shared" si="98"/>
        <v>indie rock</v>
      </c>
    </row>
    <row r="676" spans="1:23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7">
        <f t="shared" si="90"/>
        <v>0.33538371411833628</v>
      </c>
      <c r="H676">
        <v>1218</v>
      </c>
      <c r="I676" s="8">
        <f t="shared" si="91"/>
        <v>47.003284072249592</v>
      </c>
      <c r="J676" t="s">
        <v>21</v>
      </c>
      <c r="K676" t="s">
        <v>22</v>
      </c>
      <c r="L676">
        <v>1313730000</v>
      </c>
      <c r="M676" s="12">
        <f t="shared" si="92"/>
        <v>40774.208333333336</v>
      </c>
      <c r="N676" s="14">
        <f t="shared" si="93"/>
        <v>40774.208333333336</v>
      </c>
      <c r="O676" s="9" t="str">
        <f t="shared" si="94"/>
        <v>August</v>
      </c>
      <c r="P676" s="9">
        <f t="shared" si="95"/>
        <v>2011</v>
      </c>
      <c r="Q676">
        <v>1317790800</v>
      </c>
      <c r="R676" s="5">
        <f t="shared" si="96"/>
        <v>40821.208333333336</v>
      </c>
      <c r="S676" t="b">
        <v>0</v>
      </c>
      <c r="T676" t="b">
        <v>0</v>
      </c>
      <c r="U676" t="s">
        <v>122</v>
      </c>
      <c r="V676" s="5" t="str">
        <f t="shared" si="97"/>
        <v>photography</v>
      </c>
      <c r="W676" t="str">
        <f t="shared" si="98"/>
        <v>photography books</v>
      </c>
    </row>
    <row r="677" spans="1:23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 s="7">
        <f t="shared" si="90"/>
        <v>1.2297938144329896</v>
      </c>
      <c r="H677">
        <v>331</v>
      </c>
      <c r="I677" s="8">
        <f t="shared" si="91"/>
        <v>36.0392749244713</v>
      </c>
      <c r="J677" t="s">
        <v>21</v>
      </c>
      <c r="K677" t="s">
        <v>22</v>
      </c>
      <c r="L677">
        <v>1568178000</v>
      </c>
      <c r="M677" s="12">
        <f t="shared" si="92"/>
        <v>43719.208333333328</v>
      </c>
      <c r="N677" s="14">
        <f t="shared" si="93"/>
        <v>43719.208333333328</v>
      </c>
      <c r="O677" s="9" t="str">
        <f t="shared" si="94"/>
        <v>September</v>
      </c>
      <c r="P677" s="9">
        <f t="shared" si="95"/>
        <v>2019</v>
      </c>
      <c r="Q677">
        <v>1568782800</v>
      </c>
      <c r="R677" s="5">
        <f t="shared" si="96"/>
        <v>43726.208333333328</v>
      </c>
      <c r="S677" t="b">
        <v>0</v>
      </c>
      <c r="T677" t="b">
        <v>0</v>
      </c>
      <c r="U677" t="s">
        <v>1029</v>
      </c>
      <c r="V677" s="5" t="str">
        <f t="shared" si="97"/>
        <v>journalism</v>
      </c>
      <c r="W677" t="str">
        <f t="shared" si="98"/>
        <v>audio</v>
      </c>
    </row>
    <row r="678" spans="1:23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7">
        <f t="shared" si="90"/>
        <v>1.8974959871589085</v>
      </c>
      <c r="H678">
        <v>1170</v>
      </c>
      <c r="I678" s="8">
        <f t="shared" si="91"/>
        <v>101.03760683760684</v>
      </c>
      <c r="J678" t="s">
        <v>21</v>
      </c>
      <c r="K678" t="s">
        <v>22</v>
      </c>
      <c r="L678">
        <v>1348635600</v>
      </c>
      <c r="M678" s="12">
        <f t="shared" si="92"/>
        <v>41178.208333333336</v>
      </c>
      <c r="N678" s="14">
        <f t="shared" si="93"/>
        <v>41178.208333333336</v>
      </c>
      <c r="O678" s="9" t="str">
        <f t="shared" si="94"/>
        <v>September</v>
      </c>
      <c r="P678" s="9">
        <f t="shared" si="95"/>
        <v>2012</v>
      </c>
      <c r="Q678">
        <v>1349413200</v>
      </c>
      <c r="R678" s="5">
        <f t="shared" si="96"/>
        <v>41187.208333333336</v>
      </c>
      <c r="S678" t="b">
        <v>0</v>
      </c>
      <c r="T678" t="b">
        <v>0</v>
      </c>
      <c r="U678" t="s">
        <v>122</v>
      </c>
      <c r="V678" s="5" t="str">
        <f t="shared" si="97"/>
        <v>photography</v>
      </c>
      <c r="W678" t="str">
        <f t="shared" si="98"/>
        <v>photography books</v>
      </c>
    </row>
    <row r="679" spans="1:23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 s="7">
        <f t="shared" si="90"/>
        <v>0.83622641509433959</v>
      </c>
      <c r="H679">
        <v>111</v>
      </c>
      <c r="I679" s="8">
        <f t="shared" si="91"/>
        <v>39.927927927927925</v>
      </c>
      <c r="J679" t="s">
        <v>21</v>
      </c>
      <c r="K679" t="s">
        <v>22</v>
      </c>
      <c r="L679">
        <v>1468126800</v>
      </c>
      <c r="M679" s="12">
        <f t="shared" si="92"/>
        <v>42561.208333333328</v>
      </c>
      <c r="N679" s="14">
        <f t="shared" si="93"/>
        <v>42561.208333333328</v>
      </c>
      <c r="O679" s="9" t="str">
        <f t="shared" si="94"/>
        <v>July</v>
      </c>
      <c r="P679" s="9">
        <f t="shared" si="95"/>
        <v>2016</v>
      </c>
      <c r="Q679">
        <v>1472446800</v>
      </c>
      <c r="R679" s="5">
        <f t="shared" si="96"/>
        <v>42611.208333333328</v>
      </c>
      <c r="S679" t="b">
        <v>0</v>
      </c>
      <c r="T679" t="b">
        <v>0</v>
      </c>
      <c r="U679" t="s">
        <v>119</v>
      </c>
      <c r="V679" s="5" t="str">
        <f t="shared" si="97"/>
        <v>publishing</v>
      </c>
      <c r="W679" t="str">
        <f t="shared" si="98"/>
        <v>fiction</v>
      </c>
    </row>
    <row r="680" spans="1:23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 s="7">
        <f t="shared" si="90"/>
        <v>0.17968844221105529</v>
      </c>
      <c r="H680">
        <v>215</v>
      </c>
      <c r="I680" s="8">
        <f t="shared" si="91"/>
        <v>83.158139534883716</v>
      </c>
      <c r="J680" t="s">
        <v>21</v>
      </c>
      <c r="K680" t="s">
        <v>22</v>
      </c>
      <c r="L680">
        <v>1547877600</v>
      </c>
      <c r="M680" s="12">
        <f t="shared" si="92"/>
        <v>43484.25</v>
      </c>
      <c r="N680" s="14">
        <f t="shared" si="93"/>
        <v>43484.25</v>
      </c>
      <c r="O680" s="9" t="str">
        <f t="shared" si="94"/>
        <v>January</v>
      </c>
      <c r="P680" s="9">
        <f t="shared" si="95"/>
        <v>2019</v>
      </c>
      <c r="Q680">
        <v>1548050400</v>
      </c>
      <c r="R680" s="5">
        <f t="shared" si="96"/>
        <v>43486.25</v>
      </c>
      <c r="S680" t="b">
        <v>0</v>
      </c>
      <c r="T680" t="b">
        <v>0</v>
      </c>
      <c r="U680" t="s">
        <v>53</v>
      </c>
      <c r="V680" s="5" t="str">
        <f t="shared" si="97"/>
        <v>film &amp; video</v>
      </c>
      <c r="W680" t="str">
        <f t="shared" si="98"/>
        <v>drama</v>
      </c>
    </row>
    <row r="681" spans="1:23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 s="7">
        <f t="shared" si="90"/>
        <v>10.365</v>
      </c>
      <c r="H681">
        <v>363</v>
      </c>
      <c r="I681" s="8">
        <f t="shared" si="91"/>
        <v>39.97520661157025</v>
      </c>
      <c r="J681" t="s">
        <v>21</v>
      </c>
      <c r="K681" t="s">
        <v>22</v>
      </c>
      <c r="L681">
        <v>1571374800</v>
      </c>
      <c r="M681" s="12">
        <f t="shared" si="92"/>
        <v>43756.208333333328</v>
      </c>
      <c r="N681" s="14">
        <f t="shared" si="93"/>
        <v>43756.208333333328</v>
      </c>
      <c r="O681" s="9" t="str">
        <f t="shared" si="94"/>
        <v>October</v>
      </c>
      <c r="P681" s="9">
        <f t="shared" si="95"/>
        <v>2019</v>
      </c>
      <c r="Q681">
        <v>1571806800</v>
      </c>
      <c r="R681" s="5">
        <f t="shared" si="96"/>
        <v>43761.208333333328</v>
      </c>
      <c r="S681" t="b">
        <v>0</v>
      </c>
      <c r="T681" t="b">
        <v>1</v>
      </c>
      <c r="U681" t="s">
        <v>17</v>
      </c>
      <c r="V681" s="5" t="str">
        <f t="shared" si="97"/>
        <v>food</v>
      </c>
      <c r="W681" t="str">
        <f t="shared" si="98"/>
        <v>food trucks</v>
      </c>
    </row>
    <row r="682" spans="1:23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7">
        <f t="shared" si="90"/>
        <v>0.97405219780219776</v>
      </c>
      <c r="H682">
        <v>2955</v>
      </c>
      <c r="I682" s="8">
        <f t="shared" si="91"/>
        <v>47.993908629441627</v>
      </c>
      <c r="J682" t="s">
        <v>21</v>
      </c>
      <c r="K682" t="s">
        <v>22</v>
      </c>
      <c r="L682">
        <v>1576303200</v>
      </c>
      <c r="M682" s="12">
        <f t="shared" si="92"/>
        <v>43813.25</v>
      </c>
      <c r="N682" s="14">
        <f t="shared" si="93"/>
        <v>43813.25</v>
      </c>
      <c r="O682" s="9" t="str">
        <f t="shared" si="94"/>
        <v>December</v>
      </c>
      <c r="P682" s="9">
        <f t="shared" si="95"/>
        <v>2019</v>
      </c>
      <c r="Q682">
        <v>1576476000</v>
      </c>
      <c r="R682" s="5">
        <f t="shared" si="96"/>
        <v>43815.25</v>
      </c>
      <c r="S682" t="b">
        <v>0</v>
      </c>
      <c r="T682" t="b">
        <v>1</v>
      </c>
      <c r="U682" t="s">
        <v>292</v>
      </c>
      <c r="V682" s="5" t="str">
        <f t="shared" si="97"/>
        <v>games</v>
      </c>
      <c r="W682" t="str">
        <f t="shared" si="98"/>
        <v>mobile games</v>
      </c>
    </row>
    <row r="683" spans="1:23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7">
        <f t="shared" si="90"/>
        <v>0.86386203150461705</v>
      </c>
      <c r="H683">
        <v>1657</v>
      </c>
      <c r="I683" s="8">
        <f t="shared" si="91"/>
        <v>95.978877489438744</v>
      </c>
      <c r="J683" t="s">
        <v>21</v>
      </c>
      <c r="K683" t="s">
        <v>22</v>
      </c>
      <c r="L683">
        <v>1324447200</v>
      </c>
      <c r="M683" s="12">
        <f t="shared" si="92"/>
        <v>40898.25</v>
      </c>
      <c r="N683" s="14">
        <f t="shared" si="93"/>
        <v>40898.25</v>
      </c>
      <c r="O683" s="9" t="str">
        <f t="shared" si="94"/>
        <v>December</v>
      </c>
      <c r="P683" s="9">
        <f t="shared" si="95"/>
        <v>2011</v>
      </c>
      <c r="Q683">
        <v>1324965600</v>
      </c>
      <c r="R683" s="5">
        <f t="shared" si="96"/>
        <v>40904.25</v>
      </c>
      <c r="S683" t="b">
        <v>0</v>
      </c>
      <c r="T683" t="b">
        <v>0</v>
      </c>
      <c r="U683" t="s">
        <v>33</v>
      </c>
      <c r="V683" s="5" t="str">
        <f t="shared" si="97"/>
        <v>theater</v>
      </c>
      <c r="W683" t="str">
        <f t="shared" si="98"/>
        <v>plays</v>
      </c>
    </row>
    <row r="684" spans="1:23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 s="7">
        <f t="shared" si="90"/>
        <v>1.5016666666666667</v>
      </c>
      <c r="H684">
        <v>103</v>
      </c>
      <c r="I684" s="8">
        <f t="shared" si="91"/>
        <v>78.728155339805824</v>
      </c>
      <c r="J684" t="s">
        <v>21</v>
      </c>
      <c r="K684" t="s">
        <v>22</v>
      </c>
      <c r="L684">
        <v>1386741600</v>
      </c>
      <c r="M684" s="12">
        <f t="shared" si="92"/>
        <v>41619.25</v>
      </c>
      <c r="N684" s="14">
        <f t="shared" si="93"/>
        <v>41619.25</v>
      </c>
      <c r="O684" s="9" t="str">
        <f t="shared" si="94"/>
        <v>December</v>
      </c>
      <c r="P684" s="9">
        <f t="shared" si="95"/>
        <v>2013</v>
      </c>
      <c r="Q684">
        <v>1387519200</v>
      </c>
      <c r="R684" s="5">
        <f t="shared" si="96"/>
        <v>41628.25</v>
      </c>
      <c r="S684" t="b">
        <v>0</v>
      </c>
      <c r="T684" t="b">
        <v>0</v>
      </c>
      <c r="U684" t="s">
        <v>33</v>
      </c>
      <c r="V684" s="5" t="str">
        <f t="shared" si="97"/>
        <v>theater</v>
      </c>
      <c r="W684" t="str">
        <f t="shared" si="98"/>
        <v>plays</v>
      </c>
    </row>
    <row r="685" spans="1:23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 s="7">
        <f t="shared" si="90"/>
        <v>3.5843478260869563</v>
      </c>
      <c r="H685">
        <v>147</v>
      </c>
      <c r="I685" s="8">
        <f t="shared" si="91"/>
        <v>56.081632653061227</v>
      </c>
      <c r="J685" t="s">
        <v>21</v>
      </c>
      <c r="K685" t="s">
        <v>22</v>
      </c>
      <c r="L685">
        <v>1537074000</v>
      </c>
      <c r="M685" s="12">
        <f t="shared" si="92"/>
        <v>43359.208333333328</v>
      </c>
      <c r="N685" s="14">
        <f t="shared" si="93"/>
        <v>43359.208333333328</v>
      </c>
      <c r="O685" s="9" t="str">
        <f t="shared" si="94"/>
        <v>September</v>
      </c>
      <c r="P685" s="9">
        <f t="shared" si="95"/>
        <v>2018</v>
      </c>
      <c r="Q685">
        <v>1537246800</v>
      </c>
      <c r="R685" s="5">
        <f t="shared" si="96"/>
        <v>43361.208333333328</v>
      </c>
      <c r="S685" t="b">
        <v>0</v>
      </c>
      <c r="T685" t="b">
        <v>0</v>
      </c>
      <c r="U685" t="s">
        <v>33</v>
      </c>
      <c r="V685" s="5" t="str">
        <f t="shared" si="97"/>
        <v>theater</v>
      </c>
      <c r="W685" t="str">
        <f t="shared" si="98"/>
        <v>plays</v>
      </c>
    </row>
    <row r="686" spans="1:23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 s="7">
        <f t="shared" si="90"/>
        <v>5.4285714285714288</v>
      </c>
      <c r="H686">
        <v>110</v>
      </c>
      <c r="I686" s="8">
        <f t="shared" si="91"/>
        <v>69.090909090909093</v>
      </c>
      <c r="J686" t="s">
        <v>15</v>
      </c>
      <c r="K686" t="s">
        <v>16</v>
      </c>
      <c r="L686">
        <v>1277787600</v>
      </c>
      <c r="M686" s="12">
        <f t="shared" si="92"/>
        <v>40358.208333333336</v>
      </c>
      <c r="N686" s="14">
        <f t="shared" si="93"/>
        <v>40358.208333333336</v>
      </c>
      <c r="O686" s="9" t="str">
        <f t="shared" si="94"/>
        <v>June</v>
      </c>
      <c r="P686" s="9">
        <f t="shared" si="95"/>
        <v>2010</v>
      </c>
      <c r="Q686">
        <v>1279515600</v>
      </c>
      <c r="R686" s="5">
        <f t="shared" si="96"/>
        <v>40378.208333333336</v>
      </c>
      <c r="S686" t="b">
        <v>0</v>
      </c>
      <c r="T686" t="b">
        <v>0</v>
      </c>
      <c r="U686" t="s">
        <v>68</v>
      </c>
      <c r="V686" s="5" t="str">
        <f t="shared" si="97"/>
        <v>publishing</v>
      </c>
      <c r="W686" t="str">
        <f t="shared" si="98"/>
        <v>nonfiction</v>
      </c>
    </row>
    <row r="687" spans="1:23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7">
        <f t="shared" si="90"/>
        <v>0.67500714285714281</v>
      </c>
      <c r="H687">
        <v>926</v>
      </c>
      <c r="I687" s="8">
        <f t="shared" si="91"/>
        <v>102.05291576673866</v>
      </c>
      <c r="J687" t="s">
        <v>15</v>
      </c>
      <c r="K687" t="s">
        <v>16</v>
      </c>
      <c r="L687">
        <v>1440306000</v>
      </c>
      <c r="M687" s="12">
        <f t="shared" si="92"/>
        <v>42239.208333333328</v>
      </c>
      <c r="N687" s="14">
        <f t="shared" si="93"/>
        <v>42239.208333333328</v>
      </c>
      <c r="O687" s="9" t="str">
        <f t="shared" si="94"/>
        <v>August</v>
      </c>
      <c r="P687" s="9">
        <f t="shared" si="95"/>
        <v>2015</v>
      </c>
      <c r="Q687">
        <v>1442379600</v>
      </c>
      <c r="R687" s="5">
        <f t="shared" si="96"/>
        <v>42263.208333333328</v>
      </c>
      <c r="S687" t="b">
        <v>0</v>
      </c>
      <c r="T687" t="b">
        <v>0</v>
      </c>
      <c r="U687" t="s">
        <v>33</v>
      </c>
      <c r="V687" s="5" t="str">
        <f t="shared" si="97"/>
        <v>theater</v>
      </c>
      <c r="W687" t="str">
        <f t="shared" si="98"/>
        <v>plays</v>
      </c>
    </row>
    <row r="688" spans="1:23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 s="7">
        <f t="shared" si="90"/>
        <v>1.9174666666666667</v>
      </c>
      <c r="H688">
        <v>134</v>
      </c>
      <c r="I688" s="8">
        <f t="shared" si="91"/>
        <v>107.32089552238806</v>
      </c>
      <c r="J688" t="s">
        <v>21</v>
      </c>
      <c r="K688" t="s">
        <v>22</v>
      </c>
      <c r="L688">
        <v>1522126800</v>
      </c>
      <c r="M688" s="12">
        <f t="shared" si="92"/>
        <v>43186.208333333328</v>
      </c>
      <c r="N688" s="14">
        <f t="shared" si="93"/>
        <v>43186.208333333328</v>
      </c>
      <c r="O688" s="9" t="str">
        <f t="shared" si="94"/>
        <v>March</v>
      </c>
      <c r="P688" s="9">
        <f t="shared" si="95"/>
        <v>2018</v>
      </c>
      <c r="Q688">
        <v>1523077200</v>
      </c>
      <c r="R688" s="5">
        <f t="shared" si="96"/>
        <v>43197.208333333328</v>
      </c>
      <c r="S688" t="b">
        <v>0</v>
      </c>
      <c r="T688" t="b">
        <v>0</v>
      </c>
      <c r="U688" t="s">
        <v>65</v>
      </c>
      <c r="V688" s="5" t="str">
        <f t="shared" si="97"/>
        <v>technology</v>
      </c>
      <c r="W688" t="str">
        <f t="shared" si="98"/>
        <v>wearables</v>
      </c>
    </row>
    <row r="689" spans="1:23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 s="7">
        <f t="shared" si="90"/>
        <v>9.32</v>
      </c>
      <c r="H689">
        <v>269</v>
      </c>
      <c r="I689" s="8">
        <f t="shared" si="91"/>
        <v>51.970260223048328</v>
      </c>
      <c r="J689" t="s">
        <v>21</v>
      </c>
      <c r="K689" t="s">
        <v>22</v>
      </c>
      <c r="L689">
        <v>1489298400</v>
      </c>
      <c r="M689" s="12">
        <f t="shared" si="92"/>
        <v>42806.25</v>
      </c>
      <c r="N689" s="14">
        <f t="shared" si="93"/>
        <v>42806.25</v>
      </c>
      <c r="O689" s="9" t="str">
        <f t="shared" si="94"/>
        <v>March</v>
      </c>
      <c r="P689" s="9">
        <f t="shared" si="95"/>
        <v>2017</v>
      </c>
      <c r="Q689">
        <v>1489554000</v>
      </c>
      <c r="R689" s="5">
        <f t="shared" si="96"/>
        <v>42809.208333333328</v>
      </c>
      <c r="S689" t="b">
        <v>0</v>
      </c>
      <c r="T689" t="b">
        <v>0</v>
      </c>
      <c r="U689" t="s">
        <v>33</v>
      </c>
      <c r="V689" s="5" t="str">
        <f t="shared" si="97"/>
        <v>theater</v>
      </c>
      <c r="W689" t="str">
        <f t="shared" si="98"/>
        <v>plays</v>
      </c>
    </row>
    <row r="690" spans="1:23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 s="7">
        <f t="shared" si="90"/>
        <v>4.2927586206896553</v>
      </c>
      <c r="H690">
        <v>175</v>
      </c>
      <c r="I690" s="8">
        <f t="shared" si="91"/>
        <v>71.137142857142862</v>
      </c>
      <c r="J690" t="s">
        <v>21</v>
      </c>
      <c r="K690" t="s">
        <v>22</v>
      </c>
      <c r="L690">
        <v>1547100000</v>
      </c>
      <c r="M690" s="12">
        <f t="shared" si="92"/>
        <v>43475.25</v>
      </c>
      <c r="N690" s="14">
        <f t="shared" si="93"/>
        <v>43475.25</v>
      </c>
      <c r="O690" s="9" t="str">
        <f t="shared" si="94"/>
        <v>January</v>
      </c>
      <c r="P690" s="9">
        <f t="shared" si="95"/>
        <v>2019</v>
      </c>
      <c r="Q690">
        <v>1548482400</v>
      </c>
      <c r="R690" s="5">
        <f t="shared" si="96"/>
        <v>43491.25</v>
      </c>
      <c r="S690" t="b">
        <v>0</v>
      </c>
      <c r="T690" t="b">
        <v>1</v>
      </c>
      <c r="U690" t="s">
        <v>269</v>
      </c>
      <c r="V690" s="5" t="str">
        <f t="shared" si="97"/>
        <v>film &amp; video</v>
      </c>
      <c r="W690" t="str">
        <f t="shared" si="98"/>
        <v>television</v>
      </c>
    </row>
    <row r="691" spans="1:23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 s="7">
        <f t="shared" si="90"/>
        <v>1.0065753424657535</v>
      </c>
      <c r="H691">
        <v>69</v>
      </c>
      <c r="I691" s="8">
        <f t="shared" si="91"/>
        <v>106.49275362318841</v>
      </c>
      <c r="J691" t="s">
        <v>21</v>
      </c>
      <c r="K691" t="s">
        <v>22</v>
      </c>
      <c r="L691">
        <v>1383022800</v>
      </c>
      <c r="M691" s="12">
        <f t="shared" si="92"/>
        <v>41576.208333333336</v>
      </c>
      <c r="N691" s="14">
        <f t="shared" si="93"/>
        <v>41576.208333333336</v>
      </c>
      <c r="O691" s="9" t="str">
        <f t="shared" si="94"/>
        <v>October</v>
      </c>
      <c r="P691" s="9">
        <f t="shared" si="95"/>
        <v>2013</v>
      </c>
      <c r="Q691">
        <v>1384063200</v>
      </c>
      <c r="R691" s="5">
        <f t="shared" si="96"/>
        <v>41588.25</v>
      </c>
      <c r="S691" t="b">
        <v>0</v>
      </c>
      <c r="T691" t="b">
        <v>0</v>
      </c>
      <c r="U691" t="s">
        <v>28</v>
      </c>
      <c r="V691" s="5" t="str">
        <f t="shared" si="97"/>
        <v>technology</v>
      </c>
      <c r="W691" t="str">
        <f t="shared" si="98"/>
        <v>web</v>
      </c>
    </row>
    <row r="692" spans="1:23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 s="7">
        <f t="shared" si="90"/>
        <v>2.266111111111111</v>
      </c>
      <c r="H692">
        <v>190</v>
      </c>
      <c r="I692" s="8">
        <f t="shared" si="91"/>
        <v>42.93684210526316</v>
      </c>
      <c r="J692" t="s">
        <v>21</v>
      </c>
      <c r="K692" t="s">
        <v>22</v>
      </c>
      <c r="L692">
        <v>1322373600</v>
      </c>
      <c r="M692" s="12">
        <f t="shared" si="92"/>
        <v>40874.25</v>
      </c>
      <c r="N692" s="14">
        <f t="shared" si="93"/>
        <v>40874.25</v>
      </c>
      <c r="O692" s="9" t="str">
        <f t="shared" si="94"/>
        <v>November</v>
      </c>
      <c r="P692" s="9">
        <f t="shared" si="95"/>
        <v>2011</v>
      </c>
      <c r="Q692">
        <v>1322892000</v>
      </c>
      <c r="R692" s="5">
        <f t="shared" si="96"/>
        <v>40880.25</v>
      </c>
      <c r="S692" t="b">
        <v>0</v>
      </c>
      <c r="T692" t="b">
        <v>1</v>
      </c>
      <c r="U692" t="s">
        <v>42</v>
      </c>
      <c r="V692" s="5" t="str">
        <f t="shared" si="97"/>
        <v>film &amp; video</v>
      </c>
      <c r="W692" t="str">
        <f t="shared" si="98"/>
        <v>documentary</v>
      </c>
    </row>
    <row r="693" spans="1:23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 s="7">
        <f t="shared" si="90"/>
        <v>1.4238</v>
      </c>
      <c r="H693">
        <v>237</v>
      </c>
      <c r="I693" s="8">
        <f t="shared" si="91"/>
        <v>30.037974683544302</v>
      </c>
      <c r="J693" t="s">
        <v>21</v>
      </c>
      <c r="K693" t="s">
        <v>22</v>
      </c>
      <c r="L693">
        <v>1349240400</v>
      </c>
      <c r="M693" s="12">
        <f t="shared" si="92"/>
        <v>41185.208333333336</v>
      </c>
      <c r="N693" s="14">
        <f t="shared" si="93"/>
        <v>41185.208333333336</v>
      </c>
      <c r="O693" s="9" t="str">
        <f t="shared" si="94"/>
        <v>October</v>
      </c>
      <c r="P693" s="9">
        <f t="shared" si="95"/>
        <v>2012</v>
      </c>
      <c r="Q693">
        <v>1350709200</v>
      </c>
      <c r="R693" s="5">
        <f t="shared" si="96"/>
        <v>41202.208333333336</v>
      </c>
      <c r="S693" t="b">
        <v>1</v>
      </c>
      <c r="T693" t="b">
        <v>1</v>
      </c>
      <c r="U693" t="s">
        <v>42</v>
      </c>
      <c r="V693" s="5" t="str">
        <f t="shared" si="97"/>
        <v>film &amp; video</v>
      </c>
      <c r="W693" t="str">
        <f t="shared" si="98"/>
        <v>documentary</v>
      </c>
    </row>
    <row r="694" spans="1:23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 s="7">
        <f t="shared" si="90"/>
        <v>0.90633333333333332</v>
      </c>
      <c r="H694">
        <v>77</v>
      </c>
      <c r="I694" s="8">
        <f t="shared" si="91"/>
        <v>70.623376623376629</v>
      </c>
      <c r="J694" t="s">
        <v>40</v>
      </c>
      <c r="K694" t="s">
        <v>41</v>
      </c>
      <c r="L694">
        <v>1562648400</v>
      </c>
      <c r="M694" s="12">
        <f t="shared" si="92"/>
        <v>43655.208333333328</v>
      </c>
      <c r="N694" s="14">
        <f t="shared" si="93"/>
        <v>43655.208333333328</v>
      </c>
      <c r="O694" s="9" t="str">
        <f t="shared" si="94"/>
        <v>July</v>
      </c>
      <c r="P694" s="9">
        <f t="shared" si="95"/>
        <v>2019</v>
      </c>
      <c r="Q694">
        <v>1564203600</v>
      </c>
      <c r="R694" s="5">
        <f t="shared" si="96"/>
        <v>43673.208333333328</v>
      </c>
      <c r="S694" t="b">
        <v>0</v>
      </c>
      <c r="T694" t="b">
        <v>0</v>
      </c>
      <c r="U694" t="s">
        <v>23</v>
      </c>
      <c r="V694" s="5" t="str">
        <f t="shared" si="97"/>
        <v>music</v>
      </c>
      <c r="W694" t="str">
        <f t="shared" si="98"/>
        <v>rock</v>
      </c>
    </row>
    <row r="695" spans="1:23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7">
        <f t="shared" si="90"/>
        <v>0.63966740576496672</v>
      </c>
      <c r="H695">
        <v>1748</v>
      </c>
      <c r="I695" s="8">
        <f t="shared" si="91"/>
        <v>66.016018306636155</v>
      </c>
      <c r="J695" t="s">
        <v>21</v>
      </c>
      <c r="K695" t="s">
        <v>22</v>
      </c>
      <c r="L695">
        <v>1508216400</v>
      </c>
      <c r="M695" s="12">
        <f t="shared" si="92"/>
        <v>43025.208333333328</v>
      </c>
      <c r="N695" s="14">
        <f t="shared" si="93"/>
        <v>43025.208333333328</v>
      </c>
      <c r="O695" s="9" t="str">
        <f t="shared" si="94"/>
        <v>October</v>
      </c>
      <c r="P695" s="9">
        <f t="shared" si="95"/>
        <v>2017</v>
      </c>
      <c r="Q695">
        <v>1509685200</v>
      </c>
      <c r="R695" s="5">
        <f t="shared" si="96"/>
        <v>43042.208333333328</v>
      </c>
      <c r="S695" t="b">
        <v>0</v>
      </c>
      <c r="T695" t="b">
        <v>0</v>
      </c>
      <c r="U695" t="s">
        <v>33</v>
      </c>
      <c r="V695" s="5" t="str">
        <f t="shared" si="97"/>
        <v>theater</v>
      </c>
      <c r="W695" t="str">
        <f t="shared" si="98"/>
        <v>plays</v>
      </c>
    </row>
    <row r="696" spans="1:23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 s="7">
        <f t="shared" si="90"/>
        <v>0.84131868131868137</v>
      </c>
      <c r="H696">
        <v>79</v>
      </c>
      <c r="I696" s="8">
        <f t="shared" si="91"/>
        <v>96.911392405063296</v>
      </c>
      <c r="J696" t="s">
        <v>21</v>
      </c>
      <c r="K696" t="s">
        <v>22</v>
      </c>
      <c r="L696">
        <v>1511762400</v>
      </c>
      <c r="M696" s="12">
        <f t="shared" si="92"/>
        <v>43066.25</v>
      </c>
      <c r="N696" s="14">
        <f t="shared" si="93"/>
        <v>43066.25</v>
      </c>
      <c r="O696" s="9" t="str">
        <f t="shared" si="94"/>
        <v>November</v>
      </c>
      <c r="P696" s="9">
        <f t="shared" si="95"/>
        <v>2017</v>
      </c>
      <c r="Q696">
        <v>1514959200</v>
      </c>
      <c r="R696" s="5">
        <f t="shared" si="96"/>
        <v>43103.25</v>
      </c>
      <c r="S696" t="b">
        <v>0</v>
      </c>
      <c r="T696" t="b">
        <v>0</v>
      </c>
      <c r="U696" t="s">
        <v>33</v>
      </c>
      <c r="V696" s="5" t="str">
        <f t="shared" si="97"/>
        <v>theater</v>
      </c>
      <c r="W696" t="str">
        <f t="shared" si="98"/>
        <v>plays</v>
      </c>
    </row>
    <row r="697" spans="1:23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 s="7">
        <f t="shared" si="90"/>
        <v>1.3393478260869565</v>
      </c>
      <c r="H697">
        <v>196</v>
      </c>
      <c r="I697" s="8">
        <f t="shared" si="91"/>
        <v>62.867346938775512</v>
      </c>
      <c r="J697" t="s">
        <v>107</v>
      </c>
      <c r="K697" t="s">
        <v>108</v>
      </c>
      <c r="L697">
        <v>1447480800</v>
      </c>
      <c r="M697" s="12">
        <f t="shared" si="92"/>
        <v>42322.25</v>
      </c>
      <c r="N697" s="14">
        <f t="shared" si="93"/>
        <v>42322.25</v>
      </c>
      <c r="O697" s="9" t="str">
        <f t="shared" si="94"/>
        <v>November</v>
      </c>
      <c r="P697" s="9">
        <f t="shared" si="95"/>
        <v>2015</v>
      </c>
      <c r="Q697">
        <v>1448863200</v>
      </c>
      <c r="R697" s="5">
        <f t="shared" si="96"/>
        <v>42338.25</v>
      </c>
      <c r="S697" t="b">
        <v>1</v>
      </c>
      <c r="T697" t="b">
        <v>0</v>
      </c>
      <c r="U697" t="s">
        <v>23</v>
      </c>
      <c r="V697" s="5" t="str">
        <f t="shared" si="97"/>
        <v>music</v>
      </c>
      <c r="W697" t="str">
        <f t="shared" si="98"/>
        <v>rock</v>
      </c>
    </row>
    <row r="698" spans="1:23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7">
        <f t="shared" si="90"/>
        <v>0.59042047531992692</v>
      </c>
      <c r="H698">
        <v>889</v>
      </c>
      <c r="I698" s="8">
        <f t="shared" si="91"/>
        <v>108.98537682789652</v>
      </c>
      <c r="J698" t="s">
        <v>21</v>
      </c>
      <c r="K698" t="s">
        <v>22</v>
      </c>
      <c r="L698">
        <v>1429506000</v>
      </c>
      <c r="M698" s="12">
        <f t="shared" si="92"/>
        <v>42114.208333333328</v>
      </c>
      <c r="N698" s="14">
        <f t="shared" si="93"/>
        <v>42114.208333333328</v>
      </c>
      <c r="O698" s="9" t="str">
        <f t="shared" si="94"/>
        <v>April</v>
      </c>
      <c r="P698" s="9">
        <f t="shared" si="95"/>
        <v>2015</v>
      </c>
      <c r="Q698">
        <v>1429592400</v>
      </c>
      <c r="R698" s="5">
        <f t="shared" si="96"/>
        <v>42115.208333333328</v>
      </c>
      <c r="S698" t="b">
        <v>0</v>
      </c>
      <c r="T698" t="b">
        <v>1</v>
      </c>
      <c r="U698" t="s">
        <v>33</v>
      </c>
      <c r="V698" s="5" t="str">
        <f t="shared" si="97"/>
        <v>theater</v>
      </c>
      <c r="W698" t="str">
        <f t="shared" si="98"/>
        <v>plays</v>
      </c>
    </row>
    <row r="699" spans="1:23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7">
        <f t="shared" si="90"/>
        <v>1.5280062063615205</v>
      </c>
      <c r="H699">
        <v>7295</v>
      </c>
      <c r="I699" s="8">
        <f t="shared" si="91"/>
        <v>26.999314599040439</v>
      </c>
      <c r="J699" t="s">
        <v>21</v>
      </c>
      <c r="K699" t="s">
        <v>22</v>
      </c>
      <c r="L699">
        <v>1522472400</v>
      </c>
      <c r="M699" s="12">
        <f t="shared" si="92"/>
        <v>43190.208333333328</v>
      </c>
      <c r="N699" s="14">
        <f t="shared" si="93"/>
        <v>43190.208333333328</v>
      </c>
      <c r="O699" s="9" t="str">
        <f t="shared" si="94"/>
        <v>March</v>
      </c>
      <c r="P699" s="9">
        <f t="shared" si="95"/>
        <v>2018</v>
      </c>
      <c r="Q699">
        <v>1522645200</v>
      </c>
      <c r="R699" s="5">
        <f t="shared" si="96"/>
        <v>43192.208333333328</v>
      </c>
      <c r="S699" t="b">
        <v>0</v>
      </c>
      <c r="T699" t="b">
        <v>0</v>
      </c>
      <c r="U699" t="s">
        <v>50</v>
      </c>
      <c r="V699" s="5" t="str">
        <f t="shared" si="97"/>
        <v>music</v>
      </c>
      <c r="W699" t="str">
        <f t="shared" si="98"/>
        <v>electric music</v>
      </c>
    </row>
    <row r="700" spans="1:23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7">
        <f t="shared" si="90"/>
        <v>4.466912114014252</v>
      </c>
      <c r="H700">
        <v>2893</v>
      </c>
      <c r="I700" s="8">
        <f t="shared" si="91"/>
        <v>65.004147943311438</v>
      </c>
      <c r="J700" t="s">
        <v>15</v>
      </c>
      <c r="K700" t="s">
        <v>16</v>
      </c>
      <c r="L700">
        <v>1322114400</v>
      </c>
      <c r="M700" s="12">
        <f t="shared" si="92"/>
        <v>40871.25</v>
      </c>
      <c r="N700" s="14">
        <f t="shared" si="93"/>
        <v>40871.25</v>
      </c>
      <c r="O700" s="9" t="str">
        <f t="shared" si="94"/>
        <v>November</v>
      </c>
      <c r="P700" s="9">
        <f t="shared" si="95"/>
        <v>2011</v>
      </c>
      <c r="Q700">
        <v>1323324000</v>
      </c>
      <c r="R700" s="5">
        <f t="shared" si="96"/>
        <v>40885.25</v>
      </c>
      <c r="S700" t="b">
        <v>0</v>
      </c>
      <c r="T700" t="b">
        <v>0</v>
      </c>
      <c r="U700" t="s">
        <v>65</v>
      </c>
      <c r="V700" s="5" t="str">
        <f t="shared" si="97"/>
        <v>technology</v>
      </c>
      <c r="W700" t="str">
        <f t="shared" si="98"/>
        <v>wearables</v>
      </c>
    </row>
    <row r="701" spans="1:23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 s="7">
        <f t="shared" si="90"/>
        <v>0.8439189189189189</v>
      </c>
      <c r="H701">
        <v>56</v>
      </c>
      <c r="I701" s="8">
        <f t="shared" si="91"/>
        <v>111.51785714285714</v>
      </c>
      <c r="J701" t="s">
        <v>21</v>
      </c>
      <c r="K701" t="s">
        <v>22</v>
      </c>
      <c r="L701">
        <v>1561438800</v>
      </c>
      <c r="M701" s="12">
        <f t="shared" si="92"/>
        <v>43641.208333333328</v>
      </c>
      <c r="N701" s="14">
        <f t="shared" si="93"/>
        <v>43641.208333333328</v>
      </c>
      <c r="O701" s="9" t="str">
        <f t="shared" si="94"/>
        <v>June</v>
      </c>
      <c r="P701" s="9">
        <f t="shared" si="95"/>
        <v>2019</v>
      </c>
      <c r="Q701">
        <v>1561525200</v>
      </c>
      <c r="R701" s="5">
        <f t="shared" si="96"/>
        <v>43642.208333333328</v>
      </c>
      <c r="S701" t="b">
        <v>0</v>
      </c>
      <c r="T701" t="b">
        <v>0</v>
      </c>
      <c r="U701" t="s">
        <v>53</v>
      </c>
      <c r="V701" s="5" t="str">
        <f t="shared" si="97"/>
        <v>film &amp; video</v>
      </c>
      <c r="W701" t="str">
        <f t="shared" si="98"/>
        <v>drama</v>
      </c>
    </row>
    <row r="702" spans="1:23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 s="7">
        <f t="shared" si="90"/>
        <v>0.03</v>
      </c>
      <c r="H702">
        <v>1</v>
      </c>
      <c r="I702" s="8">
        <f t="shared" si="91"/>
        <v>3</v>
      </c>
      <c r="J702" t="s">
        <v>21</v>
      </c>
      <c r="K702" t="s">
        <v>22</v>
      </c>
      <c r="L702">
        <v>1264399200</v>
      </c>
      <c r="M702" s="12">
        <f t="shared" si="92"/>
        <v>40203.25</v>
      </c>
      <c r="N702" s="14">
        <f t="shared" si="93"/>
        <v>40203.25</v>
      </c>
      <c r="O702" s="9" t="str">
        <f t="shared" si="94"/>
        <v>January</v>
      </c>
      <c r="P702" s="9">
        <f t="shared" si="95"/>
        <v>2010</v>
      </c>
      <c r="Q702">
        <v>1265695200</v>
      </c>
      <c r="R702" s="5">
        <f t="shared" si="96"/>
        <v>40218.25</v>
      </c>
      <c r="S702" t="b">
        <v>0</v>
      </c>
      <c r="T702" t="b">
        <v>0</v>
      </c>
      <c r="U702" t="s">
        <v>65</v>
      </c>
      <c r="V702" s="5" t="str">
        <f t="shared" si="97"/>
        <v>technology</v>
      </c>
      <c r="W702" t="str">
        <f t="shared" si="98"/>
        <v>wearables</v>
      </c>
    </row>
    <row r="703" spans="1:23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 s="7">
        <f t="shared" si="90"/>
        <v>1.7502692307692307</v>
      </c>
      <c r="H703">
        <v>820</v>
      </c>
      <c r="I703" s="8">
        <f t="shared" si="91"/>
        <v>110.99268292682927</v>
      </c>
      <c r="J703" t="s">
        <v>21</v>
      </c>
      <c r="K703" t="s">
        <v>22</v>
      </c>
      <c r="L703">
        <v>1301202000</v>
      </c>
      <c r="M703" s="12">
        <f t="shared" si="92"/>
        <v>40629.208333333336</v>
      </c>
      <c r="N703" s="14">
        <f t="shared" si="93"/>
        <v>40629.208333333336</v>
      </c>
      <c r="O703" s="9" t="str">
        <f t="shared" si="94"/>
        <v>March</v>
      </c>
      <c r="P703" s="9">
        <f t="shared" si="95"/>
        <v>2011</v>
      </c>
      <c r="Q703">
        <v>1301806800</v>
      </c>
      <c r="R703" s="5">
        <f t="shared" si="96"/>
        <v>40636.208333333336</v>
      </c>
      <c r="S703" t="b">
        <v>1</v>
      </c>
      <c r="T703" t="b">
        <v>0</v>
      </c>
      <c r="U703" t="s">
        <v>33</v>
      </c>
      <c r="V703" s="5" t="str">
        <f t="shared" si="97"/>
        <v>theater</v>
      </c>
      <c r="W703" t="str">
        <f t="shared" si="98"/>
        <v>plays</v>
      </c>
    </row>
    <row r="704" spans="1:23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 s="7">
        <f t="shared" si="90"/>
        <v>0.54137931034482756</v>
      </c>
      <c r="H704">
        <v>83</v>
      </c>
      <c r="I704" s="8">
        <f t="shared" si="91"/>
        <v>56.746987951807228</v>
      </c>
      <c r="J704" t="s">
        <v>21</v>
      </c>
      <c r="K704" t="s">
        <v>22</v>
      </c>
      <c r="L704">
        <v>1374469200</v>
      </c>
      <c r="M704" s="12">
        <f t="shared" si="92"/>
        <v>41477.208333333336</v>
      </c>
      <c r="N704" s="14">
        <f t="shared" si="93"/>
        <v>41477.208333333336</v>
      </c>
      <c r="O704" s="9" t="str">
        <f t="shared" si="94"/>
        <v>July</v>
      </c>
      <c r="P704" s="9">
        <f t="shared" si="95"/>
        <v>2013</v>
      </c>
      <c r="Q704">
        <v>1374901200</v>
      </c>
      <c r="R704" s="5">
        <f t="shared" si="96"/>
        <v>41482.208333333336</v>
      </c>
      <c r="S704" t="b">
        <v>0</v>
      </c>
      <c r="T704" t="b">
        <v>0</v>
      </c>
      <c r="U704" t="s">
        <v>65</v>
      </c>
      <c r="V704" s="5" t="str">
        <f t="shared" si="97"/>
        <v>technology</v>
      </c>
      <c r="W704" t="str">
        <f t="shared" si="98"/>
        <v>wearables</v>
      </c>
    </row>
    <row r="705" spans="1:23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7">
        <f t="shared" si="90"/>
        <v>3.1187381703470032</v>
      </c>
      <c r="H705">
        <v>2038</v>
      </c>
      <c r="I705" s="8">
        <f t="shared" si="91"/>
        <v>97.020608439646708</v>
      </c>
      <c r="J705" t="s">
        <v>21</v>
      </c>
      <c r="K705" t="s">
        <v>22</v>
      </c>
      <c r="L705">
        <v>1334984400</v>
      </c>
      <c r="M705" s="12">
        <f t="shared" si="92"/>
        <v>41020.208333333336</v>
      </c>
      <c r="N705" s="14">
        <f t="shared" si="93"/>
        <v>41020.208333333336</v>
      </c>
      <c r="O705" s="9" t="str">
        <f t="shared" si="94"/>
        <v>April</v>
      </c>
      <c r="P705" s="9">
        <f t="shared" si="95"/>
        <v>2012</v>
      </c>
      <c r="Q705">
        <v>1336453200</v>
      </c>
      <c r="R705" s="5">
        <f t="shared" si="96"/>
        <v>41037.208333333336</v>
      </c>
      <c r="S705" t="b">
        <v>1</v>
      </c>
      <c r="T705" t="b">
        <v>1</v>
      </c>
      <c r="U705" t="s">
        <v>206</v>
      </c>
      <c r="V705" s="5" t="str">
        <f t="shared" si="97"/>
        <v>publishing</v>
      </c>
      <c r="W705" t="str">
        <f t="shared" si="98"/>
        <v>translations</v>
      </c>
    </row>
    <row r="706" spans="1:23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 s="7">
        <f t="shared" si="90"/>
        <v>1.2278160919540231</v>
      </c>
      <c r="H706">
        <v>116</v>
      </c>
      <c r="I706" s="8">
        <f t="shared" si="91"/>
        <v>92.08620689655173</v>
      </c>
      <c r="J706" t="s">
        <v>21</v>
      </c>
      <c r="K706" t="s">
        <v>22</v>
      </c>
      <c r="L706">
        <v>1467608400</v>
      </c>
      <c r="M706" s="12">
        <f t="shared" si="92"/>
        <v>42555.208333333328</v>
      </c>
      <c r="N706" s="14">
        <f t="shared" si="93"/>
        <v>42555.208333333328</v>
      </c>
      <c r="O706" s="9" t="str">
        <f t="shared" si="94"/>
        <v>July</v>
      </c>
      <c r="P706" s="9">
        <f t="shared" si="95"/>
        <v>2016</v>
      </c>
      <c r="Q706">
        <v>1468904400</v>
      </c>
      <c r="R706" s="5">
        <f t="shared" si="96"/>
        <v>42570.208333333328</v>
      </c>
      <c r="S706" t="b">
        <v>0</v>
      </c>
      <c r="T706" t="b">
        <v>0</v>
      </c>
      <c r="U706" t="s">
        <v>71</v>
      </c>
      <c r="V706" s="5" t="str">
        <f t="shared" si="97"/>
        <v>film &amp; video</v>
      </c>
      <c r="W706" t="str">
        <f t="shared" si="98"/>
        <v>animation</v>
      </c>
    </row>
    <row r="707" spans="1:23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7">
        <f t="shared" ref="G707:G770" si="99">E707/D707</f>
        <v>0.99026517383618151</v>
      </c>
      <c r="H707">
        <v>2025</v>
      </c>
      <c r="I707" s="8">
        <f t="shared" ref="I707:I770" si="100">E707/H707</f>
        <v>82.986666666666665</v>
      </c>
      <c r="J707" t="s">
        <v>40</v>
      </c>
      <c r="K707" t="s">
        <v>41</v>
      </c>
      <c r="L707">
        <v>1386741600</v>
      </c>
      <c r="M707" s="12">
        <f t="shared" ref="M707:M770" si="101">(((L707/60)/60)/24)+DATE(1970,1,1)</f>
        <v>41619.25</v>
      </c>
      <c r="N707" s="14">
        <f t="shared" ref="N707:N770" si="102">(((L707/60)/60)/24)+DATE(1970,1,1)</f>
        <v>41619.25</v>
      </c>
      <c r="O707" s="9" t="str">
        <f t="shared" ref="O707:O770" si="103">TEXT(M707, "mmmm")</f>
        <v>December</v>
      </c>
      <c r="P707" s="9">
        <f t="shared" ref="P707:P770" si="104">YEAR(M707)</f>
        <v>2013</v>
      </c>
      <c r="Q707">
        <v>1387087200</v>
      </c>
      <c r="R707" s="5">
        <f t="shared" ref="R707:R770" si="105">(((Q707/60)/60)/24)+DATE(1970,1,1)</f>
        <v>41623.25</v>
      </c>
      <c r="S707" t="b">
        <v>0</v>
      </c>
      <c r="T707" t="b">
        <v>0</v>
      </c>
      <c r="U707" t="s">
        <v>68</v>
      </c>
      <c r="V707" s="5" t="str">
        <f t="shared" ref="V707:V770" si="106">LEFT(U707,FIND("/",U707)-1)</f>
        <v>publishing</v>
      </c>
      <c r="W707" t="str">
        <f t="shared" ref="W707:W770" si="107">RIGHT(U707,LEN(U707)-FIND("/",U707))</f>
        <v>nonfiction</v>
      </c>
    </row>
    <row r="708" spans="1:23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7">
        <f t="shared" si="99"/>
        <v>1.278468634686347</v>
      </c>
      <c r="H708">
        <v>1345</v>
      </c>
      <c r="I708" s="8">
        <f t="shared" si="100"/>
        <v>103.03791821561339</v>
      </c>
      <c r="J708" t="s">
        <v>26</v>
      </c>
      <c r="K708" t="s">
        <v>27</v>
      </c>
      <c r="L708">
        <v>1546754400</v>
      </c>
      <c r="M708" s="12">
        <f t="shared" si="101"/>
        <v>43471.25</v>
      </c>
      <c r="N708" s="14">
        <f t="shared" si="102"/>
        <v>43471.25</v>
      </c>
      <c r="O708" s="9" t="str">
        <f t="shared" si="103"/>
        <v>January</v>
      </c>
      <c r="P708" s="9">
        <f t="shared" si="104"/>
        <v>2019</v>
      </c>
      <c r="Q708">
        <v>1547445600</v>
      </c>
      <c r="R708" s="5">
        <f t="shared" si="105"/>
        <v>43479.25</v>
      </c>
      <c r="S708" t="b">
        <v>0</v>
      </c>
      <c r="T708" t="b">
        <v>1</v>
      </c>
      <c r="U708" t="s">
        <v>28</v>
      </c>
      <c r="V708" s="5" t="str">
        <f t="shared" si="106"/>
        <v>technology</v>
      </c>
      <c r="W708" t="str">
        <f t="shared" si="107"/>
        <v>web</v>
      </c>
    </row>
    <row r="709" spans="1:23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 s="7">
        <f t="shared" si="99"/>
        <v>1.5861643835616439</v>
      </c>
      <c r="H709">
        <v>168</v>
      </c>
      <c r="I709" s="8">
        <f t="shared" si="100"/>
        <v>68.922619047619051</v>
      </c>
      <c r="J709" t="s">
        <v>21</v>
      </c>
      <c r="K709" t="s">
        <v>22</v>
      </c>
      <c r="L709">
        <v>1544248800</v>
      </c>
      <c r="M709" s="12">
        <f t="shared" si="101"/>
        <v>43442.25</v>
      </c>
      <c r="N709" s="14">
        <f t="shared" si="102"/>
        <v>43442.25</v>
      </c>
      <c r="O709" s="9" t="str">
        <f t="shared" si="103"/>
        <v>December</v>
      </c>
      <c r="P709" s="9">
        <f t="shared" si="104"/>
        <v>2018</v>
      </c>
      <c r="Q709">
        <v>1547359200</v>
      </c>
      <c r="R709" s="5">
        <f t="shared" si="105"/>
        <v>43478.25</v>
      </c>
      <c r="S709" t="b">
        <v>0</v>
      </c>
      <c r="T709" t="b">
        <v>0</v>
      </c>
      <c r="U709" t="s">
        <v>53</v>
      </c>
      <c r="V709" s="5" t="str">
        <f t="shared" si="106"/>
        <v>film &amp; video</v>
      </c>
      <c r="W709" t="str">
        <f t="shared" si="107"/>
        <v>drama</v>
      </c>
    </row>
    <row r="710" spans="1:23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 s="7">
        <f t="shared" si="99"/>
        <v>7.0705882352941174</v>
      </c>
      <c r="H710">
        <v>137</v>
      </c>
      <c r="I710" s="8">
        <f t="shared" si="100"/>
        <v>87.737226277372258</v>
      </c>
      <c r="J710" t="s">
        <v>98</v>
      </c>
      <c r="K710" t="s">
        <v>99</v>
      </c>
      <c r="L710">
        <v>1495429200</v>
      </c>
      <c r="M710" s="12">
        <f t="shared" si="101"/>
        <v>42877.208333333328</v>
      </c>
      <c r="N710" s="14">
        <f t="shared" si="102"/>
        <v>42877.208333333328</v>
      </c>
      <c r="O710" s="9" t="str">
        <f t="shared" si="103"/>
        <v>May</v>
      </c>
      <c r="P710" s="9">
        <f t="shared" si="104"/>
        <v>2017</v>
      </c>
      <c r="Q710">
        <v>1496293200</v>
      </c>
      <c r="R710" s="5">
        <f t="shared" si="105"/>
        <v>42887.208333333328</v>
      </c>
      <c r="S710" t="b">
        <v>0</v>
      </c>
      <c r="T710" t="b">
        <v>0</v>
      </c>
      <c r="U710" t="s">
        <v>33</v>
      </c>
      <c r="V710" s="5" t="str">
        <f t="shared" si="106"/>
        <v>theater</v>
      </c>
      <c r="W710" t="str">
        <f t="shared" si="107"/>
        <v>plays</v>
      </c>
    </row>
    <row r="711" spans="1:23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 s="7">
        <f t="shared" si="99"/>
        <v>1.4238775510204082</v>
      </c>
      <c r="H711">
        <v>186</v>
      </c>
      <c r="I711" s="8">
        <f t="shared" si="100"/>
        <v>75.021505376344081</v>
      </c>
      <c r="J711" t="s">
        <v>107</v>
      </c>
      <c r="K711" t="s">
        <v>108</v>
      </c>
      <c r="L711">
        <v>1334811600</v>
      </c>
      <c r="M711" s="12">
        <f t="shared" si="101"/>
        <v>41018.208333333336</v>
      </c>
      <c r="N711" s="14">
        <f t="shared" si="102"/>
        <v>41018.208333333336</v>
      </c>
      <c r="O711" s="9" t="str">
        <f t="shared" si="103"/>
        <v>April</v>
      </c>
      <c r="P711" s="9">
        <f t="shared" si="104"/>
        <v>2012</v>
      </c>
      <c r="Q711">
        <v>1335416400</v>
      </c>
      <c r="R711" s="5">
        <f t="shared" si="105"/>
        <v>41025.208333333336</v>
      </c>
      <c r="S711" t="b">
        <v>0</v>
      </c>
      <c r="T711" t="b">
        <v>0</v>
      </c>
      <c r="U711" t="s">
        <v>33</v>
      </c>
      <c r="V711" s="5" t="str">
        <f t="shared" si="106"/>
        <v>theater</v>
      </c>
      <c r="W711" t="str">
        <f t="shared" si="107"/>
        <v>plays</v>
      </c>
    </row>
    <row r="712" spans="1:23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 s="7">
        <f t="shared" si="99"/>
        <v>1.4786046511627906</v>
      </c>
      <c r="H712">
        <v>125</v>
      </c>
      <c r="I712" s="8">
        <f t="shared" si="100"/>
        <v>50.863999999999997</v>
      </c>
      <c r="J712" t="s">
        <v>21</v>
      </c>
      <c r="K712" t="s">
        <v>22</v>
      </c>
      <c r="L712">
        <v>1531544400</v>
      </c>
      <c r="M712" s="12">
        <f t="shared" si="101"/>
        <v>43295.208333333328</v>
      </c>
      <c r="N712" s="14">
        <f t="shared" si="102"/>
        <v>43295.208333333328</v>
      </c>
      <c r="O712" s="9" t="str">
        <f t="shared" si="103"/>
        <v>July</v>
      </c>
      <c r="P712" s="9">
        <f t="shared" si="104"/>
        <v>2018</v>
      </c>
      <c r="Q712">
        <v>1532149200</v>
      </c>
      <c r="R712" s="5">
        <f t="shared" si="105"/>
        <v>43302.208333333328</v>
      </c>
      <c r="S712" t="b">
        <v>0</v>
      </c>
      <c r="T712" t="b">
        <v>1</v>
      </c>
      <c r="U712" t="s">
        <v>33</v>
      </c>
      <c r="V712" s="5" t="str">
        <f t="shared" si="106"/>
        <v>theater</v>
      </c>
      <c r="W712" t="str">
        <f t="shared" si="107"/>
        <v>plays</v>
      </c>
    </row>
    <row r="713" spans="1:23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 s="7">
        <f t="shared" si="99"/>
        <v>0.20322580645161289</v>
      </c>
      <c r="H713">
        <v>14</v>
      </c>
      <c r="I713" s="8">
        <f t="shared" si="100"/>
        <v>90</v>
      </c>
      <c r="J713" t="s">
        <v>107</v>
      </c>
      <c r="K713" t="s">
        <v>108</v>
      </c>
      <c r="L713">
        <v>1453615200</v>
      </c>
      <c r="M713" s="12">
        <f t="shared" si="101"/>
        <v>42393.25</v>
      </c>
      <c r="N713" s="14">
        <f t="shared" si="102"/>
        <v>42393.25</v>
      </c>
      <c r="O713" s="9" t="str">
        <f t="shared" si="103"/>
        <v>January</v>
      </c>
      <c r="P713" s="9">
        <f t="shared" si="104"/>
        <v>2016</v>
      </c>
      <c r="Q713">
        <v>1453788000</v>
      </c>
      <c r="R713" s="5">
        <f t="shared" si="105"/>
        <v>42395.25</v>
      </c>
      <c r="S713" t="b">
        <v>1</v>
      </c>
      <c r="T713" t="b">
        <v>1</v>
      </c>
      <c r="U713" t="s">
        <v>33</v>
      </c>
      <c r="V713" s="5" t="str">
        <f t="shared" si="106"/>
        <v>theater</v>
      </c>
      <c r="W713" t="str">
        <f t="shared" si="107"/>
        <v>plays</v>
      </c>
    </row>
    <row r="714" spans="1:23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 s="7">
        <f t="shared" si="99"/>
        <v>18.40625</v>
      </c>
      <c r="H714">
        <v>202</v>
      </c>
      <c r="I714" s="8">
        <f t="shared" si="100"/>
        <v>72.896039603960389</v>
      </c>
      <c r="J714" t="s">
        <v>21</v>
      </c>
      <c r="K714" t="s">
        <v>22</v>
      </c>
      <c r="L714">
        <v>1467954000</v>
      </c>
      <c r="M714" s="12">
        <f t="shared" si="101"/>
        <v>42559.208333333328</v>
      </c>
      <c r="N714" s="14">
        <f t="shared" si="102"/>
        <v>42559.208333333328</v>
      </c>
      <c r="O714" s="9" t="str">
        <f t="shared" si="103"/>
        <v>July</v>
      </c>
      <c r="P714" s="9">
        <f t="shared" si="104"/>
        <v>2016</v>
      </c>
      <c r="Q714">
        <v>1471496400</v>
      </c>
      <c r="R714" s="5">
        <f t="shared" si="105"/>
        <v>42600.208333333328</v>
      </c>
      <c r="S714" t="b">
        <v>0</v>
      </c>
      <c r="T714" t="b">
        <v>0</v>
      </c>
      <c r="U714" t="s">
        <v>33</v>
      </c>
      <c r="V714" s="5" t="str">
        <f t="shared" si="106"/>
        <v>theater</v>
      </c>
      <c r="W714" t="str">
        <f t="shared" si="107"/>
        <v>plays</v>
      </c>
    </row>
    <row r="715" spans="1:23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 s="7">
        <f t="shared" si="99"/>
        <v>1.6194202898550725</v>
      </c>
      <c r="H715">
        <v>103</v>
      </c>
      <c r="I715" s="8">
        <f t="shared" si="100"/>
        <v>108.48543689320388</v>
      </c>
      <c r="J715" t="s">
        <v>21</v>
      </c>
      <c r="K715" t="s">
        <v>22</v>
      </c>
      <c r="L715">
        <v>1471842000</v>
      </c>
      <c r="M715" s="12">
        <f t="shared" si="101"/>
        <v>42604.208333333328</v>
      </c>
      <c r="N715" s="14">
        <f t="shared" si="102"/>
        <v>42604.208333333328</v>
      </c>
      <c r="O715" s="9" t="str">
        <f t="shared" si="103"/>
        <v>August</v>
      </c>
      <c r="P715" s="9">
        <f t="shared" si="104"/>
        <v>2016</v>
      </c>
      <c r="Q715">
        <v>1472878800</v>
      </c>
      <c r="R715" s="5">
        <f t="shared" si="105"/>
        <v>42616.208333333328</v>
      </c>
      <c r="S715" t="b">
        <v>0</v>
      </c>
      <c r="T715" t="b">
        <v>0</v>
      </c>
      <c r="U715" t="s">
        <v>133</v>
      </c>
      <c r="V715" s="5" t="str">
        <f t="shared" si="106"/>
        <v>publishing</v>
      </c>
      <c r="W715" t="str">
        <f t="shared" si="107"/>
        <v>radio &amp; podcasts</v>
      </c>
    </row>
    <row r="716" spans="1:23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7">
        <f t="shared" si="99"/>
        <v>4.7282077922077921</v>
      </c>
      <c r="H716">
        <v>1785</v>
      </c>
      <c r="I716" s="8">
        <f t="shared" si="100"/>
        <v>101.98095238095237</v>
      </c>
      <c r="J716" t="s">
        <v>21</v>
      </c>
      <c r="K716" t="s">
        <v>22</v>
      </c>
      <c r="L716">
        <v>1408424400</v>
      </c>
      <c r="M716" s="12">
        <f t="shared" si="101"/>
        <v>41870.208333333336</v>
      </c>
      <c r="N716" s="14">
        <f t="shared" si="102"/>
        <v>41870.208333333336</v>
      </c>
      <c r="O716" s="9" t="str">
        <f t="shared" si="103"/>
        <v>August</v>
      </c>
      <c r="P716" s="9">
        <f t="shared" si="104"/>
        <v>2014</v>
      </c>
      <c r="Q716">
        <v>1408510800</v>
      </c>
      <c r="R716" s="5">
        <f t="shared" si="105"/>
        <v>41871.208333333336</v>
      </c>
      <c r="S716" t="b">
        <v>0</v>
      </c>
      <c r="T716" t="b">
        <v>0</v>
      </c>
      <c r="U716" t="s">
        <v>23</v>
      </c>
      <c r="V716" s="5" t="str">
        <f t="shared" si="106"/>
        <v>music</v>
      </c>
      <c r="W716" t="str">
        <f t="shared" si="107"/>
        <v>rock</v>
      </c>
    </row>
    <row r="717" spans="1:23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7">
        <f t="shared" si="99"/>
        <v>0.24466101694915254</v>
      </c>
      <c r="H717">
        <v>656</v>
      </c>
      <c r="I717" s="8">
        <f t="shared" si="100"/>
        <v>44.009146341463413</v>
      </c>
      <c r="J717" t="s">
        <v>21</v>
      </c>
      <c r="K717" t="s">
        <v>22</v>
      </c>
      <c r="L717">
        <v>1281157200</v>
      </c>
      <c r="M717" s="12">
        <f t="shared" si="101"/>
        <v>40397.208333333336</v>
      </c>
      <c r="N717" s="14">
        <f t="shared" si="102"/>
        <v>40397.208333333336</v>
      </c>
      <c r="O717" s="9" t="str">
        <f t="shared" si="103"/>
        <v>August</v>
      </c>
      <c r="P717" s="9">
        <f t="shared" si="104"/>
        <v>2010</v>
      </c>
      <c r="Q717">
        <v>1281589200</v>
      </c>
      <c r="R717" s="5">
        <f t="shared" si="105"/>
        <v>40402.208333333336</v>
      </c>
      <c r="S717" t="b">
        <v>0</v>
      </c>
      <c r="T717" t="b">
        <v>0</v>
      </c>
      <c r="U717" t="s">
        <v>292</v>
      </c>
      <c r="V717" s="5" t="str">
        <f t="shared" si="106"/>
        <v>games</v>
      </c>
      <c r="W717" t="str">
        <f t="shared" si="107"/>
        <v>mobile games</v>
      </c>
    </row>
    <row r="718" spans="1:23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 s="7">
        <f t="shared" si="99"/>
        <v>5.1764999999999999</v>
      </c>
      <c r="H718">
        <v>157</v>
      </c>
      <c r="I718" s="8">
        <f t="shared" si="100"/>
        <v>65.942675159235662</v>
      </c>
      <c r="J718" t="s">
        <v>21</v>
      </c>
      <c r="K718" t="s">
        <v>22</v>
      </c>
      <c r="L718">
        <v>1373432400</v>
      </c>
      <c r="M718" s="12">
        <f t="shared" si="101"/>
        <v>41465.208333333336</v>
      </c>
      <c r="N718" s="14">
        <f t="shared" si="102"/>
        <v>41465.208333333336</v>
      </c>
      <c r="O718" s="9" t="str">
        <f t="shared" si="103"/>
        <v>July</v>
      </c>
      <c r="P718" s="9">
        <f t="shared" si="104"/>
        <v>2013</v>
      </c>
      <c r="Q718">
        <v>1375851600</v>
      </c>
      <c r="R718" s="5">
        <f t="shared" si="105"/>
        <v>41493.208333333336</v>
      </c>
      <c r="S718" t="b">
        <v>0</v>
      </c>
      <c r="T718" t="b">
        <v>1</v>
      </c>
      <c r="U718" t="s">
        <v>33</v>
      </c>
      <c r="V718" s="5" t="str">
        <f t="shared" si="106"/>
        <v>theater</v>
      </c>
      <c r="W718" t="str">
        <f t="shared" si="107"/>
        <v>plays</v>
      </c>
    </row>
    <row r="719" spans="1:23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 s="7">
        <f t="shared" si="99"/>
        <v>2.4764285714285714</v>
      </c>
      <c r="H719">
        <v>555</v>
      </c>
      <c r="I719" s="8">
        <f t="shared" si="100"/>
        <v>24.987387387387386</v>
      </c>
      <c r="J719" t="s">
        <v>21</v>
      </c>
      <c r="K719" t="s">
        <v>22</v>
      </c>
      <c r="L719">
        <v>1313989200</v>
      </c>
      <c r="M719" s="12">
        <f t="shared" si="101"/>
        <v>40777.208333333336</v>
      </c>
      <c r="N719" s="14">
        <f t="shared" si="102"/>
        <v>40777.208333333336</v>
      </c>
      <c r="O719" s="9" t="str">
        <f t="shared" si="103"/>
        <v>August</v>
      </c>
      <c r="P719" s="9">
        <f t="shared" si="104"/>
        <v>2011</v>
      </c>
      <c r="Q719">
        <v>1315803600</v>
      </c>
      <c r="R719" s="5">
        <f t="shared" si="105"/>
        <v>40798.208333333336</v>
      </c>
      <c r="S719" t="b">
        <v>0</v>
      </c>
      <c r="T719" t="b">
        <v>0</v>
      </c>
      <c r="U719" t="s">
        <v>42</v>
      </c>
      <c r="V719" s="5" t="str">
        <f t="shared" si="106"/>
        <v>film &amp; video</v>
      </c>
      <c r="W719" t="str">
        <f t="shared" si="107"/>
        <v>documentary</v>
      </c>
    </row>
    <row r="720" spans="1:23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 s="7">
        <f t="shared" si="99"/>
        <v>1.0020481927710843</v>
      </c>
      <c r="H720">
        <v>297</v>
      </c>
      <c r="I720" s="8">
        <f t="shared" si="100"/>
        <v>28.003367003367003</v>
      </c>
      <c r="J720" t="s">
        <v>21</v>
      </c>
      <c r="K720" t="s">
        <v>22</v>
      </c>
      <c r="L720">
        <v>1371445200</v>
      </c>
      <c r="M720" s="12">
        <f t="shared" si="101"/>
        <v>41442.208333333336</v>
      </c>
      <c r="N720" s="14">
        <f t="shared" si="102"/>
        <v>41442.208333333336</v>
      </c>
      <c r="O720" s="9" t="str">
        <f t="shared" si="103"/>
        <v>June</v>
      </c>
      <c r="P720" s="9">
        <f t="shared" si="104"/>
        <v>2013</v>
      </c>
      <c r="Q720">
        <v>1373691600</v>
      </c>
      <c r="R720" s="5">
        <f t="shared" si="105"/>
        <v>41468.208333333336</v>
      </c>
      <c r="S720" t="b">
        <v>0</v>
      </c>
      <c r="T720" t="b">
        <v>0</v>
      </c>
      <c r="U720" t="s">
        <v>65</v>
      </c>
      <c r="V720" s="5" t="str">
        <f t="shared" si="106"/>
        <v>technology</v>
      </c>
      <c r="W720" t="str">
        <f t="shared" si="107"/>
        <v>wearables</v>
      </c>
    </row>
    <row r="721" spans="1:23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 s="7">
        <f t="shared" si="99"/>
        <v>1.53</v>
      </c>
      <c r="H721">
        <v>123</v>
      </c>
      <c r="I721" s="8">
        <f t="shared" si="100"/>
        <v>85.829268292682926</v>
      </c>
      <c r="J721" t="s">
        <v>21</v>
      </c>
      <c r="K721" t="s">
        <v>22</v>
      </c>
      <c r="L721">
        <v>1338267600</v>
      </c>
      <c r="M721" s="12">
        <f t="shared" si="101"/>
        <v>41058.208333333336</v>
      </c>
      <c r="N721" s="14">
        <f t="shared" si="102"/>
        <v>41058.208333333336</v>
      </c>
      <c r="O721" s="9" t="str">
        <f t="shared" si="103"/>
        <v>May</v>
      </c>
      <c r="P721" s="9">
        <f t="shared" si="104"/>
        <v>2012</v>
      </c>
      <c r="Q721">
        <v>1339218000</v>
      </c>
      <c r="R721" s="5">
        <f t="shared" si="105"/>
        <v>41069.208333333336</v>
      </c>
      <c r="S721" t="b">
        <v>0</v>
      </c>
      <c r="T721" t="b">
        <v>0</v>
      </c>
      <c r="U721" t="s">
        <v>119</v>
      </c>
      <c r="V721" s="5" t="str">
        <f t="shared" si="106"/>
        <v>publishing</v>
      </c>
      <c r="W721" t="str">
        <f t="shared" si="107"/>
        <v>fiction</v>
      </c>
    </row>
    <row r="722" spans="1:23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 s="7">
        <f t="shared" si="99"/>
        <v>0.37091954022988505</v>
      </c>
      <c r="H722">
        <v>38</v>
      </c>
      <c r="I722" s="8">
        <f t="shared" si="100"/>
        <v>84.921052631578945</v>
      </c>
      <c r="J722" t="s">
        <v>36</v>
      </c>
      <c r="K722" t="s">
        <v>37</v>
      </c>
      <c r="L722">
        <v>1519192800</v>
      </c>
      <c r="M722" s="12">
        <f t="shared" si="101"/>
        <v>43152.25</v>
      </c>
      <c r="N722" s="14">
        <f t="shared" si="102"/>
        <v>43152.25</v>
      </c>
      <c r="O722" s="9" t="str">
        <f t="shared" si="103"/>
        <v>February</v>
      </c>
      <c r="P722" s="9">
        <f t="shared" si="104"/>
        <v>2018</v>
      </c>
      <c r="Q722">
        <v>1520402400</v>
      </c>
      <c r="R722" s="5">
        <f t="shared" si="105"/>
        <v>43166.25</v>
      </c>
      <c r="S722" t="b">
        <v>0</v>
      </c>
      <c r="T722" t="b">
        <v>1</v>
      </c>
      <c r="U722" t="s">
        <v>33</v>
      </c>
      <c r="V722" s="5" t="str">
        <f t="shared" si="106"/>
        <v>theater</v>
      </c>
      <c r="W722" t="str">
        <f t="shared" si="107"/>
        <v>plays</v>
      </c>
    </row>
    <row r="723" spans="1:23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 s="7">
        <f t="shared" si="99"/>
        <v>4.3923948220064728E-2</v>
      </c>
      <c r="H723">
        <v>60</v>
      </c>
      <c r="I723" s="8">
        <f t="shared" si="100"/>
        <v>90.483333333333334</v>
      </c>
      <c r="J723" t="s">
        <v>21</v>
      </c>
      <c r="K723" t="s">
        <v>22</v>
      </c>
      <c r="L723">
        <v>1522818000</v>
      </c>
      <c r="M723" s="12">
        <f t="shared" si="101"/>
        <v>43194.208333333328</v>
      </c>
      <c r="N723" s="14">
        <f t="shared" si="102"/>
        <v>43194.208333333328</v>
      </c>
      <c r="O723" s="9" t="str">
        <f t="shared" si="103"/>
        <v>April</v>
      </c>
      <c r="P723" s="9">
        <f t="shared" si="104"/>
        <v>2018</v>
      </c>
      <c r="Q723">
        <v>1523336400</v>
      </c>
      <c r="R723" s="5">
        <f t="shared" si="105"/>
        <v>43200.208333333328</v>
      </c>
      <c r="S723" t="b">
        <v>0</v>
      </c>
      <c r="T723" t="b">
        <v>0</v>
      </c>
      <c r="U723" t="s">
        <v>23</v>
      </c>
      <c r="V723" s="5" t="str">
        <f t="shared" si="106"/>
        <v>music</v>
      </c>
      <c r="W723" t="str">
        <f t="shared" si="107"/>
        <v>rock</v>
      </c>
    </row>
    <row r="724" spans="1:23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7">
        <f t="shared" si="99"/>
        <v>1.5650721649484536</v>
      </c>
      <c r="H724">
        <v>3036</v>
      </c>
      <c r="I724" s="8">
        <f t="shared" si="100"/>
        <v>25.00197628458498</v>
      </c>
      <c r="J724" t="s">
        <v>21</v>
      </c>
      <c r="K724" t="s">
        <v>22</v>
      </c>
      <c r="L724">
        <v>1509948000</v>
      </c>
      <c r="M724" s="12">
        <f t="shared" si="101"/>
        <v>43045.25</v>
      </c>
      <c r="N724" s="14">
        <f t="shared" si="102"/>
        <v>43045.25</v>
      </c>
      <c r="O724" s="9" t="str">
        <f t="shared" si="103"/>
        <v>November</v>
      </c>
      <c r="P724" s="9">
        <f t="shared" si="104"/>
        <v>2017</v>
      </c>
      <c r="Q724">
        <v>1512280800</v>
      </c>
      <c r="R724" s="5">
        <f t="shared" si="105"/>
        <v>43072.25</v>
      </c>
      <c r="S724" t="b">
        <v>0</v>
      </c>
      <c r="T724" t="b">
        <v>0</v>
      </c>
      <c r="U724" t="s">
        <v>42</v>
      </c>
      <c r="V724" s="5" t="str">
        <f t="shared" si="106"/>
        <v>film &amp; video</v>
      </c>
      <c r="W724" t="str">
        <f t="shared" si="107"/>
        <v>documentary</v>
      </c>
    </row>
    <row r="725" spans="1:23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 s="7">
        <f t="shared" si="99"/>
        <v>2.704081632653061</v>
      </c>
      <c r="H725">
        <v>144</v>
      </c>
      <c r="I725" s="8">
        <f t="shared" si="100"/>
        <v>92.013888888888886</v>
      </c>
      <c r="J725" t="s">
        <v>26</v>
      </c>
      <c r="K725" t="s">
        <v>27</v>
      </c>
      <c r="L725">
        <v>1456898400</v>
      </c>
      <c r="M725" s="12">
        <f t="shared" si="101"/>
        <v>42431.25</v>
      </c>
      <c r="N725" s="14">
        <f t="shared" si="102"/>
        <v>42431.25</v>
      </c>
      <c r="O725" s="9" t="str">
        <f t="shared" si="103"/>
        <v>March</v>
      </c>
      <c r="P725" s="9">
        <f t="shared" si="104"/>
        <v>2016</v>
      </c>
      <c r="Q725">
        <v>1458709200</v>
      </c>
      <c r="R725" s="5">
        <f t="shared" si="105"/>
        <v>42452.208333333328</v>
      </c>
      <c r="S725" t="b">
        <v>0</v>
      </c>
      <c r="T725" t="b">
        <v>0</v>
      </c>
      <c r="U725" t="s">
        <v>33</v>
      </c>
      <c r="V725" s="5" t="str">
        <f t="shared" si="106"/>
        <v>theater</v>
      </c>
      <c r="W725" t="str">
        <f t="shared" si="107"/>
        <v>plays</v>
      </c>
    </row>
    <row r="726" spans="1:23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 s="7">
        <f t="shared" si="99"/>
        <v>1.3405952380952382</v>
      </c>
      <c r="H726">
        <v>121</v>
      </c>
      <c r="I726" s="8">
        <f t="shared" si="100"/>
        <v>93.066115702479337</v>
      </c>
      <c r="J726" t="s">
        <v>40</v>
      </c>
      <c r="K726" t="s">
        <v>41</v>
      </c>
      <c r="L726">
        <v>1413954000</v>
      </c>
      <c r="M726" s="12">
        <f t="shared" si="101"/>
        <v>41934.208333333336</v>
      </c>
      <c r="N726" s="14">
        <f t="shared" si="102"/>
        <v>41934.208333333336</v>
      </c>
      <c r="O726" s="9" t="str">
        <f t="shared" si="103"/>
        <v>October</v>
      </c>
      <c r="P726" s="9">
        <f t="shared" si="104"/>
        <v>2014</v>
      </c>
      <c r="Q726">
        <v>1414126800</v>
      </c>
      <c r="R726" s="5">
        <f t="shared" si="105"/>
        <v>41936.208333333336</v>
      </c>
      <c r="S726" t="b">
        <v>0</v>
      </c>
      <c r="T726" t="b">
        <v>1</v>
      </c>
      <c r="U726" t="s">
        <v>33</v>
      </c>
      <c r="V726" s="5" t="str">
        <f t="shared" si="106"/>
        <v>theater</v>
      </c>
      <c r="W726" t="str">
        <f t="shared" si="107"/>
        <v>plays</v>
      </c>
    </row>
    <row r="727" spans="1:23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7">
        <f t="shared" si="99"/>
        <v>0.50398033126293995</v>
      </c>
      <c r="H727">
        <v>1596</v>
      </c>
      <c r="I727" s="8">
        <f t="shared" si="100"/>
        <v>61.008145363408524</v>
      </c>
      <c r="J727" t="s">
        <v>21</v>
      </c>
      <c r="K727" t="s">
        <v>22</v>
      </c>
      <c r="L727">
        <v>1416031200</v>
      </c>
      <c r="M727" s="12">
        <f t="shared" si="101"/>
        <v>41958.25</v>
      </c>
      <c r="N727" s="14">
        <f t="shared" si="102"/>
        <v>41958.25</v>
      </c>
      <c r="O727" s="9" t="str">
        <f t="shared" si="103"/>
        <v>November</v>
      </c>
      <c r="P727" s="9">
        <f t="shared" si="104"/>
        <v>2014</v>
      </c>
      <c r="Q727">
        <v>1416204000</v>
      </c>
      <c r="R727" s="5">
        <f t="shared" si="105"/>
        <v>41960.25</v>
      </c>
      <c r="S727" t="b">
        <v>0</v>
      </c>
      <c r="T727" t="b">
        <v>0</v>
      </c>
      <c r="U727" t="s">
        <v>292</v>
      </c>
      <c r="V727" s="5" t="str">
        <f t="shared" si="106"/>
        <v>games</v>
      </c>
      <c r="W727" t="str">
        <f t="shared" si="107"/>
        <v>mobile games</v>
      </c>
    </row>
    <row r="728" spans="1:23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 s="7">
        <f t="shared" si="99"/>
        <v>0.88815837937384901</v>
      </c>
      <c r="H728">
        <v>524</v>
      </c>
      <c r="I728" s="8">
        <f t="shared" si="100"/>
        <v>92.036259541984734</v>
      </c>
      <c r="J728" t="s">
        <v>21</v>
      </c>
      <c r="K728" t="s">
        <v>22</v>
      </c>
      <c r="L728">
        <v>1287982800</v>
      </c>
      <c r="M728" s="12">
        <f t="shared" si="101"/>
        <v>40476.208333333336</v>
      </c>
      <c r="N728" s="14">
        <f t="shared" si="102"/>
        <v>40476.208333333336</v>
      </c>
      <c r="O728" s="9" t="str">
        <f t="shared" si="103"/>
        <v>October</v>
      </c>
      <c r="P728" s="9">
        <f t="shared" si="104"/>
        <v>2010</v>
      </c>
      <c r="Q728">
        <v>1288501200</v>
      </c>
      <c r="R728" s="5">
        <f t="shared" si="105"/>
        <v>40482.208333333336</v>
      </c>
      <c r="S728" t="b">
        <v>0</v>
      </c>
      <c r="T728" t="b">
        <v>1</v>
      </c>
      <c r="U728" t="s">
        <v>33</v>
      </c>
      <c r="V728" s="5" t="str">
        <f t="shared" si="106"/>
        <v>theater</v>
      </c>
      <c r="W728" t="str">
        <f t="shared" si="107"/>
        <v>plays</v>
      </c>
    </row>
    <row r="729" spans="1:23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 s="7">
        <f t="shared" si="99"/>
        <v>1.65</v>
      </c>
      <c r="H729">
        <v>181</v>
      </c>
      <c r="I729" s="8">
        <f t="shared" si="100"/>
        <v>81.132596685082873</v>
      </c>
      <c r="J729" t="s">
        <v>21</v>
      </c>
      <c r="K729" t="s">
        <v>22</v>
      </c>
      <c r="L729">
        <v>1547964000</v>
      </c>
      <c r="M729" s="12">
        <f t="shared" si="101"/>
        <v>43485.25</v>
      </c>
      <c r="N729" s="14">
        <f t="shared" si="102"/>
        <v>43485.25</v>
      </c>
      <c r="O729" s="9" t="str">
        <f t="shared" si="103"/>
        <v>January</v>
      </c>
      <c r="P729" s="9">
        <f t="shared" si="104"/>
        <v>2019</v>
      </c>
      <c r="Q729">
        <v>1552971600</v>
      </c>
      <c r="R729" s="5">
        <f t="shared" si="105"/>
        <v>43543.208333333328</v>
      </c>
      <c r="S729" t="b">
        <v>0</v>
      </c>
      <c r="T729" t="b">
        <v>0</v>
      </c>
      <c r="U729" t="s">
        <v>28</v>
      </c>
      <c r="V729" s="5" t="str">
        <f t="shared" si="106"/>
        <v>technology</v>
      </c>
      <c r="W729" t="str">
        <f t="shared" si="107"/>
        <v>web</v>
      </c>
    </row>
    <row r="730" spans="1:23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 s="7">
        <f t="shared" si="99"/>
        <v>0.17499999999999999</v>
      </c>
      <c r="H730">
        <v>10</v>
      </c>
      <c r="I730" s="8">
        <f t="shared" si="100"/>
        <v>73.5</v>
      </c>
      <c r="J730" t="s">
        <v>21</v>
      </c>
      <c r="K730" t="s">
        <v>22</v>
      </c>
      <c r="L730">
        <v>1464152400</v>
      </c>
      <c r="M730" s="12">
        <f t="shared" si="101"/>
        <v>42515.208333333328</v>
      </c>
      <c r="N730" s="14">
        <f t="shared" si="102"/>
        <v>42515.208333333328</v>
      </c>
      <c r="O730" s="9" t="str">
        <f t="shared" si="103"/>
        <v>May</v>
      </c>
      <c r="P730" s="9">
        <f t="shared" si="104"/>
        <v>2016</v>
      </c>
      <c r="Q730">
        <v>1465102800</v>
      </c>
      <c r="R730" s="5">
        <f t="shared" si="105"/>
        <v>42526.208333333328</v>
      </c>
      <c r="S730" t="b">
        <v>0</v>
      </c>
      <c r="T730" t="b">
        <v>0</v>
      </c>
      <c r="U730" t="s">
        <v>33</v>
      </c>
      <c r="V730" s="5" t="str">
        <f t="shared" si="106"/>
        <v>theater</v>
      </c>
      <c r="W730" t="str">
        <f t="shared" si="107"/>
        <v>plays</v>
      </c>
    </row>
    <row r="731" spans="1:23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 s="7">
        <f t="shared" si="99"/>
        <v>1.8566071428571429</v>
      </c>
      <c r="H731">
        <v>122</v>
      </c>
      <c r="I731" s="8">
        <f t="shared" si="100"/>
        <v>85.221311475409834</v>
      </c>
      <c r="J731" t="s">
        <v>21</v>
      </c>
      <c r="K731" t="s">
        <v>22</v>
      </c>
      <c r="L731">
        <v>1359957600</v>
      </c>
      <c r="M731" s="12">
        <f t="shared" si="101"/>
        <v>41309.25</v>
      </c>
      <c r="N731" s="14">
        <f t="shared" si="102"/>
        <v>41309.25</v>
      </c>
      <c r="O731" s="9" t="str">
        <f t="shared" si="103"/>
        <v>February</v>
      </c>
      <c r="P731" s="9">
        <f t="shared" si="104"/>
        <v>2013</v>
      </c>
      <c r="Q731">
        <v>1360130400</v>
      </c>
      <c r="R731" s="5">
        <f t="shared" si="105"/>
        <v>41311.25</v>
      </c>
      <c r="S731" t="b">
        <v>0</v>
      </c>
      <c r="T731" t="b">
        <v>0</v>
      </c>
      <c r="U731" t="s">
        <v>53</v>
      </c>
      <c r="V731" s="5" t="str">
        <f t="shared" si="106"/>
        <v>film &amp; video</v>
      </c>
      <c r="W731" t="str">
        <f t="shared" si="107"/>
        <v>drama</v>
      </c>
    </row>
    <row r="732" spans="1:23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7">
        <f t="shared" si="99"/>
        <v>4.1266319444444441</v>
      </c>
      <c r="H732">
        <v>1071</v>
      </c>
      <c r="I732" s="8">
        <f t="shared" si="100"/>
        <v>110.96825396825396</v>
      </c>
      <c r="J732" t="s">
        <v>15</v>
      </c>
      <c r="K732" t="s">
        <v>16</v>
      </c>
      <c r="L732">
        <v>1432357200</v>
      </c>
      <c r="M732" s="12">
        <f t="shared" si="101"/>
        <v>42147.208333333328</v>
      </c>
      <c r="N732" s="14">
        <f t="shared" si="102"/>
        <v>42147.208333333328</v>
      </c>
      <c r="O732" s="9" t="str">
        <f t="shared" si="103"/>
        <v>May</v>
      </c>
      <c r="P732" s="9">
        <f t="shared" si="104"/>
        <v>2015</v>
      </c>
      <c r="Q732">
        <v>1432875600</v>
      </c>
      <c r="R732" s="5">
        <f t="shared" si="105"/>
        <v>42153.208333333328</v>
      </c>
      <c r="S732" t="b">
        <v>0</v>
      </c>
      <c r="T732" t="b">
        <v>0</v>
      </c>
      <c r="U732" t="s">
        <v>65</v>
      </c>
      <c r="V732" s="5" t="str">
        <f t="shared" si="106"/>
        <v>technology</v>
      </c>
      <c r="W732" t="str">
        <f t="shared" si="107"/>
        <v>wearables</v>
      </c>
    </row>
    <row r="733" spans="1:23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 s="7">
        <f t="shared" si="99"/>
        <v>0.90249999999999997</v>
      </c>
      <c r="H733">
        <v>219</v>
      </c>
      <c r="I733" s="8">
        <f t="shared" si="100"/>
        <v>32.968036529680369</v>
      </c>
      <c r="J733" t="s">
        <v>21</v>
      </c>
      <c r="K733" t="s">
        <v>22</v>
      </c>
      <c r="L733">
        <v>1500786000</v>
      </c>
      <c r="M733" s="12">
        <f t="shared" si="101"/>
        <v>42939.208333333328</v>
      </c>
      <c r="N733" s="14">
        <f t="shared" si="102"/>
        <v>42939.208333333328</v>
      </c>
      <c r="O733" s="9" t="str">
        <f t="shared" si="103"/>
        <v>July</v>
      </c>
      <c r="P733" s="9">
        <f t="shared" si="104"/>
        <v>2017</v>
      </c>
      <c r="Q733">
        <v>1500872400</v>
      </c>
      <c r="R733" s="5">
        <f t="shared" si="105"/>
        <v>42940.208333333328</v>
      </c>
      <c r="S733" t="b">
        <v>0</v>
      </c>
      <c r="T733" t="b">
        <v>0</v>
      </c>
      <c r="U733" t="s">
        <v>28</v>
      </c>
      <c r="V733" s="5" t="str">
        <f t="shared" si="106"/>
        <v>technology</v>
      </c>
      <c r="W733" t="str">
        <f t="shared" si="107"/>
        <v>web</v>
      </c>
    </row>
    <row r="734" spans="1:23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7">
        <f t="shared" si="99"/>
        <v>0.91984615384615387</v>
      </c>
      <c r="H734">
        <v>1121</v>
      </c>
      <c r="I734" s="8">
        <f t="shared" si="100"/>
        <v>96.005352363960753</v>
      </c>
      <c r="J734" t="s">
        <v>21</v>
      </c>
      <c r="K734" t="s">
        <v>22</v>
      </c>
      <c r="L734">
        <v>1490158800</v>
      </c>
      <c r="M734" s="12">
        <f t="shared" si="101"/>
        <v>42816.208333333328</v>
      </c>
      <c r="N734" s="14">
        <f t="shared" si="102"/>
        <v>42816.208333333328</v>
      </c>
      <c r="O734" s="9" t="str">
        <f t="shared" si="103"/>
        <v>March</v>
      </c>
      <c r="P734" s="9">
        <f t="shared" si="104"/>
        <v>2017</v>
      </c>
      <c r="Q734">
        <v>1492146000</v>
      </c>
      <c r="R734" s="5">
        <f t="shared" si="105"/>
        <v>42839.208333333328</v>
      </c>
      <c r="S734" t="b">
        <v>0</v>
      </c>
      <c r="T734" t="b">
        <v>1</v>
      </c>
      <c r="U734" t="s">
        <v>23</v>
      </c>
      <c r="V734" s="5" t="str">
        <f t="shared" si="106"/>
        <v>music</v>
      </c>
      <c r="W734" t="str">
        <f t="shared" si="107"/>
        <v>rock</v>
      </c>
    </row>
    <row r="735" spans="1:23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 s="7">
        <f t="shared" si="99"/>
        <v>5.2700632911392402</v>
      </c>
      <c r="H735">
        <v>980</v>
      </c>
      <c r="I735" s="8">
        <f t="shared" si="100"/>
        <v>84.96632653061225</v>
      </c>
      <c r="J735" t="s">
        <v>21</v>
      </c>
      <c r="K735" t="s">
        <v>22</v>
      </c>
      <c r="L735">
        <v>1406178000</v>
      </c>
      <c r="M735" s="12">
        <f t="shared" si="101"/>
        <v>41844.208333333336</v>
      </c>
      <c r="N735" s="14">
        <f t="shared" si="102"/>
        <v>41844.208333333336</v>
      </c>
      <c r="O735" s="9" t="str">
        <f t="shared" si="103"/>
        <v>July</v>
      </c>
      <c r="P735" s="9">
        <f t="shared" si="104"/>
        <v>2014</v>
      </c>
      <c r="Q735">
        <v>1407301200</v>
      </c>
      <c r="R735" s="5">
        <f t="shared" si="105"/>
        <v>41857.208333333336</v>
      </c>
      <c r="S735" t="b">
        <v>0</v>
      </c>
      <c r="T735" t="b">
        <v>0</v>
      </c>
      <c r="U735" t="s">
        <v>148</v>
      </c>
      <c r="V735" s="5" t="str">
        <f t="shared" si="106"/>
        <v>music</v>
      </c>
      <c r="W735" t="str">
        <f t="shared" si="107"/>
        <v>metal</v>
      </c>
    </row>
    <row r="736" spans="1:23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 s="7">
        <f t="shared" si="99"/>
        <v>3.1914285714285713</v>
      </c>
      <c r="H736">
        <v>536</v>
      </c>
      <c r="I736" s="8">
        <f t="shared" si="100"/>
        <v>25.007462686567163</v>
      </c>
      <c r="J736" t="s">
        <v>21</v>
      </c>
      <c r="K736" t="s">
        <v>22</v>
      </c>
      <c r="L736">
        <v>1485583200</v>
      </c>
      <c r="M736" s="12">
        <f t="shared" si="101"/>
        <v>42763.25</v>
      </c>
      <c r="N736" s="14">
        <f t="shared" si="102"/>
        <v>42763.25</v>
      </c>
      <c r="O736" s="9" t="str">
        <f t="shared" si="103"/>
        <v>January</v>
      </c>
      <c r="P736" s="9">
        <f t="shared" si="104"/>
        <v>2017</v>
      </c>
      <c r="Q736">
        <v>1486620000</v>
      </c>
      <c r="R736" s="5">
        <f t="shared" si="105"/>
        <v>42775.25</v>
      </c>
      <c r="S736" t="b">
        <v>0</v>
      </c>
      <c r="T736" t="b">
        <v>1</v>
      </c>
      <c r="U736" t="s">
        <v>33</v>
      </c>
      <c r="V736" s="5" t="str">
        <f t="shared" si="106"/>
        <v>theater</v>
      </c>
      <c r="W736" t="str">
        <f t="shared" si="107"/>
        <v>plays</v>
      </c>
    </row>
    <row r="737" spans="1:23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7">
        <f t="shared" si="99"/>
        <v>3.5418867924528303</v>
      </c>
      <c r="H737">
        <v>1991</v>
      </c>
      <c r="I737" s="8">
        <f t="shared" si="100"/>
        <v>65.998995479658461</v>
      </c>
      <c r="J737" t="s">
        <v>21</v>
      </c>
      <c r="K737" t="s">
        <v>22</v>
      </c>
      <c r="L737">
        <v>1459314000</v>
      </c>
      <c r="M737" s="12">
        <f t="shared" si="101"/>
        <v>42459.208333333328</v>
      </c>
      <c r="N737" s="14">
        <f t="shared" si="102"/>
        <v>42459.208333333328</v>
      </c>
      <c r="O737" s="9" t="str">
        <f t="shared" si="103"/>
        <v>March</v>
      </c>
      <c r="P737" s="9">
        <f t="shared" si="104"/>
        <v>2016</v>
      </c>
      <c r="Q737">
        <v>1459918800</v>
      </c>
      <c r="R737" s="5">
        <f t="shared" si="105"/>
        <v>42466.208333333328</v>
      </c>
      <c r="S737" t="b">
        <v>0</v>
      </c>
      <c r="T737" t="b">
        <v>0</v>
      </c>
      <c r="U737" t="s">
        <v>122</v>
      </c>
      <c r="V737" s="5" t="str">
        <f t="shared" si="106"/>
        <v>photography</v>
      </c>
      <c r="W737" t="str">
        <f t="shared" si="107"/>
        <v>photography books</v>
      </c>
    </row>
    <row r="738" spans="1:23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 s="7">
        <f t="shared" si="99"/>
        <v>0.32896103896103895</v>
      </c>
      <c r="H738">
        <v>29</v>
      </c>
      <c r="I738" s="8">
        <f t="shared" si="100"/>
        <v>87.34482758620689</v>
      </c>
      <c r="J738" t="s">
        <v>21</v>
      </c>
      <c r="K738" t="s">
        <v>22</v>
      </c>
      <c r="L738">
        <v>1424412000</v>
      </c>
      <c r="M738" s="12">
        <f t="shared" si="101"/>
        <v>42055.25</v>
      </c>
      <c r="N738" s="14">
        <f t="shared" si="102"/>
        <v>42055.25</v>
      </c>
      <c r="O738" s="9" t="str">
        <f t="shared" si="103"/>
        <v>February</v>
      </c>
      <c r="P738" s="9">
        <f t="shared" si="104"/>
        <v>2015</v>
      </c>
      <c r="Q738">
        <v>1424757600</v>
      </c>
      <c r="R738" s="5">
        <f t="shared" si="105"/>
        <v>42059.25</v>
      </c>
      <c r="S738" t="b">
        <v>0</v>
      </c>
      <c r="T738" t="b">
        <v>0</v>
      </c>
      <c r="U738" t="s">
        <v>68</v>
      </c>
      <c r="V738" s="5" t="str">
        <f t="shared" si="106"/>
        <v>publishing</v>
      </c>
      <c r="W738" t="str">
        <f t="shared" si="107"/>
        <v>nonfiction</v>
      </c>
    </row>
    <row r="739" spans="1:23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 s="7">
        <f t="shared" si="99"/>
        <v>1.358918918918919</v>
      </c>
      <c r="H739">
        <v>180</v>
      </c>
      <c r="I739" s="8">
        <f t="shared" si="100"/>
        <v>27.933333333333334</v>
      </c>
      <c r="J739" t="s">
        <v>21</v>
      </c>
      <c r="K739" t="s">
        <v>22</v>
      </c>
      <c r="L739">
        <v>1478844000</v>
      </c>
      <c r="M739" s="12">
        <f t="shared" si="101"/>
        <v>42685.25</v>
      </c>
      <c r="N739" s="14">
        <f t="shared" si="102"/>
        <v>42685.25</v>
      </c>
      <c r="O739" s="9" t="str">
        <f t="shared" si="103"/>
        <v>November</v>
      </c>
      <c r="P739" s="9">
        <f t="shared" si="104"/>
        <v>2016</v>
      </c>
      <c r="Q739">
        <v>1479880800</v>
      </c>
      <c r="R739" s="5">
        <f t="shared" si="105"/>
        <v>42697.25</v>
      </c>
      <c r="S739" t="b">
        <v>0</v>
      </c>
      <c r="T739" t="b">
        <v>0</v>
      </c>
      <c r="U739" t="s">
        <v>60</v>
      </c>
      <c r="V739" s="5" t="str">
        <f t="shared" si="106"/>
        <v>music</v>
      </c>
      <c r="W739" t="str">
        <f t="shared" si="107"/>
        <v>indie rock</v>
      </c>
    </row>
    <row r="740" spans="1:23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 s="7">
        <f t="shared" si="99"/>
        <v>2.0843373493975904E-2</v>
      </c>
      <c r="H740">
        <v>15</v>
      </c>
      <c r="I740" s="8">
        <f t="shared" si="100"/>
        <v>103.8</v>
      </c>
      <c r="J740" t="s">
        <v>21</v>
      </c>
      <c r="K740" t="s">
        <v>22</v>
      </c>
      <c r="L740">
        <v>1416117600</v>
      </c>
      <c r="M740" s="12">
        <f t="shared" si="101"/>
        <v>41959.25</v>
      </c>
      <c r="N740" s="14">
        <f t="shared" si="102"/>
        <v>41959.25</v>
      </c>
      <c r="O740" s="9" t="str">
        <f t="shared" si="103"/>
        <v>November</v>
      </c>
      <c r="P740" s="9">
        <f t="shared" si="104"/>
        <v>2014</v>
      </c>
      <c r="Q740">
        <v>1418018400</v>
      </c>
      <c r="R740" s="5">
        <f t="shared" si="105"/>
        <v>41981.25</v>
      </c>
      <c r="S740" t="b">
        <v>0</v>
      </c>
      <c r="T740" t="b">
        <v>1</v>
      </c>
      <c r="U740" t="s">
        <v>33</v>
      </c>
      <c r="V740" s="5" t="str">
        <f t="shared" si="106"/>
        <v>theater</v>
      </c>
      <c r="W740" t="str">
        <f t="shared" si="107"/>
        <v>plays</v>
      </c>
    </row>
    <row r="741" spans="1:23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 s="7">
        <f t="shared" si="99"/>
        <v>0.61</v>
      </c>
      <c r="H741">
        <v>191</v>
      </c>
      <c r="I741" s="8">
        <f t="shared" si="100"/>
        <v>31.937172774869111</v>
      </c>
      <c r="J741" t="s">
        <v>21</v>
      </c>
      <c r="K741" t="s">
        <v>22</v>
      </c>
      <c r="L741">
        <v>1340946000</v>
      </c>
      <c r="M741" s="12">
        <f t="shared" si="101"/>
        <v>41089.208333333336</v>
      </c>
      <c r="N741" s="14">
        <f t="shared" si="102"/>
        <v>41089.208333333336</v>
      </c>
      <c r="O741" s="9" t="str">
        <f t="shared" si="103"/>
        <v>June</v>
      </c>
      <c r="P741" s="9">
        <f t="shared" si="104"/>
        <v>2012</v>
      </c>
      <c r="Q741">
        <v>1341032400</v>
      </c>
      <c r="R741" s="5">
        <f t="shared" si="105"/>
        <v>41090.208333333336</v>
      </c>
      <c r="S741" t="b">
        <v>0</v>
      </c>
      <c r="T741" t="b">
        <v>0</v>
      </c>
      <c r="U741" t="s">
        <v>60</v>
      </c>
      <c r="V741" s="5" t="str">
        <f t="shared" si="106"/>
        <v>music</v>
      </c>
      <c r="W741" t="str">
        <f t="shared" si="107"/>
        <v>indie rock</v>
      </c>
    </row>
    <row r="742" spans="1:23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 s="7">
        <f t="shared" si="99"/>
        <v>0.30037735849056602</v>
      </c>
      <c r="H742">
        <v>16</v>
      </c>
      <c r="I742" s="8">
        <f t="shared" si="100"/>
        <v>99.5</v>
      </c>
      <c r="J742" t="s">
        <v>21</v>
      </c>
      <c r="K742" t="s">
        <v>22</v>
      </c>
      <c r="L742">
        <v>1486101600</v>
      </c>
      <c r="M742" s="12">
        <f t="shared" si="101"/>
        <v>42769.25</v>
      </c>
      <c r="N742" s="14">
        <f t="shared" si="102"/>
        <v>42769.25</v>
      </c>
      <c r="O742" s="9" t="str">
        <f t="shared" si="103"/>
        <v>February</v>
      </c>
      <c r="P742" s="9">
        <f t="shared" si="104"/>
        <v>2017</v>
      </c>
      <c r="Q742">
        <v>1486360800</v>
      </c>
      <c r="R742" s="5">
        <f t="shared" si="105"/>
        <v>42772.25</v>
      </c>
      <c r="S742" t="b">
        <v>0</v>
      </c>
      <c r="T742" t="b">
        <v>0</v>
      </c>
      <c r="U742" t="s">
        <v>33</v>
      </c>
      <c r="V742" s="5" t="str">
        <f t="shared" si="106"/>
        <v>theater</v>
      </c>
      <c r="W742" t="str">
        <f t="shared" si="107"/>
        <v>plays</v>
      </c>
    </row>
    <row r="743" spans="1:23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 s="7">
        <f t="shared" si="99"/>
        <v>11.791666666666666</v>
      </c>
      <c r="H743">
        <v>130</v>
      </c>
      <c r="I743" s="8">
        <f t="shared" si="100"/>
        <v>108.84615384615384</v>
      </c>
      <c r="J743" t="s">
        <v>21</v>
      </c>
      <c r="K743" t="s">
        <v>22</v>
      </c>
      <c r="L743">
        <v>1274590800</v>
      </c>
      <c r="M743" s="12">
        <f t="shared" si="101"/>
        <v>40321.208333333336</v>
      </c>
      <c r="N743" s="14">
        <f t="shared" si="102"/>
        <v>40321.208333333336</v>
      </c>
      <c r="O743" s="9" t="str">
        <f t="shared" si="103"/>
        <v>May</v>
      </c>
      <c r="P743" s="9">
        <f t="shared" si="104"/>
        <v>2010</v>
      </c>
      <c r="Q743">
        <v>1274677200</v>
      </c>
      <c r="R743" s="5">
        <f t="shared" si="105"/>
        <v>40322.208333333336</v>
      </c>
      <c r="S743" t="b">
        <v>0</v>
      </c>
      <c r="T743" t="b">
        <v>0</v>
      </c>
      <c r="U743" t="s">
        <v>33</v>
      </c>
      <c r="V743" s="5" t="str">
        <f t="shared" si="106"/>
        <v>theater</v>
      </c>
      <c r="W743" t="str">
        <f t="shared" si="107"/>
        <v>plays</v>
      </c>
    </row>
    <row r="744" spans="1:23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 s="7">
        <f t="shared" si="99"/>
        <v>11.260833333333334</v>
      </c>
      <c r="H744">
        <v>122</v>
      </c>
      <c r="I744" s="8">
        <f t="shared" si="100"/>
        <v>110.76229508196721</v>
      </c>
      <c r="J744" t="s">
        <v>21</v>
      </c>
      <c r="K744" t="s">
        <v>22</v>
      </c>
      <c r="L744">
        <v>1263880800</v>
      </c>
      <c r="M744" s="12">
        <f t="shared" si="101"/>
        <v>40197.25</v>
      </c>
      <c r="N744" s="14">
        <f t="shared" si="102"/>
        <v>40197.25</v>
      </c>
      <c r="O744" s="9" t="str">
        <f t="shared" si="103"/>
        <v>January</v>
      </c>
      <c r="P744" s="9">
        <f t="shared" si="104"/>
        <v>2010</v>
      </c>
      <c r="Q744">
        <v>1267509600</v>
      </c>
      <c r="R744" s="5">
        <f t="shared" si="105"/>
        <v>40239.25</v>
      </c>
      <c r="S744" t="b">
        <v>0</v>
      </c>
      <c r="T744" t="b">
        <v>0</v>
      </c>
      <c r="U744" t="s">
        <v>50</v>
      </c>
      <c r="V744" s="5" t="str">
        <f t="shared" si="106"/>
        <v>music</v>
      </c>
      <c r="W744" t="str">
        <f t="shared" si="107"/>
        <v>electric music</v>
      </c>
    </row>
    <row r="745" spans="1:23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 s="7">
        <f t="shared" si="99"/>
        <v>0.12923076923076923</v>
      </c>
      <c r="H745">
        <v>17</v>
      </c>
      <c r="I745" s="8">
        <f t="shared" si="100"/>
        <v>29.647058823529413</v>
      </c>
      <c r="J745" t="s">
        <v>21</v>
      </c>
      <c r="K745" t="s">
        <v>22</v>
      </c>
      <c r="L745">
        <v>1445403600</v>
      </c>
      <c r="M745" s="12">
        <f t="shared" si="101"/>
        <v>42298.208333333328</v>
      </c>
      <c r="N745" s="14">
        <f t="shared" si="102"/>
        <v>42298.208333333328</v>
      </c>
      <c r="O745" s="9" t="str">
        <f t="shared" si="103"/>
        <v>October</v>
      </c>
      <c r="P745" s="9">
        <f t="shared" si="104"/>
        <v>2015</v>
      </c>
      <c r="Q745">
        <v>1445922000</v>
      </c>
      <c r="R745" s="5">
        <f t="shared" si="105"/>
        <v>42304.208333333328</v>
      </c>
      <c r="S745" t="b">
        <v>0</v>
      </c>
      <c r="T745" t="b">
        <v>1</v>
      </c>
      <c r="U745" t="s">
        <v>33</v>
      </c>
      <c r="V745" s="5" t="str">
        <f t="shared" si="106"/>
        <v>theater</v>
      </c>
      <c r="W745" t="str">
        <f t="shared" si="107"/>
        <v>plays</v>
      </c>
    </row>
    <row r="746" spans="1:23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 s="7">
        <f t="shared" si="99"/>
        <v>7.12</v>
      </c>
      <c r="H746">
        <v>140</v>
      </c>
      <c r="I746" s="8">
        <f t="shared" si="100"/>
        <v>101.71428571428571</v>
      </c>
      <c r="J746" t="s">
        <v>21</v>
      </c>
      <c r="K746" t="s">
        <v>22</v>
      </c>
      <c r="L746">
        <v>1533877200</v>
      </c>
      <c r="M746" s="12">
        <f t="shared" si="101"/>
        <v>43322.208333333328</v>
      </c>
      <c r="N746" s="14">
        <f t="shared" si="102"/>
        <v>43322.208333333328</v>
      </c>
      <c r="O746" s="9" t="str">
        <f t="shared" si="103"/>
        <v>August</v>
      </c>
      <c r="P746" s="9">
        <f t="shared" si="104"/>
        <v>2018</v>
      </c>
      <c r="Q746">
        <v>1534050000</v>
      </c>
      <c r="R746" s="5">
        <f t="shared" si="105"/>
        <v>43324.208333333328</v>
      </c>
      <c r="S746" t="b">
        <v>0</v>
      </c>
      <c r="T746" t="b">
        <v>1</v>
      </c>
      <c r="U746" t="s">
        <v>33</v>
      </c>
      <c r="V746" s="5" t="str">
        <f t="shared" si="106"/>
        <v>theater</v>
      </c>
      <c r="W746" t="str">
        <f t="shared" si="107"/>
        <v>plays</v>
      </c>
    </row>
    <row r="747" spans="1:23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 s="7">
        <f t="shared" si="99"/>
        <v>0.30304347826086958</v>
      </c>
      <c r="H747">
        <v>34</v>
      </c>
      <c r="I747" s="8">
        <f t="shared" si="100"/>
        <v>61.5</v>
      </c>
      <c r="J747" t="s">
        <v>21</v>
      </c>
      <c r="K747" t="s">
        <v>22</v>
      </c>
      <c r="L747">
        <v>1275195600</v>
      </c>
      <c r="M747" s="12">
        <f t="shared" si="101"/>
        <v>40328.208333333336</v>
      </c>
      <c r="N747" s="14">
        <f t="shared" si="102"/>
        <v>40328.208333333336</v>
      </c>
      <c r="O747" s="9" t="str">
        <f t="shared" si="103"/>
        <v>May</v>
      </c>
      <c r="P747" s="9">
        <f t="shared" si="104"/>
        <v>2010</v>
      </c>
      <c r="Q747">
        <v>1277528400</v>
      </c>
      <c r="R747" s="5">
        <f t="shared" si="105"/>
        <v>40355.208333333336</v>
      </c>
      <c r="S747" t="b">
        <v>0</v>
      </c>
      <c r="T747" t="b">
        <v>0</v>
      </c>
      <c r="U747" t="s">
        <v>65</v>
      </c>
      <c r="V747" s="5" t="str">
        <f t="shared" si="106"/>
        <v>technology</v>
      </c>
      <c r="W747" t="str">
        <f t="shared" si="107"/>
        <v>wearables</v>
      </c>
    </row>
    <row r="748" spans="1:23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7">
        <f t="shared" si="99"/>
        <v>2.1250896057347672</v>
      </c>
      <c r="H748">
        <v>3388</v>
      </c>
      <c r="I748" s="8">
        <f t="shared" si="100"/>
        <v>35</v>
      </c>
      <c r="J748" t="s">
        <v>21</v>
      </c>
      <c r="K748" t="s">
        <v>22</v>
      </c>
      <c r="L748">
        <v>1318136400</v>
      </c>
      <c r="M748" s="12">
        <f t="shared" si="101"/>
        <v>40825.208333333336</v>
      </c>
      <c r="N748" s="14">
        <f t="shared" si="102"/>
        <v>40825.208333333336</v>
      </c>
      <c r="O748" s="9" t="str">
        <f t="shared" si="103"/>
        <v>October</v>
      </c>
      <c r="P748" s="9">
        <f t="shared" si="104"/>
        <v>2011</v>
      </c>
      <c r="Q748">
        <v>1318568400</v>
      </c>
      <c r="R748" s="5">
        <f t="shared" si="105"/>
        <v>40830.208333333336</v>
      </c>
      <c r="S748" t="b">
        <v>0</v>
      </c>
      <c r="T748" t="b">
        <v>0</v>
      </c>
      <c r="U748" t="s">
        <v>28</v>
      </c>
      <c r="V748" s="5" t="str">
        <f t="shared" si="106"/>
        <v>technology</v>
      </c>
      <c r="W748" t="str">
        <f t="shared" si="107"/>
        <v>web</v>
      </c>
    </row>
    <row r="749" spans="1:23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 s="7">
        <f t="shared" si="99"/>
        <v>2.2885714285714287</v>
      </c>
      <c r="H749">
        <v>280</v>
      </c>
      <c r="I749" s="8">
        <f t="shared" si="100"/>
        <v>40.049999999999997</v>
      </c>
      <c r="J749" t="s">
        <v>21</v>
      </c>
      <c r="K749" t="s">
        <v>22</v>
      </c>
      <c r="L749">
        <v>1283403600</v>
      </c>
      <c r="M749" s="12">
        <f t="shared" si="101"/>
        <v>40423.208333333336</v>
      </c>
      <c r="N749" s="14">
        <f t="shared" si="102"/>
        <v>40423.208333333336</v>
      </c>
      <c r="O749" s="9" t="str">
        <f t="shared" si="103"/>
        <v>September</v>
      </c>
      <c r="P749" s="9">
        <f t="shared" si="104"/>
        <v>2010</v>
      </c>
      <c r="Q749">
        <v>1284354000</v>
      </c>
      <c r="R749" s="5">
        <f t="shared" si="105"/>
        <v>40434.208333333336</v>
      </c>
      <c r="S749" t="b">
        <v>0</v>
      </c>
      <c r="T749" t="b">
        <v>0</v>
      </c>
      <c r="U749" t="s">
        <v>33</v>
      </c>
      <c r="V749" s="5" t="str">
        <f t="shared" si="106"/>
        <v>theater</v>
      </c>
      <c r="W749" t="str">
        <f t="shared" si="107"/>
        <v>plays</v>
      </c>
    </row>
    <row r="750" spans="1:23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7">
        <f t="shared" si="99"/>
        <v>0.34959979476654696</v>
      </c>
      <c r="H750">
        <v>614</v>
      </c>
      <c r="I750" s="8">
        <f t="shared" si="100"/>
        <v>110.97231270358306</v>
      </c>
      <c r="J750" t="s">
        <v>21</v>
      </c>
      <c r="K750" t="s">
        <v>22</v>
      </c>
      <c r="L750">
        <v>1267423200</v>
      </c>
      <c r="M750" s="12">
        <f t="shared" si="101"/>
        <v>40238.25</v>
      </c>
      <c r="N750" s="14">
        <f t="shared" si="102"/>
        <v>40238.25</v>
      </c>
      <c r="O750" s="9" t="str">
        <f t="shared" si="103"/>
        <v>March</v>
      </c>
      <c r="P750" s="9">
        <f t="shared" si="104"/>
        <v>2010</v>
      </c>
      <c r="Q750">
        <v>1269579600</v>
      </c>
      <c r="R750" s="5">
        <f t="shared" si="105"/>
        <v>40263.208333333336</v>
      </c>
      <c r="S750" t="b">
        <v>0</v>
      </c>
      <c r="T750" t="b">
        <v>1</v>
      </c>
      <c r="U750" t="s">
        <v>71</v>
      </c>
      <c r="V750" s="5" t="str">
        <f t="shared" si="106"/>
        <v>film &amp; video</v>
      </c>
      <c r="W750" t="str">
        <f t="shared" si="107"/>
        <v>animation</v>
      </c>
    </row>
    <row r="751" spans="1:23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 s="7">
        <f t="shared" si="99"/>
        <v>1.5729069767441861</v>
      </c>
      <c r="H751">
        <v>366</v>
      </c>
      <c r="I751" s="8">
        <f t="shared" si="100"/>
        <v>36.959016393442624</v>
      </c>
      <c r="J751" t="s">
        <v>107</v>
      </c>
      <c r="K751" t="s">
        <v>108</v>
      </c>
      <c r="L751">
        <v>1412744400</v>
      </c>
      <c r="M751" s="12">
        <f t="shared" si="101"/>
        <v>41920.208333333336</v>
      </c>
      <c r="N751" s="14">
        <f t="shared" si="102"/>
        <v>41920.208333333336</v>
      </c>
      <c r="O751" s="9" t="str">
        <f t="shared" si="103"/>
        <v>October</v>
      </c>
      <c r="P751" s="9">
        <f t="shared" si="104"/>
        <v>2014</v>
      </c>
      <c r="Q751">
        <v>1413781200</v>
      </c>
      <c r="R751" s="5">
        <f t="shared" si="105"/>
        <v>41932.208333333336</v>
      </c>
      <c r="S751" t="b">
        <v>0</v>
      </c>
      <c r="T751" t="b">
        <v>1</v>
      </c>
      <c r="U751" t="s">
        <v>65</v>
      </c>
      <c r="V751" s="5" t="str">
        <f t="shared" si="106"/>
        <v>technology</v>
      </c>
      <c r="W751" t="str">
        <f t="shared" si="107"/>
        <v>wearables</v>
      </c>
    </row>
    <row r="752" spans="1:23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 s="7">
        <f t="shared" si="99"/>
        <v>0.01</v>
      </c>
      <c r="H752">
        <v>1</v>
      </c>
      <c r="I752" s="8">
        <f t="shared" si="100"/>
        <v>1</v>
      </c>
      <c r="J752" t="s">
        <v>40</v>
      </c>
      <c r="K752" t="s">
        <v>41</v>
      </c>
      <c r="L752">
        <v>1277960400</v>
      </c>
      <c r="M752" s="12">
        <f t="shared" si="101"/>
        <v>40360.208333333336</v>
      </c>
      <c r="N752" s="14">
        <f t="shared" si="102"/>
        <v>40360.208333333336</v>
      </c>
      <c r="O752" s="9" t="str">
        <f t="shared" si="103"/>
        <v>July</v>
      </c>
      <c r="P752" s="9">
        <f t="shared" si="104"/>
        <v>2010</v>
      </c>
      <c r="Q752">
        <v>1280120400</v>
      </c>
      <c r="R752" s="5">
        <f t="shared" si="105"/>
        <v>40385.208333333336</v>
      </c>
      <c r="S752" t="b">
        <v>0</v>
      </c>
      <c r="T752" t="b">
        <v>0</v>
      </c>
      <c r="U752" t="s">
        <v>50</v>
      </c>
      <c r="V752" s="5" t="str">
        <f t="shared" si="106"/>
        <v>music</v>
      </c>
      <c r="W752" t="str">
        <f t="shared" si="107"/>
        <v>electric music</v>
      </c>
    </row>
    <row r="753" spans="1:23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 s="7">
        <f t="shared" si="99"/>
        <v>2.3230555555555554</v>
      </c>
      <c r="H753">
        <v>270</v>
      </c>
      <c r="I753" s="8">
        <f t="shared" si="100"/>
        <v>30.974074074074075</v>
      </c>
      <c r="J753" t="s">
        <v>21</v>
      </c>
      <c r="K753" t="s">
        <v>22</v>
      </c>
      <c r="L753">
        <v>1458190800</v>
      </c>
      <c r="M753" s="12">
        <f t="shared" si="101"/>
        <v>42446.208333333328</v>
      </c>
      <c r="N753" s="14">
        <f t="shared" si="102"/>
        <v>42446.208333333328</v>
      </c>
      <c r="O753" s="9" t="str">
        <f t="shared" si="103"/>
        <v>March</v>
      </c>
      <c r="P753" s="9">
        <f t="shared" si="104"/>
        <v>2016</v>
      </c>
      <c r="Q753">
        <v>1459486800</v>
      </c>
      <c r="R753" s="5">
        <f t="shared" si="105"/>
        <v>42461.208333333328</v>
      </c>
      <c r="S753" t="b">
        <v>1</v>
      </c>
      <c r="T753" t="b">
        <v>1</v>
      </c>
      <c r="U753" t="s">
        <v>68</v>
      </c>
      <c r="V753" s="5" t="str">
        <f t="shared" si="106"/>
        <v>publishing</v>
      </c>
      <c r="W753" t="str">
        <f t="shared" si="107"/>
        <v>nonfiction</v>
      </c>
    </row>
    <row r="754" spans="1:23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 s="7">
        <f t="shared" si="99"/>
        <v>0.92448275862068963</v>
      </c>
      <c r="H754">
        <v>114</v>
      </c>
      <c r="I754" s="8">
        <f t="shared" si="100"/>
        <v>47.035087719298247</v>
      </c>
      <c r="J754" t="s">
        <v>21</v>
      </c>
      <c r="K754" t="s">
        <v>22</v>
      </c>
      <c r="L754">
        <v>1280984400</v>
      </c>
      <c r="M754" s="12">
        <f t="shared" si="101"/>
        <v>40395.208333333336</v>
      </c>
      <c r="N754" s="14">
        <f t="shared" si="102"/>
        <v>40395.208333333336</v>
      </c>
      <c r="O754" s="9" t="str">
        <f t="shared" si="103"/>
        <v>August</v>
      </c>
      <c r="P754" s="9">
        <f t="shared" si="104"/>
        <v>2010</v>
      </c>
      <c r="Q754">
        <v>1282539600</v>
      </c>
      <c r="R754" s="5">
        <f t="shared" si="105"/>
        <v>40413.208333333336</v>
      </c>
      <c r="S754" t="b">
        <v>0</v>
      </c>
      <c r="T754" t="b">
        <v>1</v>
      </c>
      <c r="U754" t="s">
        <v>33</v>
      </c>
      <c r="V754" s="5" t="str">
        <f t="shared" si="106"/>
        <v>theater</v>
      </c>
      <c r="W754" t="str">
        <f t="shared" si="107"/>
        <v>plays</v>
      </c>
    </row>
    <row r="755" spans="1:23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 s="7">
        <f t="shared" si="99"/>
        <v>2.5670212765957445</v>
      </c>
      <c r="H755">
        <v>137</v>
      </c>
      <c r="I755" s="8">
        <f t="shared" si="100"/>
        <v>88.065693430656935</v>
      </c>
      <c r="J755" t="s">
        <v>21</v>
      </c>
      <c r="K755" t="s">
        <v>22</v>
      </c>
      <c r="L755">
        <v>1274590800</v>
      </c>
      <c r="M755" s="12">
        <f t="shared" si="101"/>
        <v>40321.208333333336</v>
      </c>
      <c r="N755" s="14">
        <f t="shared" si="102"/>
        <v>40321.208333333336</v>
      </c>
      <c r="O755" s="9" t="str">
        <f t="shared" si="103"/>
        <v>May</v>
      </c>
      <c r="P755" s="9">
        <f t="shared" si="104"/>
        <v>2010</v>
      </c>
      <c r="Q755">
        <v>1275886800</v>
      </c>
      <c r="R755" s="5">
        <f t="shared" si="105"/>
        <v>40336.208333333336</v>
      </c>
      <c r="S755" t="b">
        <v>0</v>
      </c>
      <c r="T755" t="b">
        <v>0</v>
      </c>
      <c r="U755" t="s">
        <v>122</v>
      </c>
      <c r="V755" s="5" t="str">
        <f t="shared" si="106"/>
        <v>photography</v>
      </c>
      <c r="W755" t="str">
        <f t="shared" si="107"/>
        <v>photography books</v>
      </c>
    </row>
    <row r="756" spans="1:23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7">
        <f t="shared" si="99"/>
        <v>1.6847017045454546</v>
      </c>
      <c r="H756">
        <v>3205</v>
      </c>
      <c r="I756" s="8">
        <f t="shared" si="100"/>
        <v>37.005616224648989</v>
      </c>
      <c r="J756" t="s">
        <v>21</v>
      </c>
      <c r="K756" t="s">
        <v>22</v>
      </c>
      <c r="L756">
        <v>1351400400</v>
      </c>
      <c r="M756" s="12">
        <f t="shared" si="101"/>
        <v>41210.208333333336</v>
      </c>
      <c r="N756" s="14">
        <f t="shared" si="102"/>
        <v>41210.208333333336</v>
      </c>
      <c r="O756" s="9" t="str">
        <f t="shared" si="103"/>
        <v>October</v>
      </c>
      <c r="P756" s="9">
        <f t="shared" si="104"/>
        <v>2012</v>
      </c>
      <c r="Q756">
        <v>1355983200</v>
      </c>
      <c r="R756" s="5">
        <f t="shared" si="105"/>
        <v>41263.25</v>
      </c>
      <c r="S756" t="b">
        <v>0</v>
      </c>
      <c r="T756" t="b">
        <v>0</v>
      </c>
      <c r="U756" t="s">
        <v>33</v>
      </c>
      <c r="V756" s="5" t="str">
        <f t="shared" si="106"/>
        <v>theater</v>
      </c>
      <c r="W756" t="str">
        <f t="shared" si="107"/>
        <v>plays</v>
      </c>
    </row>
    <row r="757" spans="1:23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 s="7">
        <f t="shared" si="99"/>
        <v>1.6657777777777778</v>
      </c>
      <c r="H757">
        <v>288</v>
      </c>
      <c r="I757" s="8">
        <f t="shared" si="100"/>
        <v>26.027777777777779</v>
      </c>
      <c r="J757" t="s">
        <v>36</v>
      </c>
      <c r="K757" t="s">
        <v>37</v>
      </c>
      <c r="L757">
        <v>1514354400</v>
      </c>
      <c r="M757" s="12">
        <f t="shared" si="101"/>
        <v>43096.25</v>
      </c>
      <c r="N757" s="14">
        <f t="shared" si="102"/>
        <v>43096.25</v>
      </c>
      <c r="O757" s="9" t="str">
        <f t="shared" si="103"/>
        <v>December</v>
      </c>
      <c r="P757" s="9">
        <f t="shared" si="104"/>
        <v>2017</v>
      </c>
      <c r="Q757">
        <v>1515391200</v>
      </c>
      <c r="R757" s="5">
        <f t="shared" si="105"/>
        <v>43108.25</v>
      </c>
      <c r="S757" t="b">
        <v>0</v>
      </c>
      <c r="T757" t="b">
        <v>1</v>
      </c>
      <c r="U757" t="s">
        <v>33</v>
      </c>
      <c r="V757" s="5" t="str">
        <f t="shared" si="106"/>
        <v>theater</v>
      </c>
      <c r="W757" t="str">
        <f t="shared" si="107"/>
        <v>plays</v>
      </c>
    </row>
    <row r="758" spans="1:23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 s="7">
        <f t="shared" si="99"/>
        <v>7.7207692307692311</v>
      </c>
      <c r="H758">
        <v>148</v>
      </c>
      <c r="I758" s="8">
        <f t="shared" si="100"/>
        <v>67.817567567567565</v>
      </c>
      <c r="J758" t="s">
        <v>21</v>
      </c>
      <c r="K758" t="s">
        <v>22</v>
      </c>
      <c r="L758">
        <v>1421733600</v>
      </c>
      <c r="M758" s="12">
        <f t="shared" si="101"/>
        <v>42024.25</v>
      </c>
      <c r="N758" s="14">
        <f t="shared" si="102"/>
        <v>42024.25</v>
      </c>
      <c r="O758" s="9" t="str">
        <f t="shared" si="103"/>
        <v>January</v>
      </c>
      <c r="P758" s="9">
        <f t="shared" si="104"/>
        <v>2015</v>
      </c>
      <c r="Q758">
        <v>1422252000</v>
      </c>
      <c r="R758" s="5">
        <f t="shared" si="105"/>
        <v>42030.25</v>
      </c>
      <c r="S758" t="b">
        <v>0</v>
      </c>
      <c r="T758" t="b">
        <v>0</v>
      </c>
      <c r="U758" t="s">
        <v>33</v>
      </c>
      <c r="V758" s="5" t="str">
        <f t="shared" si="106"/>
        <v>theater</v>
      </c>
      <c r="W758" t="str">
        <f t="shared" si="107"/>
        <v>plays</v>
      </c>
    </row>
    <row r="759" spans="1:23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 s="7">
        <f t="shared" si="99"/>
        <v>4.0685714285714285</v>
      </c>
      <c r="H759">
        <v>114</v>
      </c>
      <c r="I759" s="8">
        <f t="shared" si="100"/>
        <v>49.964912280701753</v>
      </c>
      <c r="J759" t="s">
        <v>21</v>
      </c>
      <c r="K759" t="s">
        <v>22</v>
      </c>
      <c r="L759">
        <v>1305176400</v>
      </c>
      <c r="M759" s="12">
        <f t="shared" si="101"/>
        <v>40675.208333333336</v>
      </c>
      <c r="N759" s="14">
        <f t="shared" si="102"/>
        <v>40675.208333333336</v>
      </c>
      <c r="O759" s="9" t="str">
        <f t="shared" si="103"/>
        <v>May</v>
      </c>
      <c r="P759" s="9">
        <f t="shared" si="104"/>
        <v>2011</v>
      </c>
      <c r="Q759">
        <v>1305522000</v>
      </c>
      <c r="R759" s="5">
        <f t="shared" si="105"/>
        <v>40679.208333333336</v>
      </c>
      <c r="S759" t="b">
        <v>0</v>
      </c>
      <c r="T759" t="b">
        <v>0</v>
      </c>
      <c r="U759" t="s">
        <v>53</v>
      </c>
      <c r="V759" s="5" t="str">
        <f t="shared" si="106"/>
        <v>film &amp; video</v>
      </c>
      <c r="W759" t="str">
        <f t="shared" si="107"/>
        <v>drama</v>
      </c>
    </row>
    <row r="760" spans="1:23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7">
        <f t="shared" si="99"/>
        <v>5.6420608108108112</v>
      </c>
      <c r="H760">
        <v>1518</v>
      </c>
      <c r="I760" s="8">
        <f t="shared" si="100"/>
        <v>110.01646903820817</v>
      </c>
      <c r="J760" t="s">
        <v>15</v>
      </c>
      <c r="K760" t="s">
        <v>16</v>
      </c>
      <c r="L760">
        <v>1414126800</v>
      </c>
      <c r="M760" s="12">
        <f t="shared" si="101"/>
        <v>41936.208333333336</v>
      </c>
      <c r="N760" s="14">
        <f t="shared" si="102"/>
        <v>41936.208333333336</v>
      </c>
      <c r="O760" s="9" t="str">
        <f t="shared" si="103"/>
        <v>October</v>
      </c>
      <c r="P760" s="9">
        <f t="shared" si="104"/>
        <v>2014</v>
      </c>
      <c r="Q760">
        <v>1414904400</v>
      </c>
      <c r="R760" s="5">
        <f t="shared" si="105"/>
        <v>41945.208333333336</v>
      </c>
      <c r="S760" t="b">
        <v>0</v>
      </c>
      <c r="T760" t="b">
        <v>0</v>
      </c>
      <c r="U760" t="s">
        <v>23</v>
      </c>
      <c r="V760" s="5" t="str">
        <f t="shared" si="106"/>
        <v>music</v>
      </c>
      <c r="W760" t="str">
        <f t="shared" si="107"/>
        <v>rock</v>
      </c>
    </row>
    <row r="761" spans="1:23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7">
        <f t="shared" si="99"/>
        <v>0.6842686567164179</v>
      </c>
      <c r="H761">
        <v>1274</v>
      </c>
      <c r="I761" s="8">
        <f t="shared" si="100"/>
        <v>89.964678178963894</v>
      </c>
      <c r="J761" t="s">
        <v>21</v>
      </c>
      <c r="K761" t="s">
        <v>22</v>
      </c>
      <c r="L761">
        <v>1517810400</v>
      </c>
      <c r="M761" s="12">
        <f t="shared" si="101"/>
        <v>43136.25</v>
      </c>
      <c r="N761" s="14">
        <f t="shared" si="102"/>
        <v>43136.25</v>
      </c>
      <c r="O761" s="9" t="str">
        <f t="shared" si="103"/>
        <v>February</v>
      </c>
      <c r="P761" s="9">
        <f t="shared" si="104"/>
        <v>2018</v>
      </c>
      <c r="Q761">
        <v>1520402400</v>
      </c>
      <c r="R761" s="5">
        <f t="shared" si="105"/>
        <v>43166.25</v>
      </c>
      <c r="S761" t="b">
        <v>0</v>
      </c>
      <c r="T761" t="b">
        <v>0</v>
      </c>
      <c r="U761" t="s">
        <v>50</v>
      </c>
      <c r="V761" s="5" t="str">
        <f t="shared" si="106"/>
        <v>music</v>
      </c>
      <c r="W761" t="str">
        <f t="shared" si="107"/>
        <v>electric music</v>
      </c>
    </row>
    <row r="762" spans="1:23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 s="7">
        <f t="shared" si="99"/>
        <v>0.34351966873706002</v>
      </c>
      <c r="H762">
        <v>210</v>
      </c>
      <c r="I762" s="8">
        <f t="shared" si="100"/>
        <v>79.009523809523813</v>
      </c>
      <c r="J762" t="s">
        <v>107</v>
      </c>
      <c r="K762" t="s">
        <v>108</v>
      </c>
      <c r="L762">
        <v>1564635600</v>
      </c>
      <c r="M762" s="12">
        <f t="shared" si="101"/>
        <v>43678.208333333328</v>
      </c>
      <c r="N762" s="14">
        <f t="shared" si="102"/>
        <v>43678.208333333328</v>
      </c>
      <c r="O762" s="9" t="str">
        <f t="shared" si="103"/>
        <v>August</v>
      </c>
      <c r="P762" s="9">
        <f t="shared" si="104"/>
        <v>2019</v>
      </c>
      <c r="Q762">
        <v>1567141200</v>
      </c>
      <c r="R762" s="5">
        <f t="shared" si="105"/>
        <v>43707.208333333328</v>
      </c>
      <c r="S762" t="b">
        <v>0</v>
      </c>
      <c r="T762" t="b">
        <v>1</v>
      </c>
      <c r="U762" t="s">
        <v>89</v>
      </c>
      <c r="V762" s="5" t="str">
        <f t="shared" si="106"/>
        <v>games</v>
      </c>
      <c r="W762" t="str">
        <f t="shared" si="107"/>
        <v>video games</v>
      </c>
    </row>
    <row r="763" spans="1:23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 s="7">
        <f t="shared" si="99"/>
        <v>6.5545454545454547</v>
      </c>
      <c r="H763">
        <v>166</v>
      </c>
      <c r="I763" s="8">
        <f t="shared" si="100"/>
        <v>86.867469879518069</v>
      </c>
      <c r="J763" t="s">
        <v>21</v>
      </c>
      <c r="K763" t="s">
        <v>22</v>
      </c>
      <c r="L763">
        <v>1500699600</v>
      </c>
      <c r="M763" s="12">
        <f t="shared" si="101"/>
        <v>42938.208333333328</v>
      </c>
      <c r="N763" s="14">
        <f t="shared" si="102"/>
        <v>42938.208333333328</v>
      </c>
      <c r="O763" s="9" t="str">
        <f t="shared" si="103"/>
        <v>July</v>
      </c>
      <c r="P763" s="9">
        <f t="shared" si="104"/>
        <v>2017</v>
      </c>
      <c r="Q763">
        <v>1501131600</v>
      </c>
      <c r="R763" s="5">
        <f t="shared" si="105"/>
        <v>42943.208333333328</v>
      </c>
      <c r="S763" t="b">
        <v>0</v>
      </c>
      <c r="T763" t="b">
        <v>0</v>
      </c>
      <c r="U763" t="s">
        <v>23</v>
      </c>
      <c r="V763" s="5" t="str">
        <f t="shared" si="106"/>
        <v>music</v>
      </c>
      <c r="W763" t="str">
        <f t="shared" si="107"/>
        <v>rock</v>
      </c>
    </row>
    <row r="764" spans="1:23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 s="7">
        <f t="shared" si="99"/>
        <v>1.7725714285714285</v>
      </c>
      <c r="H764">
        <v>100</v>
      </c>
      <c r="I764" s="8">
        <f t="shared" si="100"/>
        <v>62.04</v>
      </c>
      <c r="J764" t="s">
        <v>26</v>
      </c>
      <c r="K764" t="s">
        <v>27</v>
      </c>
      <c r="L764">
        <v>1354082400</v>
      </c>
      <c r="M764" s="12">
        <f t="shared" si="101"/>
        <v>41241.25</v>
      </c>
      <c r="N764" s="14">
        <f t="shared" si="102"/>
        <v>41241.25</v>
      </c>
      <c r="O764" s="9" t="str">
        <f t="shared" si="103"/>
        <v>November</v>
      </c>
      <c r="P764" s="9">
        <f t="shared" si="104"/>
        <v>2012</v>
      </c>
      <c r="Q764">
        <v>1355032800</v>
      </c>
      <c r="R764" s="5">
        <f t="shared" si="105"/>
        <v>41252.25</v>
      </c>
      <c r="S764" t="b">
        <v>0</v>
      </c>
      <c r="T764" t="b">
        <v>0</v>
      </c>
      <c r="U764" t="s">
        <v>159</v>
      </c>
      <c r="V764" s="5" t="str">
        <f t="shared" si="106"/>
        <v>music</v>
      </c>
      <c r="W764" t="str">
        <f t="shared" si="107"/>
        <v>jazz</v>
      </c>
    </row>
    <row r="765" spans="1:23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 s="7">
        <f t="shared" si="99"/>
        <v>1.1317857142857144</v>
      </c>
      <c r="H765">
        <v>235</v>
      </c>
      <c r="I765" s="8">
        <f t="shared" si="100"/>
        <v>26.970212765957445</v>
      </c>
      <c r="J765" t="s">
        <v>21</v>
      </c>
      <c r="K765" t="s">
        <v>22</v>
      </c>
      <c r="L765">
        <v>1336453200</v>
      </c>
      <c r="M765" s="12">
        <f t="shared" si="101"/>
        <v>41037.208333333336</v>
      </c>
      <c r="N765" s="14">
        <f t="shared" si="102"/>
        <v>41037.208333333336</v>
      </c>
      <c r="O765" s="9" t="str">
        <f t="shared" si="103"/>
        <v>May</v>
      </c>
      <c r="P765" s="9">
        <f t="shared" si="104"/>
        <v>2012</v>
      </c>
      <c r="Q765">
        <v>1339477200</v>
      </c>
      <c r="R765" s="5">
        <f t="shared" si="105"/>
        <v>41072.208333333336</v>
      </c>
      <c r="S765" t="b">
        <v>0</v>
      </c>
      <c r="T765" t="b">
        <v>1</v>
      </c>
      <c r="U765" t="s">
        <v>33</v>
      </c>
      <c r="V765" s="5" t="str">
        <f t="shared" si="106"/>
        <v>theater</v>
      </c>
      <c r="W765" t="str">
        <f t="shared" si="107"/>
        <v>plays</v>
      </c>
    </row>
    <row r="766" spans="1:23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 s="7">
        <f t="shared" si="99"/>
        <v>7.2818181818181822</v>
      </c>
      <c r="H766">
        <v>148</v>
      </c>
      <c r="I766" s="8">
        <f t="shared" si="100"/>
        <v>54.121621621621621</v>
      </c>
      <c r="J766" t="s">
        <v>21</v>
      </c>
      <c r="K766" t="s">
        <v>22</v>
      </c>
      <c r="L766">
        <v>1305262800</v>
      </c>
      <c r="M766" s="12">
        <f t="shared" si="101"/>
        <v>40676.208333333336</v>
      </c>
      <c r="N766" s="14">
        <f t="shared" si="102"/>
        <v>40676.208333333336</v>
      </c>
      <c r="O766" s="9" t="str">
        <f t="shared" si="103"/>
        <v>May</v>
      </c>
      <c r="P766" s="9">
        <f t="shared" si="104"/>
        <v>2011</v>
      </c>
      <c r="Q766">
        <v>1305954000</v>
      </c>
      <c r="R766" s="5">
        <f t="shared" si="105"/>
        <v>40684.208333333336</v>
      </c>
      <c r="S766" t="b">
        <v>0</v>
      </c>
      <c r="T766" t="b">
        <v>0</v>
      </c>
      <c r="U766" t="s">
        <v>23</v>
      </c>
      <c r="V766" s="5" t="str">
        <f t="shared" si="106"/>
        <v>music</v>
      </c>
      <c r="W766" t="str">
        <f t="shared" si="107"/>
        <v>rock</v>
      </c>
    </row>
    <row r="767" spans="1:23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 s="7">
        <f t="shared" si="99"/>
        <v>2.0833333333333335</v>
      </c>
      <c r="H767">
        <v>198</v>
      </c>
      <c r="I767" s="8">
        <f t="shared" si="100"/>
        <v>41.035353535353536</v>
      </c>
      <c r="J767" t="s">
        <v>21</v>
      </c>
      <c r="K767" t="s">
        <v>22</v>
      </c>
      <c r="L767">
        <v>1492232400</v>
      </c>
      <c r="M767" s="12">
        <f t="shared" si="101"/>
        <v>42840.208333333328</v>
      </c>
      <c r="N767" s="14">
        <f t="shared" si="102"/>
        <v>42840.208333333328</v>
      </c>
      <c r="O767" s="9" t="str">
        <f t="shared" si="103"/>
        <v>April</v>
      </c>
      <c r="P767" s="9">
        <f t="shared" si="104"/>
        <v>2017</v>
      </c>
      <c r="Q767">
        <v>1494392400</v>
      </c>
      <c r="R767" s="5">
        <f t="shared" si="105"/>
        <v>42865.208333333328</v>
      </c>
      <c r="S767" t="b">
        <v>1</v>
      </c>
      <c r="T767" t="b">
        <v>1</v>
      </c>
      <c r="U767" t="s">
        <v>60</v>
      </c>
      <c r="V767" s="5" t="str">
        <f t="shared" si="106"/>
        <v>music</v>
      </c>
      <c r="W767" t="str">
        <f t="shared" si="107"/>
        <v>indie rock</v>
      </c>
    </row>
    <row r="768" spans="1:23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 s="7">
        <f t="shared" si="99"/>
        <v>0.31171232876712329</v>
      </c>
      <c r="H768">
        <v>248</v>
      </c>
      <c r="I768" s="8">
        <f t="shared" si="100"/>
        <v>55.052419354838712</v>
      </c>
      <c r="J768" t="s">
        <v>26</v>
      </c>
      <c r="K768" t="s">
        <v>27</v>
      </c>
      <c r="L768">
        <v>1537333200</v>
      </c>
      <c r="M768" s="12">
        <f t="shared" si="101"/>
        <v>43362.208333333328</v>
      </c>
      <c r="N768" s="14">
        <f t="shared" si="102"/>
        <v>43362.208333333328</v>
      </c>
      <c r="O768" s="9" t="str">
        <f t="shared" si="103"/>
        <v>September</v>
      </c>
      <c r="P768" s="9">
        <f t="shared" si="104"/>
        <v>2018</v>
      </c>
      <c r="Q768">
        <v>1537419600</v>
      </c>
      <c r="R768" s="5">
        <f t="shared" si="105"/>
        <v>43363.208333333328</v>
      </c>
      <c r="S768" t="b">
        <v>0</v>
      </c>
      <c r="T768" t="b">
        <v>0</v>
      </c>
      <c r="U768" t="s">
        <v>474</v>
      </c>
      <c r="V768" s="5" t="str">
        <f t="shared" si="106"/>
        <v>film &amp; video</v>
      </c>
      <c r="W768" t="str">
        <f t="shared" si="107"/>
        <v>science fiction</v>
      </c>
    </row>
    <row r="769" spans="1:23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 s="7">
        <f t="shared" si="99"/>
        <v>0.56967078189300413</v>
      </c>
      <c r="H769">
        <v>513</v>
      </c>
      <c r="I769" s="8">
        <f t="shared" si="100"/>
        <v>107.93762183235867</v>
      </c>
      <c r="J769" t="s">
        <v>21</v>
      </c>
      <c r="K769" t="s">
        <v>22</v>
      </c>
      <c r="L769">
        <v>1444107600</v>
      </c>
      <c r="M769" s="12">
        <f t="shared" si="101"/>
        <v>42283.208333333328</v>
      </c>
      <c r="N769" s="14">
        <f t="shared" si="102"/>
        <v>42283.208333333328</v>
      </c>
      <c r="O769" s="9" t="str">
        <f t="shared" si="103"/>
        <v>October</v>
      </c>
      <c r="P769" s="9">
        <f t="shared" si="104"/>
        <v>2015</v>
      </c>
      <c r="Q769">
        <v>1447999200</v>
      </c>
      <c r="R769" s="5">
        <f t="shared" si="105"/>
        <v>42328.25</v>
      </c>
      <c r="S769" t="b">
        <v>0</v>
      </c>
      <c r="T769" t="b">
        <v>0</v>
      </c>
      <c r="U769" t="s">
        <v>206</v>
      </c>
      <c r="V769" s="5" t="str">
        <f t="shared" si="106"/>
        <v>publishing</v>
      </c>
      <c r="W769" t="str">
        <f t="shared" si="107"/>
        <v>translations</v>
      </c>
    </row>
    <row r="770" spans="1:23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 s="7">
        <f t="shared" si="99"/>
        <v>2.31</v>
      </c>
      <c r="H770">
        <v>150</v>
      </c>
      <c r="I770" s="8">
        <f t="shared" si="100"/>
        <v>73.92</v>
      </c>
      <c r="J770" t="s">
        <v>21</v>
      </c>
      <c r="K770" t="s">
        <v>22</v>
      </c>
      <c r="L770">
        <v>1386741600</v>
      </c>
      <c r="M770" s="12">
        <f t="shared" si="101"/>
        <v>41619.25</v>
      </c>
      <c r="N770" s="14">
        <f t="shared" si="102"/>
        <v>41619.25</v>
      </c>
      <c r="O770" s="9" t="str">
        <f t="shared" si="103"/>
        <v>December</v>
      </c>
      <c r="P770" s="9">
        <f t="shared" si="104"/>
        <v>2013</v>
      </c>
      <c r="Q770">
        <v>1388037600</v>
      </c>
      <c r="R770" s="5">
        <f t="shared" si="105"/>
        <v>41634.25</v>
      </c>
      <c r="S770" t="b">
        <v>0</v>
      </c>
      <c r="T770" t="b">
        <v>0</v>
      </c>
      <c r="U770" t="s">
        <v>33</v>
      </c>
      <c r="V770" s="5" t="str">
        <f t="shared" si="106"/>
        <v>theater</v>
      </c>
      <c r="W770" t="str">
        <f t="shared" si="107"/>
        <v>plays</v>
      </c>
    </row>
    <row r="771" spans="1:23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7">
        <f t="shared" ref="G771:G834" si="108">E771/D771</f>
        <v>0.86867834394904464</v>
      </c>
      <c r="H771">
        <v>3410</v>
      </c>
      <c r="I771" s="8">
        <f t="shared" ref="I771:I834" si="109">E771/H771</f>
        <v>31.995894428152493</v>
      </c>
      <c r="J771" t="s">
        <v>21</v>
      </c>
      <c r="K771" t="s">
        <v>22</v>
      </c>
      <c r="L771">
        <v>1376542800</v>
      </c>
      <c r="M771" s="12">
        <f t="shared" ref="M771:M834" si="110">(((L771/60)/60)/24)+DATE(1970,1,1)</f>
        <v>41501.208333333336</v>
      </c>
      <c r="N771" s="14">
        <f t="shared" ref="N771:N834" si="111">(((L771/60)/60)/24)+DATE(1970,1,1)</f>
        <v>41501.208333333336</v>
      </c>
      <c r="O771" s="9" t="str">
        <f t="shared" ref="O771:O834" si="112">TEXT(M771, "mmmm")</f>
        <v>August</v>
      </c>
      <c r="P771" s="9">
        <f t="shared" ref="P771:P834" si="113">YEAR(M771)</f>
        <v>2013</v>
      </c>
      <c r="Q771">
        <v>1378789200</v>
      </c>
      <c r="R771" s="5">
        <f t="shared" ref="R771:R834" si="114">(((Q771/60)/60)/24)+DATE(1970,1,1)</f>
        <v>41527.208333333336</v>
      </c>
      <c r="S771" t="b">
        <v>0</v>
      </c>
      <c r="T771" t="b">
        <v>0</v>
      </c>
      <c r="U771" t="s">
        <v>89</v>
      </c>
      <c r="V771" s="5" t="str">
        <f t="shared" ref="V771:V834" si="115">LEFT(U771,FIND("/",U771)-1)</f>
        <v>games</v>
      </c>
      <c r="W771" t="str">
        <f t="shared" ref="W771:W834" si="116">RIGHT(U771,LEN(U771)-FIND("/",U771))</f>
        <v>video games</v>
      </c>
    </row>
    <row r="772" spans="1:23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 s="7">
        <f t="shared" si="108"/>
        <v>2.7074418604651163</v>
      </c>
      <c r="H772">
        <v>216</v>
      </c>
      <c r="I772" s="8">
        <f t="shared" si="109"/>
        <v>53.898148148148145</v>
      </c>
      <c r="J772" t="s">
        <v>107</v>
      </c>
      <c r="K772" t="s">
        <v>108</v>
      </c>
      <c r="L772">
        <v>1397451600</v>
      </c>
      <c r="M772" s="12">
        <f t="shared" si="110"/>
        <v>41743.208333333336</v>
      </c>
      <c r="N772" s="14">
        <f t="shared" si="111"/>
        <v>41743.208333333336</v>
      </c>
      <c r="O772" s="9" t="str">
        <f t="shared" si="112"/>
        <v>April</v>
      </c>
      <c r="P772" s="9">
        <f t="shared" si="113"/>
        <v>2014</v>
      </c>
      <c r="Q772">
        <v>1398056400</v>
      </c>
      <c r="R772" s="5">
        <f t="shared" si="114"/>
        <v>41750.208333333336</v>
      </c>
      <c r="S772" t="b">
        <v>0</v>
      </c>
      <c r="T772" t="b">
        <v>1</v>
      </c>
      <c r="U772" t="s">
        <v>33</v>
      </c>
      <c r="V772" s="5" t="str">
        <f t="shared" si="115"/>
        <v>theater</v>
      </c>
      <c r="W772" t="str">
        <f t="shared" si="116"/>
        <v>plays</v>
      </c>
    </row>
    <row r="773" spans="1:23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 s="7">
        <f t="shared" si="108"/>
        <v>0.49446428571428569</v>
      </c>
      <c r="H773">
        <v>26</v>
      </c>
      <c r="I773" s="8">
        <f t="shared" si="109"/>
        <v>106.5</v>
      </c>
      <c r="J773" t="s">
        <v>21</v>
      </c>
      <c r="K773" t="s">
        <v>22</v>
      </c>
      <c r="L773">
        <v>1548482400</v>
      </c>
      <c r="M773" s="12">
        <f t="shared" si="110"/>
        <v>43491.25</v>
      </c>
      <c r="N773" s="14">
        <f t="shared" si="111"/>
        <v>43491.25</v>
      </c>
      <c r="O773" s="9" t="str">
        <f t="shared" si="112"/>
        <v>January</v>
      </c>
      <c r="P773" s="9">
        <f t="shared" si="113"/>
        <v>2019</v>
      </c>
      <c r="Q773">
        <v>1550815200</v>
      </c>
      <c r="R773" s="5">
        <f t="shared" si="114"/>
        <v>43518.25</v>
      </c>
      <c r="S773" t="b">
        <v>0</v>
      </c>
      <c r="T773" t="b">
        <v>0</v>
      </c>
      <c r="U773" t="s">
        <v>33</v>
      </c>
      <c r="V773" s="5" t="str">
        <f t="shared" si="115"/>
        <v>theater</v>
      </c>
      <c r="W773" t="str">
        <f t="shared" si="116"/>
        <v>plays</v>
      </c>
    </row>
    <row r="774" spans="1:23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7">
        <f t="shared" si="108"/>
        <v>1.1335962566844919</v>
      </c>
      <c r="H774">
        <v>5139</v>
      </c>
      <c r="I774" s="8">
        <f t="shared" si="109"/>
        <v>32.999805409612762</v>
      </c>
      <c r="J774" t="s">
        <v>21</v>
      </c>
      <c r="K774" t="s">
        <v>22</v>
      </c>
      <c r="L774">
        <v>1549692000</v>
      </c>
      <c r="M774" s="12">
        <f t="shared" si="110"/>
        <v>43505.25</v>
      </c>
      <c r="N774" s="14">
        <f t="shared" si="111"/>
        <v>43505.25</v>
      </c>
      <c r="O774" s="9" t="str">
        <f t="shared" si="112"/>
        <v>February</v>
      </c>
      <c r="P774" s="9">
        <f t="shared" si="113"/>
        <v>2019</v>
      </c>
      <c r="Q774">
        <v>1550037600</v>
      </c>
      <c r="R774" s="5">
        <f t="shared" si="114"/>
        <v>43509.25</v>
      </c>
      <c r="S774" t="b">
        <v>0</v>
      </c>
      <c r="T774" t="b">
        <v>0</v>
      </c>
      <c r="U774" t="s">
        <v>60</v>
      </c>
      <c r="V774" s="5" t="str">
        <f t="shared" si="115"/>
        <v>music</v>
      </c>
      <c r="W774" t="str">
        <f t="shared" si="116"/>
        <v>indie rock</v>
      </c>
    </row>
    <row r="775" spans="1:23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7">
        <f t="shared" si="108"/>
        <v>1.9055555555555554</v>
      </c>
      <c r="H775">
        <v>2353</v>
      </c>
      <c r="I775" s="8">
        <f t="shared" si="109"/>
        <v>43.00254993625159</v>
      </c>
      <c r="J775" t="s">
        <v>21</v>
      </c>
      <c r="K775" t="s">
        <v>22</v>
      </c>
      <c r="L775">
        <v>1492059600</v>
      </c>
      <c r="M775" s="12">
        <f t="shared" si="110"/>
        <v>42838.208333333328</v>
      </c>
      <c r="N775" s="14">
        <f t="shared" si="111"/>
        <v>42838.208333333328</v>
      </c>
      <c r="O775" s="9" t="str">
        <f t="shared" si="112"/>
        <v>April</v>
      </c>
      <c r="P775" s="9">
        <f t="shared" si="113"/>
        <v>2017</v>
      </c>
      <c r="Q775">
        <v>1492923600</v>
      </c>
      <c r="R775" s="5">
        <f t="shared" si="114"/>
        <v>42848.208333333328</v>
      </c>
      <c r="S775" t="b">
        <v>0</v>
      </c>
      <c r="T775" t="b">
        <v>0</v>
      </c>
      <c r="U775" t="s">
        <v>33</v>
      </c>
      <c r="V775" s="5" t="str">
        <f t="shared" si="115"/>
        <v>theater</v>
      </c>
      <c r="W775" t="str">
        <f t="shared" si="116"/>
        <v>plays</v>
      </c>
    </row>
    <row r="776" spans="1:23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 s="7">
        <f t="shared" si="108"/>
        <v>1.355</v>
      </c>
      <c r="H776">
        <v>78</v>
      </c>
      <c r="I776" s="8">
        <f t="shared" si="109"/>
        <v>86.858974358974365</v>
      </c>
      <c r="J776" t="s">
        <v>107</v>
      </c>
      <c r="K776" t="s">
        <v>108</v>
      </c>
      <c r="L776">
        <v>1463979600</v>
      </c>
      <c r="M776" s="12">
        <f t="shared" si="110"/>
        <v>42513.208333333328</v>
      </c>
      <c r="N776" s="14">
        <f t="shared" si="111"/>
        <v>42513.208333333328</v>
      </c>
      <c r="O776" s="9" t="str">
        <f t="shared" si="112"/>
        <v>May</v>
      </c>
      <c r="P776" s="9">
        <f t="shared" si="113"/>
        <v>2016</v>
      </c>
      <c r="Q776">
        <v>1467522000</v>
      </c>
      <c r="R776" s="5">
        <f t="shared" si="114"/>
        <v>42554.208333333328</v>
      </c>
      <c r="S776" t="b">
        <v>0</v>
      </c>
      <c r="T776" t="b">
        <v>0</v>
      </c>
      <c r="U776" t="s">
        <v>28</v>
      </c>
      <c r="V776" s="5" t="str">
        <f t="shared" si="115"/>
        <v>technology</v>
      </c>
      <c r="W776" t="str">
        <f t="shared" si="116"/>
        <v>web</v>
      </c>
    </row>
    <row r="777" spans="1:23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 s="7">
        <f t="shared" si="108"/>
        <v>0.10297872340425532</v>
      </c>
      <c r="H777">
        <v>10</v>
      </c>
      <c r="I777" s="8">
        <f t="shared" si="109"/>
        <v>96.8</v>
      </c>
      <c r="J777" t="s">
        <v>21</v>
      </c>
      <c r="K777" t="s">
        <v>22</v>
      </c>
      <c r="L777">
        <v>1415253600</v>
      </c>
      <c r="M777" s="12">
        <f t="shared" si="110"/>
        <v>41949.25</v>
      </c>
      <c r="N777" s="14">
        <f t="shared" si="111"/>
        <v>41949.25</v>
      </c>
      <c r="O777" s="9" t="str">
        <f t="shared" si="112"/>
        <v>November</v>
      </c>
      <c r="P777" s="9">
        <f t="shared" si="113"/>
        <v>2014</v>
      </c>
      <c r="Q777">
        <v>1416117600</v>
      </c>
      <c r="R777" s="5">
        <f t="shared" si="114"/>
        <v>41959.25</v>
      </c>
      <c r="S777" t="b">
        <v>0</v>
      </c>
      <c r="T777" t="b">
        <v>0</v>
      </c>
      <c r="U777" t="s">
        <v>23</v>
      </c>
      <c r="V777" s="5" t="str">
        <f t="shared" si="115"/>
        <v>music</v>
      </c>
      <c r="W777" t="str">
        <f t="shared" si="116"/>
        <v>rock</v>
      </c>
    </row>
    <row r="778" spans="1:23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7">
        <f t="shared" si="108"/>
        <v>0.65544223826714798</v>
      </c>
      <c r="H778">
        <v>2201</v>
      </c>
      <c r="I778" s="8">
        <f t="shared" si="109"/>
        <v>32.995456610631528</v>
      </c>
      <c r="J778" t="s">
        <v>21</v>
      </c>
      <c r="K778" t="s">
        <v>22</v>
      </c>
      <c r="L778">
        <v>1562216400</v>
      </c>
      <c r="M778" s="12">
        <f t="shared" si="110"/>
        <v>43650.208333333328</v>
      </c>
      <c r="N778" s="14">
        <f t="shared" si="111"/>
        <v>43650.208333333328</v>
      </c>
      <c r="O778" s="9" t="str">
        <f t="shared" si="112"/>
        <v>July</v>
      </c>
      <c r="P778" s="9">
        <f t="shared" si="113"/>
        <v>2019</v>
      </c>
      <c r="Q778">
        <v>1563771600</v>
      </c>
      <c r="R778" s="5">
        <f t="shared" si="114"/>
        <v>43668.208333333328</v>
      </c>
      <c r="S778" t="b">
        <v>0</v>
      </c>
      <c r="T778" t="b">
        <v>0</v>
      </c>
      <c r="U778" t="s">
        <v>33</v>
      </c>
      <c r="V778" s="5" t="str">
        <f t="shared" si="115"/>
        <v>theater</v>
      </c>
      <c r="W778" t="str">
        <f t="shared" si="116"/>
        <v>plays</v>
      </c>
    </row>
    <row r="779" spans="1:23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 s="7">
        <f t="shared" si="108"/>
        <v>0.49026652452025588</v>
      </c>
      <c r="H779">
        <v>676</v>
      </c>
      <c r="I779" s="8">
        <f t="shared" si="109"/>
        <v>68.028106508875737</v>
      </c>
      <c r="J779" t="s">
        <v>21</v>
      </c>
      <c r="K779" t="s">
        <v>22</v>
      </c>
      <c r="L779">
        <v>1316754000</v>
      </c>
      <c r="M779" s="12">
        <f t="shared" si="110"/>
        <v>40809.208333333336</v>
      </c>
      <c r="N779" s="14">
        <f t="shared" si="111"/>
        <v>40809.208333333336</v>
      </c>
      <c r="O779" s="9" t="str">
        <f t="shared" si="112"/>
        <v>September</v>
      </c>
      <c r="P779" s="9">
        <f t="shared" si="113"/>
        <v>2011</v>
      </c>
      <c r="Q779">
        <v>1319259600</v>
      </c>
      <c r="R779" s="5">
        <f t="shared" si="114"/>
        <v>40838.208333333336</v>
      </c>
      <c r="S779" t="b">
        <v>0</v>
      </c>
      <c r="T779" t="b">
        <v>0</v>
      </c>
      <c r="U779" t="s">
        <v>33</v>
      </c>
      <c r="V779" s="5" t="str">
        <f t="shared" si="115"/>
        <v>theater</v>
      </c>
      <c r="W779" t="str">
        <f t="shared" si="116"/>
        <v>plays</v>
      </c>
    </row>
    <row r="780" spans="1:23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 s="7">
        <f t="shared" si="108"/>
        <v>7.8792307692307695</v>
      </c>
      <c r="H780">
        <v>174</v>
      </c>
      <c r="I780" s="8">
        <f t="shared" si="109"/>
        <v>58.867816091954026</v>
      </c>
      <c r="J780" t="s">
        <v>98</v>
      </c>
      <c r="K780" t="s">
        <v>99</v>
      </c>
      <c r="L780">
        <v>1313211600</v>
      </c>
      <c r="M780" s="12">
        <f t="shared" si="110"/>
        <v>40768.208333333336</v>
      </c>
      <c r="N780" s="14">
        <f t="shared" si="111"/>
        <v>40768.208333333336</v>
      </c>
      <c r="O780" s="9" t="str">
        <f t="shared" si="112"/>
        <v>August</v>
      </c>
      <c r="P780" s="9">
        <f t="shared" si="113"/>
        <v>2011</v>
      </c>
      <c r="Q780">
        <v>1313643600</v>
      </c>
      <c r="R780" s="5">
        <f t="shared" si="114"/>
        <v>40773.208333333336</v>
      </c>
      <c r="S780" t="b">
        <v>0</v>
      </c>
      <c r="T780" t="b">
        <v>0</v>
      </c>
      <c r="U780" t="s">
        <v>71</v>
      </c>
      <c r="V780" s="5" t="str">
        <f t="shared" si="115"/>
        <v>film &amp; video</v>
      </c>
      <c r="W780" t="str">
        <f t="shared" si="116"/>
        <v>animation</v>
      </c>
    </row>
    <row r="781" spans="1:23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7">
        <f t="shared" si="108"/>
        <v>0.80306347746090156</v>
      </c>
      <c r="H781">
        <v>831</v>
      </c>
      <c r="I781" s="8">
        <f t="shared" si="109"/>
        <v>105.04572803850782</v>
      </c>
      <c r="J781" t="s">
        <v>21</v>
      </c>
      <c r="K781" t="s">
        <v>22</v>
      </c>
      <c r="L781">
        <v>1439528400</v>
      </c>
      <c r="M781" s="12">
        <f t="shared" si="110"/>
        <v>42230.208333333328</v>
      </c>
      <c r="N781" s="14">
        <f t="shared" si="111"/>
        <v>42230.208333333328</v>
      </c>
      <c r="O781" s="9" t="str">
        <f t="shared" si="112"/>
        <v>August</v>
      </c>
      <c r="P781" s="9">
        <f t="shared" si="113"/>
        <v>2015</v>
      </c>
      <c r="Q781">
        <v>1440306000</v>
      </c>
      <c r="R781" s="5">
        <f t="shared" si="114"/>
        <v>42239.208333333328</v>
      </c>
      <c r="S781" t="b">
        <v>0</v>
      </c>
      <c r="T781" t="b">
        <v>1</v>
      </c>
      <c r="U781" t="s">
        <v>33</v>
      </c>
      <c r="V781" s="5" t="str">
        <f t="shared" si="115"/>
        <v>theater</v>
      </c>
      <c r="W781" t="str">
        <f t="shared" si="116"/>
        <v>plays</v>
      </c>
    </row>
    <row r="782" spans="1:23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 s="7">
        <f t="shared" si="108"/>
        <v>1.0629411764705883</v>
      </c>
      <c r="H782">
        <v>164</v>
      </c>
      <c r="I782" s="8">
        <f t="shared" si="109"/>
        <v>33.054878048780488</v>
      </c>
      <c r="J782" t="s">
        <v>21</v>
      </c>
      <c r="K782" t="s">
        <v>22</v>
      </c>
      <c r="L782">
        <v>1469163600</v>
      </c>
      <c r="M782" s="12">
        <f t="shared" si="110"/>
        <v>42573.208333333328</v>
      </c>
      <c r="N782" s="14">
        <f t="shared" si="111"/>
        <v>42573.208333333328</v>
      </c>
      <c r="O782" s="9" t="str">
        <f t="shared" si="112"/>
        <v>July</v>
      </c>
      <c r="P782" s="9">
        <f t="shared" si="113"/>
        <v>2016</v>
      </c>
      <c r="Q782">
        <v>1470805200</v>
      </c>
      <c r="R782" s="5">
        <f t="shared" si="114"/>
        <v>42592.208333333328</v>
      </c>
      <c r="S782" t="b">
        <v>0</v>
      </c>
      <c r="T782" t="b">
        <v>1</v>
      </c>
      <c r="U782" t="s">
        <v>53</v>
      </c>
      <c r="V782" s="5" t="str">
        <f t="shared" si="115"/>
        <v>film &amp; video</v>
      </c>
      <c r="W782" t="str">
        <f t="shared" si="116"/>
        <v>drama</v>
      </c>
    </row>
    <row r="783" spans="1:23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 s="7">
        <f t="shared" si="108"/>
        <v>0.50735632183908042</v>
      </c>
      <c r="H783">
        <v>56</v>
      </c>
      <c r="I783" s="8">
        <f t="shared" si="109"/>
        <v>78.821428571428569</v>
      </c>
      <c r="J783" t="s">
        <v>98</v>
      </c>
      <c r="K783" t="s">
        <v>99</v>
      </c>
      <c r="L783">
        <v>1288501200</v>
      </c>
      <c r="M783" s="12">
        <f t="shared" si="110"/>
        <v>40482.208333333336</v>
      </c>
      <c r="N783" s="14">
        <f t="shared" si="111"/>
        <v>40482.208333333336</v>
      </c>
      <c r="O783" s="9" t="str">
        <f t="shared" si="112"/>
        <v>October</v>
      </c>
      <c r="P783" s="9">
        <f t="shared" si="113"/>
        <v>2010</v>
      </c>
      <c r="Q783">
        <v>1292911200</v>
      </c>
      <c r="R783" s="5">
        <f t="shared" si="114"/>
        <v>40533.25</v>
      </c>
      <c r="S783" t="b">
        <v>0</v>
      </c>
      <c r="T783" t="b">
        <v>0</v>
      </c>
      <c r="U783" t="s">
        <v>33</v>
      </c>
      <c r="V783" s="5" t="str">
        <f t="shared" si="115"/>
        <v>theater</v>
      </c>
      <c r="W783" t="str">
        <f t="shared" si="116"/>
        <v>plays</v>
      </c>
    </row>
    <row r="784" spans="1:23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 s="7">
        <f t="shared" si="108"/>
        <v>2.153137254901961</v>
      </c>
      <c r="H784">
        <v>161</v>
      </c>
      <c r="I784" s="8">
        <f t="shared" si="109"/>
        <v>68.204968944099377</v>
      </c>
      <c r="J784" t="s">
        <v>21</v>
      </c>
      <c r="K784" t="s">
        <v>22</v>
      </c>
      <c r="L784">
        <v>1298959200</v>
      </c>
      <c r="M784" s="12">
        <f t="shared" si="110"/>
        <v>40603.25</v>
      </c>
      <c r="N784" s="14">
        <f t="shared" si="111"/>
        <v>40603.25</v>
      </c>
      <c r="O784" s="9" t="str">
        <f t="shared" si="112"/>
        <v>March</v>
      </c>
      <c r="P784" s="9">
        <f t="shared" si="113"/>
        <v>2011</v>
      </c>
      <c r="Q784">
        <v>1301374800</v>
      </c>
      <c r="R784" s="5">
        <f t="shared" si="114"/>
        <v>40631.208333333336</v>
      </c>
      <c r="S784" t="b">
        <v>0</v>
      </c>
      <c r="T784" t="b">
        <v>1</v>
      </c>
      <c r="U784" t="s">
        <v>71</v>
      </c>
      <c r="V784" s="5" t="str">
        <f t="shared" si="115"/>
        <v>film &amp; video</v>
      </c>
      <c r="W784" t="str">
        <f t="shared" si="116"/>
        <v>animation</v>
      </c>
    </row>
    <row r="785" spans="1:23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 s="7">
        <f t="shared" si="108"/>
        <v>1.4122972972972974</v>
      </c>
      <c r="H785">
        <v>138</v>
      </c>
      <c r="I785" s="8">
        <f t="shared" si="109"/>
        <v>75.731884057971016</v>
      </c>
      <c r="J785" t="s">
        <v>21</v>
      </c>
      <c r="K785" t="s">
        <v>22</v>
      </c>
      <c r="L785">
        <v>1387260000</v>
      </c>
      <c r="M785" s="12">
        <f t="shared" si="110"/>
        <v>41625.25</v>
      </c>
      <c r="N785" s="14">
        <f t="shared" si="111"/>
        <v>41625.25</v>
      </c>
      <c r="O785" s="9" t="str">
        <f t="shared" si="112"/>
        <v>December</v>
      </c>
      <c r="P785" s="9">
        <f t="shared" si="113"/>
        <v>2013</v>
      </c>
      <c r="Q785">
        <v>1387864800</v>
      </c>
      <c r="R785" s="5">
        <f t="shared" si="114"/>
        <v>41632.25</v>
      </c>
      <c r="S785" t="b">
        <v>0</v>
      </c>
      <c r="T785" t="b">
        <v>0</v>
      </c>
      <c r="U785" t="s">
        <v>23</v>
      </c>
      <c r="V785" s="5" t="str">
        <f t="shared" si="115"/>
        <v>music</v>
      </c>
      <c r="W785" t="str">
        <f t="shared" si="116"/>
        <v>rock</v>
      </c>
    </row>
    <row r="786" spans="1:23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7">
        <f t="shared" si="108"/>
        <v>1.1533745781777278</v>
      </c>
      <c r="H786">
        <v>3308</v>
      </c>
      <c r="I786" s="8">
        <f t="shared" si="109"/>
        <v>30.996070133010882</v>
      </c>
      <c r="J786" t="s">
        <v>21</v>
      </c>
      <c r="K786" t="s">
        <v>22</v>
      </c>
      <c r="L786">
        <v>1457244000</v>
      </c>
      <c r="M786" s="12">
        <f t="shared" si="110"/>
        <v>42435.25</v>
      </c>
      <c r="N786" s="14">
        <f t="shared" si="111"/>
        <v>42435.25</v>
      </c>
      <c r="O786" s="9" t="str">
        <f t="shared" si="112"/>
        <v>March</v>
      </c>
      <c r="P786" s="9">
        <f t="shared" si="113"/>
        <v>2016</v>
      </c>
      <c r="Q786">
        <v>1458190800</v>
      </c>
      <c r="R786" s="5">
        <f t="shared" si="114"/>
        <v>42446.208333333328</v>
      </c>
      <c r="S786" t="b">
        <v>0</v>
      </c>
      <c r="T786" t="b">
        <v>0</v>
      </c>
      <c r="U786" t="s">
        <v>28</v>
      </c>
      <c r="V786" s="5" t="str">
        <f t="shared" si="115"/>
        <v>technology</v>
      </c>
      <c r="W786" t="str">
        <f t="shared" si="116"/>
        <v>web</v>
      </c>
    </row>
    <row r="787" spans="1:23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 s="7">
        <f t="shared" si="108"/>
        <v>1.9311940298507462</v>
      </c>
      <c r="H787">
        <v>127</v>
      </c>
      <c r="I787" s="8">
        <f t="shared" si="109"/>
        <v>101.88188976377953</v>
      </c>
      <c r="J787" t="s">
        <v>26</v>
      </c>
      <c r="K787" t="s">
        <v>27</v>
      </c>
      <c r="L787">
        <v>1556341200</v>
      </c>
      <c r="M787" s="12">
        <f t="shared" si="110"/>
        <v>43582.208333333328</v>
      </c>
      <c r="N787" s="14">
        <f t="shared" si="111"/>
        <v>43582.208333333328</v>
      </c>
      <c r="O787" s="9" t="str">
        <f t="shared" si="112"/>
        <v>April</v>
      </c>
      <c r="P787" s="9">
        <f t="shared" si="113"/>
        <v>2019</v>
      </c>
      <c r="Q787">
        <v>1559278800</v>
      </c>
      <c r="R787" s="5">
        <f t="shared" si="114"/>
        <v>43616.208333333328</v>
      </c>
      <c r="S787" t="b">
        <v>0</v>
      </c>
      <c r="T787" t="b">
        <v>1</v>
      </c>
      <c r="U787" t="s">
        <v>71</v>
      </c>
      <c r="V787" s="5" t="str">
        <f t="shared" si="115"/>
        <v>film &amp; video</v>
      </c>
      <c r="W787" t="str">
        <f t="shared" si="116"/>
        <v>animation</v>
      </c>
    </row>
    <row r="788" spans="1:23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 s="7">
        <f t="shared" si="108"/>
        <v>7.2973333333333334</v>
      </c>
      <c r="H788">
        <v>207</v>
      </c>
      <c r="I788" s="8">
        <f t="shared" si="109"/>
        <v>52.879227053140099</v>
      </c>
      <c r="J788" t="s">
        <v>107</v>
      </c>
      <c r="K788" t="s">
        <v>108</v>
      </c>
      <c r="L788">
        <v>1522126800</v>
      </c>
      <c r="M788" s="12">
        <f t="shared" si="110"/>
        <v>43186.208333333328</v>
      </c>
      <c r="N788" s="14">
        <f t="shared" si="111"/>
        <v>43186.208333333328</v>
      </c>
      <c r="O788" s="9" t="str">
        <f t="shared" si="112"/>
        <v>March</v>
      </c>
      <c r="P788" s="9">
        <f t="shared" si="113"/>
        <v>2018</v>
      </c>
      <c r="Q788">
        <v>1522731600</v>
      </c>
      <c r="R788" s="5">
        <f t="shared" si="114"/>
        <v>43193.208333333328</v>
      </c>
      <c r="S788" t="b">
        <v>0</v>
      </c>
      <c r="T788" t="b">
        <v>1</v>
      </c>
      <c r="U788" t="s">
        <v>159</v>
      </c>
      <c r="V788" s="5" t="str">
        <f t="shared" si="115"/>
        <v>music</v>
      </c>
      <c r="W788" t="str">
        <f t="shared" si="116"/>
        <v>jazz</v>
      </c>
    </row>
    <row r="789" spans="1:23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 s="7">
        <f t="shared" si="108"/>
        <v>0.99663398692810456</v>
      </c>
      <c r="H789">
        <v>859</v>
      </c>
      <c r="I789" s="8">
        <f t="shared" si="109"/>
        <v>71.005820721769496</v>
      </c>
      <c r="J789" t="s">
        <v>15</v>
      </c>
      <c r="K789" t="s">
        <v>16</v>
      </c>
      <c r="L789">
        <v>1305954000</v>
      </c>
      <c r="M789" s="12">
        <f t="shared" si="110"/>
        <v>40684.208333333336</v>
      </c>
      <c r="N789" s="14">
        <f t="shared" si="111"/>
        <v>40684.208333333336</v>
      </c>
      <c r="O789" s="9" t="str">
        <f t="shared" si="112"/>
        <v>May</v>
      </c>
      <c r="P789" s="9">
        <f t="shared" si="113"/>
        <v>2011</v>
      </c>
      <c r="Q789">
        <v>1306731600</v>
      </c>
      <c r="R789" s="5">
        <f t="shared" si="114"/>
        <v>40693.208333333336</v>
      </c>
      <c r="S789" t="b">
        <v>0</v>
      </c>
      <c r="T789" t="b">
        <v>0</v>
      </c>
      <c r="U789" t="s">
        <v>23</v>
      </c>
      <c r="V789" s="5" t="str">
        <f t="shared" si="115"/>
        <v>music</v>
      </c>
      <c r="W789" t="str">
        <f t="shared" si="116"/>
        <v>rock</v>
      </c>
    </row>
    <row r="790" spans="1:23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 s="7">
        <f t="shared" si="108"/>
        <v>0.88166666666666671</v>
      </c>
      <c r="H790">
        <v>31</v>
      </c>
      <c r="I790" s="8">
        <f t="shared" si="109"/>
        <v>102.38709677419355</v>
      </c>
      <c r="J790" t="s">
        <v>21</v>
      </c>
      <c r="K790" t="s">
        <v>22</v>
      </c>
      <c r="L790">
        <v>1350709200</v>
      </c>
      <c r="M790" s="12">
        <f t="shared" si="110"/>
        <v>41202.208333333336</v>
      </c>
      <c r="N790" s="14">
        <f t="shared" si="111"/>
        <v>41202.208333333336</v>
      </c>
      <c r="O790" s="9" t="str">
        <f t="shared" si="112"/>
        <v>October</v>
      </c>
      <c r="P790" s="9">
        <f t="shared" si="113"/>
        <v>2012</v>
      </c>
      <c r="Q790">
        <v>1352527200</v>
      </c>
      <c r="R790" s="5">
        <f t="shared" si="114"/>
        <v>41223.25</v>
      </c>
      <c r="S790" t="b">
        <v>0</v>
      </c>
      <c r="T790" t="b">
        <v>0</v>
      </c>
      <c r="U790" t="s">
        <v>71</v>
      </c>
      <c r="V790" s="5" t="str">
        <f t="shared" si="115"/>
        <v>film &amp; video</v>
      </c>
      <c r="W790" t="str">
        <f t="shared" si="116"/>
        <v>animation</v>
      </c>
    </row>
    <row r="791" spans="1:23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 s="7">
        <f t="shared" si="108"/>
        <v>0.37233333333333335</v>
      </c>
      <c r="H791">
        <v>45</v>
      </c>
      <c r="I791" s="8">
        <f t="shared" si="109"/>
        <v>74.466666666666669</v>
      </c>
      <c r="J791" t="s">
        <v>21</v>
      </c>
      <c r="K791" t="s">
        <v>22</v>
      </c>
      <c r="L791">
        <v>1401166800</v>
      </c>
      <c r="M791" s="12">
        <f t="shared" si="110"/>
        <v>41786.208333333336</v>
      </c>
      <c r="N791" s="14">
        <f t="shared" si="111"/>
        <v>41786.208333333336</v>
      </c>
      <c r="O791" s="9" t="str">
        <f t="shared" si="112"/>
        <v>May</v>
      </c>
      <c r="P791" s="9">
        <f t="shared" si="113"/>
        <v>2014</v>
      </c>
      <c r="Q791">
        <v>1404363600</v>
      </c>
      <c r="R791" s="5">
        <f t="shared" si="114"/>
        <v>41823.208333333336</v>
      </c>
      <c r="S791" t="b">
        <v>0</v>
      </c>
      <c r="T791" t="b">
        <v>0</v>
      </c>
      <c r="U791" t="s">
        <v>33</v>
      </c>
      <c r="V791" s="5" t="str">
        <f t="shared" si="115"/>
        <v>theater</v>
      </c>
      <c r="W791" t="str">
        <f t="shared" si="116"/>
        <v>plays</v>
      </c>
    </row>
    <row r="792" spans="1:23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7">
        <f t="shared" si="108"/>
        <v>0.30540075309306081</v>
      </c>
      <c r="H792">
        <v>1113</v>
      </c>
      <c r="I792" s="8">
        <f t="shared" si="109"/>
        <v>51.009883198562441</v>
      </c>
      <c r="J792" t="s">
        <v>21</v>
      </c>
      <c r="K792" t="s">
        <v>22</v>
      </c>
      <c r="L792">
        <v>1266127200</v>
      </c>
      <c r="M792" s="12">
        <f t="shared" si="110"/>
        <v>40223.25</v>
      </c>
      <c r="N792" s="14">
        <f t="shared" si="111"/>
        <v>40223.25</v>
      </c>
      <c r="O792" s="9" t="str">
        <f t="shared" si="112"/>
        <v>February</v>
      </c>
      <c r="P792" s="9">
        <f t="shared" si="113"/>
        <v>2010</v>
      </c>
      <c r="Q792">
        <v>1266645600</v>
      </c>
      <c r="R792" s="5">
        <f t="shared" si="114"/>
        <v>40229.25</v>
      </c>
      <c r="S792" t="b">
        <v>0</v>
      </c>
      <c r="T792" t="b">
        <v>0</v>
      </c>
      <c r="U792" t="s">
        <v>33</v>
      </c>
      <c r="V792" s="5" t="str">
        <f t="shared" si="115"/>
        <v>theater</v>
      </c>
      <c r="W792" t="str">
        <f t="shared" si="116"/>
        <v>plays</v>
      </c>
    </row>
    <row r="793" spans="1:23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 s="7">
        <f t="shared" si="108"/>
        <v>0.25714285714285712</v>
      </c>
      <c r="H793">
        <v>6</v>
      </c>
      <c r="I793" s="8">
        <f t="shared" si="109"/>
        <v>90</v>
      </c>
      <c r="J793" t="s">
        <v>21</v>
      </c>
      <c r="K793" t="s">
        <v>22</v>
      </c>
      <c r="L793">
        <v>1481436000</v>
      </c>
      <c r="M793" s="12">
        <f t="shared" si="110"/>
        <v>42715.25</v>
      </c>
      <c r="N793" s="14">
        <f t="shared" si="111"/>
        <v>42715.25</v>
      </c>
      <c r="O793" s="9" t="str">
        <f t="shared" si="112"/>
        <v>December</v>
      </c>
      <c r="P793" s="9">
        <f t="shared" si="113"/>
        <v>2016</v>
      </c>
      <c r="Q793">
        <v>1482818400</v>
      </c>
      <c r="R793" s="5">
        <f t="shared" si="114"/>
        <v>42731.25</v>
      </c>
      <c r="S793" t="b">
        <v>0</v>
      </c>
      <c r="T793" t="b">
        <v>0</v>
      </c>
      <c r="U793" t="s">
        <v>17</v>
      </c>
      <c r="V793" s="5" t="str">
        <f t="shared" si="115"/>
        <v>food</v>
      </c>
      <c r="W793" t="str">
        <f t="shared" si="116"/>
        <v>food trucks</v>
      </c>
    </row>
    <row r="794" spans="1:23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 s="7">
        <f t="shared" si="108"/>
        <v>0.34</v>
      </c>
      <c r="H794">
        <v>7</v>
      </c>
      <c r="I794" s="8">
        <f t="shared" si="109"/>
        <v>97.142857142857139</v>
      </c>
      <c r="J794" t="s">
        <v>21</v>
      </c>
      <c r="K794" t="s">
        <v>22</v>
      </c>
      <c r="L794">
        <v>1372222800</v>
      </c>
      <c r="M794" s="12">
        <f t="shared" si="110"/>
        <v>41451.208333333336</v>
      </c>
      <c r="N794" s="14">
        <f t="shared" si="111"/>
        <v>41451.208333333336</v>
      </c>
      <c r="O794" s="9" t="str">
        <f t="shared" si="112"/>
        <v>June</v>
      </c>
      <c r="P794" s="9">
        <f t="shared" si="113"/>
        <v>2013</v>
      </c>
      <c r="Q794">
        <v>1374642000</v>
      </c>
      <c r="R794" s="5">
        <f t="shared" si="114"/>
        <v>41479.208333333336</v>
      </c>
      <c r="S794" t="b">
        <v>0</v>
      </c>
      <c r="T794" t="b">
        <v>1</v>
      </c>
      <c r="U794" t="s">
        <v>33</v>
      </c>
      <c r="V794" s="5" t="str">
        <f t="shared" si="115"/>
        <v>theater</v>
      </c>
      <c r="W794" t="str">
        <f t="shared" si="116"/>
        <v>plays</v>
      </c>
    </row>
    <row r="795" spans="1:23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 s="7">
        <f t="shared" si="108"/>
        <v>11.859090909090909</v>
      </c>
      <c r="H795">
        <v>181</v>
      </c>
      <c r="I795" s="8">
        <f t="shared" si="109"/>
        <v>72.071823204419886</v>
      </c>
      <c r="J795" t="s">
        <v>98</v>
      </c>
      <c r="K795" t="s">
        <v>99</v>
      </c>
      <c r="L795">
        <v>1372136400</v>
      </c>
      <c r="M795" s="12">
        <f t="shared" si="110"/>
        <v>41450.208333333336</v>
      </c>
      <c r="N795" s="14">
        <f t="shared" si="111"/>
        <v>41450.208333333336</v>
      </c>
      <c r="O795" s="9" t="str">
        <f t="shared" si="112"/>
        <v>June</v>
      </c>
      <c r="P795" s="9">
        <f t="shared" si="113"/>
        <v>2013</v>
      </c>
      <c r="Q795">
        <v>1372482000</v>
      </c>
      <c r="R795" s="5">
        <f t="shared" si="114"/>
        <v>41454.208333333336</v>
      </c>
      <c r="S795" t="b">
        <v>0</v>
      </c>
      <c r="T795" t="b">
        <v>0</v>
      </c>
      <c r="U795" t="s">
        <v>68</v>
      </c>
      <c r="V795" s="5" t="str">
        <f t="shared" si="115"/>
        <v>publishing</v>
      </c>
      <c r="W795" t="str">
        <f t="shared" si="116"/>
        <v>nonfiction</v>
      </c>
    </row>
    <row r="796" spans="1:23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 s="7">
        <f t="shared" si="108"/>
        <v>1.2539393939393939</v>
      </c>
      <c r="H796">
        <v>110</v>
      </c>
      <c r="I796" s="8">
        <f t="shared" si="109"/>
        <v>75.236363636363635</v>
      </c>
      <c r="J796" t="s">
        <v>21</v>
      </c>
      <c r="K796" t="s">
        <v>22</v>
      </c>
      <c r="L796">
        <v>1513922400</v>
      </c>
      <c r="M796" s="12">
        <f t="shared" si="110"/>
        <v>43091.25</v>
      </c>
      <c r="N796" s="14">
        <f t="shared" si="111"/>
        <v>43091.25</v>
      </c>
      <c r="O796" s="9" t="str">
        <f t="shared" si="112"/>
        <v>December</v>
      </c>
      <c r="P796" s="9">
        <f t="shared" si="113"/>
        <v>2017</v>
      </c>
      <c r="Q796">
        <v>1514959200</v>
      </c>
      <c r="R796" s="5">
        <f t="shared" si="114"/>
        <v>43103.25</v>
      </c>
      <c r="S796" t="b">
        <v>0</v>
      </c>
      <c r="T796" t="b">
        <v>0</v>
      </c>
      <c r="U796" t="s">
        <v>23</v>
      </c>
      <c r="V796" s="5" t="str">
        <f t="shared" si="115"/>
        <v>music</v>
      </c>
      <c r="W796" t="str">
        <f t="shared" si="116"/>
        <v>rock</v>
      </c>
    </row>
    <row r="797" spans="1:23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 s="7">
        <f t="shared" si="108"/>
        <v>0.14394366197183098</v>
      </c>
      <c r="H797">
        <v>31</v>
      </c>
      <c r="I797" s="8">
        <f t="shared" si="109"/>
        <v>32.967741935483872</v>
      </c>
      <c r="J797" t="s">
        <v>21</v>
      </c>
      <c r="K797" t="s">
        <v>22</v>
      </c>
      <c r="L797">
        <v>1477976400</v>
      </c>
      <c r="M797" s="12">
        <f t="shared" si="110"/>
        <v>42675.208333333328</v>
      </c>
      <c r="N797" s="14">
        <f t="shared" si="111"/>
        <v>42675.208333333328</v>
      </c>
      <c r="O797" s="9" t="str">
        <f t="shared" si="112"/>
        <v>November</v>
      </c>
      <c r="P797" s="9">
        <f t="shared" si="113"/>
        <v>2016</v>
      </c>
      <c r="Q797">
        <v>1478235600</v>
      </c>
      <c r="R797" s="5">
        <f t="shared" si="114"/>
        <v>42678.208333333328</v>
      </c>
      <c r="S797" t="b">
        <v>0</v>
      </c>
      <c r="T797" t="b">
        <v>0</v>
      </c>
      <c r="U797" t="s">
        <v>53</v>
      </c>
      <c r="V797" s="5" t="str">
        <f t="shared" si="115"/>
        <v>film &amp; video</v>
      </c>
      <c r="W797" t="str">
        <f t="shared" si="116"/>
        <v>drama</v>
      </c>
    </row>
    <row r="798" spans="1:23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 s="7">
        <f t="shared" si="108"/>
        <v>0.54807692307692313</v>
      </c>
      <c r="H798">
        <v>78</v>
      </c>
      <c r="I798" s="8">
        <f t="shared" si="109"/>
        <v>54.807692307692307</v>
      </c>
      <c r="J798" t="s">
        <v>21</v>
      </c>
      <c r="K798" t="s">
        <v>22</v>
      </c>
      <c r="L798">
        <v>1407474000</v>
      </c>
      <c r="M798" s="12">
        <f t="shared" si="110"/>
        <v>41859.208333333336</v>
      </c>
      <c r="N798" s="14">
        <f t="shared" si="111"/>
        <v>41859.208333333336</v>
      </c>
      <c r="O798" s="9" t="str">
        <f t="shared" si="112"/>
        <v>August</v>
      </c>
      <c r="P798" s="9">
        <f t="shared" si="113"/>
        <v>2014</v>
      </c>
      <c r="Q798">
        <v>1408078800</v>
      </c>
      <c r="R798" s="5">
        <f t="shared" si="114"/>
        <v>41866.208333333336</v>
      </c>
      <c r="S798" t="b">
        <v>0</v>
      </c>
      <c r="T798" t="b">
        <v>1</v>
      </c>
      <c r="U798" t="s">
        <v>292</v>
      </c>
      <c r="V798" s="5" t="str">
        <f t="shared" si="115"/>
        <v>games</v>
      </c>
      <c r="W798" t="str">
        <f t="shared" si="116"/>
        <v>mobile games</v>
      </c>
    </row>
    <row r="799" spans="1:23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 s="7">
        <f t="shared" si="108"/>
        <v>1.0963157894736841</v>
      </c>
      <c r="H799">
        <v>185</v>
      </c>
      <c r="I799" s="8">
        <f t="shared" si="109"/>
        <v>45.037837837837834</v>
      </c>
      <c r="J799" t="s">
        <v>21</v>
      </c>
      <c r="K799" t="s">
        <v>22</v>
      </c>
      <c r="L799">
        <v>1546149600</v>
      </c>
      <c r="M799" s="12">
        <f t="shared" si="110"/>
        <v>43464.25</v>
      </c>
      <c r="N799" s="14">
        <f t="shared" si="111"/>
        <v>43464.25</v>
      </c>
      <c r="O799" s="9" t="str">
        <f t="shared" si="112"/>
        <v>December</v>
      </c>
      <c r="P799" s="9">
        <f t="shared" si="113"/>
        <v>2018</v>
      </c>
      <c r="Q799">
        <v>1548136800</v>
      </c>
      <c r="R799" s="5">
        <f t="shared" si="114"/>
        <v>43487.25</v>
      </c>
      <c r="S799" t="b">
        <v>0</v>
      </c>
      <c r="T799" t="b">
        <v>0</v>
      </c>
      <c r="U799" t="s">
        <v>28</v>
      </c>
      <c r="V799" s="5" t="str">
        <f t="shared" si="115"/>
        <v>technology</v>
      </c>
      <c r="W799" t="str">
        <f t="shared" si="116"/>
        <v>web</v>
      </c>
    </row>
    <row r="800" spans="1:23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 s="7">
        <f t="shared" si="108"/>
        <v>1.8847058823529412</v>
      </c>
      <c r="H800">
        <v>121</v>
      </c>
      <c r="I800" s="8">
        <f t="shared" si="109"/>
        <v>52.958677685950413</v>
      </c>
      <c r="J800" t="s">
        <v>21</v>
      </c>
      <c r="K800" t="s">
        <v>22</v>
      </c>
      <c r="L800">
        <v>1338440400</v>
      </c>
      <c r="M800" s="12">
        <f t="shared" si="110"/>
        <v>41060.208333333336</v>
      </c>
      <c r="N800" s="14">
        <f t="shared" si="111"/>
        <v>41060.208333333336</v>
      </c>
      <c r="O800" s="9" t="str">
        <f t="shared" si="112"/>
        <v>May</v>
      </c>
      <c r="P800" s="9">
        <f t="shared" si="113"/>
        <v>2012</v>
      </c>
      <c r="Q800">
        <v>1340859600</v>
      </c>
      <c r="R800" s="5">
        <f t="shared" si="114"/>
        <v>41088.208333333336</v>
      </c>
      <c r="S800" t="b">
        <v>0</v>
      </c>
      <c r="T800" t="b">
        <v>1</v>
      </c>
      <c r="U800" t="s">
        <v>33</v>
      </c>
      <c r="V800" s="5" t="str">
        <f t="shared" si="115"/>
        <v>theater</v>
      </c>
      <c r="W800" t="str">
        <f t="shared" si="116"/>
        <v>plays</v>
      </c>
    </row>
    <row r="801" spans="1:23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 s="7">
        <f t="shared" si="108"/>
        <v>0.87008284023668636</v>
      </c>
      <c r="H801">
        <v>1225</v>
      </c>
      <c r="I801" s="8">
        <f t="shared" si="109"/>
        <v>60.017959183673469</v>
      </c>
      <c r="J801" t="s">
        <v>40</v>
      </c>
      <c r="K801" t="s">
        <v>41</v>
      </c>
      <c r="L801">
        <v>1454133600</v>
      </c>
      <c r="M801" s="12">
        <f t="shared" si="110"/>
        <v>42399.25</v>
      </c>
      <c r="N801" s="14">
        <f t="shared" si="111"/>
        <v>42399.25</v>
      </c>
      <c r="O801" s="9" t="str">
        <f t="shared" si="112"/>
        <v>January</v>
      </c>
      <c r="P801" s="9">
        <f t="shared" si="113"/>
        <v>2016</v>
      </c>
      <c r="Q801">
        <v>1454479200</v>
      </c>
      <c r="R801" s="5">
        <f t="shared" si="114"/>
        <v>42403.25</v>
      </c>
      <c r="S801" t="b">
        <v>0</v>
      </c>
      <c r="T801" t="b">
        <v>0</v>
      </c>
      <c r="U801" t="s">
        <v>33</v>
      </c>
      <c r="V801" s="5" t="str">
        <f t="shared" si="115"/>
        <v>theater</v>
      </c>
      <c r="W801" t="str">
        <f t="shared" si="116"/>
        <v>plays</v>
      </c>
    </row>
    <row r="802" spans="1:23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 s="7">
        <f t="shared" si="108"/>
        <v>0.01</v>
      </c>
      <c r="H802">
        <v>1</v>
      </c>
      <c r="I802" s="8">
        <f t="shared" si="109"/>
        <v>1</v>
      </c>
      <c r="J802" t="s">
        <v>98</v>
      </c>
      <c r="K802" t="s">
        <v>99</v>
      </c>
      <c r="L802">
        <v>1434085200</v>
      </c>
      <c r="M802" s="12">
        <f t="shared" si="110"/>
        <v>42167.208333333328</v>
      </c>
      <c r="N802" s="14">
        <f t="shared" si="111"/>
        <v>42167.208333333328</v>
      </c>
      <c r="O802" s="9" t="str">
        <f t="shared" si="112"/>
        <v>June</v>
      </c>
      <c r="P802" s="9">
        <f t="shared" si="113"/>
        <v>2015</v>
      </c>
      <c r="Q802">
        <v>1434430800</v>
      </c>
      <c r="R802" s="5">
        <f t="shared" si="114"/>
        <v>42171.208333333328</v>
      </c>
      <c r="S802" t="b">
        <v>0</v>
      </c>
      <c r="T802" t="b">
        <v>0</v>
      </c>
      <c r="U802" t="s">
        <v>23</v>
      </c>
      <c r="V802" s="5" t="str">
        <f t="shared" si="115"/>
        <v>music</v>
      </c>
      <c r="W802" t="str">
        <f t="shared" si="116"/>
        <v>rock</v>
      </c>
    </row>
    <row r="803" spans="1:23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 s="7">
        <f t="shared" si="108"/>
        <v>2.0291304347826089</v>
      </c>
      <c r="H803">
        <v>106</v>
      </c>
      <c r="I803" s="8">
        <f t="shared" si="109"/>
        <v>44.028301886792455</v>
      </c>
      <c r="J803" t="s">
        <v>21</v>
      </c>
      <c r="K803" t="s">
        <v>22</v>
      </c>
      <c r="L803">
        <v>1577772000</v>
      </c>
      <c r="M803" s="12">
        <f t="shared" si="110"/>
        <v>43830.25</v>
      </c>
      <c r="N803" s="14">
        <f t="shared" si="111"/>
        <v>43830.25</v>
      </c>
      <c r="O803" s="9" t="str">
        <f t="shared" si="112"/>
        <v>December</v>
      </c>
      <c r="P803" s="9">
        <f t="shared" si="113"/>
        <v>2019</v>
      </c>
      <c r="Q803">
        <v>1579672800</v>
      </c>
      <c r="R803" s="5">
        <f t="shared" si="114"/>
        <v>43852.25</v>
      </c>
      <c r="S803" t="b">
        <v>0</v>
      </c>
      <c r="T803" t="b">
        <v>1</v>
      </c>
      <c r="U803" t="s">
        <v>122</v>
      </c>
      <c r="V803" s="5" t="str">
        <f t="shared" si="115"/>
        <v>photography</v>
      </c>
      <c r="W803" t="str">
        <f t="shared" si="116"/>
        <v>photography books</v>
      </c>
    </row>
    <row r="804" spans="1:23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 s="7">
        <f t="shared" si="108"/>
        <v>1.9703225806451612</v>
      </c>
      <c r="H804">
        <v>142</v>
      </c>
      <c r="I804" s="8">
        <f t="shared" si="109"/>
        <v>86.028169014084511</v>
      </c>
      <c r="J804" t="s">
        <v>21</v>
      </c>
      <c r="K804" t="s">
        <v>22</v>
      </c>
      <c r="L804">
        <v>1562216400</v>
      </c>
      <c r="M804" s="12">
        <f t="shared" si="110"/>
        <v>43650.208333333328</v>
      </c>
      <c r="N804" s="14">
        <f t="shared" si="111"/>
        <v>43650.208333333328</v>
      </c>
      <c r="O804" s="9" t="str">
        <f t="shared" si="112"/>
        <v>July</v>
      </c>
      <c r="P804" s="9">
        <f t="shared" si="113"/>
        <v>2019</v>
      </c>
      <c r="Q804">
        <v>1562389200</v>
      </c>
      <c r="R804" s="5">
        <f t="shared" si="114"/>
        <v>43652.208333333328</v>
      </c>
      <c r="S804" t="b">
        <v>0</v>
      </c>
      <c r="T804" t="b">
        <v>0</v>
      </c>
      <c r="U804" t="s">
        <v>122</v>
      </c>
      <c r="V804" s="5" t="str">
        <f t="shared" si="115"/>
        <v>photography</v>
      </c>
      <c r="W804" t="str">
        <f t="shared" si="116"/>
        <v>photography books</v>
      </c>
    </row>
    <row r="805" spans="1:23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 s="7">
        <f t="shared" si="108"/>
        <v>1.07</v>
      </c>
      <c r="H805">
        <v>233</v>
      </c>
      <c r="I805" s="8">
        <f t="shared" si="109"/>
        <v>28.012875536480685</v>
      </c>
      <c r="J805" t="s">
        <v>21</v>
      </c>
      <c r="K805" t="s">
        <v>22</v>
      </c>
      <c r="L805">
        <v>1548568800</v>
      </c>
      <c r="M805" s="12">
        <f t="shared" si="110"/>
        <v>43492.25</v>
      </c>
      <c r="N805" s="14">
        <f t="shared" si="111"/>
        <v>43492.25</v>
      </c>
      <c r="O805" s="9" t="str">
        <f t="shared" si="112"/>
        <v>January</v>
      </c>
      <c r="P805" s="9">
        <f t="shared" si="113"/>
        <v>2019</v>
      </c>
      <c r="Q805">
        <v>1551506400</v>
      </c>
      <c r="R805" s="5">
        <f t="shared" si="114"/>
        <v>43526.25</v>
      </c>
      <c r="S805" t="b">
        <v>0</v>
      </c>
      <c r="T805" t="b">
        <v>0</v>
      </c>
      <c r="U805" t="s">
        <v>33</v>
      </c>
      <c r="V805" s="5" t="str">
        <f t="shared" si="115"/>
        <v>theater</v>
      </c>
      <c r="W805" t="str">
        <f t="shared" si="116"/>
        <v>plays</v>
      </c>
    </row>
    <row r="806" spans="1:23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 s="7">
        <f t="shared" si="108"/>
        <v>2.6873076923076922</v>
      </c>
      <c r="H806">
        <v>218</v>
      </c>
      <c r="I806" s="8">
        <f t="shared" si="109"/>
        <v>32.050458715596328</v>
      </c>
      <c r="J806" t="s">
        <v>21</v>
      </c>
      <c r="K806" t="s">
        <v>22</v>
      </c>
      <c r="L806">
        <v>1514872800</v>
      </c>
      <c r="M806" s="12">
        <f t="shared" si="110"/>
        <v>43102.25</v>
      </c>
      <c r="N806" s="14">
        <f t="shared" si="111"/>
        <v>43102.25</v>
      </c>
      <c r="O806" s="9" t="str">
        <f t="shared" si="112"/>
        <v>January</v>
      </c>
      <c r="P806" s="9">
        <f t="shared" si="113"/>
        <v>2018</v>
      </c>
      <c r="Q806">
        <v>1516600800</v>
      </c>
      <c r="R806" s="5">
        <f t="shared" si="114"/>
        <v>43122.25</v>
      </c>
      <c r="S806" t="b">
        <v>0</v>
      </c>
      <c r="T806" t="b">
        <v>0</v>
      </c>
      <c r="U806" t="s">
        <v>23</v>
      </c>
      <c r="V806" s="5" t="str">
        <f t="shared" si="115"/>
        <v>music</v>
      </c>
      <c r="W806" t="str">
        <f t="shared" si="116"/>
        <v>rock</v>
      </c>
    </row>
    <row r="807" spans="1:23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 s="7">
        <f t="shared" si="108"/>
        <v>0.50845360824742269</v>
      </c>
      <c r="H807">
        <v>67</v>
      </c>
      <c r="I807" s="8">
        <f t="shared" si="109"/>
        <v>73.611940298507463</v>
      </c>
      <c r="J807" t="s">
        <v>26</v>
      </c>
      <c r="K807" t="s">
        <v>27</v>
      </c>
      <c r="L807">
        <v>1416031200</v>
      </c>
      <c r="M807" s="12">
        <f t="shared" si="110"/>
        <v>41958.25</v>
      </c>
      <c r="N807" s="14">
        <f t="shared" si="111"/>
        <v>41958.25</v>
      </c>
      <c r="O807" s="9" t="str">
        <f t="shared" si="112"/>
        <v>November</v>
      </c>
      <c r="P807" s="9">
        <f t="shared" si="113"/>
        <v>2014</v>
      </c>
      <c r="Q807">
        <v>1420437600</v>
      </c>
      <c r="R807" s="5">
        <f t="shared" si="114"/>
        <v>42009.25</v>
      </c>
      <c r="S807" t="b">
        <v>0</v>
      </c>
      <c r="T807" t="b">
        <v>0</v>
      </c>
      <c r="U807" t="s">
        <v>42</v>
      </c>
      <c r="V807" s="5" t="str">
        <f t="shared" si="115"/>
        <v>film &amp; video</v>
      </c>
      <c r="W807" t="str">
        <f t="shared" si="116"/>
        <v>documentary</v>
      </c>
    </row>
    <row r="808" spans="1:23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 s="7">
        <f t="shared" si="108"/>
        <v>11.802857142857142</v>
      </c>
      <c r="H808">
        <v>76</v>
      </c>
      <c r="I808" s="8">
        <f t="shared" si="109"/>
        <v>108.71052631578948</v>
      </c>
      <c r="J808" t="s">
        <v>21</v>
      </c>
      <c r="K808" t="s">
        <v>22</v>
      </c>
      <c r="L808">
        <v>1330927200</v>
      </c>
      <c r="M808" s="12">
        <f t="shared" si="110"/>
        <v>40973.25</v>
      </c>
      <c r="N808" s="14">
        <f t="shared" si="111"/>
        <v>40973.25</v>
      </c>
      <c r="O808" s="9" t="str">
        <f t="shared" si="112"/>
        <v>March</v>
      </c>
      <c r="P808" s="9">
        <f t="shared" si="113"/>
        <v>2012</v>
      </c>
      <c r="Q808">
        <v>1332997200</v>
      </c>
      <c r="R808" s="5">
        <f t="shared" si="114"/>
        <v>40997.208333333336</v>
      </c>
      <c r="S808" t="b">
        <v>0</v>
      </c>
      <c r="T808" t="b">
        <v>1</v>
      </c>
      <c r="U808" t="s">
        <v>53</v>
      </c>
      <c r="V808" s="5" t="str">
        <f t="shared" si="115"/>
        <v>film &amp; video</v>
      </c>
      <c r="W808" t="str">
        <f t="shared" si="116"/>
        <v>drama</v>
      </c>
    </row>
    <row r="809" spans="1:23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 s="7">
        <f t="shared" si="108"/>
        <v>2.64</v>
      </c>
      <c r="H809">
        <v>43</v>
      </c>
      <c r="I809" s="8">
        <f t="shared" si="109"/>
        <v>42.97674418604651</v>
      </c>
      <c r="J809" t="s">
        <v>21</v>
      </c>
      <c r="K809" t="s">
        <v>22</v>
      </c>
      <c r="L809">
        <v>1571115600</v>
      </c>
      <c r="M809" s="12">
        <f t="shared" si="110"/>
        <v>43753.208333333328</v>
      </c>
      <c r="N809" s="14">
        <f t="shared" si="111"/>
        <v>43753.208333333328</v>
      </c>
      <c r="O809" s="9" t="str">
        <f t="shared" si="112"/>
        <v>October</v>
      </c>
      <c r="P809" s="9">
        <f t="shared" si="113"/>
        <v>2019</v>
      </c>
      <c r="Q809">
        <v>1574920800</v>
      </c>
      <c r="R809" s="5">
        <f t="shared" si="114"/>
        <v>43797.25</v>
      </c>
      <c r="S809" t="b">
        <v>0</v>
      </c>
      <c r="T809" t="b">
        <v>1</v>
      </c>
      <c r="U809" t="s">
        <v>33</v>
      </c>
      <c r="V809" s="5" t="str">
        <f t="shared" si="115"/>
        <v>theater</v>
      </c>
      <c r="W809" t="str">
        <f t="shared" si="116"/>
        <v>plays</v>
      </c>
    </row>
    <row r="810" spans="1:23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 s="7">
        <f t="shared" si="108"/>
        <v>0.30442307692307691</v>
      </c>
      <c r="H810">
        <v>19</v>
      </c>
      <c r="I810" s="8">
        <f t="shared" si="109"/>
        <v>83.315789473684205</v>
      </c>
      <c r="J810" t="s">
        <v>21</v>
      </c>
      <c r="K810" t="s">
        <v>22</v>
      </c>
      <c r="L810">
        <v>1463461200</v>
      </c>
      <c r="M810" s="12">
        <f t="shared" si="110"/>
        <v>42507.208333333328</v>
      </c>
      <c r="N810" s="14">
        <f t="shared" si="111"/>
        <v>42507.208333333328</v>
      </c>
      <c r="O810" s="9" t="str">
        <f t="shared" si="112"/>
        <v>May</v>
      </c>
      <c r="P810" s="9">
        <f t="shared" si="113"/>
        <v>2016</v>
      </c>
      <c r="Q810">
        <v>1464930000</v>
      </c>
      <c r="R810" s="5">
        <f t="shared" si="114"/>
        <v>42524.208333333328</v>
      </c>
      <c r="S810" t="b">
        <v>0</v>
      </c>
      <c r="T810" t="b">
        <v>0</v>
      </c>
      <c r="U810" t="s">
        <v>17</v>
      </c>
      <c r="V810" s="5" t="str">
        <f t="shared" si="115"/>
        <v>food</v>
      </c>
      <c r="W810" t="str">
        <f t="shared" si="116"/>
        <v>food trucks</v>
      </c>
    </row>
    <row r="811" spans="1:23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7">
        <f t="shared" si="108"/>
        <v>0.62880681818181816</v>
      </c>
      <c r="H811">
        <v>2108</v>
      </c>
      <c r="I811" s="8">
        <f t="shared" si="109"/>
        <v>42</v>
      </c>
      <c r="J811" t="s">
        <v>98</v>
      </c>
      <c r="K811" t="s">
        <v>99</v>
      </c>
      <c r="L811">
        <v>1344920400</v>
      </c>
      <c r="M811" s="12">
        <f t="shared" si="110"/>
        <v>41135.208333333336</v>
      </c>
      <c r="N811" s="14">
        <f t="shared" si="111"/>
        <v>41135.208333333336</v>
      </c>
      <c r="O811" s="9" t="str">
        <f t="shared" si="112"/>
        <v>August</v>
      </c>
      <c r="P811" s="9">
        <f t="shared" si="113"/>
        <v>2012</v>
      </c>
      <c r="Q811">
        <v>1345006800</v>
      </c>
      <c r="R811" s="5">
        <f t="shared" si="114"/>
        <v>41136.208333333336</v>
      </c>
      <c r="S811" t="b">
        <v>0</v>
      </c>
      <c r="T811" t="b">
        <v>0</v>
      </c>
      <c r="U811" t="s">
        <v>42</v>
      </c>
      <c r="V811" s="5" t="str">
        <f t="shared" si="115"/>
        <v>film &amp; video</v>
      </c>
      <c r="W811" t="str">
        <f t="shared" si="116"/>
        <v>documentary</v>
      </c>
    </row>
    <row r="812" spans="1:23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 s="7">
        <f t="shared" si="108"/>
        <v>1.9312499999999999</v>
      </c>
      <c r="H812">
        <v>221</v>
      </c>
      <c r="I812" s="8">
        <f t="shared" si="109"/>
        <v>55.927601809954751</v>
      </c>
      <c r="J812" t="s">
        <v>21</v>
      </c>
      <c r="K812" t="s">
        <v>22</v>
      </c>
      <c r="L812">
        <v>1511848800</v>
      </c>
      <c r="M812" s="12">
        <f t="shared" si="110"/>
        <v>43067.25</v>
      </c>
      <c r="N812" s="14">
        <f t="shared" si="111"/>
        <v>43067.25</v>
      </c>
      <c r="O812" s="9" t="str">
        <f t="shared" si="112"/>
        <v>November</v>
      </c>
      <c r="P812" s="9">
        <f t="shared" si="113"/>
        <v>2017</v>
      </c>
      <c r="Q812">
        <v>1512712800</v>
      </c>
      <c r="R812" s="5">
        <f t="shared" si="114"/>
        <v>43077.25</v>
      </c>
      <c r="S812" t="b">
        <v>0</v>
      </c>
      <c r="T812" t="b">
        <v>1</v>
      </c>
      <c r="U812" t="s">
        <v>33</v>
      </c>
      <c r="V812" s="5" t="str">
        <f t="shared" si="115"/>
        <v>theater</v>
      </c>
      <c r="W812" t="str">
        <f t="shared" si="116"/>
        <v>plays</v>
      </c>
    </row>
    <row r="813" spans="1:23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 s="7">
        <f t="shared" si="108"/>
        <v>0.77102702702702708</v>
      </c>
      <c r="H813">
        <v>679</v>
      </c>
      <c r="I813" s="8">
        <f t="shared" si="109"/>
        <v>105.03681885125184</v>
      </c>
      <c r="J813" t="s">
        <v>21</v>
      </c>
      <c r="K813" t="s">
        <v>22</v>
      </c>
      <c r="L813">
        <v>1452319200</v>
      </c>
      <c r="M813" s="12">
        <f t="shared" si="110"/>
        <v>42378.25</v>
      </c>
      <c r="N813" s="14">
        <f t="shared" si="111"/>
        <v>42378.25</v>
      </c>
      <c r="O813" s="9" t="str">
        <f t="shared" si="112"/>
        <v>January</v>
      </c>
      <c r="P813" s="9">
        <f t="shared" si="113"/>
        <v>2016</v>
      </c>
      <c r="Q813">
        <v>1452492000</v>
      </c>
      <c r="R813" s="5">
        <f t="shared" si="114"/>
        <v>42380.25</v>
      </c>
      <c r="S813" t="b">
        <v>0</v>
      </c>
      <c r="T813" t="b">
        <v>1</v>
      </c>
      <c r="U813" t="s">
        <v>89</v>
      </c>
      <c r="V813" s="5" t="str">
        <f t="shared" si="115"/>
        <v>games</v>
      </c>
      <c r="W813" t="str">
        <f t="shared" si="116"/>
        <v>video games</v>
      </c>
    </row>
    <row r="814" spans="1:23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7">
        <f t="shared" si="108"/>
        <v>2.2552763819095478</v>
      </c>
      <c r="H814">
        <v>2805</v>
      </c>
      <c r="I814" s="8">
        <f t="shared" si="109"/>
        <v>48</v>
      </c>
      <c r="J814" t="s">
        <v>15</v>
      </c>
      <c r="K814" t="s">
        <v>16</v>
      </c>
      <c r="L814">
        <v>1523854800</v>
      </c>
      <c r="M814" s="12">
        <f t="shared" si="110"/>
        <v>43206.208333333328</v>
      </c>
      <c r="N814" s="14">
        <f t="shared" si="111"/>
        <v>43206.208333333328</v>
      </c>
      <c r="O814" s="9" t="str">
        <f t="shared" si="112"/>
        <v>April</v>
      </c>
      <c r="P814" s="9">
        <f t="shared" si="113"/>
        <v>2018</v>
      </c>
      <c r="Q814">
        <v>1524286800</v>
      </c>
      <c r="R814" s="5">
        <f t="shared" si="114"/>
        <v>43211.208333333328</v>
      </c>
      <c r="S814" t="b">
        <v>0</v>
      </c>
      <c r="T814" t="b">
        <v>0</v>
      </c>
      <c r="U814" t="s">
        <v>68</v>
      </c>
      <c r="V814" s="5" t="str">
        <f t="shared" si="115"/>
        <v>publishing</v>
      </c>
      <c r="W814" t="str">
        <f t="shared" si="116"/>
        <v>nonfiction</v>
      </c>
    </row>
    <row r="815" spans="1:23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 s="7">
        <f t="shared" si="108"/>
        <v>2.3940625</v>
      </c>
      <c r="H815">
        <v>68</v>
      </c>
      <c r="I815" s="8">
        <f t="shared" si="109"/>
        <v>112.66176470588235</v>
      </c>
      <c r="J815" t="s">
        <v>21</v>
      </c>
      <c r="K815" t="s">
        <v>22</v>
      </c>
      <c r="L815">
        <v>1346043600</v>
      </c>
      <c r="M815" s="12">
        <f t="shared" si="110"/>
        <v>41148.208333333336</v>
      </c>
      <c r="N815" s="14">
        <f t="shared" si="111"/>
        <v>41148.208333333336</v>
      </c>
      <c r="O815" s="9" t="str">
        <f t="shared" si="112"/>
        <v>August</v>
      </c>
      <c r="P815" s="9">
        <f t="shared" si="113"/>
        <v>2012</v>
      </c>
      <c r="Q815">
        <v>1346907600</v>
      </c>
      <c r="R815" s="5">
        <f t="shared" si="114"/>
        <v>41158.208333333336</v>
      </c>
      <c r="S815" t="b">
        <v>0</v>
      </c>
      <c r="T815" t="b">
        <v>0</v>
      </c>
      <c r="U815" t="s">
        <v>89</v>
      </c>
      <c r="V815" s="5" t="str">
        <f t="shared" si="115"/>
        <v>games</v>
      </c>
      <c r="W815" t="str">
        <f t="shared" si="116"/>
        <v>video games</v>
      </c>
    </row>
    <row r="816" spans="1:23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 s="7">
        <f t="shared" si="108"/>
        <v>0.921875</v>
      </c>
      <c r="H816">
        <v>36</v>
      </c>
      <c r="I816" s="8">
        <f t="shared" si="109"/>
        <v>81.944444444444443</v>
      </c>
      <c r="J816" t="s">
        <v>36</v>
      </c>
      <c r="K816" t="s">
        <v>37</v>
      </c>
      <c r="L816">
        <v>1464325200</v>
      </c>
      <c r="M816" s="12">
        <f t="shared" si="110"/>
        <v>42517.208333333328</v>
      </c>
      <c r="N816" s="14">
        <f t="shared" si="111"/>
        <v>42517.208333333328</v>
      </c>
      <c r="O816" s="9" t="str">
        <f t="shared" si="112"/>
        <v>May</v>
      </c>
      <c r="P816" s="9">
        <f t="shared" si="113"/>
        <v>2016</v>
      </c>
      <c r="Q816">
        <v>1464498000</v>
      </c>
      <c r="R816" s="5">
        <f t="shared" si="114"/>
        <v>42519.208333333328</v>
      </c>
      <c r="S816" t="b">
        <v>0</v>
      </c>
      <c r="T816" t="b">
        <v>1</v>
      </c>
      <c r="U816" t="s">
        <v>23</v>
      </c>
      <c r="V816" s="5" t="str">
        <f t="shared" si="115"/>
        <v>music</v>
      </c>
      <c r="W816" t="str">
        <f t="shared" si="116"/>
        <v>rock</v>
      </c>
    </row>
    <row r="817" spans="1:23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 s="7">
        <f t="shared" si="108"/>
        <v>1.3023333333333333</v>
      </c>
      <c r="H817">
        <v>183</v>
      </c>
      <c r="I817" s="8">
        <f t="shared" si="109"/>
        <v>64.049180327868854</v>
      </c>
      <c r="J817" t="s">
        <v>15</v>
      </c>
      <c r="K817" t="s">
        <v>16</v>
      </c>
      <c r="L817">
        <v>1511935200</v>
      </c>
      <c r="M817" s="12">
        <f t="shared" si="110"/>
        <v>43068.25</v>
      </c>
      <c r="N817" s="14">
        <f t="shared" si="111"/>
        <v>43068.25</v>
      </c>
      <c r="O817" s="9" t="str">
        <f t="shared" si="112"/>
        <v>November</v>
      </c>
      <c r="P817" s="9">
        <f t="shared" si="113"/>
        <v>2017</v>
      </c>
      <c r="Q817">
        <v>1514181600</v>
      </c>
      <c r="R817" s="5">
        <f t="shared" si="114"/>
        <v>43094.25</v>
      </c>
      <c r="S817" t="b">
        <v>0</v>
      </c>
      <c r="T817" t="b">
        <v>0</v>
      </c>
      <c r="U817" t="s">
        <v>23</v>
      </c>
      <c r="V817" s="5" t="str">
        <f t="shared" si="115"/>
        <v>music</v>
      </c>
      <c r="W817" t="str">
        <f t="shared" si="116"/>
        <v>rock</v>
      </c>
    </row>
    <row r="818" spans="1:23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 s="7">
        <f t="shared" si="108"/>
        <v>6.1521739130434785</v>
      </c>
      <c r="H818">
        <v>133</v>
      </c>
      <c r="I818" s="8">
        <f t="shared" si="109"/>
        <v>106.39097744360902</v>
      </c>
      <c r="J818" t="s">
        <v>21</v>
      </c>
      <c r="K818" t="s">
        <v>22</v>
      </c>
      <c r="L818">
        <v>1392012000</v>
      </c>
      <c r="M818" s="12">
        <f t="shared" si="110"/>
        <v>41680.25</v>
      </c>
      <c r="N818" s="14">
        <f t="shared" si="111"/>
        <v>41680.25</v>
      </c>
      <c r="O818" s="9" t="str">
        <f t="shared" si="112"/>
        <v>February</v>
      </c>
      <c r="P818" s="9">
        <f t="shared" si="113"/>
        <v>2014</v>
      </c>
      <c r="Q818">
        <v>1392184800</v>
      </c>
      <c r="R818" s="5">
        <f t="shared" si="114"/>
        <v>41682.25</v>
      </c>
      <c r="S818" t="b">
        <v>1</v>
      </c>
      <c r="T818" t="b">
        <v>1</v>
      </c>
      <c r="U818" t="s">
        <v>33</v>
      </c>
      <c r="V818" s="5" t="str">
        <f t="shared" si="115"/>
        <v>theater</v>
      </c>
      <c r="W818" t="str">
        <f t="shared" si="116"/>
        <v>plays</v>
      </c>
    </row>
    <row r="819" spans="1:23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7">
        <f t="shared" si="108"/>
        <v>3.687953216374269</v>
      </c>
      <c r="H819">
        <v>2489</v>
      </c>
      <c r="I819" s="8">
        <f t="shared" si="109"/>
        <v>76.011249497790274</v>
      </c>
      <c r="J819" t="s">
        <v>107</v>
      </c>
      <c r="K819" t="s">
        <v>108</v>
      </c>
      <c r="L819">
        <v>1556946000</v>
      </c>
      <c r="M819" s="12">
        <f t="shared" si="110"/>
        <v>43589.208333333328</v>
      </c>
      <c r="N819" s="14">
        <f t="shared" si="111"/>
        <v>43589.208333333328</v>
      </c>
      <c r="O819" s="9" t="str">
        <f t="shared" si="112"/>
        <v>May</v>
      </c>
      <c r="P819" s="9">
        <f t="shared" si="113"/>
        <v>2019</v>
      </c>
      <c r="Q819">
        <v>1559365200</v>
      </c>
      <c r="R819" s="5">
        <f t="shared" si="114"/>
        <v>43617.208333333328</v>
      </c>
      <c r="S819" t="b">
        <v>0</v>
      </c>
      <c r="T819" t="b">
        <v>1</v>
      </c>
      <c r="U819" t="s">
        <v>68</v>
      </c>
      <c r="V819" s="5" t="str">
        <f t="shared" si="115"/>
        <v>publishing</v>
      </c>
      <c r="W819" t="str">
        <f t="shared" si="116"/>
        <v>nonfiction</v>
      </c>
    </row>
    <row r="820" spans="1:23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 s="7">
        <f t="shared" si="108"/>
        <v>10.948571428571428</v>
      </c>
      <c r="H820">
        <v>69</v>
      </c>
      <c r="I820" s="8">
        <f t="shared" si="109"/>
        <v>111.07246376811594</v>
      </c>
      <c r="J820" t="s">
        <v>21</v>
      </c>
      <c r="K820" t="s">
        <v>22</v>
      </c>
      <c r="L820">
        <v>1548050400</v>
      </c>
      <c r="M820" s="12">
        <f t="shared" si="110"/>
        <v>43486.25</v>
      </c>
      <c r="N820" s="14">
        <f t="shared" si="111"/>
        <v>43486.25</v>
      </c>
      <c r="O820" s="9" t="str">
        <f t="shared" si="112"/>
        <v>January</v>
      </c>
      <c r="P820" s="9">
        <f t="shared" si="113"/>
        <v>2019</v>
      </c>
      <c r="Q820">
        <v>1549173600</v>
      </c>
      <c r="R820" s="5">
        <f t="shared" si="114"/>
        <v>43499.25</v>
      </c>
      <c r="S820" t="b">
        <v>0</v>
      </c>
      <c r="T820" t="b">
        <v>1</v>
      </c>
      <c r="U820" t="s">
        <v>33</v>
      </c>
      <c r="V820" s="5" t="str">
        <f t="shared" si="115"/>
        <v>theater</v>
      </c>
      <c r="W820" t="str">
        <f t="shared" si="116"/>
        <v>plays</v>
      </c>
    </row>
    <row r="821" spans="1:23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 s="7">
        <f t="shared" si="108"/>
        <v>0.50662921348314605</v>
      </c>
      <c r="H821">
        <v>47</v>
      </c>
      <c r="I821" s="8">
        <f t="shared" si="109"/>
        <v>95.936170212765958</v>
      </c>
      <c r="J821" t="s">
        <v>21</v>
      </c>
      <c r="K821" t="s">
        <v>22</v>
      </c>
      <c r="L821">
        <v>1353736800</v>
      </c>
      <c r="M821" s="12">
        <f t="shared" si="110"/>
        <v>41237.25</v>
      </c>
      <c r="N821" s="14">
        <f t="shared" si="111"/>
        <v>41237.25</v>
      </c>
      <c r="O821" s="9" t="str">
        <f t="shared" si="112"/>
        <v>November</v>
      </c>
      <c r="P821" s="9">
        <f t="shared" si="113"/>
        <v>2012</v>
      </c>
      <c r="Q821">
        <v>1355032800</v>
      </c>
      <c r="R821" s="5">
        <f t="shared" si="114"/>
        <v>41252.25</v>
      </c>
      <c r="S821" t="b">
        <v>1</v>
      </c>
      <c r="T821" t="b">
        <v>0</v>
      </c>
      <c r="U821" t="s">
        <v>89</v>
      </c>
      <c r="V821" s="5" t="str">
        <f t="shared" si="115"/>
        <v>games</v>
      </c>
      <c r="W821" t="str">
        <f t="shared" si="116"/>
        <v>video games</v>
      </c>
    </row>
    <row r="822" spans="1:23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 s="7">
        <f t="shared" si="108"/>
        <v>8.0060000000000002</v>
      </c>
      <c r="H822">
        <v>279</v>
      </c>
      <c r="I822" s="8">
        <f t="shared" si="109"/>
        <v>43.043010752688176</v>
      </c>
      <c r="J822" t="s">
        <v>40</v>
      </c>
      <c r="K822" t="s">
        <v>41</v>
      </c>
      <c r="L822">
        <v>1532840400</v>
      </c>
      <c r="M822" s="12">
        <f t="shared" si="110"/>
        <v>43310.208333333328</v>
      </c>
      <c r="N822" s="14">
        <f t="shared" si="111"/>
        <v>43310.208333333328</v>
      </c>
      <c r="O822" s="9" t="str">
        <f t="shared" si="112"/>
        <v>July</v>
      </c>
      <c r="P822" s="9">
        <f t="shared" si="113"/>
        <v>2018</v>
      </c>
      <c r="Q822">
        <v>1533963600</v>
      </c>
      <c r="R822" s="5">
        <f t="shared" si="114"/>
        <v>43323.208333333328</v>
      </c>
      <c r="S822" t="b">
        <v>0</v>
      </c>
      <c r="T822" t="b">
        <v>1</v>
      </c>
      <c r="U822" t="s">
        <v>23</v>
      </c>
      <c r="V822" s="5" t="str">
        <f t="shared" si="115"/>
        <v>music</v>
      </c>
      <c r="W822" t="str">
        <f t="shared" si="116"/>
        <v>rock</v>
      </c>
    </row>
    <row r="823" spans="1:23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 s="7">
        <f t="shared" si="108"/>
        <v>2.9128571428571428</v>
      </c>
      <c r="H823">
        <v>210</v>
      </c>
      <c r="I823" s="8">
        <f t="shared" si="109"/>
        <v>67.966666666666669</v>
      </c>
      <c r="J823" t="s">
        <v>21</v>
      </c>
      <c r="K823" t="s">
        <v>22</v>
      </c>
      <c r="L823">
        <v>1488261600</v>
      </c>
      <c r="M823" s="12">
        <f t="shared" si="110"/>
        <v>42794.25</v>
      </c>
      <c r="N823" s="14">
        <f t="shared" si="111"/>
        <v>42794.25</v>
      </c>
      <c r="O823" s="9" t="str">
        <f t="shared" si="112"/>
        <v>February</v>
      </c>
      <c r="P823" s="9">
        <f t="shared" si="113"/>
        <v>2017</v>
      </c>
      <c r="Q823">
        <v>1489381200</v>
      </c>
      <c r="R823" s="5">
        <f t="shared" si="114"/>
        <v>42807.208333333328</v>
      </c>
      <c r="S823" t="b">
        <v>0</v>
      </c>
      <c r="T823" t="b">
        <v>0</v>
      </c>
      <c r="U823" t="s">
        <v>42</v>
      </c>
      <c r="V823" s="5" t="str">
        <f t="shared" si="115"/>
        <v>film &amp; video</v>
      </c>
      <c r="W823" t="str">
        <f t="shared" si="116"/>
        <v>documentary</v>
      </c>
    </row>
    <row r="824" spans="1:23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7">
        <f t="shared" si="108"/>
        <v>3.4996666666666667</v>
      </c>
      <c r="H824">
        <v>2100</v>
      </c>
      <c r="I824" s="8">
        <f t="shared" si="109"/>
        <v>89.991428571428571</v>
      </c>
      <c r="J824" t="s">
        <v>21</v>
      </c>
      <c r="K824" t="s">
        <v>22</v>
      </c>
      <c r="L824">
        <v>1393567200</v>
      </c>
      <c r="M824" s="12">
        <f t="shared" si="110"/>
        <v>41698.25</v>
      </c>
      <c r="N824" s="14">
        <f t="shared" si="111"/>
        <v>41698.25</v>
      </c>
      <c r="O824" s="9" t="str">
        <f t="shared" si="112"/>
        <v>February</v>
      </c>
      <c r="P824" s="9">
        <f t="shared" si="113"/>
        <v>2014</v>
      </c>
      <c r="Q824">
        <v>1395032400</v>
      </c>
      <c r="R824" s="5">
        <f t="shared" si="114"/>
        <v>41715.208333333336</v>
      </c>
      <c r="S824" t="b">
        <v>0</v>
      </c>
      <c r="T824" t="b">
        <v>0</v>
      </c>
      <c r="U824" t="s">
        <v>23</v>
      </c>
      <c r="V824" s="5" t="str">
        <f t="shared" si="115"/>
        <v>music</v>
      </c>
      <c r="W824" t="str">
        <f t="shared" si="116"/>
        <v>rock</v>
      </c>
    </row>
    <row r="825" spans="1:23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 s="7">
        <f t="shared" si="108"/>
        <v>3.5707317073170732</v>
      </c>
      <c r="H825">
        <v>252</v>
      </c>
      <c r="I825" s="8">
        <f t="shared" si="109"/>
        <v>58.095238095238095</v>
      </c>
      <c r="J825" t="s">
        <v>21</v>
      </c>
      <c r="K825" t="s">
        <v>22</v>
      </c>
      <c r="L825">
        <v>1410325200</v>
      </c>
      <c r="M825" s="12">
        <f t="shared" si="110"/>
        <v>41892.208333333336</v>
      </c>
      <c r="N825" s="14">
        <f t="shared" si="111"/>
        <v>41892.208333333336</v>
      </c>
      <c r="O825" s="9" t="str">
        <f t="shared" si="112"/>
        <v>September</v>
      </c>
      <c r="P825" s="9">
        <f t="shared" si="113"/>
        <v>2014</v>
      </c>
      <c r="Q825">
        <v>1412485200</v>
      </c>
      <c r="R825" s="5">
        <f t="shared" si="114"/>
        <v>41917.208333333336</v>
      </c>
      <c r="S825" t="b">
        <v>1</v>
      </c>
      <c r="T825" t="b">
        <v>1</v>
      </c>
      <c r="U825" t="s">
        <v>23</v>
      </c>
      <c r="V825" s="5" t="str">
        <f t="shared" si="115"/>
        <v>music</v>
      </c>
      <c r="W825" t="str">
        <f t="shared" si="116"/>
        <v>rock</v>
      </c>
    </row>
    <row r="826" spans="1:23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7">
        <f t="shared" si="108"/>
        <v>1.2648941176470587</v>
      </c>
      <c r="H826">
        <v>1280</v>
      </c>
      <c r="I826" s="8">
        <f t="shared" si="109"/>
        <v>83.996875000000003</v>
      </c>
      <c r="J826" t="s">
        <v>21</v>
      </c>
      <c r="K826" t="s">
        <v>22</v>
      </c>
      <c r="L826">
        <v>1276923600</v>
      </c>
      <c r="M826" s="12">
        <f t="shared" si="110"/>
        <v>40348.208333333336</v>
      </c>
      <c r="N826" s="14">
        <f t="shared" si="111"/>
        <v>40348.208333333336</v>
      </c>
      <c r="O826" s="9" t="str">
        <f t="shared" si="112"/>
        <v>June</v>
      </c>
      <c r="P826" s="9">
        <f t="shared" si="113"/>
        <v>2010</v>
      </c>
      <c r="Q826">
        <v>1279688400</v>
      </c>
      <c r="R826" s="5">
        <f t="shared" si="114"/>
        <v>40380.208333333336</v>
      </c>
      <c r="S826" t="b">
        <v>0</v>
      </c>
      <c r="T826" t="b">
        <v>1</v>
      </c>
      <c r="U826" t="s">
        <v>68</v>
      </c>
      <c r="V826" s="5" t="str">
        <f t="shared" si="115"/>
        <v>publishing</v>
      </c>
      <c r="W826" t="str">
        <f t="shared" si="116"/>
        <v>nonfiction</v>
      </c>
    </row>
    <row r="827" spans="1:23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 s="7">
        <f t="shared" si="108"/>
        <v>3.875</v>
      </c>
      <c r="H827">
        <v>157</v>
      </c>
      <c r="I827" s="8">
        <f t="shared" si="109"/>
        <v>88.853503184713375</v>
      </c>
      <c r="J827" t="s">
        <v>40</v>
      </c>
      <c r="K827" t="s">
        <v>41</v>
      </c>
      <c r="L827">
        <v>1500958800</v>
      </c>
      <c r="M827" s="12">
        <f t="shared" si="110"/>
        <v>42941.208333333328</v>
      </c>
      <c r="N827" s="14">
        <f t="shared" si="111"/>
        <v>42941.208333333328</v>
      </c>
      <c r="O827" s="9" t="str">
        <f t="shared" si="112"/>
        <v>July</v>
      </c>
      <c r="P827" s="9">
        <f t="shared" si="113"/>
        <v>2017</v>
      </c>
      <c r="Q827">
        <v>1501995600</v>
      </c>
      <c r="R827" s="5">
        <f t="shared" si="114"/>
        <v>42953.208333333328</v>
      </c>
      <c r="S827" t="b">
        <v>0</v>
      </c>
      <c r="T827" t="b">
        <v>0</v>
      </c>
      <c r="U827" t="s">
        <v>100</v>
      </c>
      <c r="V827" s="5" t="str">
        <f t="shared" si="115"/>
        <v>film &amp; video</v>
      </c>
      <c r="W827" t="str">
        <f t="shared" si="116"/>
        <v>shorts</v>
      </c>
    </row>
    <row r="828" spans="1:23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 s="7">
        <f t="shared" si="108"/>
        <v>4.5703571428571426</v>
      </c>
      <c r="H828">
        <v>194</v>
      </c>
      <c r="I828" s="8">
        <f t="shared" si="109"/>
        <v>65.963917525773198</v>
      </c>
      <c r="J828" t="s">
        <v>21</v>
      </c>
      <c r="K828" t="s">
        <v>22</v>
      </c>
      <c r="L828">
        <v>1292220000</v>
      </c>
      <c r="M828" s="12">
        <f t="shared" si="110"/>
        <v>40525.25</v>
      </c>
      <c r="N828" s="14">
        <f t="shared" si="111"/>
        <v>40525.25</v>
      </c>
      <c r="O828" s="9" t="str">
        <f t="shared" si="112"/>
        <v>December</v>
      </c>
      <c r="P828" s="9">
        <f t="shared" si="113"/>
        <v>2010</v>
      </c>
      <c r="Q828">
        <v>1294639200</v>
      </c>
      <c r="R828" s="5">
        <f t="shared" si="114"/>
        <v>40553.25</v>
      </c>
      <c r="S828" t="b">
        <v>0</v>
      </c>
      <c r="T828" t="b">
        <v>1</v>
      </c>
      <c r="U828" t="s">
        <v>33</v>
      </c>
      <c r="V828" s="5" t="str">
        <f t="shared" si="115"/>
        <v>theater</v>
      </c>
      <c r="W828" t="str">
        <f t="shared" si="116"/>
        <v>plays</v>
      </c>
    </row>
    <row r="829" spans="1:23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 s="7">
        <f t="shared" si="108"/>
        <v>2.6669565217391304</v>
      </c>
      <c r="H829">
        <v>82</v>
      </c>
      <c r="I829" s="8">
        <f t="shared" si="109"/>
        <v>74.804878048780495</v>
      </c>
      <c r="J829" t="s">
        <v>26</v>
      </c>
      <c r="K829" t="s">
        <v>27</v>
      </c>
      <c r="L829">
        <v>1304398800</v>
      </c>
      <c r="M829" s="12">
        <f t="shared" si="110"/>
        <v>40666.208333333336</v>
      </c>
      <c r="N829" s="14">
        <f t="shared" si="111"/>
        <v>40666.208333333336</v>
      </c>
      <c r="O829" s="9" t="str">
        <f t="shared" si="112"/>
        <v>May</v>
      </c>
      <c r="P829" s="9">
        <f t="shared" si="113"/>
        <v>2011</v>
      </c>
      <c r="Q829">
        <v>1305435600</v>
      </c>
      <c r="R829" s="5">
        <f t="shared" si="114"/>
        <v>40678.208333333336</v>
      </c>
      <c r="S829" t="b">
        <v>0</v>
      </c>
      <c r="T829" t="b">
        <v>1</v>
      </c>
      <c r="U829" t="s">
        <v>53</v>
      </c>
      <c r="V829" s="5" t="str">
        <f t="shared" si="115"/>
        <v>film &amp; video</v>
      </c>
      <c r="W829" t="str">
        <f t="shared" si="116"/>
        <v>drama</v>
      </c>
    </row>
    <row r="830" spans="1:23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 s="7">
        <f t="shared" si="108"/>
        <v>0.69</v>
      </c>
      <c r="H830">
        <v>70</v>
      </c>
      <c r="I830" s="8">
        <f t="shared" si="109"/>
        <v>69.98571428571428</v>
      </c>
      <c r="J830" t="s">
        <v>21</v>
      </c>
      <c r="K830" t="s">
        <v>22</v>
      </c>
      <c r="L830">
        <v>1535432400</v>
      </c>
      <c r="M830" s="12">
        <f t="shared" si="110"/>
        <v>43340.208333333328</v>
      </c>
      <c r="N830" s="14">
        <f t="shared" si="111"/>
        <v>43340.208333333328</v>
      </c>
      <c r="O830" s="9" t="str">
        <f t="shared" si="112"/>
        <v>August</v>
      </c>
      <c r="P830" s="9">
        <f t="shared" si="113"/>
        <v>2018</v>
      </c>
      <c r="Q830">
        <v>1537592400</v>
      </c>
      <c r="R830" s="5">
        <f t="shared" si="114"/>
        <v>43365.208333333328</v>
      </c>
      <c r="S830" t="b">
        <v>0</v>
      </c>
      <c r="T830" t="b">
        <v>0</v>
      </c>
      <c r="U830" t="s">
        <v>33</v>
      </c>
      <c r="V830" s="5" t="str">
        <f t="shared" si="115"/>
        <v>theater</v>
      </c>
      <c r="W830" t="str">
        <f t="shared" si="116"/>
        <v>plays</v>
      </c>
    </row>
    <row r="831" spans="1:23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 s="7">
        <f t="shared" si="108"/>
        <v>0.51343749999999999</v>
      </c>
      <c r="H831">
        <v>154</v>
      </c>
      <c r="I831" s="8">
        <f t="shared" si="109"/>
        <v>32.006493506493506</v>
      </c>
      <c r="J831" t="s">
        <v>21</v>
      </c>
      <c r="K831" t="s">
        <v>22</v>
      </c>
      <c r="L831">
        <v>1433826000</v>
      </c>
      <c r="M831" s="12">
        <f t="shared" si="110"/>
        <v>42164.208333333328</v>
      </c>
      <c r="N831" s="14">
        <f t="shared" si="111"/>
        <v>42164.208333333328</v>
      </c>
      <c r="O831" s="9" t="str">
        <f t="shared" si="112"/>
        <v>June</v>
      </c>
      <c r="P831" s="9">
        <f t="shared" si="113"/>
        <v>2015</v>
      </c>
      <c r="Q831">
        <v>1435122000</v>
      </c>
      <c r="R831" s="5">
        <f t="shared" si="114"/>
        <v>42179.208333333328</v>
      </c>
      <c r="S831" t="b">
        <v>0</v>
      </c>
      <c r="T831" t="b">
        <v>0</v>
      </c>
      <c r="U831" t="s">
        <v>33</v>
      </c>
      <c r="V831" s="5" t="str">
        <f t="shared" si="115"/>
        <v>theater</v>
      </c>
      <c r="W831" t="str">
        <f t="shared" si="116"/>
        <v>plays</v>
      </c>
    </row>
    <row r="832" spans="1:23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 s="7">
        <f t="shared" si="108"/>
        <v>1.1710526315789473E-2</v>
      </c>
      <c r="H832">
        <v>22</v>
      </c>
      <c r="I832" s="8">
        <f t="shared" si="109"/>
        <v>64.727272727272734</v>
      </c>
      <c r="J832" t="s">
        <v>21</v>
      </c>
      <c r="K832" t="s">
        <v>22</v>
      </c>
      <c r="L832">
        <v>1514959200</v>
      </c>
      <c r="M832" s="12">
        <f t="shared" si="110"/>
        <v>43103.25</v>
      </c>
      <c r="N832" s="14">
        <f t="shared" si="111"/>
        <v>43103.25</v>
      </c>
      <c r="O832" s="9" t="str">
        <f t="shared" si="112"/>
        <v>January</v>
      </c>
      <c r="P832" s="9">
        <f t="shared" si="113"/>
        <v>2018</v>
      </c>
      <c r="Q832">
        <v>1520056800</v>
      </c>
      <c r="R832" s="5">
        <f t="shared" si="114"/>
        <v>43162.25</v>
      </c>
      <c r="S832" t="b">
        <v>0</v>
      </c>
      <c r="T832" t="b">
        <v>0</v>
      </c>
      <c r="U832" t="s">
        <v>33</v>
      </c>
      <c r="V832" s="5" t="str">
        <f t="shared" si="115"/>
        <v>theater</v>
      </c>
      <c r="W832" t="str">
        <f t="shared" si="116"/>
        <v>plays</v>
      </c>
    </row>
    <row r="833" spans="1:23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7">
        <f t="shared" si="108"/>
        <v>1.089773429454171</v>
      </c>
      <c r="H833">
        <v>4233</v>
      </c>
      <c r="I833" s="8">
        <f t="shared" si="109"/>
        <v>24.998110087408456</v>
      </c>
      <c r="J833" t="s">
        <v>21</v>
      </c>
      <c r="K833" t="s">
        <v>22</v>
      </c>
      <c r="L833">
        <v>1332738000</v>
      </c>
      <c r="M833" s="12">
        <f t="shared" si="110"/>
        <v>40994.208333333336</v>
      </c>
      <c r="N833" s="14">
        <f t="shared" si="111"/>
        <v>40994.208333333336</v>
      </c>
      <c r="O833" s="9" t="str">
        <f t="shared" si="112"/>
        <v>March</v>
      </c>
      <c r="P833" s="9">
        <f t="shared" si="113"/>
        <v>2012</v>
      </c>
      <c r="Q833">
        <v>1335675600</v>
      </c>
      <c r="R833" s="5">
        <f t="shared" si="114"/>
        <v>41028.208333333336</v>
      </c>
      <c r="S833" t="b">
        <v>0</v>
      </c>
      <c r="T833" t="b">
        <v>0</v>
      </c>
      <c r="U833" t="s">
        <v>122</v>
      </c>
      <c r="V833" s="5" t="str">
        <f t="shared" si="115"/>
        <v>photography</v>
      </c>
      <c r="W833" t="str">
        <f t="shared" si="116"/>
        <v>photography books</v>
      </c>
    </row>
    <row r="834" spans="1:23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7">
        <f t="shared" si="108"/>
        <v>3.1517592592592591</v>
      </c>
      <c r="H834">
        <v>1297</v>
      </c>
      <c r="I834" s="8">
        <f t="shared" si="109"/>
        <v>104.97764070932922</v>
      </c>
      <c r="J834" t="s">
        <v>36</v>
      </c>
      <c r="K834" t="s">
        <v>37</v>
      </c>
      <c r="L834">
        <v>1445490000</v>
      </c>
      <c r="M834" s="12">
        <f t="shared" si="110"/>
        <v>42299.208333333328</v>
      </c>
      <c r="N834" s="14">
        <f t="shared" si="111"/>
        <v>42299.208333333328</v>
      </c>
      <c r="O834" s="9" t="str">
        <f t="shared" si="112"/>
        <v>October</v>
      </c>
      <c r="P834" s="9">
        <f t="shared" si="113"/>
        <v>2015</v>
      </c>
      <c r="Q834">
        <v>1448431200</v>
      </c>
      <c r="R834" s="5">
        <f t="shared" si="114"/>
        <v>42333.25</v>
      </c>
      <c r="S834" t="b">
        <v>1</v>
      </c>
      <c r="T834" t="b">
        <v>0</v>
      </c>
      <c r="U834" t="s">
        <v>206</v>
      </c>
      <c r="V834" s="5" t="str">
        <f t="shared" si="115"/>
        <v>publishing</v>
      </c>
      <c r="W834" t="str">
        <f t="shared" si="116"/>
        <v>translations</v>
      </c>
    </row>
    <row r="835" spans="1:23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 s="7">
        <f t="shared" ref="G835:G898" si="117">E835/D835</f>
        <v>1.5769117647058823</v>
      </c>
      <c r="H835">
        <v>165</v>
      </c>
      <c r="I835" s="8">
        <f t="shared" ref="I835:I898" si="118">E835/H835</f>
        <v>64.987878787878785</v>
      </c>
      <c r="J835" t="s">
        <v>36</v>
      </c>
      <c r="K835" t="s">
        <v>37</v>
      </c>
      <c r="L835">
        <v>1297663200</v>
      </c>
      <c r="M835" s="12">
        <f t="shared" ref="M835:M898" si="119">(((L835/60)/60)/24)+DATE(1970,1,1)</f>
        <v>40588.25</v>
      </c>
      <c r="N835" s="14">
        <f t="shared" ref="N835:N898" si="120">(((L835/60)/60)/24)+DATE(1970,1,1)</f>
        <v>40588.25</v>
      </c>
      <c r="O835" s="9" t="str">
        <f t="shared" ref="O835:O898" si="121">TEXT(M835, "mmmm")</f>
        <v>February</v>
      </c>
      <c r="P835" s="9">
        <f t="shared" ref="P835:P898" si="122">YEAR(M835)</f>
        <v>2011</v>
      </c>
      <c r="Q835">
        <v>1298613600</v>
      </c>
      <c r="R835" s="5">
        <f t="shared" ref="R835:R898" si="123">(((Q835/60)/60)/24)+DATE(1970,1,1)</f>
        <v>40599.25</v>
      </c>
      <c r="S835" t="b">
        <v>0</v>
      </c>
      <c r="T835" t="b">
        <v>0</v>
      </c>
      <c r="U835" t="s">
        <v>206</v>
      </c>
      <c r="V835" s="5" t="str">
        <f t="shared" ref="V835:V898" si="124">LEFT(U835,FIND("/",U835)-1)</f>
        <v>publishing</v>
      </c>
      <c r="W835" t="str">
        <f t="shared" ref="W835:W898" si="125">RIGHT(U835,LEN(U835)-FIND("/",U835))</f>
        <v>translations</v>
      </c>
    </row>
    <row r="836" spans="1:23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 s="7">
        <f t="shared" si="117"/>
        <v>1.5380821917808218</v>
      </c>
      <c r="H836">
        <v>119</v>
      </c>
      <c r="I836" s="8">
        <f t="shared" si="118"/>
        <v>94.352941176470594</v>
      </c>
      <c r="J836" t="s">
        <v>21</v>
      </c>
      <c r="K836" t="s">
        <v>22</v>
      </c>
      <c r="L836">
        <v>1371963600</v>
      </c>
      <c r="M836" s="12">
        <f t="shared" si="119"/>
        <v>41448.208333333336</v>
      </c>
      <c r="N836" s="14">
        <f t="shared" si="120"/>
        <v>41448.208333333336</v>
      </c>
      <c r="O836" s="9" t="str">
        <f t="shared" si="121"/>
        <v>June</v>
      </c>
      <c r="P836" s="9">
        <f t="shared" si="122"/>
        <v>2013</v>
      </c>
      <c r="Q836">
        <v>1372482000</v>
      </c>
      <c r="R836" s="5">
        <f t="shared" si="123"/>
        <v>41454.208333333336</v>
      </c>
      <c r="S836" t="b">
        <v>0</v>
      </c>
      <c r="T836" t="b">
        <v>0</v>
      </c>
      <c r="U836" t="s">
        <v>33</v>
      </c>
      <c r="V836" s="5" t="str">
        <f t="shared" si="124"/>
        <v>theater</v>
      </c>
      <c r="W836" t="str">
        <f t="shared" si="125"/>
        <v>plays</v>
      </c>
    </row>
    <row r="837" spans="1:23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 s="7">
        <f t="shared" si="117"/>
        <v>0.89738979118329465</v>
      </c>
      <c r="H837">
        <v>1758</v>
      </c>
      <c r="I837" s="8">
        <f t="shared" si="118"/>
        <v>44.001706484641637</v>
      </c>
      <c r="J837" t="s">
        <v>21</v>
      </c>
      <c r="K837" t="s">
        <v>22</v>
      </c>
      <c r="L837">
        <v>1425103200</v>
      </c>
      <c r="M837" s="12">
        <f t="shared" si="119"/>
        <v>42063.25</v>
      </c>
      <c r="N837" s="14">
        <f t="shared" si="120"/>
        <v>42063.25</v>
      </c>
      <c r="O837" s="9" t="str">
        <f t="shared" si="121"/>
        <v>February</v>
      </c>
      <c r="P837" s="9">
        <f t="shared" si="122"/>
        <v>2015</v>
      </c>
      <c r="Q837">
        <v>1425621600</v>
      </c>
      <c r="R837" s="5">
        <f t="shared" si="123"/>
        <v>42069.25</v>
      </c>
      <c r="S837" t="b">
        <v>0</v>
      </c>
      <c r="T837" t="b">
        <v>0</v>
      </c>
      <c r="U837" t="s">
        <v>28</v>
      </c>
      <c r="V837" s="5" t="str">
        <f t="shared" si="124"/>
        <v>technology</v>
      </c>
      <c r="W837" t="str">
        <f t="shared" si="125"/>
        <v>web</v>
      </c>
    </row>
    <row r="838" spans="1:23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 s="7">
        <f t="shared" si="117"/>
        <v>0.75135802469135804</v>
      </c>
      <c r="H838">
        <v>94</v>
      </c>
      <c r="I838" s="8">
        <f t="shared" si="118"/>
        <v>64.744680851063833</v>
      </c>
      <c r="J838" t="s">
        <v>21</v>
      </c>
      <c r="K838" t="s">
        <v>22</v>
      </c>
      <c r="L838">
        <v>1265349600</v>
      </c>
      <c r="M838" s="12">
        <f t="shared" si="119"/>
        <v>40214.25</v>
      </c>
      <c r="N838" s="14">
        <f t="shared" si="120"/>
        <v>40214.25</v>
      </c>
      <c r="O838" s="9" t="str">
        <f t="shared" si="121"/>
        <v>February</v>
      </c>
      <c r="P838" s="9">
        <f t="shared" si="122"/>
        <v>2010</v>
      </c>
      <c r="Q838">
        <v>1266300000</v>
      </c>
      <c r="R838" s="5">
        <f t="shared" si="123"/>
        <v>40225.25</v>
      </c>
      <c r="S838" t="b">
        <v>0</v>
      </c>
      <c r="T838" t="b">
        <v>0</v>
      </c>
      <c r="U838" t="s">
        <v>60</v>
      </c>
      <c r="V838" s="5" t="str">
        <f t="shared" si="124"/>
        <v>music</v>
      </c>
      <c r="W838" t="str">
        <f t="shared" si="125"/>
        <v>indie rock</v>
      </c>
    </row>
    <row r="839" spans="1:23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7">
        <f t="shared" si="117"/>
        <v>8.5288135593220336</v>
      </c>
      <c r="H839">
        <v>1797</v>
      </c>
      <c r="I839" s="8">
        <f t="shared" si="118"/>
        <v>84.00667779632721</v>
      </c>
      <c r="J839" t="s">
        <v>21</v>
      </c>
      <c r="K839" t="s">
        <v>22</v>
      </c>
      <c r="L839">
        <v>1301202000</v>
      </c>
      <c r="M839" s="12">
        <f t="shared" si="119"/>
        <v>40629.208333333336</v>
      </c>
      <c r="N839" s="14">
        <f t="shared" si="120"/>
        <v>40629.208333333336</v>
      </c>
      <c r="O839" s="9" t="str">
        <f t="shared" si="121"/>
        <v>March</v>
      </c>
      <c r="P839" s="9">
        <f t="shared" si="122"/>
        <v>2011</v>
      </c>
      <c r="Q839">
        <v>1305867600</v>
      </c>
      <c r="R839" s="5">
        <f t="shared" si="123"/>
        <v>40683.208333333336</v>
      </c>
      <c r="S839" t="b">
        <v>0</v>
      </c>
      <c r="T839" t="b">
        <v>0</v>
      </c>
      <c r="U839" t="s">
        <v>159</v>
      </c>
      <c r="V839" s="5" t="str">
        <f t="shared" si="124"/>
        <v>music</v>
      </c>
      <c r="W839" t="str">
        <f t="shared" si="125"/>
        <v>jazz</v>
      </c>
    </row>
    <row r="840" spans="1:23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 s="7">
        <f t="shared" si="117"/>
        <v>1.3890625000000001</v>
      </c>
      <c r="H840">
        <v>261</v>
      </c>
      <c r="I840" s="8">
        <f t="shared" si="118"/>
        <v>34.061302681992338</v>
      </c>
      <c r="J840" t="s">
        <v>21</v>
      </c>
      <c r="K840" t="s">
        <v>22</v>
      </c>
      <c r="L840">
        <v>1538024400</v>
      </c>
      <c r="M840" s="12">
        <f t="shared" si="119"/>
        <v>43370.208333333328</v>
      </c>
      <c r="N840" s="14">
        <f t="shared" si="120"/>
        <v>43370.208333333328</v>
      </c>
      <c r="O840" s="9" t="str">
        <f t="shared" si="121"/>
        <v>September</v>
      </c>
      <c r="P840" s="9">
        <f t="shared" si="122"/>
        <v>2018</v>
      </c>
      <c r="Q840">
        <v>1538802000</v>
      </c>
      <c r="R840" s="5">
        <f t="shared" si="123"/>
        <v>43379.208333333328</v>
      </c>
      <c r="S840" t="b">
        <v>0</v>
      </c>
      <c r="T840" t="b">
        <v>0</v>
      </c>
      <c r="U840" t="s">
        <v>33</v>
      </c>
      <c r="V840" s="5" t="str">
        <f t="shared" si="124"/>
        <v>theater</v>
      </c>
      <c r="W840" t="str">
        <f t="shared" si="125"/>
        <v>plays</v>
      </c>
    </row>
    <row r="841" spans="1:23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 s="7">
        <f t="shared" si="117"/>
        <v>1.9018181818181819</v>
      </c>
      <c r="H841">
        <v>157</v>
      </c>
      <c r="I841" s="8">
        <f t="shared" si="118"/>
        <v>93.273885350318466</v>
      </c>
      <c r="J841" t="s">
        <v>21</v>
      </c>
      <c r="K841" t="s">
        <v>22</v>
      </c>
      <c r="L841">
        <v>1395032400</v>
      </c>
      <c r="M841" s="12">
        <f t="shared" si="119"/>
        <v>41715.208333333336</v>
      </c>
      <c r="N841" s="14">
        <f t="shared" si="120"/>
        <v>41715.208333333336</v>
      </c>
      <c r="O841" s="9" t="str">
        <f t="shared" si="121"/>
        <v>March</v>
      </c>
      <c r="P841" s="9">
        <f t="shared" si="122"/>
        <v>2014</v>
      </c>
      <c r="Q841">
        <v>1398920400</v>
      </c>
      <c r="R841" s="5">
        <f t="shared" si="123"/>
        <v>41760.208333333336</v>
      </c>
      <c r="S841" t="b">
        <v>0</v>
      </c>
      <c r="T841" t="b">
        <v>1</v>
      </c>
      <c r="U841" t="s">
        <v>42</v>
      </c>
      <c r="V841" s="5" t="str">
        <f t="shared" si="124"/>
        <v>film &amp; video</v>
      </c>
      <c r="W841" t="str">
        <f t="shared" si="125"/>
        <v>documentary</v>
      </c>
    </row>
    <row r="842" spans="1:23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7">
        <f t="shared" si="117"/>
        <v>1.0024333619948409</v>
      </c>
      <c r="H842">
        <v>3533</v>
      </c>
      <c r="I842" s="8">
        <f t="shared" si="118"/>
        <v>32.998301726577978</v>
      </c>
      <c r="J842" t="s">
        <v>21</v>
      </c>
      <c r="K842" t="s">
        <v>22</v>
      </c>
      <c r="L842">
        <v>1405486800</v>
      </c>
      <c r="M842" s="12">
        <f t="shared" si="119"/>
        <v>41836.208333333336</v>
      </c>
      <c r="N842" s="14">
        <f t="shared" si="120"/>
        <v>41836.208333333336</v>
      </c>
      <c r="O842" s="9" t="str">
        <f t="shared" si="121"/>
        <v>July</v>
      </c>
      <c r="P842" s="9">
        <f t="shared" si="122"/>
        <v>2014</v>
      </c>
      <c r="Q842">
        <v>1405659600</v>
      </c>
      <c r="R842" s="5">
        <f t="shared" si="123"/>
        <v>41838.208333333336</v>
      </c>
      <c r="S842" t="b">
        <v>0</v>
      </c>
      <c r="T842" t="b">
        <v>1</v>
      </c>
      <c r="U842" t="s">
        <v>33</v>
      </c>
      <c r="V842" s="5" t="str">
        <f t="shared" si="124"/>
        <v>theater</v>
      </c>
      <c r="W842" t="str">
        <f t="shared" si="125"/>
        <v>plays</v>
      </c>
    </row>
    <row r="843" spans="1:23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 s="7">
        <f t="shared" si="117"/>
        <v>1.4275824175824177</v>
      </c>
      <c r="H843">
        <v>155</v>
      </c>
      <c r="I843" s="8">
        <f t="shared" si="118"/>
        <v>83.812903225806451</v>
      </c>
      <c r="J843" t="s">
        <v>21</v>
      </c>
      <c r="K843" t="s">
        <v>22</v>
      </c>
      <c r="L843">
        <v>1455861600</v>
      </c>
      <c r="M843" s="12">
        <f t="shared" si="119"/>
        <v>42419.25</v>
      </c>
      <c r="N843" s="14">
        <f t="shared" si="120"/>
        <v>42419.25</v>
      </c>
      <c r="O843" s="9" t="str">
        <f t="shared" si="121"/>
        <v>February</v>
      </c>
      <c r="P843" s="9">
        <f t="shared" si="122"/>
        <v>2016</v>
      </c>
      <c r="Q843">
        <v>1457244000</v>
      </c>
      <c r="R843" s="5">
        <f t="shared" si="123"/>
        <v>42435.25</v>
      </c>
      <c r="S843" t="b">
        <v>0</v>
      </c>
      <c r="T843" t="b">
        <v>0</v>
      </c>
      <c r="U843" t="s">
        <v>28</v>
      </c>
      <c r="V843" s="5" t="str">
        <f t="shared" si="124"/>
        <v>technology</v>
      </c>
      <c r="W843" t="str">
        <f t="shared" si="125"/>
        <v>web</v>
      </c>
    </row>
    <row r="844" spans="1:23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 s="7">
        <f t="shared" si="117"/>
        <v>5.6313333333333331</v>
      </c>
      <c r="H844">
        <v>132</v>
      </c>
      <c r="I844" s="8">
        <f t="shared" si="118"/>
        <v>63.992424242424242</v>
      </c>
      <c r="J844" t="s">
        <v>107</v>
      </c>
      <c r="K844" t="s">
        <v>108</v>
      </c>
      <c r="L844">
        <v>1529038800</v>
      </c>
      <c r="M844" s="12">
        <f t="shared" si="119"/>
        <v>43266.208333333328</v>
      </c>
      <c r="N844" s="14">
        <f t="shared" si="120"/>
        <v>43266.208333333328</v>
      </c>
      <c r="O844" s="9" t="str">
        <f t="shared" si="121"/>
        <v>June</v>
      </c>
      <c r="P844" s="9">
        <f t="shared" si="122"/>
        <v>2018</v>
      </c>
      <c r="Q844">
        <v>1529298000</v>
      </c>
      <c r="R844" s="5">
        <f t="shared" si="123"/>
        <v>43269.208333333328</v>
      </c>
      <c r="S844" t="b">
        <v>0</v>
      </c>
      <c r="T844" t="b">
        <v>0</v>
      </c>
      <c r="U844" t="s">
        <v>65</v>
      </c>
      <c r="V844" s="5" t="str">
        <f t="shared" si="124"/>
        <v>technology</v>
      </c>
      <c r="W844" t="str">
        <f t="shared" si="125"/>
        <v>wearables</v>
      </c>
    </row>
    <row r="845" spans="1:23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 s="7">
        <f t="shared" si="117"/>
        <v>0.30715909090909088</v>
      </c>
      <c r="H845">
        <v>33</v>
      </c>
      <c r="I845" s="8">
        <f t="shared" si="118"/>
        <v>81.909090909090907</v>
      </c>
      <c r="J845" t="s">
        <v>21</v>
      </c>
      <c r="K845" t="s">
        <v>22</v>
      </c>
      <c r="L845">
        <v>1535259600</v>
      </c>
      <c r="M845" s="12">
        <f t="shared" si="119"/>
        <v>43338.208333333328</v>
      </c>
      <c r="N845" s="14">
        <f t="shared" si="120"/>
        <v>43338.208333333328</v>
      </c>
      <c r="O845" s="9" t="str">
        <f t="shared" si="121"/>
        <v>August</v>
      </c>
      <c r="P845" s="9">
        <f t="shared" si="122"/>
        <v>2018</v>
      </c>
      <c r="Q845">
        <v>1535778000</v>
      </c>
      <c r="R845" s="5">
        <f t="shared" si="123"/>
        <v>43344.208333333328</v>
      </c>
      <c r="S845" t="b">
        <v>0</v>
      </c>
      <c r="T845" t="b">
        <v>0</v>
      </c>
      <c r="U845" t="s">
        <v>122</v>
      </c>
      <c r="V845" s="5" t="str">
        <f t="shared" si="124"/>
        <v>photography</v>
      </c>
      <c r="W845" t="str">
        <f t="shared" si="125"/>
        <v>photography books</v>
      </c>
    </row>
    <row r="846" spans="1:23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 s="7">
        <f t="shared" si="117"/>
        <v>0.99397727272727276</v>
      </c>
      <c r="H846">
        <v>94</v>
      </c>
      <c r="I846" s="8">
        <f t="shared" si="118"/>
        <v>93.053191489361708</v>
      </c>
      <c r="J846" t="s">
        <v>21</v>
      </c>
      <c r="K846" t="s">
        <v>22</v>
      </c>
      <c r="L846">
        <v>1327212000</v>
      </c>
      <c r="M846" s="12">
        <f t="shared" si="119"/>
        <v>40930.25</v>
      </c>
      <c r="N846" s="14">
        <f t="shared" si="120"/>
        <v>40930.25</v>
      </c>
      <c r="O846" s="9" t="str">
        <f t="shared" si="121"/>
        <v>January</v>
      </c>
      <c r="P846" s="9">
        <f t="shared" si="122"/>
        <v>2012</v>
      </c>
      <c r="Q846">
        <v>1327471200</v>
      </c>
      <c r="R846" s="5">
        <f t="shared" si="123"/>
        <v>40933.25</v>
      </c>
      <c r="S846" t="b">
        <v>0</v>
      </c>
      <c r="T846" t="b">
        <v>0</v>
      </c>
      <c r="U846" t="s">
        <v>42</v>
      </c>
      <c r="V846" s="5" t="str">
        <f t="shared" si="124"/>
        <v>film &amp; video</v>
      </c>
      <c r="W846" t="str">
        <f t="shared" si="125"/>
        <v>documentary</v>
      </c>
    </row>
    <row r="847" spans="1:23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7">
        <f t="shared" si="117"/>
        <v>1.9754935622317598</v>
      </c>
      <c r="H847">
        <v>1354</v>
      </c>
      <c r="I847" s="8">
        <f t="shared" si="118"/>
        <v>101.98449039881831</v>
      </c>
      <c r="J847" t="s">
        <v>40</v>
      </c>
      <c r="K847" t="s">
        <v>41</v>
      </c>
      <c r="L847">
        <v>1526360400</v>
      </c>
      <c r="M847" s="12">
        <f t="shared" si="119"/>
        <v>43235.208333333328</v>
      </c>
      <c r="N847" s="14">
        <f t="shared" si="120"/>
        <v>43235.208333333328</v>
      </c>
      <c r="O847" s="9" t="str">
        <f t="shared" si="121"/>
        <v>May</v>
      </c>
      <c r="P847" s="9">
        <f t="shared" si="122"/>
        <v>2018</v>
      </c>
      <c r="Q847">
        <v>1529557200</v>
      </c>
      <c r="R847" s="5">
        <f t="shared" si="123"/>
        <v>43272.208333333328</v>
      </c>
      <c r="S847" t="b">
        <v>0</v>
      </c>
      <c r="T847" t="b">
        <v>0</v>
      </c>
      <c r="U847" t="s">
        <v>28</v>
      </c>
      <c r="V847" s="5" t="str">
        <f t="shared" si="124"/>
        <v>technology</v>
      </c>
      <c r="W847" t="str">
        <f t="shared" si="125"/>
        <v>web</v>
      </c>
    </row>
    <row r="848" spans="1:23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 s="7">
        <f t="shared" si="117"/>
        <v>5.085</v>
      </c>
      <c r="H848">
        <v>48</v>
      </c>
      <c r="I848" s="8">
        <f t="shared" si="118"/>
        <v>105.9375</v>
      </c>
      <c r="J848" t="s">
        <v>21</v>
      </c>
      <c r="K848" t="s">
        <v>22</v>
      </c>
      <c r="L848">
        <v>1532149200</v>
      </c>
      <c r="M848" s="12">
        <f t="shared" si="119"/>
        <v>43302.208333333328</v>
      </c>
      <c r="N848" s="14">
        <f t="shared" si="120"/>
        <v>43302.208333333328</v>
      </c>
      <c r="O848" s="9" t="str">
        <f t="shared" si="121"/>
        <v>July</v>
      </c>
      <c r="P848" s="9">
        <f t="shared" si="122"/>
        <v>2018</v>
      </c>
      <c r="Q848">
        <v>1535259600</v>
      </c>
      <c r="R848" s="5">
        <f t="shared" si="123"/>
        <v>43338.208333333328</v>
      </c>
      <c r="S848" t="b">
        <v>1</v>
      </c>
      <c r="T848" t="b">
        <v>1</v>
      </c>
      <c r="U848" t="s">
        <v>28</v>
      </c>
      <c r="V848" s="5" t="str">
        <f t="shared" si="124"/>
        <v>technology</v>
      </c>
      <c r="W848" t="str">
        <f t="shared" si="125"/>
        <v>web</v>
      </c>
    </row>
    <row r="849" spans="1:23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 s="7">
        <f t="shared" si="117"/>
        <v>2.3774468085106384</v>
      </c>
      <c r="H849">
        <v>110</v>
      </c>
      <c r="I849" s="8">
        <f t="shared" si="118"/>
        <v>101.58181818181818</v>
      </c>
      <c r="J849" t="s">
        <v>21</v>
      </c>
      <c r="K849" t="s">
        <v>22</v>
      </c>
      <c r="L849">
        <v>1515304800</v>
      </c>
      <c r="M849" s="12">
        <f t="shared" si="119"/>
        <v>43107.25</v>
      </c>
      <c r="N849" s="14">
        <f t="shared" si="120"/>
        <v>43107.25</v>
      </c>
      <c r="O849" s="9" t="str">
        <f t="shared" si="121"/>
        <v>January</v>
      </c>
      <c r="P849" s="9">
        <f t="shared" si="122"/>
        <v>2018</v>
      </c>
      <c r="Q849">
        <v>1515564000</v>
      </c>
      <c r="R849" s="5">
        <f t="shared" si="123"/>
        <v>43110.25</v>
      </c>
      <c r="S849" t="b">
        <v>0</v>
      </c>
      <c r="T849" t="b">
        <v>0</v>
      </c>
      <c r="U849" t="s">
        <v>17</v>
      </c>
      <c r="V849" s="5" t="str">
        <f t="shared" si="124"/>
        <v>food</v>
      </c>
      <c r="W849" t="str">
        <f t="shared" si="125"/>
        <v>food trucks</v>
      </c>
    </row>
    <row r="850" spans="1:23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 s="7">
        <f t="shared" si="117"/>
        <v>3.3846875000000001</v>
      </c>
      <c r="H850">
        <v>172</v>
      </c>
      <c r="I850" s="8">
        <f t="shared" si="118"/>
        <v>62.970930232558139</v>
      </c>
      <c r="J850" t="s">
        <v>21</v>
      </c>
      <c r="K850" t="s">
        <v>22</v>
      </c>
      <c r="L850">
        <v>1276318800</v>
      </c>
      <c r="M850" s="12">
        <f t="shared" si="119"/>
        <v>40341.208333333336</v>
      </c>
      <c r="N850" s="14">
        <f t="shared" si="120"/>
        <v>40341.208333333336</v>
      </c>
      <c r="O850" s="9" t="str">
        <f t="shared" si="121"/>
        <v>June</v>
      </c>
      <c r="P850" s="9">
        <f t="shared" si="122"/>
        <v>2010</v>
      </c>
      <c r="Q850">
        <v>1277096400</v>
      </c>
      <c r="R850" s="5">
        <f t="shared" si="123"/>
        <v>40350.208333333336</v>
      </c>
      <c r="S850" t="b">
        <v>0</v>
      </c>
      <c r="T850" t="b">
        <v>0</v>
      </c>
      <c r="U850" t="s">
        <v>53</v>
      </c>
      <c r="V850" s="5" t="str">
        <f t="shared" si="124"/>
        <v>film &amp; video</v>
      </c>
      <c r="W850" t="str">
        <f t="shared" si="125"/>
        <v>drama</v>
      </c>
    </row>
    <row r="851" spans="1:23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 s="7">
        <f t="shared" si="117"/>
        <v>1.3308955223880596</v>
      </c>
      <c r="H851">
        <v>307</v>
      </c>
      <c r="I851" s="8">
        <f t="shared" si="118"/>
        <v>29.045602605863191</v>
      </c>
      <c r="J851" t="s">
        <v>21</v>
      </c>
      <c r="K851" t="s">
        <v>22</v>
      </c>
      <c r="L851">
        <v>1328767200</v>
      </c>
      <c r="M851" s="12">
        <f t="shared" si="119"/>
        <v>40948.25</v>
      </c>
      <c r="N851" s="14">
        <f t="shared" si="120"/>
        <v>40948.25</v>
      </c>
      <c r="O851" s="9" t="str">
        <f t="shared" si="121"/>
        <v>February</v>
      </c>
      <c r="P851" s="9">
        <f t="shared" si="122"/>
        <v>2012</v>
      </c>
      <c r="Q851">
        <v>1329026400</v>
      </c>
      <c r="R851" s="5">
        <f t="shared" si="123"/>
        <v>40951.25</v>
      </c>
      <c r="S851" t="b">
        <v>0</v>
      </c>
      <c r="T851" t="b">
        <v>1</v>
      </c>
      <c r="U851" t="s">
        <v>60</v>
      </c>
      <c r="V851" s="5" t="str">
        <f t="shared" si="124"/>
        <v>music</v>
      </c>
      <c r="W851" t="str">
        <f t="shared" si="125"/>
        <v>indie rock</v>
      </c>
    </row>
    <row r="852" spans="1:23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 s="7">
        <f t="shared" si="117"/>
        <v>0.01</v>
      </c>
      <c r="H852">
        <v>1</v>
      </c>
      <c r="I852" s="8">
        <f t="shared" si="118"/>
        <v>1</v>
      </c>
      <c r="J852" t="s">
        <v>21</v>
      </c>
      <c r="K852" t="s">
        <v>22</v>
      </c>
      <c r="L852">
        <v>1321682400</v>
      </c>
      <c r="M852" s="12">
        <f t="shared" si="119"/>
        <v>40866.25</v>
      </c>
      <c r="N852" s="14">
        <f t="shared" si="120"/>
        <v>40866.25</v>
      </c>
      <c r="O852" s="9" t="str">
        <f t="shared" si="121"/>
        <v>November</v>
      </c>
      <c r="P852" s="9">
        <f t="shared" si="122"/>
        <v>2011</v>
      </c>
      <c r="Q852">
        <v>1322978400</v>
      </c>
      <c r="R852" s="5">
        <f t="shared" si="123"/>
        <v>40881.25</v>
      </c>
      <c r="S852" t="b">
        <v>1</v>
      </c>
      <c r="T852" t="b">
        <v>0</v>
      </c>
      <c r="U852" t="s">
        <v>23</v>
      </c>
      <c r="V852" s="5" t="str">
        <f t="shared" si="124"/>
        <v>music</v>
      </c>
      <c r="W852" t="str">
        <f t="shared" si="125"/>
        <v>rock</v>
      </c>
    </row>
    <row r="853" spans="1:23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 s="7">
        <f t="shared" si="117"/>
        <v>2.0779999999999998</v>
      </c>
      <c r="H853">
        <v>160</v>
      </c>
      <c r="I853" s="8">
        <f t="shared" si="118"/>
        <v>77.924999999999997</v>
      </c>
      <c r="J853" t="s">
        <v>21</v>
      </c>
      <c r="K853" t="s">
        <v>22</v>
      </c>
      <c r="L853">
        <v>1335934800</v>
      </c>
      <c r="M853" s="12">
        <f t="shared" si="119"/>
        <v>41031.208333333336</v>
      </c>
      <c r="N853" s="14">
        <f t="shared" si="120"/>
        <v>41031.208333333336</v>
      </c>
      <c r="O853" s="9" t="str">
        <f t="shared" si="121"/>
        <v>May</v>
      </c>
      <c r="P853" s="9">
        <f t="shared" si="122"/>
        <v>2012</v>
      </c>
      <c r="Q853">
        <v>1338786000</v>
      </c>
      <c r="R853" s="5">
        <f t="shared" si="123"/>
        <v>41064.208333333336</v>
      </c>
      <c r="S853" t="b">
        <v>0</v>
      </c>
      <c r="T853" t="b">
        <v>0</v>
      </c>
      <c r="U853" t="s">
        <v>50</v>
      </c>
      <c r="V853" s="5" t="str">
        <f t="shared" si="124"/>
        <v>music</v>
      </c>
      <c r="W853" t="str">
        <f t="shared" si="125"/>
        <v>electric music</v>
      </c>
    </row>
    <row r="854" spans="1:23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 s="7">
        <f t="shared" si="117"/>
        <v>0.51122448979591839</v>
      </c>
      <c r="H854">
        <v>31</v>
      </c>
      <c r="I854" s="8">
        <f t="shared" si="118"/>
        <v>80.806451612903231</v>
      </c>
      <c r="J854" t="s">
        <v>21</v>
      </c>
      <c r="K854" t="s">
        <v>22</v>
      </c>
      <c r="L854">
        <v>1310792400</v>
      </c>
      <c r="M854" s="12">
        <f t="shared" si="119"/>
        <v>40740.208333333336</v>
      </c>
      <c r="N854" s="14">
        <f t="shared" si="120"/>
        <v>40740.208333333336</v>
      </c>
      <c r="O854" s="9" t="str">
        <f t="shared" si="121"/>
        <v>July</v>
      </c>
      <c r="P854" s="9">
        <f t="shared" si="122"/>
        <v>2011</v>
      </c>
      <c r="Q854">
        <v>1311656400</v>
      </c>
      <c r="R854" s="5">
        <f t="shared" si="123"/>
        <v>40750.208333333336</v>
      </c>
      <c r="S854" t="b">
        <v>0</v>
      </c>
      <c r="T854" t="b">
        <v>1</v>
      </c>
      <c r="U854" t="s">
        <v>89</v>
      </c>
      <c r="V854" s="5" t="str">
        <f t="shared" si="124"/>
        <v>games</v>
      </c>
      <c r="W854" t="str">
        <f t="shared" si="125"/>
        <v>video games</v>
      </c>
    </row>
    <row r="855" spans="1:23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7">
        <f t="shared" si="117"/>
        <v>6.5205847953216374</v>
      </c>
      <c r="H855">
        <v>1467</v>
      </c>
      <c r="I855" s="8">
        <f t="shared" si="118"/>
        <v>76.006816632583508</v>
      </c>
      <c r="J855" t="s">
        <v>15</v>
      </c>
      <c r="K855" t="s">
        <v>16</v>
      </c>
      <c r="L855">
        <v>1308546000</v>
      </c>
      <c r="M855" s="12">
        <f t="shared" si="119"/>
        <v>40714.208333333336</v>
      </c>
      <c r="N855" s="14">
        <f t="shared" si="120"/>
        <v>40714.208333333336</v>
      </c>
      <c r="O855" s="9" t="str">
        <f t="shared" si="121"/>
        <v>June</v>
      </c>
      <c r="P855" s="9">
        <f t="shared" si="122"/>
        <v>2011</v>
      </c>
      <c r="Q855">
        <v>1308978000</v>
      </c>
      <c r="R855" s="5">
        <f t="shared" si="123"/>
        <v>40719.208333333336</v>
      </c>
      <c r="S855" t="b">
        <v>0</v>
      </c>
      <c r="T855" t="b">
        <v>1</v>
      </c>
      <c r="U855" t="s">
        <v>60</v>
      </c>
      <c r="V855" s="5" t="str">
        <f t="shared" si="124"/>
        <v>music</v>
      </c>
      <c r="W855" t="str">
        <f t="shared" si="125"/>
        <v>indie rock</v>
      </c>
    </row>
    <row r="856" spans="1:23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7">
        <f t="shared" si="117"/>
        <v>1.1363099415204678</v>
      </c>
      <c r="H856">
        <v>2662</v>
      </c>
      <c r="I856" s="8">
        <f t="shared" si="118"/>
        <v>72.993613824192337</v>
      </c>
      <c r="J856" t="s">
        <v>15</v>
      </c>
      <c r="K856" t="s">
        <v>16</v>
      </c>
      <c r="L856">
        <v>1574056800</v>
      </c>
      <c r="M856" s="12">
        <f t="shared" si="119"/>
        <v>43787.25</v>
      </c>
      <c r="N856" s="14">
        <f t="shared" si="120"/>
        <v>43787.25</v>
      </c>
      <c r="O856" s="9" t="str">
        <f t="shared" si="121"/>
        <v>November</v>
      </c>
      <c r="P856" s="9">
        <f t="shared" si="122"/>
        <v>2019</v>
      </c>
      <c r="Q856">
        <v>1576389600</v>
      </c>
      <c r="R856" s="5">
        <f t="shared" si="123"/>
        <v>43814.25</v>
      </c>
      <c r="S856" t="b">
        <v>0</v>
      </c>
      <c r="T856" t="b">
        <v>0</v>
      </c>
      <c r="U856" t="s">
        <v>119</v>
      </c>
      <c r="V856" s="5" t="str">
        <f t="shared" si="124"/>
        <v>publishing</v>
      </c>
      <c r="W856" t="str">
        <f t="shared" si="125"/>
        <v>fiction</v>
      </c>
    </row>
    <row r="857" spans="1:23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 s="7">
        <f t="shared" si="117"/>
        <v>1.0237606837606839</v>
      </c>
      <c r="H857">
        <v>452</v>
      </c>
      <c r="I857" s="8">
        <f t="shared" si="118"/>
        <v>53</v>
      </c>
      <c r="J857" t="s">
        <v>26</v>
      </c>
      <c r="K857" t="s">
        <v>27</v>
      </c>
      <c r="L857">
        <v>1308373200</v>
      </c>
      <c r="M857" s="12">
        <f t="shared" si="119"/>
        <v>40712.208333333336</v>
      </c>
      <c r="N857" s="14">
        <f t="shared" si="120"/>
        <v>40712.208333333336</v>
      </c>
      <c r="O857" s="9" t="str">
        <f t="shared" si="121"/>
        <v>June</v>
      </c>
      <c r="P857" s="9">
        <f t="shared" si="122"/>
        <v>2011</v>
      </c>
      <c r="Q857">
        <v>1311051600</v>
      </c>
      <c r="R857" s="5">
        <f t="shared" si="123"/>
        <v>40743.208333333336</v>
      </c>
      <c r="S857" t="b">
        <v>0</v>
      </c>
      <c r="T857" t="b">
        <v>0</v>
      </c>
      <c r="U857" t="s">
        <v>33</v>
      </c>
      <c r="V857" s="5" t="str">
        <f t="shared" si="124"/>
        <v>theater</v>
      </c>
      <c r="W857" t="str">
        <f t="shared" si="125"/>
        <v>plays</v>
      </c>
    </row>
    <row r="858" spans="1:23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 s="7">
        <f t="shared" si="117"/>
        <v>3.5658333333333334</v>
      </c>
      <c r="H858">
        <v>158</v>
      </c>
      <c r="I858" s="8">
        <f t="shared" si="118"/>
        <v>54.164556962025316</v>
      </c>
      <c r="J858" t="s">
        <v>21</v>
      </c>
      <c r="K858" t="s">
        <v>22</v>
      </c>
      <c r="L858">
        <v>1335243600</v>
      </c>
      <c r="M858" s="12">
        <f t="shared" si="119"/>
        <v>41023.208333333336</v>
      </c>
      <c r="N858" s="14">
        <f t="shared" si="120"/>
        <v>41023.208333333336</v>
      </c>
      <c r="O858" s="9" t="str">
        <f t="shared" si="121"/>
        <v>April</v>
      </c>
      <c r="P858" s="9">
        <f t="shared" si="122"/>
        <v>2012</v>
      </c>
      <c r="Q858">
        <v>1336712400</v>
      </c>
      <c r="R858" s="5">
        <f t="shared" si="123"/>
        <v>41040.208333333336</v>
      </c>
      <c r="S858" t="b">
        <v>0</v>
      </c>
      <c r="T858" t="b">
        <v>0</v>
      </c>
      <c r="U858" t="s">
        <v>17</v>
      </c>
      <c r="V858" s="5" t="str">
        <f t="shared" si="124"/>
        <v>food</v>
      </c>
      <c r="W858" t="str">
        <f t="shared" si="125"/>
        <v>food trucks</v>
      </c>
    </row>
    <row r="859" spans="1:23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 s="7">
        <f t="shared" si="117"/>
        <v>1.3986792452830188</v>
      </c>
      <c r="H859">
        <v>225</v>
      </c>
      <c r="I859" s="8">
        <f t="shared" si="118"/>
        <v>32.946666666666665</v>
      </c>
      <c r="J859" t="s">
        <v>98</v>
      </c>
      <c r="K859" t="s">
        <v>99</v>
      </c>
      <c r="L859">
        <v>1328421600</v>
      </c>
      <c r="M859" s="12">
        <f t="shared" si="119"/>
        <v>40944.25</v>
      </c>
      <c r="N859" s="14">
        <f t="shared" si="120"/>
        <v>40944.25</v>
      </c>
      <c r="O859" s="9" t="str">
        <f t="shared" si="121"/>
        <v>February</v>
      </c>
      <c r="P859" s="9">
        <f t="shared" si="122"/>
        <v>2012</v>
      </c>
      <c r="Q859">
        <v>1330408800</v>
      </c>
      <c r="R859" s="5">
        <f t="shared" si="123"/>
        <v>40967.25</v>
      </c>
      <c r="S859" t="b">
        <v>1</v>
      </c>
      <c r="T859" t="b">
        <v>0</v>
      </c>
      <c r="U859" t="s">
        <v>100</v>
      </c>
      <c r="V859" s="5" t="str">
        <f t="shared" si="124"/>
        <v>film &amp; video</v>
      </c>
      <c r="W859" t="str">
        <f t="shared" si="125"/>
        <v>shorts</v>
      </c>
    </row>
    <row r="860" spans="1:23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 s="7">
        <f t="shared" si="117"/>
        <v>0.69450000000000001</v>
      </c>
      <c r="H860">
        <v>35</v>
      </c>
      <c r="I860" s="8">
        <f t="shared" si="118"/>
        <v>79.371428571428567</v>
      </c>
      <c r="J860" t="s">
        <v>21</v>
      </c>
      <c r="K860" t="s">
        <v>22</v>
      </c>
      <c r="L860">
        <v>1524286800</v>
      </c>
      <c r="M860" s="12">
        <f t="shared" si="119"/>
        <v>43211.208333333328</v>
      </c>
      <c r="N860" s="14">
        <f t="shared" si="120"/>
        <v>43211.208333333328</v>
      </c>
      <c r="O860" s="9" t="str">
        <f t="shared" si="121"/>
        <v>April</v>
      </c>
      <c r="P860" s="9">
        <f t="shared" si="122"/>
        <v>2018</v>
      </c>
      <c r="Q860">
        <v>1524891600</v>
      </c>
      <c r="R860" s="5">
        <f t="shared" si="123"/>
        <v>43218.208333333328</v>
      </c>
      <c r="S860" t="b">
        <v>1</v>
      </c>
      <c r="T860" t="b">
        <v>0</v>
      </c>
      <c r="U860" t="s">
        <v>17</v>
      </c>
      <c r="V860" s="5" t="str">
        <f t="shared" si="124"/>
        <v>food</v>
      </c>
      <c r="W860" t="str">
        <f t="shared" si="125"/>
        <v>food trucks</v>
      </c>
    </row>
    <row r="861" spans="1:23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 s="7">
        <f t="shared" si="117"/>
        <v>0.35534246575342465</v>
      </c>
      <c r="H861">
        <v>63</v>
      </c>
      <c r="I861" s="8">
        <f t="shared" si="118"/>
        <v>41.174603174603178</v>
      </c>
      <c r="J861" t="s">
        <v>21</v>
      </c>
      <c r="K861" t="s">
        <v>22</v>
      </c>
      <c r="L861">
        <v>1362117600</v>
      </c>
      <c r="M861" s="12">
        <f t="shared" si="119"/>
        <v>41334.25</v>
      </c>
      <c r="N861" s="14">
        <f t="shared" si="120"/>
        <v>41334.25</v>
      </c>
      <c r="O861" s="9" t="str">
        <f t="shared" si="121"/>
        <v>March</v>
      </c>
      <c r="P861" s="9">
        <f t="shared" si="122"/>
        <v>2013</v>
      </c>
      <c r="Q861">
        <v>1363669200</v>
      </c>
      <c r="R861" s="5">
        <f t="shared" si="123"/>
        <v>41352.208333333336</v>
      </c>
      <c r="S861" t="b">
        <v>0</v>
      </c>
      <c r="T861" t="b">
        <v>1</v>
      </c>
      <c r="U861" t="s">
        <v>33</v>
      </c>
      <c r="V861" s="5" t="str">
        <f t="shared" si="124"/>
        <v>theater</v>
      </c>
      <c r="W861" t="str">
        <f t="shared" si="125"/>
        <v>plays</v>
      </c>
    </row>
    <row r="862" spans="1:23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 s="7">
        <f t="shared" si="117"/>
        <v>2.5165000000000002</v>
      </c>
      <c r="H862">
        <v>65</v>
      </c>
      <c r="I862" s="8">
        <f t="shared" si="118"/>
        <v>77.430769230769229</v>
      </c>
      <c r="J862" t="s">
        <v>21</v>
      </c>
      <c r="K862" t="s">
        <v>22</v>
      </c>
      <c r="L862">
        <v>1550556000</v>
      </c>
      <c r="M862" s="12">
        <f t="shared" si="119"/>
        <v>43515.25</v>
      </c>
      <c r="N862" s="14">
        <f t="shared" si="120"/>
        <v>43515.25</v>
      </c>
      <c r="O862" s="9" t="str">
        <f t="shared" si="121"/>
        <v>February</v>
      </c>
      <c r="P862" s="9">
        <f t="shared" si="122"/>
        <v>2019</v>
      </c>
      <c r="Q862">
        <v>1551420000</v>
      </c>
      <c r="R862" s="5">
        <f t="shared" si="123"/>
        <v>43525.25</v>
      </c>
      <c r="S862" t="b">
        <v>0</v>
      </c>
      <c r="T862" t="b">
        <v>1</v>
      </c>
      <c r="U862" t="s">
        <v>65</v>
      </c>
      <c r="V862" s="5" t="str">
        <f t="shared" si="124"/>
        <v>technology</v>
      </c>
      <c r="W862" t="str">
        <f t="shared" si="125"/>
        <v>wearables</v>
      </c>
    </row>
    <row r="863" spans="1:23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 s="7">
        <f t="shared" si="117"/>
        <v>1.0587500000000001</v>
      </c>
      <c r="H863">
        <v>163</v>
      </c>
      <c r="I863" s="8">
        <f t="shared" si="118"/>
        <v>57.159509202453989</v>
      </c>
      <c r="J863" t="s">
        <v>21</v>
      </c>
      <c r="K863" t="s">
        <v>22</v>
      </c>
      <c r="L863">
        <v>1269147600</v>
      </c>
      <c r="M863" s="12">
        <f t="shared" si="119"/>
        <v>40258.208333333336</v>
      </c>
      <c r="N863" s="14">
        <f t="shared" si="120"/>
        <v>40258.208333333336</v>
      </c>
      <c r="O863" s="9" t="str">
        <f t="shared" si="121"/>
        <v>March</v>
      </c>
      <c r="P863" s="9">
        <f t="shared" si="122"/>
        <v>2010</v>
      </c>
      <c r="Q863">
        <v>1269838800</v>
      </c>
      <c r="R863" s="5">
        <f t="shared" si="123"/>
        <v>40266.208333333336</v>
      </c>
      <c r="S863" t="b">
        <v>0</v>
      </c>
      <c r="T863" t="b">
        <v>0</v>
      </c>
      <c r="U863" t="s">
        <v>33</v>
      </c>
      <c r="V863" s="5" t="str">
        <f t="shared" si="124"/>
        <v>theater</v>
      </c>
      <c r="W863" t="str">
        <f t="shared" si="125"/>
        <v>plays</v>
      </c>
    </row>
    <row r="864" spans="1:23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 s="7">
        <f t="shared" si="117"/>
        <v>1.8742857142857143</v>
      </c>
      <c r="H864">
        <v>85</v>
      </c>
      <c r="I864" s="8">
        <f t="shared" si="118"/>
        <v>77.17647058823529</v>
      </c>
      <c r="J864" t="s">
        <v>21</v>
      </c>
      <c r="K864" t="s">
        <v>22</v>
      </c>
      <c r="L864">
        <v>1312174800</v>
      </c>
      <c r="M864" s="12">
        <f t="shared" si="119"/>
        <v>40756.208333333336</v>
      </c>
      <c r="N864" s="14">
        <f t="shared" si="120"/>
        <v>40756.208333333336</v>
      </c>
      <c r="O864" s="9" t="str">
        <f t="shared" si="121"/>
        <v>August</v>
      </c>
      <c r="P864" s="9">
        <f t="shared" si="122"/>
        <v>2011</v>
      </c>
      <c r="Q864">
        <v>1312520400</v>
      </c>
      <c r="R864" s="5">
        <f t="shared" si="123"/>
        <v>40760.208333333336</v>
      </c>
      <c r="S864" t="b">
        <v>0</v>
      </c>
      <c r="T864" t="b">
        <v>0</v>
      </c>
      <c r="U864" t="s">
        <v>33</v>
      </c>
      <c r="V864" s="5" t="str">
        <f t="shared" si="124"/>
        <v>theater</v>
      </c>
      <c r="W864" t="str">
        <f t="shared" si="125"/>
        <v>plays</v>
      </c>
    </row>
    <row r="865" spans="1:23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 s="7">
        <f t="shared" si="117"/>
        <v>3.8678571428571429</v>
      </c>
      <c r="H865">
        <v>217</v>
      </c>
      <c r="I865" s="8">
        <f t="shared" si="118"/>
        <v>24.953917050691246</v>
      </c>
      <c r="J865" t="s">
        <v>21</v>
      </c>
      <c r="K865" t="s">
        <v>22</v>
      </c>
      <c r="L865">
        <v>1434517200</v>
      </c>
      <c r="M865" s="12">
        <f t="shared" si="119"/>
        <v>42172.208333333328</v>
      </c>
      <c r="N865" s="14">
        <f t="shared" si="120"/>
        <v>42172.208333333328</v>
      </c>
      <c r="O865" s="9" t="str">
        <f t="shared" si="121"/>
        <v>June</v>
      </c>
      <c r="P865" s="9">
        <f t="shared" si="122"/>
        <v>2015</v>
      </c>
      <c r="Q865">
        <v>1436504400</v>
      </c>
      <c r="R865" s="5">
        <f t="shared" si="123"/>
        <v>42195.208333333328</v>
      </c>
      <c r="S865" t="b">
        <v>0</v>
      </c>
      <c r="T865" t="b">
        <v>1</v>
      </c>
      <c r="U865" t="s">
        <v>269</v>
      </c>
      <c r="V865" s="5" t="str">
        <f t="shared" si="124"/>
        <v>film &amp; video</v>
      </c>
      <c r="W865" t="str">
        <f t="shared" si="125"/>
        <v>television</v>
      </c>
    </row>
    <row r="866" spans="1:23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 s="7">
        <f t="shared" si="117"/>
        <v>3.4707142857142856</v>
      </c>
      <c r="H866">
        <v>150</v>
      </c>
      <c r="I866" s="8">
        <f t="shared" si="118"/>
        <v>97.18</v>
      </c>
      <c r="J866" t="s">
        <v>21</v>
      </c>
      <c r="K866" t="s">
        <v>22</v>
      </c>
      <c r="L866">
        <v>1471582800</v>
      </c>
      <c r="M866" s="12">
        <f t="shared" si="119"/>
        <v>42601.208333333328</v>
      </c>
      <c r="N866" s="14">
        <f t="shared" si="120"/>
        <v>42601.208333333328</v>
      </c>
      <c r="O866" s="9" t="str">
        <f t="shared" si="121"/>
        <v>August</v>
      </c>
      <c r="P866" s="9">
        <f t="shared" si="122"/>
        <v>2016</v>
      </c>
      <c r="Q866">
        <v>1472014800</v>
      </c>
      <c r="R866" s="5">
        <f t="shared" si="123"/>
        <v>42606.208333333328</v>
      </c>
      <c r="S866" t="b">
        <v>0</v>
      </c>
      <c r="T866" t="b">
        <v>0</v>
      </c>
      <c r="U866" t="s">
        <v>100</v>
      </c>
      <c r="V866" s="5" t="str">
        <f t="shared" si="124"/>
        <v>film &amp; video</v>
      </c>
      <c r="W866" t="str">
        <f t="shared" si="125"/>
        <v>shorts</v>
      </c>
    </row>
    <row r="867" spans="1:23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7">
        <f t="shared" si="117"/>
        <v>1.8582098765432098</v>
      </c>
      <c r="H867">
        <v>3272</v>
      </c>
      <c r="I867" s="8">
        <f t="shared" si="118"/>
        <v>46.000916870415651</v>
      </c>
      <c r="J867" t="s">
        <v>21</v>
      </c>
      <c r="K867" t="s">
        <v>22</v>
      </c>
      <c r="L867">
        <v>1410757200</v>
      </c>
      <c r="M867" s="12">
        <f t="shared" si="119"/>
        <v>41897.208333333336</v>
      </c>
      <c r="N867" s="14">
        <f t="shared" si="120"/>
        <v>41897.208333333336</v>
      </c>
      <c r="O867" s="9" t="str">
        <f t="shared" si="121"/>
        <v>September</v>
      </c>
      <c r="P867" s="9">
        <f t="shared" si="122"/>
        <v>2014</v>
      </c>
      <c r="Q867">
        <v>1411534800</v>
      </c>
      <c r="R867" s="5">
        <f t="shared" si="123"/>
        <v>41906.208333333336</v>
      </c>
      <c r="S867" t="b">
        <v>0</v>
      </c>
      <c r="T867" t="b">
        <v>0</v>
      </c>
      <c r="U867" t="s">
        <v>33</v>
      </c>
      <c r="V867" s="5" t="str">
        <f t="shared" si="124"/>
        <v>theater</v>
      </c>
      <c r="W867" t="str">
        <f t="shared" si="125"/>
        <v>plays</v>
      </c>
    </row>
    <row r="868" spans="1:23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7">
        <f t="shared" si="117"/>
        <v>0.43241247264770238</v>
      </c>
      <c r="H868">
        <v>898</v>
      </c>
      <c r="I868" s="8">
        <f t="shared" si="118"/>
        <v>88.023385300668153</v>
      </c>
      <c r="J868" t="s">
        <v>21</v>
      </c>
      <c r="K868" t="s">
        <v>22</v>
      </c>
      <c r="L868">
        <v>1304830800</v>
      </c>
      <c r="M868" s="12">
        <f t="shared" si="119"/>
        <v>40671.208333333336</v>
      </c>
      <c r="N868" s="14">
        <f t="shared" si="120"/>
        <v>40671.208333333336</v>
      </c>
      <c r="O868" s="9" t="str">
        <f t="shared" si="121"/>
        <v>May</v>
      </c>
      <c r="P868" s="9">
        <f t="shared" si="122"/>
        <v>2011</v>
      </c>
      <c r="Q868">
        <v>1304917200</v>
      </c>
      <c r="R868" s="5">
        <f t="shared" si="123"/>
        <v>40672.208333333336</v>
      </c>
      <c r="S868" t="b">
        <v>0</v>
      </c>
      <c r="T868" t="b">
        <v>0</v>
      </c>
      <c r="U868" t="s">
        <v>122</v>
      </c>
      <c r="V868" s="5" t="str">
        <f t="shared" si="124"/>
        <v>photography</v>
      </c>
      <c r="W868" t="str">
        <f t="shared" si="125"/>
        <v>photography books</v>
      </c>
    </row>
    <row r="869" spans="1:23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 s="7">
        <f t="shared" si="117"/>
        <v>1.6243749999999999</v>
      </c>
      <c r="H869">
        <v>300</v>
      </c>
      <c r="I869" s="8">
        <f t="shared" si="118"/>
        <v>25.99</v>
      </c>
      <c r="J869" t="s">
        <v>21</v>
      </c>
      <c r="K869" t="s">
        <v>22</v>
      </c>
      <c r="L869">
        <v>1539061200</v>
      </c>
      <c r="M869" s="12">
        <f t="shared" si="119"/>
        <v>43382.208333333328</v>
      </c>
      <c r="N869" s="14">
        <f t="shared" si="120"/>
        <v>43382.208333333328</v>
      </c>
      <c r="O869" s="9" t="str">
        <f t="shared" si="121"/>
        <v>October</v>
      </c>
      <c r="P869" s="9">
        <f t="shared" si="122"/>
        <v>2018</v>
      </c>
      <c r="Q869">
        <v>1539579600</v>
      </c>
      <c r="R869" s="5">
        <f t="shared" si="123"/>
        <v>43388.208333333328</v>
      </c>
      <c r="S869" t="b">
        <v>0</v>
      </c>
      <c r="T869" t="b">
        <v>0</v>
      </c>
      <c r="U869" t="s">
        <v>17</v>
      </c>
      <c r="V869" s="5" t="str">
        <f t="shared" si="124"/>
        <v>food</v>
      </c>
      <c r="W869" t="str">
        <f t="shared" si="125"/>
        <v>food trucks</v>
      </c>
    </row>
    <row r="870" spans="1:23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 s="7">
        <f t="shared" si="117"/>
        <v>1.8484285714285715</v>
      </c>
      <c r="H870">
        <v>126</v>
      </c>
      <c r="I870" s="8">
        <f t="shared" si="118"/>
        <v>102.69047619047619</v>
      </c>
      <c r="J870" t="s">
        <v>21</v>
      </c>
      <c r="K870" t="s">
        <v>22</v>
      </c>
      <c r="L870">
        <v>1381554000</v>
      </c>
      <c r="M870" s="12">
        <f t="shared" si="119"/>
        <v>41559.208333333336</v>
      </c>
      <c r="N870" s="14">
        <f t="shared" si="120"/>
        <v>41559.208333333336</v>
      </c>
      <c r="O870" s="9" t="str">
        <f t="shared" si="121"/>
        <v>October</v>
      </c>
      <c r="P870" s="9">
        <f t="shared" si="122"/>
        <v>2013</v>
      </c>
      <c r="Q870">
        <v>1382504400</v>
      </c>
      <c r="R870" s="5">
        <f t="shared" si="123"/>
        <v>41570.208333333336</v>
      </c>
      <c r="S870" t="b">
        <v>0</v>
      </c>
      <c r="T870" t="b">
        <v>0</v>
      </c>
      <c r="U870" t="s">
        <v>33</v>
      </c>
      <c r="V870" s="5" t="str">
        <f t="shared" si="124"/>
        <v>theater</v>
      </c>
      <c r="W870" t="str">
        <f t="shared" si="125"/>
        <v>plays</v>
      </c>
    </row>
    <row r="871" spans="1:23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7">
        <f t="shared" si="117"/>
        <v>0.23703520691785052</v>
      </c>
      <c r="H871">
        <v>526</v>
      </c>
      <c r="I871" s="8">
        <f t="shared" si="118"/>
        <v>72.958174904942965</v>
      </c>
      <c r="J871" t="s">
        <v>21</v>
      </c>
      <c r="K871" t="s">
        <v>22</v>
      </c>
      <c r="L871">
        <v>1277096400</v>
      </c>
      <c r="M871" s="12">
        <f t="shared" si="119"/>
        <v>40350.208333333336</v>
      </c>
      <c r="N871" s="14">
        <f t="shared" si="120"/>
        <v>40350.208333333336</v>
      </c>
      <c r="O871" s="9" t="str">
        <f t="shared" si="121"/>
        <v>June</v>
      </c>
      <c r="P871" s="9">
        <f t="shared" si="122"/>
        <v>2010</v>
      </c>
      <c r="Q871">
        <v>1278306000</v>
      </c>
      <c r="R871" s="5">
        <f t="shared" si="123"/>
        <v>40364.208333333336</v>
      </c>
      <c r="S871" t="b">
        <v>0</v>
      </c>
      <c r="T871" t="b">
        <v>0</v>
      </c>
      <c r="U871" t="s">
        <v>53</v>
      </c>
      <c r="V871" s="5" t="str">
        <f t="shared" si="124"/>
        <v>film &amp; video</v>
      </c>
      <c r="W871" t="str">
        <f t="shared" si="125"/>
        <v>drama</v>
      </c>
    </row>
    <row r="872" spans="1:23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 s="7">
        <f t="shared" si="117"/>
        <v>0.89870129870129867</v>
      </c>
      <c r="H872">
        <v>121</v>
      </c>
      <c r="I872" s="8">
        <f t="shared" si="118"/>
        <v>57.190082644628099</v>
      </c>
      <c r="J872" t="s">
        <v>21</v>
      </c>
      <c r="K872" t="s">
        <v>22</v>
      </c>
      <c r="L872">
        <v>1440392400</v>
      </c>
      <c r="M872" s="12">
        <f t="shared" si="119"/>
        <v>42240.208333333328</v>
      </c>
      <c r="N872" s="14">
        <f t="shared" si="120"/>
        <v>42240.208333333328</v>
      </c>
      <c r="O872" s="9" t="str">
        <f t="shared" si="121"/>
        <v>August</v>
      </c>
      <c r="P872" s="9">
        <f t="shared" si="122"/>
        <v>2015</v>
      </c>
      <c r="Q872">
        <v>1442552400</v>
      </c>
      <c r="R872" s="5">
        <f t="shared" si="123"/>
        <v>42265.208333333328</v>
      </c>
      <c r="S872" t="b">
        <v>0</v>
      </c>
      <c r="T872" t="b">
        <v>0</v>
      </c>
      <c r="U872" t="s">
        <v>33</v>
      </c>
      <c r="V872" s="5" t="str">
        <f t="shared" si="124"/>
        <v>theater</v>
      </c>
      <c r="W872" t="str">
        <f t="shared" si="125"/>
        <v>plays</v>
      </c>
    </row>
    <row r="873" spans="1:23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7">
        <f t="shared" si="117"/>
        <v>2.7260419580419581</v>
      </c>
      <c r="H873">
        <v>2320</v>
      </c>
      <c r="I873" s="8">
        <f t="shared" si="118"/>
        <v>84.013793103448279</v>
      </c>
      <c r="J873" t="s">
        <v>21</v>
      </c>
      <c r="K873" t="s">
        <v>22</v>
      </c>
      <c r="L873">
        <v>1509512400</v>
      </c>
      <c r="M873" s="12">
        <f t="shared" si="119"/>
        <v>43040.208333333328</v>
      </c>
      <c r="N873" s="14">
        <f t="shared" si="120"/>
        <v>43040.208333333328</v>
      </c>
      <c r="O873" s="9" t="str">
        <f t="shared" si="121"/>
        <v>November</v>
      </c>
      <c r="P873" s="9">
        <f t="shared" si="122"/>
        <v>2017</v>
      </c>
      <c r="Q873">
        <v>1511071200</v>
      </c>
      <c r="R873" s="5">
        <f t="shared" si="123"/>
        <v>43058.25</v>
      </c>
      <c r="S873" t="b">
        <v>0</v>
      </c>
      <c r="T873" t="b">
        <v>1</v>
      </c>
      <c r="U873" t="s">
        <v>33</v>
      </c>
      <c r="V873" s="5" t="str">
        <f t="shared" si="124"/>
        <v>theater</v>
      </c>
      <c r="W873" t="str">
        <f t="shared" si="125"/>
        <v>plays</v>
      </c>
    </row>
    <row r="874" spans="1:23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 s="7">
        <f t="shared" si="117"/>
        <v>1.7004255319148935</v>
      </c>
      <c r="H874">
        <v>81</v>
      </c>
      <c r="I874" s="8">
        <f t="shared" si="118"/>
        <v>98.666666666666671</v>
      </c>
      <c r="J874" t="s">
        <v>26</v>
      </c>
      <c r="K874" t="s">
        <v>27</v>
      </c>
      <c r="L874">
        <v>1535950800</v>
      </c>
      <c r="M874" s="12">
        <f t="shared" si="119"/>
        <v>43346.208333333328</v>
      </c>
      <c r="N874" s="14">
        <f t="shared" si="120"/>
        <v>43346.208333333328</v>
      </c>
      <c r="O874" s="9" t="str">
        <f t="shared" si="121"/>
        <v>September</v>
      </c>
      <c r="P874" s="9">
        <f t="shared" si="122"/>
        <v>2018</v>
      </c>
      <c r="Q874">
        <v>1536382800</v>
      </c>
      <c r="R874" s="5">
        <f t="shared" si="123"/>
        <v>43351.208333333328</v>
      </c>
      <c r="S874" t="b">
        <v>0</v>
      </c>
      <c r="T874" t="b">
        <v>0</v>
      </c>
      <c r="U874" t="s">
        <v>474</v>
      </c>
      <c r="V874" s="5" t="str">
        <f t="shared" si="124"/>
        <v>film &amp; video</v>
      </c>
      <c r="W874" t="str">
        <f t="shared" si="125"/>
        <v>science fiction</v>
      </c>
    </row>
    <row r="875" spans="1:23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 s="7">
        <f t="shared" si="117"/>
        <v>1.8828503562945369</v>
      </c>
      <c r="H875">
        <v>1887</v>
      </c>
      <c r="I875" s="8">
        <f t="shared" si="118"/>
        <v>42.007419183889773</v>
      </c>
      <c r="J875" t="s">
        <v>21</v>
      </c>
      <c r="K875" t="s">
        <v>22</v>
      </c>
      <c r="L875">
        <v>1389160800</v>
      </c>
      <c r="M875" s="12">
        <f t="shared" si="119"/>
        <v>41647.25</v>
      </c>
      <c r="N875" s="14">
        <f t="shared" si="120"/>
        <v>41647.25</v>
      </c>
      <c r="O875" s="9" t="str">
        <f t="shared" si="121"/>
        <v>January</v>
      </c>
      <c r="P875" s="9">
        <f t="shared" si="122"/>
        <v>2014</v>
      </c>
      <c r="Q875">
        <v>1389592800</v>
      </c>
      <c r="R875" s="5">
        <f t="shared" si="123"/>
        <v>41652.25</v>
      </c>
      <c r="S875" t="b">
        <v>0</v>
      </c>
      <c r="T875" t="b">
        <v>0</v>
      </c>
      <c r="U875" t="s">
        <v>122</v>
      </c>
      <c r="V875" s="5" t="str">
        <f t="shared" si="124"/>
        <v>photography</v>
      </c>
      <c r="W875" t="str">
        <f t="shared" si="125"/>
        <v>photography books</v>
      </c>
    </row>
    <row r="876" spans="1:23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7">
        <f t="shared" si="117"/>
        <v>3.4693532338308457</v>
      </c>
      <c r="H876">
        <v>4358</v>
      </c>
      <c r="I876" s="8">
        <f t="shared" si="118"/>
        <v>32.002753556677376</v>
      </c>
      <c r="J876" t="s">
        <v>21</v>
      </c>
      <c r="K876" t="s">
        <v>22</v>
      </c>
      <c r="L876">
        <v>1271998800</v>
      </c>
      <c r="M876" s="12">
        <f t="shared" si="119"/>
        <v>40291.208333333336</v>
      </c>
      <c r="N876" s="14">
        <f t="shared" si="120"/>
        <v>40291.208333333336</v>
      </c>
      <c r="O876" s="9" t="str">
        <f t="shared" si="121"/>
        <v>April</v>
      </c>
      <c r="P876" s="9">
        <f t="shared" si="122"/>
        <v>2010</v>
      </c>
      <c r="Q876">
        <v>1275282000</v>
      </c>
      <c r="R876" s="5">
        <f t="shared" si="123"/>
        <v>40329.208333333336</v>
      </c>
      <c r="S876" t="b">
        <v>0</v>
      </c>
      <c r="T876" t="b">
        <v>1</v>
      </c>
      <c r="U876" t="s">
        <v>122</v>
      </c>
      <c r="V876" s="5" t="str">
        <f t="shared" si="124"/>
        <v>photography</v>
      </c>
      <c r="W876" t="str">
        <f t="shared" si="125"/>
        <v>photography books</v>
      </c>
    </row>
    <row r="877" spans="1:23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 s="7">
        <f t="shared" si="117"/>
        <v>0.6917721518987342</v>
      </c>
      <c r="H877">
        <v>67</v>
      </c>
      <c r="I877" s="8">
        <f t="shared" si="118"/>
        <v>81.567164179104481</v>
      </c>
      <c r="J877" t="s">
        <v>21</v>
      </c>
      <c r="K877" t="s">
        <v>22</v>
      </c>
      <c r="L877">
        <v>1294898400</v>
      </c>
      <c r="M877" s="12">
        <f t="shared" si="119"/>
        <v>40556.25</v>
      </c>
      <c r="N877" s="14">
        <f t="shared" si="120"/>
        <v>40556.25</v>
      </c>
      <c r="O877" s="9" t="str">
        <f t="shared" si="121"/>
        <v>January</v>
      </c>
      <c r="P877" s="9">
        <f t="shared" si="122"/>
        <v>2011</v>
      </c>
      <c r="Q877">
        <v>1294984800</v>
      </c>
      <c r="R877" s="5">
        <f t="shared" si="123"/>
        <v>40557.25</v>
      </c>
      <c r="S877" t="b">
        <v>0</v>
      </c>
      <c r="T877" t="b">
        <v>0</v>
      </c>
      <c r="U877" t="s">
        <v>23</v>
      </c>
      <c r="V877" s="5" t="str">
        <f t="shared" si="124"/>
        <v>music</v>
      </c>
      <c r="W877" t="str">
        <f t="shared" si="125"/>
        <v>rock</v>
      </c>
    </row>
    <row r="878" spans="1:23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 s="7">
        <f t="shared" si="117"/>
        <v>0.25433734939759034</v>
      </c>
      <c r="H878">
        <v>57</v>
      </c>
      <c r="I878" s="8">
        <f t="shared" si="118"/>
        <v>37.035087719298247</v>
      </c>
      <c r="J878" t="s">
        <v>15</v>
      </c>
      <c r="K878" t="s">
        <v>16</v>
      </c>
      <c r="L878">
        <v>1559970000</v>
      </c>
      <c r="M878" s="12">
        <f t="shared" si="119"/>
        <v>43624.208333333328</v>
      </c>
      <c r="N878" s="14">
        <f t="shared" si="120"/>
        <v>43624.208333333328</v>
      </c>
      <c r="O878" s="9" t="str">
        <f t="shared" si="121"/>
        <v>June</v>
      </c>
      <c r="P878" s="9">
        <f t="shared" si="122"/>
        <v>2019</v>
      </c>
      <c r="Q878">
        <v>1562043600</v>
      </c>
      <c r="R878" s="5">
        <f t="shared" si="123"/>
        <v>43648.208333333328</v>
      </c>
      <c r="S878" t="b">
        <v>0</v>
      </c>
      <c r="T878" t="b">
        <v>0</v>
      </c>
      <c r="U878" t="s">
        <v>122</v>
      </c>
      <c r="V878" s="5" t="str">
        <f t="shared" si="124"/>
        <v>photography</v>
      </c>
      <c r="W878" t="str">
        <f t="shared" si="125"/>
        <v>photography books</v>
      </c>
    </row>
    <row r="879" spans="1:23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7">
        <f t="shared" si="117"/>
        <v>0.77400977995110021</v>
      </c>
      <c r="H879">
        <v>1229</v>
      </c>
      <c r="I879" s="8">
        <f t="shared" si="118"/>
        <v>103.033360455655</v>
      </c>
      <c r="J879" t="s">
        <v>21</v>
      </c>
      <c r="K879" t="s">
        <v>22</v>
      </c>
      <c r="L879">
        <v>1469509200</v>
      </c>
      <c r="M879" s="12">
        <f t="shared" si="119"/>
        <v>42577.208333333328</v>
      </c>
      <c r="N879" s="14">
        <f t="shared" si="120"/>
        <v>42577.208333333328</v>
      </c>
      <c r="O879" s="9" t="str">
        <f t="shared" si="121"/>
        <v>July</v>
      </c>
      <c r="P879" s="9">
        <f t="shared" si="122"/>
        <v>2016</v>
      </c>
      <c r="Q879">
        <v>1469595600</v>
      </c>
      <c r="R879" s="5">
        <f t="shared" si="123"/>
        <v>42578.208333333328</v>
      </c>
      <c r="S879" t="b">
        <v>0</v>
      </c>
      <c r="T879" t="b">
        <v>0</v>
      </c>
      <c r="U879" t="s">
        <v>17</v>
      </c>
      <c r="V879" s="5" t="str">
        <f t="shared" si="124"/>
        <v>food</v>
      </c>
      <c r="W879" t="str">
        <f t="shared" si="125"/>
        <v>food trucks</v>
      </c>
    </row>
    <row r="880" spans="1:23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 s="7">
        <f t="shared" si="117"/>
        <v>0.37481481481481482</v>
      </c>
      <c r="H880">
        <v>12</v>
      </c>
      <c r="I880" s="8">
        <f t="shared" si="118"/>
        <v>84.333333333333329</v>
      </c>
      <c r="J880" t="s">
        <v>107</v>
      </c>
      <c r="K880" t="s">
        <v>108</v>
      </c>
      <c r="L880">
        <v>1579068000</v>
      </c>
      <c r="M880" s="12">
        <f t="shared" si="119"/>
        <v>43845.25</v>
      </c>
      <c r="N880" s="14">
        <f t="shared" si="120"/>
        <v>43845.25</v>
      </c>
      <c r="O880" s="9" t="str">
        <f t="shared" si="121"/>
        <v>January</v>
      </c>
      <c r="P880" s="9">
        <f t="shared" si="122"/>
        <v>2020</v>
      </c>
      <c r="Q880">
        <v>1581141600</v>
      </c>
      <c r="R880" s="5">
        <f t="shared" si="123"/>
        <v>43869.25</v>
      </c>
      <c r="S880" t="b">
        <v>0</v>
      </c>
      <c r="T880" t="b">
        <v>0</v>
      </c>
      <c r="U880" t="s">
        <v>148</v>
      </c>
      <c r="V880" s="5" t="str">
        <f t="shared" si="124"/>
        <v>music</v>
      </c>
      <c r="W880" t="str">
        <f t="shared" si="125"/>
        <v>metal</v>
      </c>
    </row>
    <row r="881" spans="1:23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 s="7">
        <f t="shared" si="117"/>
        <v>5.4379999999999997</v>
      </c>
      <c r="H881">
        <v>53</v>
      </c>
      <c r="I881" s="8">
        <f t="shared" si="118"/>
        <v>102.60377358490567</v>
      </c>
      <c r="J881" t="s">
        <v>21</v>
      </c>
      <c r="K881" t="s">
        <v>22</v>
      </c>
      <c r="L881">
        <v>1487743200</v>
      </c>
      <c r="M881" s="12">
        <f t="shared" si="119"/>
        <v>42788.25</v>
      </c>
      <c r="N881" s="14">
        <f t="shared" si="120"/>
        <v>42788.25</v>
      </c>
      <c r="O881" s="9" t="str">
        <f t="shared" si="121"/>
        <v>February</v>
      </c>
      <c r="P881" s="9">
        <f t="shared" si="122"/>
        <v>2017</v>
      </c>
      <c r="Q881">
        <v>1488520800</v>
      </c>
      <c r="R881" s="5">
        <f t="shared" si="123"/>
        <v>42797.25</v>
      </c>
      <c r="S881" t="b">
        <v>0</v>
      </c>
      <c r="T881" t="b">
        <v>0</v>
      </c>
      <c r="U881" t="s">
        <v>68</v>
      </c>
      <c r="V881" s="5" t="str">
        <f t="shared" si="124"/>
        <v>publishing</v>
      </c>
      <c r="W881" t="str">
        <f t="shared" si="125"/>
        <v>nonfiction</v>
      </c>
    </row>
    <row r="882" spans="1:23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7">
        <f t="shared" si="117"/>
        <v>2.2852189349112426</v>
      </c>
      <c r="H882">
        <v>2414</v>
      </c>
      <c r="I882" s="8">
        <f t="shared" si="118"/>
        <v>79.992129246064621</v>
      </c>
      <c r="J882" t="s">
        <v>21</v>
      </c>
      <c r="K882" t="s">
        <v>22</v>
      </c>
      <c r="L882">
        <v>1563685200</v>
      </c>
      <c r="M882" s="12">
        <f t="shared" si="119"/>
        <v>43667.208333333328</v>
      </c>
      <c r="N882" s="14">
        <f t="shared" si="120"/>
        <v>43667.208333333328</v>
      </c>
      <c r="O882" s="9" t="str">
        <f t="shared" si="121"/>
        <v>July</v>
      </c>
      <c r="P882" s="9">
        <f t="shared" si="122"/>
        <v>2019</v>
      </c>
      <c r="Q882">
        <v>1563858000</v>
      </c>
      <c r="R882" s="5">
        <f t="shared" si="123"/>
        <v>43669.208333333328</v>
      </c>
      <c r="S882" t="b">
        <v>0</v>
      </c>
      <c r="T882" t="b">
        <v>0</v>
      </c>
      <c r="U882" t="s">
        <v>50</v>
      </c>
      <c r="V882" s="5" t="str">
        <f t="shared" si="124"/>
        <v>music</v>
      </c>
      <c r="W882" t="str">
        <f t="shared" si="125"/>
        <v>electric music</v>
      </c>
    </row>
    <row r="883" spans="1:23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 s="7">
        <f t="shared" si="117"/>
        <v>0.38948339483394834</v>
      </c>
      <c r="H883">
        <v>452</v>
      </c>
      <c r="I883" s="8">
        <f t="shared" si="118"/>
        <v>70.055309734513273</v>
      </c>
      <c r="J883" t="s">
        <v>21</v>
      </c>
      <c r="K883" t="s">
        <v>22</v>
      </c>
      <c r="L883">
        <v>1436418000</v>
      </c>
      <c r="M883" s="12">
        <f t="shared" si="119"/>
        <v>42194.208333333328</v>
      </c>
      <c r="N883" s="14">
        <f t="shared" si="120"/>
        <v>42194.208333333328</v>
      </c>
      <c r="O883" s="9" t="str">
        <f t="shared" si="121"/>
        <v>July</v>
      </c>
      <c r="P883" s="9">
        <f t="shared" si="122"/>
        <v>2015</v>
      </c>
      <c r="Q883">
        <v>1438923600</v>
      </c>
      <c r="R883" s="5">
        <f t="shared" si="123"/>
        <v>42223.208333333328</v>
      </c>
      <c r="S883" t="b">
        <v>0</v>
      </c>
      <c r="T883" t="b">
        <v>1</v>
      </c>
      <c r="U883" t="s">
        <v>33</v>
      </c>
      <c r="V883" s="5" t="str">
        <f t="shared" si="124"/>
        <v>theater</v>
      </c>
      <c r="W883" t="str">
        <f t="shared" si="125"/>
        <v>plays</v>
      </c>
    </row>
    <row r="884" spans="1:23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 s="7">
        <f t="shared" si="117"/>
        <v>3.7</v>
      </c>
      <c r="H884">
        <v>80</v>
      </c>
      <c r="I884" s="8">
        <f t="shared" si="118"/>
        <v>37</v>
      </c>
      <c r="J884" t="s">
        <v>21</v>
      </c>
      <c r="K884" t="s">
        <v>22</v>
      </c>
      <c r="L884">
        <v>1421820000</v>
      </c>
      <c r="M884" s="12">
        <f t="shared" si="119"/>
        <v>42025.25</v>
      </c>
      <c r="N884" s="14">
        <f t="shared" si="120"/>
        <v>42025.25</v>
      </c>
      <c r="O884" s="9" t="str">
        <f t="shared" si="121"/>
        <v>January</v>
      </c>
      <c r="P884" s="9">
        <f t="shared" si="122"/>
        <v>2015</v>
      </c>
      <c r="Q884">
        <v>1422165600</v>
      </c>
      <c r="R884" s="5">
        <f t="shared" si="123"/>
        <v>42029.25</v>
      </c>
      <c r="S884" t="b">
        <v>0</v>
      </c>
      <c r="T884" t="b">
        <v>0</v>
      </c>
      <c r="U884" t="s">
        <v>33</v>
      </c>
      <c r="V884" s="5" t="str">
        <f t="shared" si="124"/>
        <v>theater</v>
      </c>
      <c r="W884" t="str">
        <f t="shared" si="125"/>
        <v>plays</v>
      </c>
    </row>
    <row r="885" spans="1:23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 s="7">
        <f t="shared" si="117"/>
        <v>2.3791176470588233</v>
      </c>
      <c r="H885">
        <v>193</v>
      </c>
      <c r="I885" s="8">
        <f t="shared" si="118"/>
        <v>41.911917098445599</v>
      </c>
      <c r="J885" t="s">
        <v>21</v>
      </c>
      <c r="K885" t="s">
        <v>22</v>
      </c>
      <c r="L885">
        <v>1274763600</v>
      </c>
      <c r="M885" s="12">
        <f t="shared" si="119"/>
        <v>40323.208333333336</v>
      </c>
      <c r="N885" s="14">
        <f t="shared" si="120"/>
        <v>40323.208333333336</v>
      </c>
      <c r="O885" s="9" t="str">
        <f t="shared" si="121"/>
        <v>May</v>
      </c>
      <c r="P885" s="9">
        <f t="shared" si="122"/>
        <v>2010</v>
      </c>
      <c r="Q885">
        <v>1277874000</v>
      </c>
      <c r="R885" s="5">
        <f t="shared" si="123"/>
        <v>40359.208333333336</v>
      </c>
      <c r="S885" t="b">
        <v>0</v>
      </c>
      <c r="T885" t="b">
        <v>0</v>
      </c>
      <c r="U885" t="s">
        <v>100</v>
      </c>
      <c r="V885" s="5" t="str">
        <f t="shared" si="124"/>
        <v>film &amp; video</v>
      </c>
      <c r="W885" t="str">
        <f t="shared" si="125"/>
        <v>shorts</v>
      </c>
    </row>
    <row r="886" spans="1:23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7">
        <f t="shared" si="117"/>
        <v>0.64036299765807958</v>
      </c>
      <c r="H886">
        <v>1886</v>
      </c>
      <c r="I886" s="8">
        <f t="shared" si="118"/>
        <v>57.992576882290564</v>
      </c>
      <c r="J886" t="s">
        <v>21</v>
      </c>
      <c r="K886" t="s">
        <v>22</v>
      </c>
      <c r="L886">
        <v>1399179600</v>
      </c>
      <c r="M886" s="12">
        <f t="shared" si="119"/>
        <v>41763.208333333336</v>
      </c>
      <c r="N886" s="14">
        <f t="shared" si="120"/>
        <v>41763.208333333336</v>
      </c>
      <c r="O886" s="9" t="str">
        <f t="shared" si="121"/>
        <v>May</v>
      </c>
      <c r="P886" s="9">
        <f t="shared" si="122"/>
        <v>2014</v>
      </c>
      <c r="Q886">
        <v>1399352400</v>
      </c>
      <c r="R886" s="5">
        <f t="shared" si="123"/>
        <v>41765.208333333336</v>
      </c>
      <c r="S886" t="b">
        <v>0</v>
      </c>
      <c r="T886" t="b">
        <v>1</v>
      </c>
      <c r="U886" t="s">
        <v>33</v>
      </c>
      <c r="V886" s="5" t="str">
        <f t="shared" si="124"/>
        <v>theater</v>
      </c>
      <c r="W886" t="str">
        <f t="shared" si="125"/>
        <v>plays</v>
      </c>
    </row>
    <row r="887" spans="1:23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 s="7">
        <f t="shared" si="117"/>
        <v>1.1827777777777777</v>
      </c>
      <c r="H887">
        <v>52</v>
      </c>
      <c r="I887" s="8">
        <f t="shared" si="118"/>
        <v>40.942307692307693</v>
      </c>
      <c r="J887" t="s">
        <v>21</v>
      </c>
      <c r="K887" t="s">
        <v>22</v>
      </c>
      <c r="L887">
        <v>1275800400</v>
      </c>
      <c r="M887" s="12">
        <f t="shared" si="119"/>
        <v>40335.208333333336</v>
      </c>
      <c r="N887" s="14">
        <f t="shared" si="120"/>
        <v>40335.208333333336</v>
      </c>
      <c r="O887" s="9" t="str">
        <f t="shared" si="121"/>
        <v>June</v>
      </c>
      <c r="P887" s="9">
        <f t="shared" si="122"/>
        <v>2010</v>
      </c>
      <c r="Q887">
        <v>1279083600</v>
      </c>
      <c r="R887" s="5">
        <f t="shared" si="123"/>
        <v>40373.208333333336</v>
      </c>
      <c r="S887" t="b">
        <v>0</v>
      </c>
      <c r="T887" t="b">
        <v>0</v>
      </c>
      <c r="U887" t="s">
        <v>33</v>
      </c>
      <c r="V887" s="5" t="str">
        <f t="shared" si="124"/>
        <v>theater</v>
      </c>
      <c r="W887" t="str">
        <f t="shared" si="125"/>
        <v>plays</v>
      </c>
    </row>
    <row r="888" spans="1:23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7">
        <f t="shared" si="117"/>
        <v>0.84824037184594958</v>
      </c>
      <c r="H888">
        <v>1825</v>
      </c>
      <c r="I888" s="8">
        <f t="shared" si="118"/>
        <v>69.9972602739726</v>
      </c>
      <c r="J888" t="s">
        <v>21</v>
      </c>
      <c r="K888" t="s">
        <v>22</v>
      </c>
      <c r="L888">
        <v>1282798800</v>
      </c>
      <c r="M888" s="12">
        <f t="shared" si="119"/>
        <v>40416.208333333336</v>
      </c>
      <c r="N888" s="14">
        <f t="shared" si="120"/>
        <v>40416.208333333336</v>
      </c>
      <c r="O888" s="9" t="str">
        <f t="shared" si="121"/>
        <v>August</v>
      </c>
      <c r="P888" s="9">
        <f t="shared" si="122"/>
        <v>2010</v>
      </c>
      <c r="Q888">
        <v>1284354000</v>
      </c>
      <c r="R888" s="5">
        <f t="shared" si="123"/>
        <v>40434.208333333336</v>
      </c>
      <c r="S888" t="b">
        <v>0</v>
      </c>
      <c r="T888" t="b">
        <v>0</v>
      </c>
      <c r="U888" t="s">
        <v>60</v>
      </c>
      <c r="V888" s="5" t="str">
        <f t="shared" si="124"/>
        <v>music</v>
      </c>
      <c r="W888" t="str">
        <f t="shared" si="125"/>
        <v>indie rock</v>
      </c>
    </row>
    <row r="889" spans="1:23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 s="7">
        <f t="shared" si="117"/>
        <v>0.29346153846153844</v>
      </c>
      <c r="H889">
        <v>31</v>
      </c>
      <c r="I889" s="8">
        <f t="shared" si="118"/>
        <v>73.838709677419359</v>
      </c>
      <c r="J889" t="s">
        <v>21</v>
      </c>
      <c r="K889" t="s">
        <v>22</v>
      </c>
      <c r="L889">
        <v>1437109200</v>
      </c>
      <c r="M889" s="12">
        <f t="shared" si="119"/>
        <v>42202.208333333328</v>
      </c>
      <c r="N889" s="14">
        <f t="shared" si="120"/>
        <v>42202.208333333328</v>
      </c>
      <c r="O889" s="9" t="str">
        <f t="shared" si="121"/>
        <v>July</v>
      </c>
      <c r="P889" s="9">
        <f t="shared" si="122"/>
        <v>2015</v>
      </c>
      <c r="Q889">
        <v>1441170000</v>
      </c>
      <c r="R889" s="5">
        <f t="shared" si="123"/>
        <v>42249.208333333328</v>
      </c>
      <c r="S889" t="b">
        <v>0</v>
      </c>
      <c r="T889" t="b">
        <v>1</v>
      </c>
      <c r="U889" t="s">
        <v>33</v>
      </c>
      <c r="V889" s="5" t="str">
        <f t="shared" si="124"/>
        <v>theater</v>
      </c>
      <c r="W889" t="str">
        <f t="shared" si="125"/>
        <v>plays</v>
      </c>
    </row>
    <row r="890" spans="1:23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 s="7">
        <f t="shared" si="117"/>
        <v>2.0989655172413793</v>
      </c>
      <c r="H890">
        <v>290</v>
      </c>
      <c r="I890" s="8">
        <f t="shared" si="118"/>
        <v>41.979310344827589</v>
      </c>
      <c r="J890" t="s">
        <v>21</v>
      </c>
      <c r="K890" t="s">
        <v>22</v>
      </c>
      <c r="L890">
        <v>1491886800</v>
      </c>
      <c r="M890" s="12">
        <f t="shared" si="119"/>
        <v>42836.208333333328</v>
      </c>
      <c r="N890" s="14">
        <f t="shared" si="120"/>
        <v>42836.208333333328</v>
      </c>
      <c r="O890" s="9" t="str">
        <f t="shared" si="121"/>
        <v>April</v>
      </c>
      <c r="P890" s="9">
        <f t="shared" si="122"/>
        <v>2017</v>
      </c>
      <c r="Q890">
        <v>1493528400</v>
      </c>
      <c r="R890" s="5">
        <f t="shared" si="123"/>
        <v>42855.208333333328</v>
      </c>
      <c r="S890" t="b">
        <v>0</v>
      </c>
      <c r="T890" t="b">
        <v>0</v>
      </c>
      <c r="U890" t="s">
        <v>33</v>
      </c>
      <c r="V890" s="5" t="str">
        <f t="shared" si="124"/>
        <v>theater</v>
      </c>
      <c r="W890" t="str">
        <f t="shared" si="125"/>
        <v>plays</v>
      </c>
    </row>
    <row r="891" spans="1:23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 s="7">
        <f t="shared" si="117"/>
        <v>1.697857142857143</v>
      </c>
      <c r="H891">
        <v>122</v>
      </c>
      <c r="I891" s="8">
        <f t="shared" si="118"/>
        <v>77.93442622950819</v>
      </c>
      <c r="J891" t="s">
        <v>21</v>
      </c>
      <c r="K891" t="s">
        <v>22</v>
      </c>
      <c r="L891">
        <v>1394600400</v>
      </c>
      <c r="M891" s="12">
        <f t="shared" si="119"/>
        <v>41710.208333333336</v>
      </c>
      <c r="N891" s="14">
        <f t="shared" si="120"/>
        <v>41710.208333333336</v>
      </c>
      <c r="O891" s="9" t="str">
        <f t="shared" si="121"/>
        <v>March</v>
      </c>
      <c r="P891" s="9">
        <f t="shared" si="122"/>
        <v>2014</v>
      </c>
      <c r="Q891">
        <v>1395205200</v>
      </c>
      <c r="R891" s="5">
        <f t="shared" si="123"/>
        <v>41717.208333333336</v>
      </c>
      <c r="S891" t="b">
        <v>0</v>
      </c>
      <c r="T891" t="b">
        <v>1</v>
      </c>
      <c r="U891" t="s">
        <v>50</v>
      </c>
      <c r="V891" s="5" t="str">
        <f t="shared" si="124"/>
        <v>music</v>
      </c>
      <c r="W891" t="str">
        <f t="shared" si="125"/>
        <v>electric music</v>
      </c>
    </row>
    <row r="892" spans="1:23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7">
        <f t="shared" si="117"/>
        <v>1.1595907738095239</v>
      </c>
      <c r="H892">
        <v>1470</v>
      </c>
      <c r="I892" s="8">
        <f t="shared" si="118"/>
        <v>106.01972789115646</v>
      </c>
      <c r="J892" t="s">
        <v>21</v>
      </c>
      <c r="K892" t="s">
        <v>22</v>
      </c>
      <c r="L892">
        <v>1561352400</v>
      </c>
      <c r="M892" s="12">
        <f t="shared" si="119"/>
        <v>43640.208333333328</v>
      </c>
      <c r="N892" s="14">
        <f t="shared" si="120"/>
        <v>43640.208333333328</v>
      </c>
      <c r="O892" s="9" t="str">
        <f t="shared" si="121"/>
        <v>June</v>
      </c>
      <c r="P892" s="9">
        <f t="shared" si="122"/>
        <v>2019</v>
      </c>
      <c r="Q892">
        <v>1561438800</v>
      </c>
      <c r="R892" s="5">
        <f t="shared" si="123"/>
        <v>43641.208333333328</v>
      </c>
      <c r="S892" t="b">
        <v>0</v>
      </c>
      <c r="T892" t="b">
        <v>0</v>
      </c>
      <c r="U892" t="s">
        <v>60</v>
      </c>
      <c r="V892" s="5" t="str">
        <f t="shared" si="124"/>
        <v>music</v>
      </c>
      <c r="W892" t="str">
        <f t="shared" si="125"/>
        <v>indie rock</v>
      </c>
    </row>
    <row r="893" spans="1:23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 s="7">
        <f t="shared" si="117"/>
        <v>2.5859999999999999</v>
      </c>
      <c r="H893">
        <v>165</v>
      </c>
      <c r="I893" s="8">
        <f t="shared" si="118"/>
        <v>47.018181818181816</v>
      </c>
      <c r="J893" t="s">
        <v>15</v>
      </c>
      <c r="K893" t="s">
        <v>16</v>
      </c>
      <c r="L893">
        <v>1322892000</v>
      </c>
      <c r="M893" s="12">
        <f t="shared" si="119"/>
        <v>40880.25</v>
      </c>
      <c r="N893" s="14">
        <f t="shared" si="120"/>
        <v>40880.25</v>
      </c>
      <c r="O893" s="9" t="str">
        <f t="shared" si="121"/>
        <v>December</v>
      </c>
      <c r="P893" s="9">
        <f t="shared" si="122"/>
        <v>2011</v>
      </c>
      <c r="Q893">
        <v>1326693600</v>
      </c>
      <c r="R893" s="5">
        <f t="shared" si="123"/>
        <v>40924.25</v>
      </c>
      <c r="S893" t="b">
        <v>0</v>
      </c>
      <c r="T893" t="b">
        <v>0</v>
      </c>
      <c r="U893" t="s">
        <v>42</v>
      </c>
      <c r="V893" s="5" t="str">
        <f t="shared" si="124"/>
        <v>film &amp; video</v>
      </c>
      <c r="W893" t="str">
        <f t="shared" si="125"/>
        <v>documentary</v>
      </c>
    </row>
    <row r="894" spans="1:23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 s="7">
        <f t="shared" si="117"/>
        <v>2.3058333333333332</v>
      </c>
      <c r="H894">
        <v>182</v>
      </c>
      <c r="I894" s="8">
        <f t="shared" si="118"/>
        <v>76.016483516483518</v>
      </c>
      <c r="J894" t="s">
        <v>21</v>
      </c>
      <c r="K894" t="s">
        <v>22</v>
      </c>
      <c r="L894">
        <v>1274418000</v>
      </c>
      <c r="M894" s="12">
        <f t="shared" si="119"/>
        <v>40319.208333333336</v>
      </c>
      <c r="N894" s="14">
        <f t="shared" si="120"/>
        <v>40319.208333333336</v>
      </c>
      <c r="O894" s="9" t="str">
        <f t="shared" si="121"/>
        <v>May</v>
      </c>
      <c r="P894" s="9">
        <f t="shared" si="122"/>
        <v>2010</v>
      </c>
      <c r="Q894">
        <v>1277960400</v>
      </c>
      <c r="R894" s="5">
        <f t="shared" si="123"/>
        <v>40360.208333333336</v>
      </c>
      <c r="S894" t="b">
        <v>0</v>
      </c>
      <c r="T894" t="b">
        <v>0</v>
      </c>
      <c r="U894" t="s">
        <v>206</v>
      </c>
      <c r="V894" s="5" t="str">
        <f t="shared" si="124"/>
        <v>publishing</v>
      </c>
      <c r="W894" t="str">
        <f t="shared" si="125"/>
        <v>translations</v>
      </c>
    </row>
    <row r="895" spans="1:23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 s="7">
        <f t="shared" si="117"/>
        <v>1.2821428571428573</v>
      </c>
      <c r="H895">
        <v>199</v>
      </c>
      <c r="I895" s="8">
        <f t="shared" si="118"/>
        <v>54.120603015075375</v>
      </c>
      <c r="J895" t="s">
        <v>107</v>
      </c>
      <c r="K895" t="s">
        <v>108</v>
      </c>
      <c r="L895">
        <v>1434344400</v>
      </c>
      <c r="M895" s="12">
        <f t="shared" si="119"/>
        <v>42170.208333333328</v>
      </c>
      <c r="N895" s="14">
        <f t="shared" si="120"/>
        <v>42170.208333333328</v>
      </c>
      <c r="O895" s="9" t="str">
        <f t="shared" si="121"/>
        <v>June</v>
      </c>
      <c r="P895" s="9">
        <f t="shared" si="122"/>
        <v>2015</v>
      </c>
      <c r="Q895">
        <v>1434690000</v>
      </c>
      <c r="R895" s="5">
        <f t="shared" si="123"/>
        <v>42174.208333333328</v>
      </c>
      <c r="S895" t="b">
        <v>0</v>
      </c>
      <c r="T895" t="b">
        <v>1</v>
      </c>
      <c r="U895" t="s">
        <v>42</v>
      </c>
      <c r="V895" s="5" t="str">
        <f t="shared" si="124"/>
        <v>film &amp; video</v>
      </c>
      <c r="W895" t="str">
        <f t="shared" si="125"/>
        <v>documentary</v>
      </c>
    </row>
    <row r="896" spans="1:23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 s="7">
        <f t="shared" si="117"/>
        <v>1.8870588235294117</v>
      </c>
      <c r="H896">
        <v>56</v>
      </c>
      <c r="I896" s="8">
        <f t="shared" si="118"/>
        <v>57.285714285714285</v>
      </c>
      <c r="J896" t="s">
        <v>40</v>
      </c>
      <c r="K896" t="s">
        <v>41</v>
      </c>
      <c r="L896">
        <v>1373518800</v>
      </c>
      <c r="M896" s="12">
        <f t="shared" si="119"/>
        <v>41466.208333333336</v>
      </c>
      <c r="N896" s="14">
        <f t="shared" si="120"/>
        <v>41466.208333333336</v>
      </c>
      <c r="O896" s="9" t="str">
        <f t="shared" si="121"/>
        <v>July</v>
      </c>
      <c r="P896" s="9">
        <f t="shared" si="122"/>
        <v>2013</v>
      </c>
      <c r="Q896">
        <v>1376110800</v>
      </c>
      <c r="R896" s="5">
        <f t="shared" si="123"/>
        <v>41496.208333333336</v>
      </c>
      <c r="S896" t="b">
        <v>0</v>
      </c>
      <c r="T896" t="b">
        <v>1</v>
      </c>
      <c r="U896" t="s">
        <v>269</v>
      </c>
      <c r="V896" s="5" t="str">
        <f t="shared" si="124"/>
        <v>film &amp; video</v>
      </c>
      <c r="W896" t="str">
        <f t="shared" si="125"/>
        <v>television</v>
      </c>
    </row>
    <row r="897" spans="1:23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7">
        <f t="shared" si="117"/>
        <v>6.9511889862327911E-2</v>
      </c>
      <c r="H897">
        <v>107</v>
      </c>
      <c r="I897" s="8">
        <f t="shared" si="118"/>
        <v>103.81308411214954</v>
      </c>
      <c r="J897" t="s">
        <v>21</v>
      </c>
      <c r="K897" t="s">
        <v>22</v>
      </c>
      <c r="L897">
        <v>1517637600</v>
      </c>
      <c r="M897" s="12">
        <f t="shared" si="119"/>
        <v>43134.25</v>
      </c>
      <c r="N897" s="14">
        <f t="shared" si="120"/>
        <v>43134.25</v>
      </c>
      <c r="O897" s="9" t="str">
        <f t="shared" si="121"/>
        <v>February</v>
      </c>
      <c r="P897" s="9">
        <f t="shared" si="122"/>
        <v>2018</v>
      </c>
      <c r="Q897">
        <v>1518415200</v>
      </c>
      <c r="R897" s="5">
        <f t="shared" si="123"/>
        <v>43143.25</v>
      </c>
      <c r="S897" t="b">
        <v>0</v>
      </c>
      <c r="T897" t="b">
        <v>0</v>
      </c>
      <c r="U897" t="s">
        <v>33</v>
      </c>
      <c r="V897" s="5" t="str">
        <f t="shared" si="124"/>
        <v>theater</v>
      </c>
      <c r="W897" t="str">
        <f t="shared" si="125"/>
        <v>plays</v>
      </c>
    </row>
    <row r="898" spans="1:23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7">
        <f t="shared" si="117"/>
        <v>7.7443434343434348</v>
      </c>
      <c r="H898">
        <v>1460</v>
      </c>
      <c r="I898" s="8">
        <f t="shared" si="118"/>
        <v>105.02602739726028</v>
      </c>
      <c r="J898" t="s">
        <v>26</v>
      </c>
      <c r="K898" t="s">
        <v>27</v>
      </c>
      <c r="L898">
        <v>1310619600</v>
      </c>
      <c r="M898" s="12">
        <f t="shared" si="119"/>
        <v>40738.208333333336</v>
      </c>
      <c r="N898" s="14">
        <f t="shared" si="120"/>
        <v>40738.208333333336</v>
      </c>
      <c r="O898" s="9" t="str">
        <f t="shared" si="121"/>
        <v>July</v>
      </c>
      <c r="P898" s="9">
        <f t="shared" si="122"/>
        <v>2011</v>
      </c>
      <c r="Q898">
        <v>1310878800</v>
      </c>
      <c r="R898" s="5">
        <f t="shared" si="123"/>
        <v>40741.208333333336</v>
      </c>
      <c r="S898" t="b">
        <v>0</v>
      </c>
      <c r="T898" t="b">
        <v>1</v>
      </c>
      <c r="U898" t="s">
        <v>17</v>
      </c>
      <c r="V898" s="5" t="str">
        <f t="shared" si="124"/>
        <v>food</v>
      </c>
      <c r="W898" t="str">
        <f t="shared" si="125"/>
        <v>food trucks</v>
      </c>
    </row>
    <row r="899" spans="1:23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 s="7">
        <f t="shared" ref="G899:G962" si="126">E899/D899</f>
        <v>0.27693181818181817</v>
      </c>
      <c r="H899">
        <v>27</v>
      </c>
      <c r="I899" s="8">
        <f t="shared" ref="I899:I962" si="127">E899/H899</f>
        <v>90.259259259259252</v>
      </c>
      <c r="J899" t="s">
        <v>21</v>
      </c>
      <c r="K899" t="s">
        <v>22</v>
      </c>
      <c r="L899">
        <v>1556427600</v>
      </c>
      <c r="M899" s="12">
        <f t="shared" ref="M899:M962" si="128">(((L899/60)/60)/24)+DATE(1970,1,1)</f>
        <v>43583.208333333328</v>
      </c>
      <c r="N899" s="14">
        <f t="shared" ref="N899:N962" si="129">(((L899/60)/60)/24)+DATE(1970,1,1)</f>
        <v>43583.208333333328</v>
      </c>
      <c r="O899" s="9" t="str">
        <f t="shared" ref="O899:O962" si="130">TEXT(M899, "mmmm")</f>
        <v>April</v>
      </c>
      <c r="P899" s="9">
        <f t="shared" ref="P899:P962" si="131">YEAR(M899)</f>
        <v>2019</v>
      </c>
      <c r="Q899">
        <v>1556600400</v>
      </c>
      <c r="R899" s="5">
        <f t="shared" ref="R899:R962" si="132">(((Q899/60)/60)/24)+DATE(1970,1,1)</f>
        <v>43585.208333333328</v>
      </c>
      <c r="S899" t="b">
        <v>0</v>
      </c>
      <c r="T899" t="b">
        <v>0</v>
      </c>
      <c r="U899" t="s">
        <v>33</v>
      </c>
      <c r="V899" s="5" t="str">
        <f t="shared" ref="V899:V962" si="133">LEFT(U899,FIND("/",U899)-1)</f>
        <v>theater</v>
      </c>
      <c r="W899" t="str">
        <f t="shared" ref="W899:W962" si="134">RIGHT(U899,LEN(U899)-FIND("/",U899))</f>
        <v>plays</v>
      </c>
    </row>
    <row r="900" spans="1:23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7">
        <f t="shared" si="126"/>
        <v>0.52479620323841425</v>
      </c>
      <c r="H900">
        <v>1221</v>
      </c>
      <c r="I900" s="8">
        <f t="shared" si="127"/>
        <v>76.978705978705975</v>
      </c>
      <c r="J900" t="s">
        <v>21</v>
      </c>
      <c r="K900" t="s">
        <v>22</v>
      </c>
      <c r="L900">
        <v>1576476000</v>
      </c>
      <c r="M900" s="12">
        <f t="shared" si="128"/>
        <v>43815.25</v>
      </c>
      <c r="N900" s="14">
        <f t="shared" si="129"/>
        <v>43815.25</v>
      </c>
      <c r="O900" s="9" t="str">
        <f t="shared" si="130"/>
        <v>December</v>
      </c>
      <c r="P900" s="9">
        <f t="shared" si="131"/>
        <v>2019</v>
      </c>
      <c r="Q900">
        <v>1576994400</v>
      </c>
      <c r="R900" s="5">
        <f t="shared" si="132"/>
        <v>43821.25</v>
      </c>
      <c r="S900" t="b">
        <v>0</v>
      </c>
      <c r="T900" t="b">
        <v>0</v>
      </c>
      <c r="U900" t="s">
        <v>42</v>
      </c>
      <c r="V900" s="5" t="str">
        <f t="shared" si="133"/>
        <v>film &amp; video</v>
      </c>
      <c r="W900" t="str">
        <f t="shared" si="134"/>
        <v>documentary</v>
      </c>
    </row>
    <row r="901" spans="1:23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 s="7">
        <f t="shared" si="126"/>
        <v>4.0709677419354842</v>
      </c>
      <c r="H901">
        <v>123</v>
      </c>
      <c r="I901" s="8">
        <f t="shared" si="127"/>
        <v>102.60162601626017</v>
      </c>
      <c r="J901" t="s">
        <v>98</v>
      </c>
      <c r="K901" t="s">
        <v>99</v>
      </c>
      <c r="L901">
        <v>1381122000</v>
      </c>
      <c r="M901" s="12">
        <f t="shared" si="128"/>
        <v>41554.208333333336</v>
      </c>
      <c r="N901" s="14">
        <f t="shared" si="129"/>
        <v>41554.208333333336</v>
      </c>
      <c r="O901" s="9" t="str">
        <f t="shared" si="130"/>
        <v>October</v>
      </c>
      <c r="P901" s="9">
        <f t="shared" si="131"/>
        <v>2013</v>
      </c>
      <c r="Q901">
        <v>1382677200</v>
      </c>
      <c r="R901" s="5">
        <f t="shared" si="132"/>
        <v>41572.208333333336</v>
      </c>
      <c r="S901" t="b">
        <v>0</v>
      </c>
      <c r="T901" t="b">
        <v>0</v>
      </c>
      <c r="U901" t="s">
        <v>159</v>
      </c>
      <c r="V901" s="5" t="str">
        <f t="shared" si="133"/>
        <v>music</v>
      </c>
      <c r="W901" t="str">
        <f t="shared" si="134"/>
        <v>jazz</v>
      </c>
    </row>
    <row r="902" spans="1:23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 s="7">
        <f t="shared" si="126"/>
        <v>0.02</v>
      </c>
      <c r="H902">
        <v>1</v>
      </c>
      <c r="I902" s="8">
        <f t="shared" si="127"/>
        <v>2</v>
      </c>
      <c r="J902" t="s">
        <v>21</v>
      </c>
      <c r="K902" t="s">
        <v>22</v>
      </c>
      <c r="L902">
        <v>1411102800</v>
      </c>
      <c r="M902" s="12">
        <f t="shared" si="128"/>
        <v>41901.208333333336</v>
      </c>
      <c r="N902" s="14">
        <f t="shared" si="129"/>
        <v>41901.208333333336</v>
      </c>
      <c r="O902" s="9" t="str">
        <f t="shared" si="130"/>
        <v>September</v>
      </c>
      <c r="P902" s="9">
        <f t="shared" si="131"/>
        <v>2014</v>
      </c>
      <c r="Q902">
        <v>1411189200</v>
      </c>
      <c r="R902" s="5">
        <f t="shared" si="132"/>
        <v>41902.208333333336</v>
      </c>
      <c r="S902" t="b">
        <v>0</v>
      </c>
      <c r="T902" t="b">
        <v>1</v>
      </c>
      <c r="U902" t="s">
        <v>28</v>
      </c>
      <c r="V902" s="5" t="str">
        <f t="shared" si="133"/>
        <v>technology</v>
      </c>
      <c r="W902" t="str">
        <f t="shared" si="134"/>
        <v>web</v>
      </c>
    </row>
    <row r="903" spans="1:23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 s="7">
        <f t="shared" si="126"/>
        <v>1.5617857142857143</v>
      </c>
      <c r="H903">
        <v>159</v>
      </c>
      <c r="I903" s="8">
        <f t="shared" si="127"/>
        <v>55.0062893081761</v>
      </c>
      <c r="J903" t="s">
        <v>21</v>
      </c>
      <c r="K903" t="s">
        <v>22</v>
      </c>
      <c r="L903">
        <v>1531803600</v>
      </c>
      <c r="M903" s="12">
        <f t="shared" si="128"/>
        <v>43298.208333333328</v>
      </c>
      <c r="N903" s="14">
        <f t="shared" si="129"/>
        <v>43298.208333333328</v>
      </c>
      <c r="O903" s="9" t="str">
        <f t="shared" si="130"/>
        <v>July</v>
      </c>
      <c r="P903" s="9">
        <f t="shared" si="131"/>
        <v>2018</v>
      </c>
      <c r="Q903">
        <v>1534654800</v>
      </c>
      <c r="R903" s="5">
        <f t="shared" si="132"/>
        <v>43331.208333333328</v>
      </c>
      <c r="S903" t="b">
        <v>0</v>
      </c>
      <c r="T903" t="b">
        <v>1</v>
      </c>
      <c r="U903" t="s">
        <v>23</v>
      </c>
      <c r="V903" s="5" t="str">
        <f t="shared" si="133"/>
        <v>music</v>
      </c>
      <c r="W903" t="str">
        <f t="shared" si="134"/>
        <v>rock</v>
      </c>
    </row>
    <row r="904" spans="1:23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 s="7">
        <f t="shared" si="126"/>
        <v>2.5242857142857145</v>
      </c>
      <c r="H904">
        <v>110</v>
      </c>
      <c r="I904" s="8">
        <f t="shared" si="127"/>
        <v>32.127272727272725</v>
      </c>
      <c r="J904" t="s">
        <v>21</v>
      </c>
      <c r="K904" t="s">
        <v>22</v>
      </c>
      <c r="L904">
        <v>1454133600</v>
      </c>
      <c r="M904" s="12">
        <f t="shared" si="128"/>
        <v>42399.25</v>
      </c>
      <c r="N904" s="14">
        <f t="shared" si="129"/>
        <v>42399.25</v>
      </c>
      <c r="O904" s="9" t="str">
        <f t="shared" si="130"/>
        <v>January</v>
      </c>
      <c r="P904" s="9">
        <f t="shared" si="131"/>
        <v>2016</v>
      </c>
      <c r="Q904">
        <v>1457762400</v>
      </c>
      <c r="R904" s="5">
        <f t="shared" si="132"/>
        <v>42441.25</v>
      </c>
      <c r="S904" t="b">
        <v>0</v>
      </c>
      <c r="T904" t="b">
        <v>0</v>
      </c>
      <c r="U904" t="s">
        <v>28</v>
      </c>
      <c r="V904" s="5" t="str">
        <f t="shared" si="133"/>
        <v>technology</v>
      </c>
      <c r="W904" t="str">
        <f t="shared" si="134"/>
        <v>web</v>
      </c>
    </row>
    <row r="905" spans="1:23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 s="7">
        <f t="shared" si="126"/>
        <v>1.729268292682927E-2</v>
      </c>
      <c r="H905">
        <v>14</v>
      </c>
      <c r="I905" s="8">
        <f t="shared" si="127"/>
        <v>50.642857142857146</v>
      </c>
      <c r="J905" t="s">
        <v>21</v>
      </c>
      <c r="K905" t="s">
        <v>22</v>
      </c>
      <c r="L905">
        <v>1336194000</v>
      </c>
      <c r="M905" s="12">
        <f t="shared" si="128"/>
        <v>41034.208333333336</v>
      </c>
      <c r="N905" s="14">
        <f t="shared" si="129"/>
        <v>41034.208333333336</v>
      </c>
      <c r="O905" s="9" t="str">
        <f t="shared" si="130"/>
        <v>May</v>
      </c>
      <c r="P905" s="9">
        <f t="shared" si="131"/>
        <v>2012</v>
      </c>
      <c r="Q905">
        <v>1337490000</v>
      </c>
      <c r="R905" s="5">
        <f t="shared" si="132"/>
        <v>41049.208333333336</v>
      </c>
      <c r="S905" t="b">
        <v>0</v>
      </c>
      <c r="T905" t="b">
        <v>1</v>
      </c>
      <c r="U905" t="s">
        <v>68</v>
      </c>
      <c r="V905" s="5" t="str">
        <f t="shared" si="133"/>
        <v>publishing</v>
      </c>
      <c r="W905" t="str">
        <f t="shared" si="134"/>
        <v>nonfiction</v>
      </c>
    </row>
    <row r="906" spans="1:23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 s="7">
        <f t="shared" si="126"/>
        <v>0.12230769230769231</v>
      </c>
      <c r="H906">
        <v>16</v>
      </c>
      <c r="I906" s="8">
        <f t="shared" si="127"/>
        <v>49.6875</v>
      </c>
      <c r="J906" t="s">
        <v>21</v>
      </c>
      <c r="K906" t="s">
        <v>22</v>
      </c>
      <c r="L906">
        <v>1349326800</v>
      </c>
      <c r="M906" s="12">
        <f t="shared" si="128"/>
        <v>41186.208333333336</v>
      </c>
      <c r="N906" s="14">
        <f t="shared" si="129"/>
        <v>41186.208333333336</v>
      </c>
      <c r="O906" s="9" t="str">
        <f t="shared" si="130"/>
        <v>October</v>
      </c>
      <c r="P906" s="9">
        <f t="shared" si="131"/>
        <v>2012</v>
      </c>
      <c r="Q906">
        <v>1349672400</v>
      </c>
      <c r="R906" s="5">
        <f t="shared" si="132"/>
        <v>41190.208333333336</v>
      </c>
      <c r="S906" t="b">
        <v>0</v>
      </c>
      <c r="T906" t="b">
        <v>0</v>
      </c>
      <c r="U906" t="s">
        <v>133</v>
      </c>
      <c r="V906" s="5" t="str">
        <f t="shared" si="133"/>
        <v>publishing</v>
      </c>
      <c r="W906" t="str">
        <f t="shared" si="134"/>
        <v>radio &amp; podcasts</v>
      </c>
    </row>
    <row r="907" spans="1:23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 s="7">
        <f t="shared" si="126"/>
        <v>1.6398734177215191</v>
      </c>
      <c r="H907">
        <v>236</v>
      </c>
      <c r="I907" s="8">
        <f t="shared" si="127"/>
        <v>54.894067796610166</v>
      </c>
      <c r="J907" t="s">
        <v>21</v>
      </c>
      <c r="K907" t="s">
        <v>22</v>
      </c>
      <c r="L907">
        <v>1379566800</v>
      </c>
      <c r="M907" s="12">
        <f t="shared" si="128"/>
        <v>41536.208333333336</v>
      </c>
      <c r="N907" s="14">
        <f t="shared" si="129"/>
        <v>41536.208333333336</v>
      </c>
      <c r="O907" s="9" t="str">
        <f t="shared" si="130"/>
        <v>September</v>
      </c>
      <c r="P907" s="9">
        <f t="shared" si="131"/>
        <v>2013</v>
      </c>
      <c r="Q907">
        <v>1379826000</v>
      </c>
      <c r="R907" s="5">
        <f t="shared" si="132"/>
        <v>41539.208333333336</v>
      </c>
      <c r="S907" t="b">
        <v>0</v>
      </c>
      <c r="T907" t="b">
        <v>0</v>
      </c>
      <c r="U907" t="s">
        <v>33</v>
      </c>
      <c r="V907" s="5" t="str">
        <f t="shared" si="133"/>
        <v>theater</v>
      </c>
      <c r="W907" t="str">
        <f t="shared" si="134"/>
        <v>plays</v>
      </c>
    </row>
    <row r="908" spans="1:23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 s="7">
        <f t="shared" si="126"/>
        <v>1.6298181818181818</v>
      </c>
      <c r="H908">
        <v>191</v>
      </c>
      <c r="I908" s="8">
        <f t="shared" si="127"/>
        <v>46.931937172774866</v>
      </c>
      <c r="J908" t="s">
        <v>21</v>
      </c>
      <c r="K908" t="s">
        <v>22</v>
      </c>
      <c r="L908">
        <v>1494651600</v>
      </c>
      <c r="M908" s="12">
        <f t="shared" si="128"/>
        <v>42868.208333333328</v>
      </c>
      <c r="N908" s="14">
        <f t="shared" si="129"/>
        <v>42868.208333333328</v>
      </c>
      <c r="O908" s="9" t="str">
        <f t="shared" si="130"/>
        <v>May</v>
      </c>
      <c r="P908" s="9">
        <f t="shared" si="131"/>
        <v>2017</v>
      </c>
      <c r="Q908">
        <v>1497762000</v>
      </c>
      <c r="R908" s="5">
        <f t="shared" si="132"/>
        <v>42904.208333333328</v>
      </c>
      <c r="S908" t="b">
        <v>1</v>
      </c>
      <c r="T908" t="b">
        <v>1</v>
      </c>
      <c r="U908" t="s">
        <v>42</v>
      </c>
      <c r="V908" s="5" t="str">
        <f t="shared" si="133"/>
        <v>film &amp; video</v>
      </c>
      <c r="W908" t="str">
        <f t="shared" si="134"/>
        <v>documentary</v>
      </c>
    </row>
    <row r="909" spans="1:23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 s="7">
        <f t="shared" si="126"/>
        <v>0.20252747252747252</v>
      </c>
      <c r="H909">
        <v>41</v>
      </c>
      <c r="I909" s="8">
        <f t="shared" si="127"/>
        <v>44.951219512195124</v>
      </c>
      <c r="J909" t="s">
        <v>21</v>
      </c>
      <c r="K909" t="s">
        <v>22</v>
      </c>
      <c r="L909">
        <v>1303880400</v>
      </c>
      <c r="M909" s="12">
        <f t="shared" si="128"/>
        <v>40660.208333333336</v>
      </c>
      <c r="N909" s="14">
        <f t="shared" si="129"/>
        <v>40660.208333333336</v>
      </c>
      <c r="O909" s="9" t="str">
        <f t="shared" si="130"/>
        <v>April</v>
      </c>
      <c r="P909" s="9">
        <f t="shared" si="131"/>
        <v>2011</v>
      </c>
      <c r="Q909">
        <v>1304485200</v>
      </c>
      <c r="R909" s="5">
        <f t="shared" si="132"/>
        <v>40667.208333333336</v>
      </c>
      <c r="S909" t="b">
        <v>0</v>
      </c>
      <c r="T909" t="b">
        <v>0</v>
      </c>
      <c r="U909" t="s">
        <v>33</v>
      </c>
      <c r="V909" s="5" t="str">
        <f t="shared" si="133"/>
        <v>theater</v>
      </c>
      <c r="W909" t="str">
        <f t="shared" si="134"/>
        <v>plays</v>
      </c>
    </row>
    <row r="910" spans="1:23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7">
        <f t="shared" si="126"/>
        <v>3.1924083769633507</v>
      </c>
      <c r="H910">
        <v>3934</v>
      </c>
      <c r="I910" s="8">
        <f t="shared" si="127"/>
        <v>30.99898322318251</v>
      </c>
      <c r="J910" t="s">
        <v>21</v>
      </c>
      <c r="K910" t="s">
        <v>22</v>
      </c>
      <c r="L910">
        <v>1335934800</v>
      </c>
      <c r="M910" s="12">
        <f t="shared" si="128"/>
        <v>41031.208333333336</v>
      </c>
      <c r="N910" s="14">
        <f t="shared" si="129"/>
        <v>41031.208333333336</v>
      </c>
      <c r="O910" s="9" t="str">
        <f t="shared" si="130"/>
        <v>May</v>
      </c>
      <c r="P910" s="9">
        <f t="shared" si="131"/>
        <v>2012</v>
      </c>
      <c r="Q910">
        <v>1336885200</v>
      </c>
      <c r="R910" s="5">
        <f t="shared" si="132"/>
        <v>41042.208333333336</v>
      </c>
      <c r="S910" t="b">
        <v>0</v>
      </c>
      <c r="T910" t="b">
        <v>0</v>
      </c>
      <c r="U910" t="s">
        <v>89</v>
      </c>
      <c r="V910" s="5" t="str">
        <f t="shared" si="133"/>
        <v>games</v>
      </c>
      <c r="W910" t="str">
        <f t="shared" si="134"/>
        <v>video games</v>
      </c>
    </row>
    <row r="911" spans="1:23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 s="7">
        <f t="shared" si="126"/>
        <v>4.7894444444444444</v>
      </c>
      <c r="H911">
        <v>80</v>
      </c>
      <c r="I911" s="8">
        <f t="shared" si="127"/>
        <v>107.7625</v>
      </c>
      <c r="J911" t="s">
        <v>15</v>
      </c>
      <c r="K911" t="s">
        <v>16</v>
      </c>
      <c r="L911">
        <v>1528088400</v>
      </c>
      <c r="M911" s="12">
        <f t="shared" si="128"/>
        <v>43255.208333333328</v>
      </c>
      <c r="N911" s="14">
        <f t="shared" si="129"/>
        <v>43255.208333333328</v>
      </c>
      <c r="O911" s="9" t="str">
        <f t="shared" si="130"/>
        <v>June</v>
      </c>
      <c r="P911" s="9">
        <f t="shared" si="131"/>
        <v>2018</v>
      </c>
      <c r="Q911">
        <v>1530421200</v>
      </c>
      <c r="R911" s="5">
        <f t="shared" si="132"/>
        <v>43282.208333333328</v>
      </c>
      <c r="S911" t="b">
        <v>0</v>
      </c>
      <c r="T911" t="b">
        <v>1</v>
      </c>
      <c r="U911" t="s">
        <v>33</v>
      </c>
      <c r="V911" s="5" t="str">
        <f t="shared" si="133"/>
        <v>theater</v>
      </c>
      <c r="W911" t="str">
        <f t="shared" si="134"/>
        <v>plays</v>
      </c>
    </row>
    <row r="912" spans="1:23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7">
        <f t="shared" si="126"/>
        <v>0.19556634304207121</v>
      </c>
      <c r="H912">
        <v>296</v>
      </c>
      <c r="I912" s="8">
        <f t="shared" si="127"/>
        <v>102.07770270270271</v>
      </c>
      <c r="J912" t="s">
        <v>21</v>
      </c>
      <c r="K912" t="s">
        <v>22</v>
      </c>
      <c r="L912">
        <v>1421906400</v>
      </c>
      <c r="M912" s="12">
        <f t="shared" si="128"/>
        <v>42026.25</v>
      </c>
      <c r="N912" s="14">
        <f t="shared" si="129"/>
        <v>42026.25</v>
      </c>
      <c r="O912" s="9" t="str">
        <f t="shared" si="130"/>
        <v>January</v>
      </c>
      <c r="P912" s="9">
        <f t="shared" si="131"/>
        <v>2015</v>
      </c>
      <c r="Q912">
        <v>1421992800</v>
      </c>
      <c r="R912" s="5">
        <f t="shared" si="132"/>
        <v>42027.25</v>
      </c>
      <c r="S912" t="b">
        <v>0</v>
      </c>
      <c r="T912" t="b">
        <v>0</v>
      </c>
      <c r="U912" t="s">
        <v>33</v>
      </c>
      <c r="V912" s="5" t="str">
        <f t="shared" si="133"/>
        <v>theater</v>
      </c>
      <c r="W912" t="str">
        <f t="shared" si="134"/>
        <v>plays</v>
      </c>
    </row>
    <row r="913" spans="1:23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 s="7">
        <f t="shared" si="126"/>
        <v>1.9894827586206896</v>
      </c>
      <c r="H913">
        <v>462</v>
      </c>
      <c r="I913" s="8">
        <f t="shared" si="127"/>
        <v>24.976190476190474</v>
      </c>
      <c r="J913" t="s">
        <v>21</v>
      </c>
      <c r="K913" t="s">
        <v>22</v>
      </c>
      <c r="L913">
        <v>1568005200</v>
      </c>
      <c r="M913" s="12">
        <f t="shared" si="128"/>
        <v>43717.208333333328</v>
      </c>
      <c r="N913" s="14">
        <f t="shared" si="129"/>
        <v>43717.208333333328</v>
      </c>
      <c r="O913" s="9" t="str">
        <f t="shared" si="130"/>
        <v>September</v>
      </c>
      <c r="P913" s="9">
        <f t="shared" si="131"/>
        <v>2019</v>
      </c>
      <c r="Q913">
        <v>1568178000</v>
      </c>
      <c r="R913" s="5">
        <f t="shared" si="132"/>
        <v>43719.208333333328</v>
      </c>
      <c r="S913" t="b">
        <v>1</v>
      </c>
      <c r="T913" t="b">
        <v>0</v>
      </c>
      <c r="U913" t="s">
        <v>28</v>
      </c>
      <c r="V913" s="5" t="str">
        <f t="shared" si="133"/>
        <v>technology</v>
      </c>
      <c r="W913" t="str">
        <f t="shared" si="134"/>
        <v>web</v>
      </c>
    </row>
    <row r="914" spans="1:23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 s="7">
        <f t="shared" si="126"/>
        <v>7.95</v>
      </c>
      <c r="H914">
        <v>179</v>
      </c>
      <c r="I914" s="8">
        <f t="shared" si="127"/>
        <v>79.944134078212286</v>
      </c>
      <c r="J914" t="s">
        <v>21</v>
      </c>
      <c r="K914" t="s">
        <v>22</v>
      </c>
      <c r="L914">
        <v>1346821200</v>
      </c>
      <c r="M914" s="12">
        <f t="shared" si="128"/>
        <v>41157.208333333336</v>
      </c>
      <c r="N914" s="14">
        <f t="shared" si="129"/>
        <v>41157.208333333336</v>
      </c>
      <c r="O914" s="9" t="str">
        <f t="shared" si="130"/>
        <v>September</v>
      </c>
      <c r="P914" s="9">
        <f t="shared" si="131"/>
        <v>2012</v>
      </c>
      <c r="Q914">
        <v>1347944400</v>
      </c>
      <c r="R914" s="5">
        <f t="shared" si="132"/>
        <v>41170.208333333336</v>
      </c>
      <c r="S914" t="b">
        <v>1</v>
      </c>
      <c r="T914" t="b">
        <v>0</v>
      </c>
      <c r="U914" t="s">
        <v>53</v>
      </c>
      <c r="V914" s="5" t="str">
        <f t="shared" si="133"/>
        <v>film &amp; video</v>
      </c>
      <c r="W914" t="str">
        <f t="shared" si="134"/>
        <v>drama</v>
      </c>
    </row>
    <row r="915" spans="1:23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 s="7">
        <f t="shared" si="126"/>
        <v>0.50621082621082625</v>
      </c>
      <c r="H915">
        <v>523</v>
      </c>
      <c r="I915" s="8">
        <f t="shared" si="127"/>
        <v>67.946462715105156</v>
      </c>
      <c r="J915" t="s">
        <v>26</v>
      </c>
      <c r="K915" t="s">
        <v>27</v>
      </c>
      <c r="L915">
        <v>1557637200</v>
      </c>
      <c r="M915" s="12">
        <f t="shared" si="128"/>
        <v>43597.208333333328</v>
      </c>
      <c r="N915" s="14">
        <f t="shared" si="129"/>
        <v>43597.208333333328</v>
      </c>
      <c r="O915" s="9" t="str">
        <f t="shared" si="130"/>
        <v>May</v>
      </c>
      <c r="P915" s="9">
        <f t="shared" si="131"/>
        <v>2019</v>
      </c>
      <c r="Q915">
        <v>1558760400</v>
      </c>
      <c r="R915" s="5">
        <f t="shared" si="132"/>
        <v>43610.208333333328</v>
      </c>
      <c r="S915" t="b">
        <v>0</v>
      </c>
      <c r="T915" t="b">
        <v>0</v>
      </c>
      <c r="U915" t="s">
        <v>53</v>
      </c>
      <c r="V915" s="5" t="str">
        <f t="shared" si="133"/>
        <v>film &amp; video</v>
      </c>
      <c r="W915" t="str">
        <f t="shared" si="134"/>
        <v>drama</v>
      </c>
    </row>
    <row r="916" spans="1:23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 s="7">
        <f t="shared" si="126"/>
        <v>0.57437499999999997</v>
      </c>
      <c r="H916">
        <v>141</v>
      </c>
      <c r="I916" s="8">
        <f t="shared" si="127"/>
        <v>26.070921985815602</v>
      </c>
      <c r="J916" t="s">
        <v>40</v>
      </c>
      <c r="K916" t="s">
        <v>41</v>
      </c>
      <c r="L916">
        <v>1375592400</v>
      </c>
      <c r="M916" s="12">
        <f t="shared" si="128"/>
        <v>41490.208333333336</v>
      </c>
      <c r="N916" s="14">
        <f t="shared" si="129"/>
        <v>41490.208333333336</v>
      </c>
      <c r="O916" s="9" t="str">
        <f t="shared" si="130"/>
        <v>August</v>
      </c>
      <c r="P916" s="9">
        <f t="shared" si="131"/>
        <v>2013</v>
      </c>
      <c r="Q916">
        <v>1376629200</v>
      </c>
      <c r="R916" s="5">
        <f t="shared" si="132"/>
        <v>41502.208333333336</v>
      </c>
      <c r="S916" t="b">
        <v>0</v>
      </c>
      <c r="T916" t="b">
        <v>0</v>
      </c>
      <c r="U916" t="s">
        <v>33</v>
      </c>
      <c r="V916" s="5" t="str">
        <f t="shared" si="133"/>
        <v>theater</v>
      </c>
      <c r="W916" t="str">
        <f t="shared" si="134"/>
        <v>plays</v>
      </c>
    </row>
    <row r="917" spans="1:23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7">
        <f t="shared" si="126"/>
        <v>1.5562827640984909</v>
      </c>
      <c r="H917">
        <v>1866</v>
      </c>
      <c r="I917" s="8">
        <f t="shared" si="127"/>
        <v>105.0032154340836</v>
      </c>
      <c r="J917" t="s">
        <v>40</v>
      </c>
      <c r="K917" t="s">
        <v>41</v>
      </c>
      <c r="L917">
        <v>1503982800</v>
      </c>
      <c r="M917" s="12">
        <f t="shared" si="128"/>
        <v>42976.208333333328</v>
      </c>
      <c r="N917" s="14">
        <f t="shared" si="129"/>
        <v>42976.208333333328</v>
      </c>
      <c r="O917" s="9" t="str">
        <f t="shared" si="130"/>
        <v>August</v>
      </c>
      <c r="P917" s="9">
        <f t="shared" si="131"/>
        <v>2017</v>
      </c>
      <c r="Q917">
        <v>1504760400</v>
      </c>
      <c r="R917" s="5">
        <f t="shared" si="132"/>
        <v>42985.208333333328</v>
      </c>
      <c r="S917" t="b">
        <v>0</v>
      </c>
      <c r="T917" t="b">
        <v>0</v>
      </c>
      <c r="U917" t="s">
        <v>269</v>
      </c>
      <c r="V917" s="5" t="str">
        <f t="shared" si="133"/>
        <v>film &amp; video</v>
      </c>
      <c r="W917" t="str">
        <f t="shared" si="134"/>
        <v>television</v>
      </c>
    </row>
    <row r="918" spans="1:23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 s="7">
        <f t="shared" si="126"/>
        <v>0.36297297297297298</v>
      </c>
      <c r="H918">
        <v>52</v>
      </c>
      <c r="I918" s="8">
        <f t="shared" si="127"/>
        <v>25.826923076923077</v>
      </c>
      <c r="J918" t="s">
        <v>21</v>
      </c>
      <c r="K918" t="s">
        <v>22</v>
      </c>
      <c r="L918">
        <v>1418882400</v>
      </c>
      <c r="M918" s="12">
        <f t="shared" si="128"/>
        <v>41991.25</v>
      </c>
      <c r="N918" s="14">
        <f t="shared" si="129"/>
        <v>41991.25</v>
      </c>
      <c r="O918" s="9" t="str">
        <f t="shared" si="130"/>
        <v>December</v>
      </c>
      <c r="P918" s="9">
        <f t="shared" si="131"/>
        <v>2014</v>
      </c>
      <c r="Q918">
        <v>1419660000</v>
      </c>
      <c r="R918" s="5">
        <f t="shared" si="132"/>
        <v>42000.25</v>
      </c>
      <c r="S918" t="b">
        <v>0</v>
      </c>
      <c r="T918" t="b">
        <v>0</v>
      </c>
      <c r="U918" t="s">
        <v>122</v>
      </c>
      <c r="V918" s="5" t="str">
        <f t="shared" si="133"/>
        <v>photography</v>
      </c>
      <c r="W918" t="str">
        <f t="shared" si="134"/>
        <v>photography books</v>
      </c>
    </row>
    <row r="919" spans="1:23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 s="7">
        <f t="shared" si="126"/>
        <v>0.58250000000000002</v>
      </c>
      <c r="H919">
        <v>27</v>
      </c>
      <c r="I919" s="8">
        <f t="shared" si="127"/>
        <v>77.666666666666671</v>
      </c>
      <c r="J919" t="s">
        <v>40</v>
      </c>
      <c r="K919" t="s">
        <v>41</v>
      </c>
      <c r="L919">
        <v>1309237200</v>
      </c>
      <c r="M919" s="12">
        <f t="shared" si="128"/>
        <v>40722.208333333336</v>
      </c>
      <c r="N919" s="14">
        <f t="shared" si="129"/>
        <v>40722.208333333336</v>
      </c>
      <c r="O919" s="9" t="str">
        <f t="shared" si="130"/>
        <v>June</v>
      </c>
      <c r="P919" s="9">
        <f t="shared" si="131"/>
        <v>2011</v>
      </c>
      <c r="Q919">
        <v>1311310800</v>
      </c>
      <c r="R919" s="5">
        <f t="shared" si="132"/>
        <v>40746.208333333336</v>
      </c>
      <c r="S919" t="b">
        <v>0</v>
      </c>
      <c r="T919" t="b">
        <v>1</v>
      </c>
      <c r="U919" t="s">
        <v>100</v>
      </c>
      <c r="V919" s="5" t="str">
        <f t="shared" si="133"/>
        <v>film &amp; video</v>
      </c>
      <c r="W919" t="str">
        <f t="shared" si="134"/>
        <v>shorts</v>
      </c>
    </row>
    <row r="920" spans="1:23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 s="7">
        <f t="shared" si="126"/>
        <v>2.3739473684210526</v>
      </c>
      <c r="H920">
        <v>156</v>
      </c>
      <c r="I920" s="8">
        <f t="shared" si="127"/>
        <v>57.82692307692308</v>
      </c>
      <c r="J920" t="s">
        <v>98</v>
      </c>
      <c r="K920" t="s">
        <v>99</v>
      </c>
      <c r="L920">
        <v>1343365200</v>
      </c>
      <c r="M920" s="12">
        <f t="shared" si="128"/>
        <v>41117.208333333336</v>
      </c>
      <c r="N920" s="14">
        <f t="shared" si="129"/>
        <v>41117.208333333336</v>
      </c>
      <c r="O920" s="9" t="str">
        <f t="shared" si="130"/>
        <v>July</v>
      </c>
      <c r="P920" s="9">
        <f t="shared" si="131"/>
        <v>2012</v>
      </c>
      <c r="Q920">
        <v>1344315600</v>
      </c>
      <c r="R920" s="5">
        <f t="shared" si="132"/>
        <v>41128.208333333336</v>
      </c>
      <c r="S920" t="b">
        <v>0</v>
      </c>
      <c r="T920" t="b">
        <v>0</v>
      </c>
      <c r="U920" t="s">
        <v>133</v>
      </c>
      <c r="V920" s="5" t="str">
        <f t="shared" si="133"/>
        <v>publishing</v>
      </c>
      <c r="W920" t="str">
        <f t="shared" si="134"/>
        <v>radio &amp; podcasts</v>
      </c>
    </row>
    <row r="921" spans="1:23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 s="7">
        <f t="shared" si="126"/>
        <v>0.58750000000000002</v>
      </c>
      <c r="H921">
        <v>225</v>
      </c>
      <c r="I921" s="8">
        <f t="shared" si="127"/>
        <v>92.955555555555549</v>
      </c>
      <c r="J921" t="s">
        <v>26</v>
      </c>
      <c r="K921" t="s">
        <v>27</v>
      </c>
      <c r="L921">
        <v>1507957200</v>
      </c>
      <c r="M921" s="12">
        <f t="shared" si="128"/>
        <v>43022.208333333328</v>
      </c>
      <c r="N921" s="14">
        <f t="shared" si="129"/>
        <v>43022.208333333328</v>
      </c>
      <c r="O921" s="9" t="str">
        <f t="shared" si="130"/>
        <v>October</v>
      </c>
      <c r="P921" s="9">
        <f t="shared" si="131"/>
        <v>2017</v>
      </c>
      <c r="Q921">
        <v>1510725600</v>
      </c>
      <c r="R921" s="5">
        <f t="shared" si="132"/>
        <v>43054.25</v>
      </c>
      <c r="S921" t="b">
        <v>0</v>
      </c>
      <c r="T921" t="b">
        <v>1</v>
      </c>
      <c r="U921" t="s">
        <v>33</v>
      </c>
      <c r="V921" s="5" t="str">
        <f t="shared" si="133"/>
        <v>theater</v>
      </c>
      <c r="W921" t="str">
        <f t="shared" si="134"/>
        <v>plays</v>
      </c>
    </row>
    <row r="922" spans="1:23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 s="7">
        <f t="shared" si="126"/>
        <v>1.8256603773584905</v>
      </c>
      <c r="H922">
        <v>255</v>
      </c>
      <c r="I922" s="8">
        <f t="shared" si="127"/>
        <v>37.945098039215686</v>
      </c>
      <c r="J922" t="s">
        <v>21</v>
      </c>
      <c r="K922" t="s">
        <v>22</v>
      </c>
      <c r="L922">
        <v>1549519200</v>
      </c>
      <c r="M922" s="12">
        <f t="shared" si="128"/>
        <v>43503.25</v>
      </c>
      <c r="N922" s="14">
        <f t="shared" si="129"/>
        <v>43503.25</v>
      </c>
      <c r="O922" s="9" t="str">
        <f t="shared" si="130"/>
        <v>February</v>
      </c>
      <c r="P922" s="9">
        <f t="shared" si="131"/>
        <v>2019</v>
      </c>
      <c r="Q922">
        <v>1551247200</v>
      </c>
      <c r="R922" s="5">
        <f t="shared" si="132"/>
        <v>43523.25</v>
      </c>
      <c r="S922" t="b">
        <v>1</v>
      </c>
      <c r="T922" t="b">
        <v>0</v>
      </c>
      <c r="U922" t="s">
        <v>71</v>
      </c>
      <c r="V922" s="5" t="str">
        <f t="shared" si="133"/>
        <v>film &amp; video</v>
      </c>
      <c r="W922" t="str">
        <f t="shared" si="134"/>
        <v>animation</v>
      </c>
    </row>
    <row r="923" spans="1:23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 s="7">
        <f t="shared" si="126"/>
        <v>7.5436408977556111E-3</v>
      </c>
      <c r="H923">
        <v>38</v>
      </c>
      <c r="I923" s="8">
        <f t="shared" si="127"/>
        <v>31.842105263157894</v>
      </c>
      <c r="J923" t="s">
        <v>21</v>
      </c>
      <c r="K923" t="s">
        <v>22</v>
      </c>
      <c r="L923">
        <v>1329026400</v>
      </c>
      <c r="M923" s="12">
        <f t="shared" si="128"/>
        <v>40951.25</v>
      </c>
      <c r="N923" s="14">
        <f t="shared" si="129"/>
        <v>40951.25</v>
      </c>
      <c r="O923" s="9" t="str">
        <f t="shared" si="130"/>
        <v>February</v>
      </c>
      <c r="P923" s="9">
        <f t="shared" si="131"/>
        <v>2012</v>
      </c>
      <c r="Q923">
        <v>1330236000</v>
      </c>
      <c r="R923" s="5">
        <f t="shared" si="132"/>
        <v>40965.25</v>
      </c>
      <c r="S923" t="b">
        <v>0</v>
      </c>
      <c r="T923" t="b">
        <v>0</v>
      </c>
      <c r="U923" t="s">
        <v>28</v>
      </c>
      <c r="V923" s="5" t="str">
        <f t="shared" si="133"/>
        <v>technology</v>
      </c>
      <c r="W923" t="str">
        <f t="shared" si="134"/>
        <v>web</v>
      </c>
    </row>
    <row r="924" spans="1:23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7">
        <f t="shared" si="126"/>
        <v>1.7595330739299611</v>
      </c>
      <c r="H924">
        <v>2261</v>
      </c>
      <c r="I924" s="8">
        <f t="shared" si="127"/>
        <v>40</v>
      </c>
      <c r="J924" t="s">
        <v>21</v>
      </c>
      <c r="K924" t="s">
        <v>22</v>
      </c>
      <c r="L924">
        <v>1544335200</v>
      </c>
      <c r="M924" s="12">
        <f t="shared" si="128"/>
        <v>43443.25</v>
      </c>
      <c r="N924" s="14">
        <f t="shared" si="129"/>
        <v>43443.25</v>
      </c>
      <c r="O924" s="9" t="str">
        <f t="shared" si="130"/>
        <v>December</v>
      </c>
      <c r="P924" s="9">
        <f t="shared" si="131"/>
        <v>2018</v>
      </c>
      <c r="Q924">
        <v>1545112800</v>
      </c>
      <c r="R924" s="5">
        <f t="shared" si="132"/>
        <v>43452.25</v>
      </c>
      <c r="S924" t="b">
        <v>0</v>
      </c>
      <c r="T924" t="b">
        <v>1</v>
      </c>
      <c r="U924" t="s">
        <v>319</v>
      </c>
      <c r="V924" s="5" t="str">
        <f t="shared" si="133"/>
        <v>music</v>
      </c>
      <c r="W924" t="str">
        <f t="shared" si="134"/>
        <v>world music</v>
      </c>
    </row>
    <row r="925" spans="1:23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 s="7">
        <f t="shared" si="126"/>
        <v>2.3788235294117648</v>
      </c>
      <c r="H925">
        <v>40</v>
      </c>
      <c r="I925" s="8">
        <f t="shared" si="127"/>
        <v>101.1</v>
      </c>
      <c r="J925" t="s">
        <v>21</v>
      </c>
      <c r="K925" t="s">
        <v>22</v>
      </c>
      <c r="L925">
        <v>1279083600</v>
      </c>
      <c r="M925" s="12">
        <f t="shared" si="128"/>
        <v>40373.208333333336</v>
      </c>
      <c r="N925" s="14">
        <f t="shared" si="129"/>
        <v>40373.208333333336</v>
      </c>
      <c r="O925" s="9" t="str">
        <f t="shared" si="130"/>
        <v>July</v>
      </c>
      <c r="P925" s="9">
        <f t="shared" si="131"/>
        <v>2010</v>
      </c>
      <c r="Q925">
        <v>1279170000</v>
      </c>
      <c r="R925" s="5">
        <f t="shared" si="132"/>
        <v>40374.208333333336</v>
      </c>
      <c r="S925" t="b">
        <v>0</v>
      </c>
      <c r="T925" t="b">
        <v>0</v>
      </c>
      <c r="U925" t="s">
        <v>33</v>
      </c>
      <c r="V925" s="5" t="str">
        <f t="shared" si="133"/>
        <v>theater</v>
      </c>
      <c r="W925" t="str">
        <f t="shared" si="134"/>
        <v>plays</v>
      </c>
    </row>
    <row r="926" spans="1:23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7">
        <f t="shared" si="126"/>
        <v>4.8805076142131982</v>
      </c>
      <c r="H926">
        <v>2289</v>
      </c>
      <c r="I926" s="8">
        <f t="shared" si="127"/>
        <v>84.006989951944078</v>
      </c>
      <c r="J926" t="s">
        <v>107</v>
      </c>
      <c r="K926" t="s">
        <v>108</v>
      </c>
      <c r="L926">
        <v>1572498000</v>
      </c>
      <c r="M926" s="12">
        <f t="shared" si="128"/>
        <v>43769.208333333328</v>
      </c>
      <c r="N926" s="14">
        <f t="shared" si="129"/>
        <v>43769.208333333328</v>
      </c>
      <c r="O926" s="9" t="str">
        <f t="shared" si="130"/>
        <v>October</v>
      </c>
      <c r="P926" s="9">
        <f t="shared" si="131"/>
        <v>2019</v>
      </c>
      <c r="Q926">
        <v>1573452000</v>
      </c>
      <c r="R926" s="5">
        <f t="shared" si="132"/>
        <v>43780.25</v>
      </c>
      <c r="S926" t="b">
        <v>0</v>
      </c>
      <c r="T926" t="b">
        <v>0</v>
      </c>
      <c r="U926" t="s">
        <v>33</v>
      </c>
      <c r="V926" s="5" t="str">
        <f t="shared" si="133"/>
        <v>theater</v>
      </c>
      <c r="W926" t="str">
        <f t="shared" si="134"/>
        <v>plays</v>
      </c>
    </row>
    <row r="927" spans="1:23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 s="7">
        <f t="shared" si="126"/>
        <v>2.2406666666666668</v>
      </c>
      <c r="H927">
        <v>65</v>
      </c>
      <c r="I927" s="8">
        <f t="shared" si="127"/>
        <v>103.41538461538461</v>
      </c>
      <c r="J927" t="s">
        <v>21</v>
      </c>
      <c r="K927" t="s">
        <v>22</v>
      </c>
      <c r="L927">
        <v>1506056400</v>
      </c>
      <c r="M927" s="12">
        <f t="shared" si="128"/>
        <v>43000.208333333328</v>
      </c>
      <c r="N927" s="14">
        <f t="shared" si="129"/>
        <v>43000.208333333328</v>
      </c>
      <c r="O927" s="9" t="str">
        <f t="shared" si="130"/>
        <v>September</v>
      </c>
      <c r="P927" s="9">
        <f t="shared" si="131"/>
        <v>2017</v>
      </c>
      <c r="Q927">
        <v>1507093200</v>
      </c>
      <c r="R927" s="5">
        <f t="shared" si="132"/>
        <v>43012.208333333328</v>
      </c>
      <c r="S927" t="b">
        <v>0</v>
      </c>
      <c r="T927" t="b">
        <v>0</v>
      </c>
      <c r="U927" t="s">
        <v>33</v>
      </c>
      <c r="V927" s="5" t="str">
        <f t="shared" si="133"/>
        <v>theater</v>
      </c>
      <c r="W927" t="str">
        <f t="shared" si="134"/>
        <v>plays</v>
      </c>
    </row>
    <row r="928" spans="1:23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 s="7">
        <f t="shared" si="126"/>
        <v>0.18126436781609195</v>
      </c>
      <c r="H928">
        <v>15</v>
      </c>
      <c r="I928" s="8">
        <f t="shared" si="127"/>
        <v>105.13333333333334</v>
      </c>
      <c r="J928" t="s">
        <v>21</v>
      </c>
      <c r="K928" t="s">
        <v>22</v>
      </c>
      <c r="L928">
        <v>1463029200</v>
      </c>
      <c r="M928" s="12">
        <f t="shared" si="128"/>
        <v>42502.208333333328</v>
      </c>
      <c r="N928" s="14">
        <f t="shared" si="129"/>
        <v>42502.208333333328</v>
      </c>
      <c r="O928" s="9" t="str">
        <f t="shared" si="130"/>
        <v>May</v>
      </c>
      <c r="P928" s="9">
        <f t="shared" si="131"/>
        <v>2016</v>
      </c>
      <c r="Q928">
        <v>1463374800</v>
      </c>
      <c r="R928" s="5">
        <f t="shared" si="132"/>
        <v>42506.208333333328</v>
      </c>
      <c r="S928" t="b">
        <v>0</v>
      </c>
      <c r="T928" t="b">
        <v>0</v>
      </c>
      <c r="U928" t="s">
        <v>17</v>
      </c>
      <c r="V928" s="5" t="str">
        <f t="shared" si="133"/>
        <v>food</v>
      </c>
      <c r="W928" t="str">
        <f t="shared" si="134"/>
        <v>food trucks</v>
      </c>
    </row>
    <row r="929" spans="1:23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 s="7">
        <f t="shared" si="126"/>
        <v>0.45847222222222223</v>
      </c>
      <c r="H929">
        <v>37</v>
      </c>
      <c r="I929" s="8">
        <f t="shared" si="127"/>
        <v>89.21621621621621</v>
      </c>
      <c r="J929" t="s">
        <v>21</v>
      </c>
      <c r="K929" t="s">
        <v>22</v>
      </c>
      <c r="L929">
        <v>1342069200</v>
      </c>
      <c r="M929" s="12">
        <f t="shared" si="128"/>
        <v>41102.208333333336</v>
      </c>
      <c r="N929" s="14">
        <f t="shared" si="129"/>
        <v>41102.208333333336</v>
      </c>
      <c r="O929" s="9" t="str">
        <f t="shared" si="130"/>
        <v>July</v>
      </c>
      <c r="P929" s="9">
        <f t="shared" si="131"/>
        <v>2012</v>
      </c>
      <c r="Q929">
        <v>1344574800</v>
      </c>
      <c r="R929" s="5">
        <f t="shared" si="132"/>
        <v>41131.208333333336</v>
      </c>
      <c r="S929" t="b">
        <v>0</v>
      </c>
      <c r="T929" t="b">
        <v>0</v>
      </c>
      <c r="U929" t="s">
        <v>33</v>
      </c>
      <c r="V929" s="5" t="str">
        <f t="shared" si="133"/>
        <v>theater</v>
      </c>
      <c r="W929" t="str">
        <f t="shared" si="134"/>
        <v>plays</v>
      </c>
    </row>
    <row r="930" spans="1:23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7">
        <f t="shared" si="126"/>
        <v>1.1731541218637993</v>
      </c>
      <c r="H930">
        <v>3777</v>
      </c>
      <c r="I930" s="8">
        <f t="shared" si="127"/>
        <v>51.995234312946785</v>
      </c>
      <c r="J930" t="s">
        <v>107</v>
      </c>
      <c r="K930" t="s">
        <v>108</v>
      </c>
      <c r="L930">
        <v>1388296800</v>
      </c>
      <c r="M930" s="12">
        <f t="shared" si="128"/>
        <v>41637.25</v>
      </c>
      <c r="N930" s="14">
        <f t="shared" si="129"/>
        <v>41637.25</v>
      </c>
      <c r="O930" s="9" t="str">
        <f t="shared" si="130"/>
        <v>December</v>
      </c>
      <c r="P930" s="9">
        <f t="shared" si="131"/>
        <v>2013</v>
      </c>
      <c r="Q930">
        <v>1389074400</v>
      </c>
      <c r="R930" s="5">
        <f t="shared" si="132"/>
        <v>41646.25</v>
      </c>
      <c r="S930" t="b">
        <v>0</v>
      </c>
      <c r="T930" t="b">
        <v>0</v>
      </c>
      <c r="U930" t="s">
        <v>28</v>
      </c>
      <c r="V930" s="5" t="str">
        <f t="shared" si="133"/>
        <v>technology</v>
      </c>
      <c r="W930" t="str">
        <f t="shared" si="134"/>
        <v>web</v>
      </c>
    </row>
    <row r="931" spans="1:23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 s="7">
        <f t="shared" si="126"/>
        <v>2.173090909090909</v>
      </c>
      <c r="H931">
        <v>184</v>
      </c>
      <c r="I931" s="8">
        <f t="shared" si="127"/>
        <v>64.956521739130437</v>
      </c>
      <c r="J931" t="s">
        <v>40</v>
      </c>
      <c r="K931" t="s">
        <v>41</v>
      </c>
      <c r="L931">
        <v>1493787600</v>
      </c>
      <c r="M931" s="12">
        <f t="shared" si="128"/>
        <v>42858.208333333328</v>
      </c>
      <c r="N931" s="14">
        <f t="shared" si="129"/>
        <v>42858.208333333328</v>
      </c>
      <c r="O931" s="9" t="str">
        <f t="shared" si="130"/>
        <v>May</v>
      </c>
      <c r="P931" s="9">
        <f t="shared" si="131"/>
        <v>2017</v>
      </c>
      <c r="Q931">
        <v>1494997200</v>
      </c>
      <c r="R931" s="5">
        <f t="shared" si="132"/>
        <v>42872.208333333328</v>
      </c>
      <c r="S931" t="b">
        <v>0</v>
      </c>
      <c r="T931" t="b">
        <v>0</v>
      </c>
      <c r="U931" t="s">
        <v>33</v>
      </c>
      <c r="V931" s="5" t="str">
        <f t="shared" si="133"/>
        <v>theater</v>
      </c>
      <c r="W931" t="str">
        <f t="shared" si="134"/>
        <v>plays</v>
      </c>
    </row>
    <row r="932" spans="1:23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 s="7">
        <f t="shared" si="126"/>
        <v>1.1228571428571428</v>
      </c>
      <c r="H932">
        <v>85</v>
      </c>
      <c r="I932" s="8">
        <f t="shared" si="127"/>
        <v>46.235294117647058</v>
      </c>
      <c r="J932" t="s">
        <v>21</v>
      </c>
      <c r="K932" t="s">
        <v>22</v>
      </c>
      <c r="L932">
        <v>1424844000</v>
      </c>
      <c r="M932" s="12">
        <f t="shared" si="128"/>
        <v>42060.25</v>
      </c>
      <c r="N932" s="14">
        <f t="shared" si="129"/>
        <v>42060.25</v>
      </c>
      <c r="O932" s="9" t="str">
        <f t="shared" si="130"/>
        <v>February</v>
      </c>
      <c r="P932" s="9">
        <f t="shared" si="131"/>
        <v>2015</v>
      </c>
      <c r="Q932">
        <v>1425448800</v>
      </c>
      <c r="R932" s="5">
        <f t="shared" si="132"/>
        <v>42067.25</v>
      </c>
      <c r="S932" t="b">
        <v>0</v>
      </c>
      <c r="T932" t="b">
        <v>1</v>
      </c>
      <c r="U932" t="s">
        <v>33</v>
      </c>
      <c r="V932" s="5" t="str">
        <f t="shared" si="133"/>
        <v>theater</v>
      </c>
      <c r="W932" t="str">
        <f t="shared" si="134"/>
        <v>plays</v>
      </c>
    </row>
    <row r="933" spans="1:23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 s="7">
        <f t="shared" si="126"/>
        <v>0.72518987341772156</v>
      </c>
      <c r="H933">
        <v>112</v>
      </c>
      <c r="I933" s="8">
        <f t="shared" si="127"/>
        <v>51.151785714285715</v>
      </c>
      <c r="J933" t="s">
        <v>21</v>
      </c>
      <c r="K933" t="s">
        <v>22</v>
      </c>
      <c r="L933">
        <v>1403931600</v>
      </c>
      <c r="M933" s="12">
        <f t="shared" si="128"/>
        <v>41818.208333333336</v>
      </c>
      <c r="N933" s="14">
        <f t="shared" si="129"/>
        <v>41818.208333333336</v>
      </c>
      <c r="O933" s="9" t="str">
        <f t="shared" si="130"/>
        <v>June</v>
      </c>
      <c r="P933" s="9">
        <f t="shared" si="131"/>
        <v>2014</v>
      </c>
      <c r="Q933">
        <v>1404104400</v>
      </c>
      <c r="R933" s="5">
        <f t="shared" si="132"/>
        <v>41820.208333333336</v>
      </c>
      <c r="S933" t="b">
        <v>0</v>
      </c>
      <c r="T933" t="b">
        <v>1</v>
      </c>
      <c r="U933" t="s">
        <v>33</v>
      </c>
      <c r="V933" s="5" t="str">
        <f t="shared" si="133"/>
        <v>theater</v>
      </c>
      <c r="W933" t="str">
        <f t="shared" si="134"/>
        <v>plays</v>
      </c>
    </row>
    <row r="934" spans="1:23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 s="7">
        <f t="shared" si="126"/>
        <v>2.1230434782608696</v>
      </c>
      <c r="H934">
        <v>144</v>
      </c>
      <c r="I934" s="8">
        <f t="shared" si="127"/>
        <v>33.909722222222221</v>
      </c>
      <c r="J934" t="s">
        <v>21</v>
      </c>
      <c r="K934" t="s">
        <v>22</v>
      </c>
      <c r="L934">
        <v>1394514000</v>
      </c>
      <c r="M934" s="12">
        <f t="shared" si="128"/>
        <v>41709.208333333336</v>
      </c>
      <c r="N934" s="14">
        <f t="shared" si="129"/>
        <v>41709.208333333336</v>
      </c>
      <c r="O934" s="9" t="str">
        <f t="shared" si="130"/>
        <v>March</v>
      </c>
      <c r="P934" s="9">
        <f t="shared" si="131"/>
        <v>2014</v>
      </c>
      <c r="Q934">
        <v>1394773200</v>
      </c>
      <c r="R934" s="5">
        <f t="shared" si="132"/>
        <v>41712.208333333336</v>
      </c>
      <c r="S934" t="b">
        <v>0</v>
      </c>
      <c r="T934" t="b">
        <v>0</v>
      </c>
      <c r="U934" t="s">
        <v>23</v>
      </c>
      <c r="V934" s="5" t="str">
        <f t="shared" si="133"/>
        <v>music</v>
      </c>
      <c r="W934" t="str">
        <f t="shared" si="134"/>
        <v>rock</v>
      </c>
    </row>
    <row r="935" spans="1:23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7">
        <f t="shared" si="126"/>
        <v>2.3974657534246577</v>
      </c>
      <c r="H935">
        <v>1902</v>
      </c>
      <c r="I935" s="8">
        <f t="shared" si="127"/>
        <v>92.016298633017882</v>
      </c>
      <c r="J935" t="s">
        <v>21</v>
      </c>
      <c r="K935" t="s">
        <v>22</v>
      </c>
      <c r="L935">
        <v>1365397200</v>
      </c>
      <c r="M935" s="12">
        <f t="shared" si="128"/>
        <v>41372.208333333336</v>
      </c>
      <c r="N935" s="14">
        <f t="shared" si="129"/>
        <v>41372.208333333336</v>
      </c>
      <c r="O935" s="9" t="str">
        <f t="shared" si="130"/>
        <v>April</v>
      </c>
      <c r="P935" s="9">
        <f t="shared" si="131"/>
        <v>2013</v>
      </c>
      <c r="Q935">
        <v>1366520400</v>
      </c>
      <c r="R935" s="5">
        <f t="shared" si="132"/>
        <v>41385.208333333336</v>
      </c>
      <c r="S935" t="b">
        <v>0</v>
      </c>
      <c r="T935" t="b">
        <v>0</v>
      </c>
      <c r="U935" t="s">
        <v>33</v>
      </c>
      <c r="V935" s="5" t="str">
        <f t="shared" si="133"/>
        <v>theater</v>
      </c>
      <c r="W935" t="str">
        <f t="shared" si="134"/>
        <v>plays</v>
      </c>
    </row>
    <row r="936" spans="1:23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 s="7">
        <f t="shared" si="126"/>
        <v>1.8193548387096774</v>
      </c>
      <c r="H936">
        <v>105</v>
      </c>
      <c r="I936" s="8">
        <f t="shared" si="127"/>
        <v>107.42857142857143</v>
      </c>
      <c r="J936" t="s">
        <v>21</v>
      </c>
      <c r="K936" t="s">
        <v>22</v>
      </c>
      <c r="L936">
        <v>1456120800</v>
      </c>
      <c r="M936" s="12">
        <f t="shared" si="128"/>
        <v>42422.25</v>
      </c>
      <c r="N936" s="14">
        <f t="shared" si="129"/>
        <v>42422.25</v>
      </c>
      <c r="O936" s="9" t="str">
        <f t="shared" si="130"/>
        <v>February</v>
      </c>
      <c r="P936" s="9">
        <f t="shared" si="131"/>
        <v>2016</v>
      </c>
      <c r="Q936">
        <v>1456639200</v>
      </c>
      <c r="R936" s="5">
        <f t="shared" si="132"/>
        <v>42428.25</v>
      </c>
      <c r="S936" t="b">
        <v>0</v>
      </c>
      <c r="T936" t="b">
        <v>0</v>
      </c>
      <c r="U936" t="s">
        <v>33</v>
      </c>
      <c r="V936" s="5" t="str">
        <f t="shared" si="133"/>
        <v>theater</v>
      </c>
      <c r="W936" t="str">
        <f t="shared" si="134"/>
        <v>plays</v>
      </c>
    </row>
    <row r="937" spans="1:23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 s="7">
        <f t="shared" si="126"/>
        <v>1.6413114754098361</v>
      </c>
      <c r="H937">
        <v>132</v>
      </c>
      <c r="I937" s="8">
        <f t="shared" si="127"/>
        <v>75.848484848484844</v>
      </c>
      <c r="J937" t="s">
        <v>21</v>
      </c>
      <c r="K937" t="s">
        <v>22</v>
      </c>
      <c r="L937">
        <v>1437714000</v>
      </c>
      <c r="M937" s="12">
        <f t="shared" si="128"/>
        <v>42209.208333333328</v>
      </c>
      <c r="N937" s="14">
        <f t="shared" si="129"/>
        <v>42209.208333333328</v>
      </c>
      <c r="O937" s="9" t="str">
        <f t="shared" si="130"/>
        <v>July</v>
      </c>
      <c r="P937" s="9">
        <f t="shared" si="131"/>
        <v>2015</v>
      </c>
      <c r="Q937">
        <v>1438318800</v>
      </c>
      <c r="R937" s="5">
        <f t="shared" si="132"/>
        <v>42216.208333333328</v>
      </c>
      <c r="S937" t="b">
        <v>0</v>
      </c>
      <c r="T937" t="b">
        <v>0</v>
      </c>
      <c r="U937" t="s">
        <v>33</v>
      </c>
      <c r="V937" s="5" t="str">
        <f t="shared" si="133"/>
        <v>theater</v>
      </c>
      <c r="W937" t="str">
        <f t="shared" si="134"/>
        <v>plays</v>
      </c>
    </row>
    <row r="938" spans="1:23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 s="7">
        <f t="shared" si="126"/>
        <v>1.6375968992248063E-2</v>
      </c>
      <c r="H938">
        <v>21</v>
      </c>
      <c r="I938" s="8">
        <f t="shared" si="127"/>
        <v>80.476190476190482</v>
      </c>
      <c r="J938" t="s">
        <v>21</v>
      </c>
      <c r="K938" t="s">
        <v>22</v>
      </c>
      <c r="L938">
        <v>1563771600</v>
      </c>
      <c r="M938" s="12">
        <f t="shared" si="128"/>
        <v>43668.208333333328</v>
      </c>
      <c r="N938" s="14">
        <f t="shared" si="129"/>
        <v>43668.208333333328</v>
      </c>
      <c r="O938" s="9" t="str">
        <f t="shared" si="130"/>
        <v>July</v>
      </c>
      <c r="P938" s="9">
        <f t="shared" si="131"/>
        <v>2019</v>
      </c>
      <c r="Q938">
        <v>1564030800</v>
      </c>
      <c r="R938" s="5">
        <f t="shared" si="132"/>
        <v>43671.208333333328</v>
      </c>
      <c r="S938" t="b">
        <v>1</v>
      </c>
      <c r="T938" t="b">
        <v>0</v>
      </c>
      <c r="U938" t="s">
        <v>33</v>
      </c>
      <c r="V938" s="5" t="str">
        <f t="shared" si="133"/>
        <v>theater</v>
      </c>
      <c r="W938" t="str">
        <f t="shared" si="134"/>
        <v>plays</v>
      </c>
    </row>
    <row r="939" spans="1:23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7">
        <f t="shared" si="126"/>
        <v>0.49643859649122807</v>
      </c>
      <c r="H939">
        <v>976</v>
      </c>
      <c r="I939" s="8">
        <f t="shared" si="127"/>
        <v>86.978483606557376</v>
      </c>
      <c r="J939" t="s">
        <v>21</v>
      </c>
      <c r="K939" t="s">
        <v>22</v>
      </c>
      <c r="L939">
        <v>1448517600</v>
      </c>
      <c r="M939" s="12">
        <f t="shared" si="128"/>
        <v>42334.25</v>
      </c>
      <c r="N939" s="14">
        <f t="shared" si="129"/>
        <v>42334.25</v>
      </c>
      <c r="O939" s="9" t="str">
        <f t="shared" si="130"/>
        <v>November</v>
      </c>
      <c r="P939" s="9">
        <f t="shared" si="131"/>
        <v>2015</v>
      </c>
      <c r="Q939">
        <v>1449295200</v>
      </c>
      <c r="R939" s="5">
        <f t="shared" si="132"/>
        <v>42343.25</v>
      </c>
      <c r="S939" t="b">
        <v>0</v>
      </c>
      <c r="T939" t="b">
        <v>0</v>
      </c>
      <c r="U939" t="s">
        <v>42</v>
      </c>
      <c r="V939" s="5" t="str">
        <f t="shared" si="133"/>
        <v>film &amp; video</v>
      </c>
      <c r="W939" t="str">
        <f t="shared" si="134"/>
        <v>documentary</v>
      </c>
    </row>
    <row r="940" spans="1:23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 s="7">
        <f t="shared" si="126"/>
        <v>1.0970652173913042</v>
      </c>
      <c r="H940">
        <v>96</v>
      </c>
      <c r="I940" s="8">
        <f t="shared" si="127"/>
        <v>105.13541666666667</v>
      </c>
      <c r="J940" t="s">
        <v>21</v>
      </c>
      <c r="K940" t="s">
        <v>22</v>
      </c>
      <c r="L940">
        <v>1528779600</v>
      </c>
      <c r="M940" s="12">
        <f t="shared" si="128"/>
        <v>43263.208333333328</v>
      </c>
      <c r="N940" s="14">
        <f t="shared" si="129"/>
        <v>43263.208333333328</v>
      </c>
      <c r="O940" s="9" t="str">
        <f t="shared" si="130"/>
        <v>June</v>
      </c>
      <c r="P940" s="9">
        <f t="shared" si="131"/>
        <v>2018</v>
      </c>
      <c r="Q940">
        <v>1531890000</v>
      </c>
      <c r="R940" s="5">
        <f t="shared" si="132"/>
        <v>43299.208333333328</v>
      </c>
      <c r="S940" t="b">
        <v>0</v>
      </c>
      <c r="T940" t="b">
        <v>1</v>
      </c>
      <c r="U940" t="s">
        <v>119</v>
      </c>
      <c r="V940" s="5" t="str">
        <f t="shared" si="133"/>
        <v>publishing</v>
      </c>
      <c r="W940" t="str">
        <f t="shared" si="134"/>
        <v>fiction</v>
      </c>
    </row>
    <row r="941" spans="1:23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 s="7">
        <f t="shared" si="126"/>
        <v>0.49217948717948717</v>
      </c>
      <c r="H941">
        <v>67</v>
      </c>
      <c r="I941" s="8">
        <f t="shared" si="127"/>
        <v>57.298507462686565</v>
      </c>
      <c r="J941" t="s">
        <v>21</v>
      </c>
      <c r="K941" t="s">
        <v>22</v>
      </c>
      <c r="L941">
        <v>1304744400</v>
      </c>
      <c r="M941" s="12">
        <f t="shared" si="128"/>
        <v>40670.208333333336</v>
      </c>
      <c r="N941" s="14">
        <f t="shared" si="129"/>
        <v>40670.208333333336</v>
      </c>
      <c r="O941" s="9" t="str">
        <f t="shared" si="130"/>
        <v>May</v>
      </c>
      <c r="P941" s="9">
        <f t="shared" si="131"/>
        <v>2011</v>
      </c>
      <c r="Q941">
        <v>1306213200</v>
      </c>
      <c r="R941" s="5">
        <f t="shared" si="132"/>
        <v>40687.208333333336</v>
      </c>
      <c r="S941" t="b">
        <v>0</v>
      </c>
      <c r="T941" t="b">
        <v>1</v>
      </c>
      <c r="U941" t="s">
        <v>89</v>
      </c>
      <c r="V941" s="5" t="str">
        <f t="shared" si="133"/>
        <v>games</v>
      </c>
      <c r="W941" t="str">
        <f t="shared" si="134"/>
        <v>video games</v>
      </c>
    </row>
    <row r="942" spans="1:23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 s="7">
        <f t="shared" si="126"/>
        <v>0.62232323232323228</v>
      </c>
      <c r="H942">
        <v>66</v>
      </c>
      <c r="I942" s="8">
        <f t="shared" si="127"/>
        <v>93.348484848484844</v>
      </c>
      <c r="J942" t="s">
        <v>15</v>
      </c>
      <c r="K942" t="s">
        <v>16</v>
      </c>
      <c r="L942">
        <v>1354341600</v>
      </c>
      <c r="M942" s="12">
        <f t="shared" si="128"/>
        <v>41244.25</v>
      </c>
      <c r="N942" s="14">
        <f t="shared" si="129"/>
        <v>41244.25</v>
      </c>
      <c r="O942" s="9" t="str">
        <f t="shared" si="130"/>
        <v>December</v>
      </c>
      <c r="P942" s="9">
        <f t="shared" si="131"/>
        <v>2012</v>
      </c>
      <c r="Q942">
        <v>1356242400</v>
      </c>
      <c r="R942" s="5">
        <f t="shared" si="132"/>
        <v>41266.25</v>
      </c>
      <c r="S942" t="b">
        <v>0</v>
      </c>
      <c r="T942" t="b">
        <v>0</v>
      </c>
      <c r="U942" t="s">
        <v>28</v>
      </c>
      <c r="V942" s="5" t="str">
        <f t="shared" si="133"/>
        <v>technology</v>
      </c>
      <c r="W942" t="str">
        <f t="shared" si="134"/>
        <v>web</v>
      </c>
    </row>
    <row r="943" spans="1:23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 s="7">
        <f t="shared" si="126"/>
        <v>0.1305813953488372</v>
      </c>
      <c r="H943">
        <v>78</v>
      </c>
      <c r="I943" s="8">
        <f t="shared" si="127"/>
        <v>71.987179487179489</v>
      </c>
      <c r="J943" t="s">
        <v>21</v>
      </c>
      <c r="K943" t="s">
        <v>22</v>
      </c>
      <c r="L943">
        <v>1294552800</v>
      </c>
      <c r="M943" s="12">
        <f t="shared" si="128"/>
        <v>40552.25</v>
      </c>
      <c r="N943" s="14">
        <f t="shared" si="129"/>
        <v>40552.25</v>
      </c>
      <c r="O943" s="9" t="str">
        <f t="shared" si="130"/>
        <v>January</v>
      </c>
      <c r="P943" s="9">
        <f t="shared" si="131"/>
        <v>2011</v>
      </c>
      <c r="Q943">
        <v>1297576800</v>
      </c>
      <c r="R943" s="5">
        <f t="shared" si="132"/>
        <v>40587.25</v>
      </c>
      <c r="S943" t="b">
        <v>1</v>
      </c>
      <c r="T943" t="b">
        <v>0</v>
      </c>
      <c r="U943" t="s">
        <v>33</v>
      </c>
      <c r="V943" s="5" t="str">
        <f t="shared" si="133"/>
        <v>theater</v>
      </c>
      <c r="W943" t="str">
        <f t="shared" si="134"/>
        <v>plays</v>
      </c>
    </row>
    <row r="944" spans="1:23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 s="7">
        <f t="shared" si="126"/>
        <v>0.64635416666666667</v>
      </c>
      <c r="H944">
        <v>67</v>
      </c>
      <c r="I944" s="8">
        <f t="shared" si="127"/>
        <v>92.611940298507463</v>
      </c>
      <c r="J944" t="s">
        <v>26</v>
      </c>
      <c r="K944" t="s">
        <v>27</v>
      </c>
      <c r="L944">
        <v>1295935200</v>
      </c>
      <c r="M944" s="12">
        <f t="shared" si="128"/>
        <v>40568.25</v>
      </c>
      <c r="N944" s="14">
        <f t="shared" si="129"/>
        <v>40568.25</v>
      </c>
      <c r="O944" s="9" t="str">
        <f t="shared" si="130"/>
        <v>January</v>
      </c>
      <c r="P944" s="9">
        <f t="shared" si="131"/>
        <v>2011</v>
      </c>
      <c r="Q944">
        <v>1296194400</v>
      </c>
      <c r="R944" s="5">
        <f t="shared" si="132"/>
        <v>40571.25</v>
      </c>
      <c r="S944" t="b">
        <v>0</v>
      </c>
      <c r="T944" t="b">
        <v>0</v>
      </c>
      <c r="U944" t="s">
        <v>33</v>
      </c>
      <c r="V944" s="5" t="str">
        <f t="shared" si="133"/>
        <v>theater</v>
      </c>
      <c r="W944" t="str">
        <f t="shared" si="134"/>
        <v>plays</v>
      </c>
    </row>
    <row r="945" spans="1:23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 s="7">
        <f t="shared" si="126"/>
        <v>1.5958666666666668</v>
      </c>
      <c r="H945">
        <v>114</v>
      </c>
      <c r="I945" s="8">
        <f t="shared" si="127"/>
        <v>104.99122807017544</v>
      </c>
      <c r="J945" t="s">
        <v>21</v>
      </c>
      <c r="K945" t="s">
        <v>22</v>
      </c>
      <c r="L945">
        <v>1411534800</v>
      </c>
      <c r="M945" s="12">
        <f t="shared" si="128"/>
        <v>41906.208333333336</v>
      </c>
      <c r="N945" s="14">
        <f t="shared" si="129"/>
        <v>41906.208333333336</v>
      </c>
      <c r="O945" s="9" t="str">
        <f t="shared" si="130"/>
        <v>September</v>
      </c>
      <c r="P945" s="9">
        <f t="shared" si="131"/>
        <v>2014</v>
      </c>
      <c r="Q945">
        <v>1414558800</v>
      </c>
      <c r="R945" s="5">
        <f t="shared" si="132"/>
        <v>41941.208333333336</v>
      </c>
      <c r="S945" t="b">
        <v>0</v>
      </c>
      <c r="T945" t="b">
        <v>0</v>
      </c>
      <c r="U945" t="s">
        <v>17</v>
      </c>
      <c r="V945" s="5" t="str">
        <f t="shared" si="133"/>
        <v>food</v>
      </c>
      <c r="W945" t="str">
        <f t="shared" si="134"/>
        <v>food trucks</v>
      </c>
    </row>
    <row r="946" spans="1:23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 s="7">
        <f t="shared" si="126"/>
        <v>0.81420000000000003</v>
      </c>
      <c r="H946">
        <v>263</v>
      </c>
      <c r="I946" s="8">
        <f t="shared" si="127"/>
        <v>30.958174904942965</v>
      </c>
      <c r="J946" t="s">
        <v>26</v>
      </c>
      <c r="K946" t="s">
        <v>27</v>
      </c>
      <c r="L946">
        <v>1486706400</v>
      </c>
      <c r="M946" s="12">
        <f t="shared" si="128"/>
        <v>42776.25</v>
      </c>
      <c r="N946" s="14">
        <f t="shared" si="129"/>
        <v>42776.25</v>
      </c>
      <c r="O946" s="9" t="str">
        <f t="shared" si="130"/>
        <v>February</v>
      </c>
      <c r="P946" s="9">
        <f t="shared" si="131"/>
        <v>2017</v>
      </c>
      <c r="Q946">
        <v>1488348000</v>
      </c>
      <c r="R946" s="5">
        <f t="shared" si="132"/>
        <v>42795.25</v>
      </c>
      <c r="S946" t="b">
        <v>0</v>
      </c>
      <c r="T946" t="b">
        <v>0</v>
      </c>
      <c r="U946" t="s">
        <v>122</v>
      </c>
      <c r="V946" s="5" t="str">
        <f t="shared" si="133"/>
        <v>photography</v>
      </c>
      <c r="W946" t="str">
        <f t="shared" si="134"/>
        <v>photography books</v>
      </c>
    </row>
    <row r="947" spans="1:23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7">
        <f t="shared" si="126"/>
        <v>0.32444767441860467</v>
      </c>
      <c r="H947">
        <v>1691</v>
      </c>
      <c r="I947" s="8">
        <f t="shared" si="127"/>
        <v>33.001182732111175</v>
      </c>
      <c r="J947" t="s">
        <v>21</v>
      </c>
      <c r="K947" t="s">
        <v>22</v>
      </c>
      <c r="L947">
        <v>1333602000</v>
      </c>
      <c r="M947" s="12">
        <f t="shared" si="128"/>
        <v>41004.208333333336</v>
      </c>
      <c r="N947" s="14">
        <f t="shared" si="129"/>
        <v>41004.208333333336</v>
      </c>
      <c r="O947" s="9" t="str">
        <f t="shared" si="130"/>
        <v>April</v>
      </c>
      <c r="P947" s="9">
        <f t="shared" si="131"/>
        <v>2012</v>
      </c>
      <c r="Q947">
        <v>1334898000</v>
      </c>
      <c r="R947" s="5">
        <f t="shared" si="132"/>
        <v>41019.208333333336</v>
      </c>
      <c r="S947" t="b">
        <v>1</v>
      </c>
      <c r="T947" t="b">
        <v>0</v>
      </c>
      <c r="U947" t="s">
        <v>122</v>
      </c>
      <c r="V947" s="5" t="str">
        <f t="shared" si="133"/>
        <v>photography</v>
      </c>
      <c r="W947" t="str">
        <f t="shared" si="134"/>
        <v>photography books</v>
      </c>
    </row>
    <row r="948" spans="1:23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7">
        <f t="shared" si="126"/>
        <v>9.9141184124918666E-2</v>
      </c>
      <c r="H948">
        <v>181</v>
      </c>
      <c r="I948" s="8">
        <f t="shared" si="127"/>
        <v>84.187845303867405</v>
      </c>
      <c r="J948" t="s">
        <v>21</v>
      </c>
      <c r="K948" t="s">
        <v>22</v>
      </c>
      <c r="L948">
        <v>1308200400</v>
      </c>
      <c r="M948" s="12">
        <f t="shared" si="128"/>
        <v>40710.208333333336</v>
      </c>
      <c r="N948" s="14">
        <f t="shared" si="129"/>
        <v>40710.208333333336</v>
      </c>
      <c r="O948" s="9" t="str">
        <f t="shared" si="130"/>
        <v>June</v>
      </c>
      <c r="P948" s="9">
        <f t="shared" si="131"/>
        <v>2011</v>
      </c>
      <c r="Q948">
        <v>1308373200</v>
      </c>
      <c r="R948" s="5">
        <f t="shared" si="132"/>
        <v>40712.208333333336</v>
      </c>
      <c r="S948" t="b">
        <v>0</v>
      </c>
      <c r="T948" t="b">
        <v>0</v>
      </c>
      <c r="U948" t="s">
        <v>33</v>
      </c>
      <c r="V948" s="5" t="str">
        <f t="shared" si="133"/>
        <v>theater</v>
      </c>
      <c r="W948" t="str">
        <f t="shared" si="134"/>
        <v>plays</v>
      </c>
    </row>
    <row r="949" spans="1:23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 s="7">
        <f t="shared" si="126"/>
        <v>0.26694444444444443</v>
      </c>
      <c r="H949">
        <v>13</v>
      </c>
      <c r="I949" s="8">
        <f t="shared" si="127"/>
        <v>73.92307692307692</v>
      </c>
      <c r="J949" t="s">
        <v>21</v>
      </c>
      <c r="K949" t="s">
        <v>22</v>
      </c>
      <c r="L949">
        <v>1411707600</v>
      </c>
      <c r="M949" s="12">
        <f t="shared" si="128"/>
        <v>41908.208333333336</v>
      </c>
      <c r="N949" s="14">
        <f t="shared" si="129"/>
        <v>41908.208333333336</v>
      </c>
      <c r="O949" s="9" t="str">
        <f t="shared" si="130"/>
        <v>September</v>
      </c>
      <c r="P949" s="9">
        <f t="shared" si="131"/>
        <v>2014</v>
      </c>
      <c r="Q949">
        <v>1412312400</v>
      </c>
      <c r="R949" s="5">
        <f t="shared" si="132"/>
        <v>41915.208333333336</v>
      </c>
      <c r="S949" t="b">
        <v>0</v>
      </c>
      <c r="T949" t="b">
        <v>0</v>
      </c>
      <c r="U949" t="s">
        <v>33</v>
      </c>
      <c r="V949" s="5" t="str">
        <f t="shared" si="133"/>
        <v>theater</v>
      </c>
      <c r="W949" t="str">
        <f t="shared" si="134"/>
        <v>plays</v>
      </c>
    </row>
    <row r="950" spans="1:23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 s="7">
        <f t="shared" si="126"/>
        <v>0.62957446808510642</v>
      </c>
      <c r="H950">
        <v>160</v>
      </c>
      <c r="I950" s="8">
        <f t="shared" si="127"/>
        <v>36.987499999999997</v>
      </c>
      <c r="J950" t="s">
        <v>21</v>
      </c>
      <c r="K950" t="s">
        <v>22</v>
      </c>
      <c r="L950">
        <v>1418364000</v>
      </c>
      <c r="M950" s="12">
        <f t="shared" si="128"/>
        <v>41985.25</v>
      </c>
      <c r="N950" s="14">
        <f t="shared" si="129"/>
        <v>41985.25</v>
      </c>
      <c r="O950" s="9" t="str">
        <f t="shared" si="130"/>
        <v>December</v>
      </c>
      <c r="P950" s="9">
        <f t="shared" si="131"/>
        <v>2014</v>
      </c>
      <c r="Q950">
        <v>1419228000</v>
      </c>
      <c r="R950" s="5">
        <f t="shared" si="132"/>
        <v>41995.25</v>
      </c>
      <c r="S950" t="b">
        <v>1</v>
      </c>
      <c r="T950" t="b">
        <v>1</v>
      </c>
      <c r="U950" t="s">
        <v>42</v>
      </c>
      <c r="V950" s="5" t="str">
        <f t="shared" si="133"/>
        <v>film &amp; video</v>
      </c>
      <c r="W950" t="str">
        <f t="shared" si="134"/>
        <v>documentary</v>
      </c>
    </row>
    <row r="951" spans="1:23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 s="7">
        <f t="shared" si="126"/>
        <v>1.6135593220338984</v>
      </c>
      <c r="H951">
        <v>203</v>
      </c>
      <c r="I951" s="8">
        <f t="shared" si="127"/>
        <v>46.896551724137929</v>
      </c>
      <c r="J951" t="s">
        <v>21</v>
      </c>
      <c r="K951" t="s">
        <v>22</v>
      </c>
      <c r="L951">
        <v>1429333200</v>
      </c>
      <c r="M951" s="12">
        <f t="shared" si="128"/>
        <v>42112.208333333328</v>
      </c>
      <c r="N951" s="14">
        <f t="shared" si="129"/>
        <v>42112.208333333328</v>
      </c>
      <c r="O951" s="9" t="str">
        <f t="shared" si="130"/>
        <v>April</v>
      </c>
      <c r="P951" s="9">
        <f t="shared" si="131"/>
        <v>2015</v>
      </c>
      <c r="Q951">
        <v>1430974800</v>
      </c>
      <c r="R951" s="5">
        <f t="shared" si="132"/>
        <v>42131.208333333328</v>
      </c>
      <c r="S951" t="b">
        <v>0</v>
      </c>
      <c r="T951" t="b">
        <v>0</v>
      </c>
      <c r="U951" t="s">
        <v>28</v>
      </c>
      <c r="V951" s="5" t="str">
        <f t="shared" si="133"/>
        <v>technology</v>
      </c>
      <c r="W951" t="str">
        <f t="shared" si="134"/>
        <v>web</v>
      </c>
    </row>
    <row r="952" spans="1:23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 s="7">
        <f t="shared" si="126"/>
        <v>0.05</v>
      </c>
      <c r="H952">
        <v>1</v>
      </c>
      <c r="I952" s="8">
        <f t="shared" si="127"/>
        <v>5</v>
      </c>
      <c r="J952" t="s">
        <v>21</v>
      </c>
      <c r="K952" t="s">
        <v>22</v>
      </c>
      <c r="L952">
        <v>1555390800</v>
      </c>
      <c r="M952" s="12">
        <f t="shared" si="128"/>
        <v>43571.208333333328</v>
      </c>
      <c r="N952" s="14">
        <f t="shared" si="129"/>
        <v>43571.208333333328</v>
      </c>
      <c r="O952" s="9" t="str">
        <f t="shared" si="130"/>
        <v>April</v>
      </c>
      <c r="P952" s="9">
        <f t="shared" si="131"/>
        <v>2019</v>
      </c>
      <c r="Q952">
        <v>1555822800</v>
      </c>
      <c r="R952" s="5">
        <f t="shared" si="132"/>
        <v>43576.208333333328</v>
      </c>
      <c r="S952" t="b">
        <v>0</v>
      </c>
      <c r="T952" t="b">
        <v>1</v>
      </c>
      <c r="U952" t="s">
        <v>33</v>
      </c>
      <c r="V952" s="5" t="str">
        <f t="shared" si="133"/>
        <v>theater</v>
      </c>
      <c r="W952" t="str">
        <f t="shared" si="134"/>
        <v>plays</v>
      </c>
    </row>
    <row r="953" spans="1:23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7">
        <f t="shared" si="126"/>
        <v>10.969379310344827</v>
      </c>
      <c r="H953">
        <v>1559</v>
      </c>
      <c r="I953" s="8">
        <f t="shared" si="127"/>
        <v>102.02437459910199</v>
      </c>
      <c r="J953" t="s">
        <v>21</v>
      </c>
      <c r="K953" t="s">
        <v>22</v>
      </c>
      <c r="L953">
        <v>1482732000</v>
      </c>
      <c r="M953" s="12">
        <f t="shared" si="128"/>
        <v>42730.25</v>
      </c>
      <c r="N953" s="14">
        <f t="shared" si="129"/>
        <v>42730.25</v>
      </c>
      <c r="O953" s="9" t="str">
        <f t="shared" si="130"/>
        <v>December</v>
      </c>
      <c r="P953" s="9">
        <f t="shared" si="131"/>
        <v>2016</v>
      </c>
      <c r="Q953">
        <v>1482818400</v>
      </c>
      <c r="R953" s="5">
        <f t="shared" si="132"/>
        <v>42731.25</v>
      </c>
      <c r="S953" t="b">
        <v>0</v>
      </c>
      <c r="T953" t="b">
        <v>1</v>
      </c>
      <c r="U953" t="s">
        <v>23</v>
      </c>
      <c r="V953" s="5" t="str">
        <f t="shared" si="133"/>
        <v>music</v>
      </c>
      <c r="W953" t="str">
        <f t="shared" si="134"/>
        <v>rock</v>
      </c>
    </row>
    <row r="954" spans="1:23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7">
        <f t="shared" si="126"/>
        <v>0.70094158075601376</v>
      </c>
      <c r="H954">
        <v>2266</v>
      </c>
      <c r="I954" s="8">
        <f t="shared" si="127"/>
        <v>45.007502206531335</v>
      </c>
      <c r="J954" t="s">
        <v>21</v>
      </c>
      <c r="K954" t="s">
        <v>22</v>
      </c>
      <c r="L954">
        <v>1470718800</v>
      </c>
      <c r="M954" s="12">
        <f t="shared" si="128"/>
        <v>42591.208333333328</v>
      </c>
      <c r="N954" s="14">
        <f t="shared" si="129"/>
        <v>42591.208333333328</v>
      </c>
      <c r="O954" s="9" t="str">
        <f t="shared" si="130"/>
        <v>August</v>
      </c>
      <c r="P954" s="9">
        <f t="shared" si="131"/>
        <v>2016</v>
      </c>
      <c r="Q954">
        <v>1471928400</v>
      </c>
      <c r="R954" s="5">
        <f t="shared" si="132"/>
        <v>42605.208333333328</v>
      </c>
      <c r="S954" t="b">
        <v>0</v>
      </c>
      <c r="T954" t="b">
        <v>0</v>
      </c>
      <c r="U954" t="s">
        <v>42</v>
      </c>
      <c r="V954" s="5" t="str">
        <f t="shared" si="133"/>
        <v>film &amp; video</v>
      </c>
      <c r="W954" t="str">
        <f t="shared" si="134"/>
        <v>documentary</v>
      </c>
    </row>
    <row r="955" spans="1:23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 s="7">
        <f t="shared" si="126"/>
        <v>0.6</v>
      </c>
      <c r="H955">
        <v>21</v>
      </c>
      <c r="I955" s="8">
        <f t="shared" si="127"/>
        <v>94.285714285714292</v>
      </c>
      <c r="J955" t="s">
        <v>21</v>
      </c>
      <c r="K955" t="s">
        <v>22</v>
      </c>
      <c r="L955">
        <v>1450591200</v>
      </c>
      <c r="M955" s="12">
        <f t="shared" si="128"/>
        <v>42358.25</v>
      </c>
      <c r="N955" s="14">
        <f t="shared" si="129"/>
        <v>42358.25</v>
      </c>
      <c r="O955" s="9" t="str">
        <f t="shared" si="130"/>
        <v>December</v>
      </c>
      <c r="P955" s="9">
        <f t="shared" si="131"/>
        <v>2015</v>
      </c>
      <c r="Q955">
        <v>1453701600</v>
      </c>
      <c r="R955" s="5">
        <f t="shared" si="132"/>
        <v>42394.25</v>
      </c>
      <c r="S955" t="b">
        <v>0</v>
      </c>
      <c r="T955" t="b">
        <v>1</v>
      </c>
      <c r="U955" t="s">
        <v>474</v>
      </c>
      <c r="V955" s="5" t="str">
        <f t="shared" si="133"/>
        <v>film &amp; video</v>
      </c>
      <c r="W955" t="str">
        <f t="shared" si="134"/>
        <v>science fiction</v>
      </c>
    </row>
    <row r="956" spans="1:23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7">
        <f t="shared" si="126"/>
        <v>3.6709859154929578</v>
      </c>
      <c r="H956">
        <v>1548</v>
      </c>
      <c r="I956" s="8">
        <f t="shared" si="127"/>
        <v>101.02325581395348</v>
      </c>
      <c r="J956" t="s">
        <v>26</v>
      </c>
      <c r="K956" t="s">
        <v>27</v>
      </c>
      <c r="L956">
        <v>1348290000</v>
      </c>
      <c r="M956" s="12">
        <f t="shared" si="128"/>
        <v>41174.208333333336</v>
      </c>
      <c r="N956" s="14">
        <f t="shared" si="129"/>
        <v>41174.208333333336</v>
      </c>
      <c r="O956" s="9" t="str">
        <f t="shared" si="130"/>
        <v>September</v>
      </c>
      <c r="P956" s="9">
        <f t="shared" si="131"/>
        <v>2012</v>
      </c>
      <c r="Q956">
        <v>1350363600</v>
      </c>
      <c r="R956" s="5">
        <f t="shared" si="132"/>
        <v>41198.208333333336</v>
      </c>
      <c r="S956" t="b">
        <v>0</v>
      </c>
      <c r="T956" t="b">
        <v>0</v>
      </c>
      <c r="U956" t="s">
        <v>28</v>
      </c>
      <c r="V956" s="5" t="str">
        <f t="shared" si="133"/>
        <v>technology</v>
      </c>
      <c r="W956" t="str">
        <f t="shared" si="134"/>
        <v>web</v>
      </c>
    </row>
    <row r="957" spans="1:23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 s="7">
        <f t="shared" si="126"/>
        <v>11.09</v>
      </c>
      <c r="H957">
        <v>80</v>
      </c>
      <c r="I957" s="8">
        <f t="shared" si="127"/>
        <v>97.037499999999994</v>
      </c>
      <c r="J957" t="s">
        <v>21</v>
      </c>
      <c r="K957" t="s">
        <v>22</v>
      </c>
      <c r="L957">
        <v>1353823200</v>
      </c>
      <c r="M957" s="12">
        <f t="shared" si="128"/>
        <v>41238.25</v>
      </c>
      <c r="N957" s="14">
        <f t="shared" si="129"/>
        <v>41238.25</v>
      </c>
      <c r="O957" s="9" t="str">
        <f t="shared" si="130"/>
        <v>November</v>
      </c>
      <c r="P957" s="9">
        <f t="shared" si="131"/>
        <v>2012</v>
      </c>
      <c r="Q957">
        <v>1353996000</v>
      </c>
      <c r="R957" s="5">
        <f t="shared" si="132"/>
        <v>41240.25</v>
      </c>
      <c r="S957" t="b">
        <v>0</v>
      </c>
      <c r="T957" t="b">
        <v>0</v>
      </c>
      <c r="U957" t="s">
        <v>33</v>
      </c>
      <c r="V957" s="5" t="str">
        <f t="shared" si="133"/>
        <v>theater</v>
      </c>
      <c r="W957" t="str">
        <f t="shared" si="134"/>
        <v>plays</v>
      </c>
    </row>
    <row r="958" spans="1:23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7">
        <f t="shared" si="126"/>
        <v>0.19028784648187633</v>
      </c>
      <c r="H958">
        <v>830</v>
      </c>
      <c r="I958" s="8">
        <f t="shared" si="127"/>
        <v>43.00963855421687</v>
      </c>
      <c r="J958" t="s">
        <v>21</v>
      </c>
      <c r="K958" t="s">
        <v>22</v>
      </c>
      <c r="L958">
        <v>1450764000</v>
      </c>
      <c r="M958" s="12">
        <f t="shared" si="128"/>
        <v>42360.25</v>
      </c>
      <c r="N958" s="14">
        <f t="shared" si="129"/>
        <v>42360.25</v>
      </c>
      <c r="O958" s="9" t="str">
        <f t="shared" si="130"/>
        <v>December</v>
      </c>
      <c r="P958" s="9">
        <f t="shared" si="131"/>
        <v>2015</v>
      </c>
      <c r="Q958">
        <v>1451109600</v>
      </c>
      <c r="R958" s="5">
        <f t="shared" si="132"/>
        <v>42364.25</v>
      </c>
      <c r="S958" t="b">
        <v>0</v>
      </c>
      <c r="T958" t="b">
        <v>0</v>
      </c>
      <c r="U958" t="s">
        <v>474</v>
      </c>
      <c r="V958" s="5" t="str">
        <f t="shared" si="133"/>
        <v>film &amp; video</v>
      </c>
      <c r="W958" t="str">
        <f t="shared" si="134"/>
        <v>science fiction</v>
      </c>
    </row>
    <row r="959" spans="1:23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 s="7">
        <f t="shared" si="126"/>
        <v>1.2687755102040816</v>
      </c>
      <c r="H959">
        <v>131</v>
      </c>
      <c r="I959" s="8">
        <f t="shared" si="127"/>
        <v>94.916030534351151</v>
      </c>
      <c r="J959" t="s">
        <v>21</v>
      </c>
      <c r="K959" t="s">
        <v>22</v>
      </c>
      <c r="L959">
        <v>1329372000</v>
      </c>
      <c r="M959" s="12">
        <f t="shared" si="128"/>
        <v>40955.25</v>
      </c>
      <c r="N959" s="14">
        <f t="shared" si="129"/>
        <v>40955.25</v>
      </c>
      <c r="O959" s="9" t="str">
        <f t="shared" si="130"/>
        <v>February</v>
      </c>
      <c r="P959" s="9">
        <f t="shared" si="131"/>
        <v>2012</v>
      </c>
      <c r="Q959">
        <v>1329631200</v>
      </c>
      <c r="R959" s="5">
        <f t="shared" si="132"/>
        <v>40958.25</v>
      </c>
      <c r="S959" t="b">
        <v>0</v>
      </c>
      <c r="T959" t="b">
        <v>0</v>
      </c>
      <c r="U959" t="s">
        <v>33</v>
      </c>
      <c r="V959" s="5" t="str">
        <f t="shared" si="133"/>
        <v>theater</v>
      </c>
      <c r="W959" t="str">
        <f t="shared" si="134"/>
        <v>plays</v>
      </c>
    </row>
    <row r="960" spans="1:23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 s="7">
        <f t="shared" si="126"/>
        <v>7.3463636363636367</v>
      </c>
      <c r="H960">
        <v>112</v>
      </c>
      <c r="I960" s="8">
        <f t="shared" si="127"/>
        <v>72.151785714285708</v>
      </c>
      <c r="J960" t="s">
        <v>21</v>
      </c>
      <c r="K960" t="s">
        <v>22</v>
      </c>
      <c r="L960">
        <v>1277096400</v>
      </c>
      <c r="M960" s="12">
        <f t="shared" si="128"/>
        <v>40350.208333333336</v>
      </c>
      <c r="N960" s="14">
        <f t="shared" si="129"/>
        <v>40350.208333333336</v>
      </c>
      <c r="O960" s="9" t="str">
        <f t="shared" si="130"/>
        <v>June</v>
      </c>
      <c r="P960" s="9">
        <f t="shared" si="131"/>
        <v>2010</v>
      </c>
      <c r="Q960">
        <v>1278997200</v>
      </c>
      <c r="R960" s="5">
        <f t="shared" si="132"/>
        <v>40372.208333333336</v>
      </c>
      <c r="S960" t="b">
        <v>0</v>
      </c>
      <c r="T960" t="b">
        <v>0</v>
      </c>
      <c r="U960" t="s">
        <v>71</v>
      </c>
      <c r="V960" s="5" t="str">
        <f t="shared" si="133"/>
        <v>film &amp; video</v>
      </c>
      <c r="W960" t="str">
        <f t="shared" si="134"/>
        <v>animation</v>
      </c>
    </row>
    <row r="961" spans="1:23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 s="7">
        <f t="shared" si="126"/>
        <v>4.5731034482758622E-2</v>
      </c>
      <c r="H961">
        <v>130</v>
      </c>
      <c r="I961" s="8">
        <f t="shared" si="127"/>
        <v>51.007692307692309</v>
      </c>
      <c r="J961" t="s">
        <v>21</v>
      </c>
      <c r="K961" t="s">
        <v>22</v>
      </c>
      <c r="L961">
        <v>1277701200</v>
      </c>
      <c r="M961" s="12">
        <f t="shared" si="128"/>
        <v>40357.208333333336</v>
      </c>
      <c r="N961" s="14">
        <f t="shared" si="129"/>
        <v>40357.208333333336</v>
      </c>
      <c r="O961" s="9" t="str">
        <f t="shared" si="130"/>
        <v>June</v>
      </c>
      <c r="P961" s="9">
        <f t="shared" si="131"/>
        <v>2010</v>
      </c>
      <c r="Q961">
        <v>1280120400</v>
      </c>
      <c r="R961" s="5">
        <f t="shared" si="132"/>
        <v>40385.208333333336</v>
      </c>
      <c r="S961" t="b">
        <v>0</v>
      </c>
      <c r="T961" t="b">
        <v>0</v>
      </c>
      <c r="U961" t="s">
        <v>206</v>
      </c>
      <c r="V961" s="5" t="str">
        <f t="shared" si="133"/>
        <v>publishing</v>
      </c>
      <c r="W961" t="str">
        <f t="shared" si="134"/>
        <v>translations</v>
      </c>
    </row>
    <row r="962" spans="1:23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 s="7">
        <f t="shared" si="126"/>
        <v>0.85054545454545449</v>
      </c>
      <c r="H962">
        <v>55</v>
      </c>
      <c r="I962" s="8">
        <f t="shared" si="127"/>
        <v>85.054545454545448</v>
      </c>
      <c r="J962" t="s">
        <v>21</v>
      </c>
      <c r="K962" t="s">
        <v>22</v>
      </c>
      <c r="L962">
        <v>1454911200</v>
      </c>
      <c r="M962" s="12">
        <f t="shared" si="128"/>
        <v>42408.25</v>
      </c>
      <c r="N962" s="14">
        <f t="shared" si="129"/>
        <v>42408.25</v>
      </c>
      <c r="O962" s="9" t="str">
        <f t="shared" si="130"/>
        <v>February</v>
      </c>
      <c r="P962" s="9">
        <f t="shared" si="131"/>
        <v>2016</v>
      </c>
      <c r="Q962">
        <v>1458104400</v>
      </c>
      <c r="R962" s="5">
        <f t="shared" si="132"/>
        <v>42445.208333333328</v>
      </c>
      <c r="S962" t="b">
        <v>0</v>
      </c>
      <c r="T962" t="b">
        <v>0</v>
      </c>
      <c r="U962" t="s">
        <v>28</v>
      </c>
      <c r="V962" s="5" t="str">
        <f t="shared" si="133"/>
        <v>technology</v>
      </c>
      <c r="W962" t="str">
        <f t="shared" si="134"/>
        <v>web</v>
      </c>
    </row>
    <row r="963" spans="1:23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 s="7">
        <f t="shared" ref="G963:G1001" si="135">E963/D963</f>
        <v>1.1929824561403508</v>
      </c>
      <c r="H963">
        <v>155</v>
      </c>
      <c r="I963" s="8">
        <f t="shared" ref="I963:I1001" si="136">E963/H963</f>
        <v>43.87096774193548</v>
      </c>
      <c r="J963" t="s">
        <v>21</v>
      </c>
      <c r="K963" t="s">
        <v>22</v>
      </c>
      <c r="L963">
        <v>1297922400</v>
      </c>
      <c r="M963" s="12">
        <f t="shared" ref="M963:M1001" si="137">(((L963/60)/60)/24)+DATE(1970,1,1)</f>
        <v>40591.25</v>
      </c>
      <c r="N963" s="14">
        <f t="shared" ref="N963:N1001" si="138">(((L963/60)/60)/24)+DATE(1970,1,1)</f>
        <v>40591.25</v>
      </c>
      <c r="O963" s="9" t="str">
        <f t="shared" ref="O963:O1001" si="139">TEXT(M963, "mmmm")</f>
        <v>February</v>
      </c>
      <c r="P963" s="9">
        <f t="shared" ref="P963:P1001" si="140">YEAR(M963)</f>
        <v>2011</v>
      </c>
      <c r="Q963">
        <v>1298268000</v>
      </c>
      <c r="R963" s="5">
        <f t="shared" ref="R963:R1001" si="141">(((Q963/60)/60)/24)+DATE(1970,1,1)</f>
        <v>40595.25</v>
      </c>
      <c r="S963" t="b">
        <v>0</v>
      </c>
      <c r="T963" t="b">
        <v>0</v>
      </c>
      <c r="U963" t="s">
        <v>206</v>
      </c>
      <c r="V963" s="5" t="str">
        <f t="shared" ref="V963:V1001" si="142">LEFT(U963,FIND("/",U963)-1)</f>
        <v>publishing</v>
      </c>
      <c r="W963" t="str">
        <f t="shared" ref="W963:W1001" si="143">RIGHT(U963,LEN(U963)-FIND("/",U963))</f>
        <v>translations</v>
      </c>
    </row>
    <row r="964" spans="1:23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 s="7">
        <f t="shared" si="135"/>
        <v>2.9602777777777778</v>
      </c>
      <c r="H964">
        <v>266</v>
      </c>
      <c r="I964" s="8">
        <f t="shared" si="136"/>
        <v>40.063909774436091</v>
      </c>
      <c r="J964" t="s">
        <v>21</v>
      </c>
      <c r="K964" t="s">
        <v>22</v>
      </c>
      <c r="L964">
        <v>1384408800</v>
      </c>
      <c r="M964" s="12">
        <f t="shared" si="137"/>
        <v>41592.25</v>
      </c>
      <c r="N964" s="14">
        <f t="shared" si="138"/>
        <v>41592.25</v>
      </c>
      <c r="O964" s="9" t="str">
        <f t="shared" si="139"/>
        <v>November</v>
      </c>
      <c r="P964" s="9">
        <f t="shared" si="140"/>
        <v>2013</v>
      </c>
      <c r="Q964">
        <v>1386223200</v>
      </c>
      <c r="R964" s="5">
        <f t="shared" si="141"/>
        <v>41613.25</v>
      </c>
      <c r="S964" t="b">
        <v>0</v>
      </c>
      <c r="T964" t="b">
        <v>0</v>
      </c>
      <c r="U964" t="s">
        <v>17</v>
      </c>
      <c r="V964" s="5" t="str">
        <f t="shared" si="142"/>
        <v>food</v>
      </c>
      <c r="W964" t="str">
        <f t="shared" si="143"/>
        <v>food trucks</v>
      </c>
    </row>
    <row r="965" spans="1:23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 s="7">
        <f t="shared" si="135"/>
        <v>0.84694915254237291</v>
      </c>
      <c r="H965">
        <v>114</v>
      </c>
      <c r="I965" s="8">
        <f t="shared" si="136"/>
        <v>43.833333333333336</v>
      </c>
      <c r="J965" t="s">
        <v>107</v>
      </c>
      <c r="K965" t="s">
        <v>108</v>
      </c>
      <c r="L965">
        <v>1299304800</v>
      </c>
      <c r="M965" s="12">
        <f t="shared" si="137"/>
        <v>40607.25</v>
      </c>
      <c r="N965" s="14">
        <f t="shared" si="138"/>
        <v>40607.25</v>
      </c>
      <c r="O965" s="9" t="str">
        <f t="shared" si="139"/>
        <v>March</v>
      </c>
      <c r="P965" s="9">
        <f t="shared" si="140"/>
        <v>2011</v>
      </c>
      <c r="Q965">
        <v>1299823200</v>
      </c>
      <c r="R965" s="5">
        <f t="shared" si="141"/>
        <v>40613.25</v>
      </c>
      <c r="S965" t="b">
        <v>0</v>
      </c>
      <c r="T965" t="b">
        <v>1</v>
      </c>
      <c r="U965" t="s">
        <v>122</v>
      </c>
      <c r="V965" s="5" t="str">
        <f t="shared" si="142"/>
        <v>photography</v>
      </c>
      <c r="W965" t="str">
        <f t="shared" si="143"/>
        <v>photography books</v>
      </c>
    </row>
    <row r="966" spans="1:23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 s="7">
        <f t="shared" si="135"/>
        <v>3.5578378378378379</v>
      </c>
      <c r="H966">
        <v>155</v>
      </c>
      <c r="I966" s="8">
        <f t="shared" si="136"/>
        <v>84.92903225806451</v>
      </c>
      <c r="J966" t="s">
        <v>21</v>
      </c>
      <c r="K966" t="s">
        <v>22</v>
      </c>
      <c r="L966">
        <v>1431320400</v>
      </c>
      <c r="M966" s="12">
        <f t="shared" si="137"/>
        <v>42135.208333333328</v>
      </c>
      <c r="N966" s="14">
        <f t="shared" si="138"/>
        <v>42135.208333333328</v>
      </c>
      <c r="O966" s="9" t="str">
        <f t="shared" si="139"/>
        <v>May</v>
      </c>
      <c r="P966" s="9">
        <f t="shared" si="140"/>
        <v>2015</v>
      </c>
      <c r="Q966">
        <v>1431752400</v>
      </c>
      <c r="R966" s="5">
        <f t="shared" si="141"/>
        <v>42140.208333333328</v>
      </c>
      <c r="S966" t="b">
        <v>0</v>
      </c>
      <c r="T966" t="b">
        <v>0</v>
      </c>
      <c r="U966" t="s">
        <v>33</v>
      </c>
      <c r="V966" s="5" t="str">
        <f t="shared" si="142"/>
        <v>theater</v>
      </c>
      <c r="W966" t="str">
        <f t="shared" si="143"/>
        <v>plays</v>
      </c>
    </row>
    <row r="967" spans="1:23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 s="7">
        <f t="shared" si="135"/>
        <v>3.8640909090909092</v>
      </c>
      <c r="H967">
        <v>207</v>
      </c>
      <c r="I967" s="8">
        <f t="shared" si="136"/>
        <v>41.067632850241544</v>
      </c>
      <c r="J967" t="s">
        <v>40</v>
      </c>
      <c r="K967" t="s">
        <v>41</v>
      </c>
      <c r="L967">
        <v>1264399200</v>
      </c>
      <c r="M967" s="12">
        <f t="shared" si="137"/>
        <v>40203.25</v>
      </c>
      <c r="N967" s="14">
        <f t="shared" si="138"/>
        <v>40203.25</v>
      </c>
      <c r="O967" s="9" t="str">
        <f t="shared" si="139"/>
        <v>January</v>
      </c>
      <c r="P967" s="9">
        <f t="shared" si="140"/>
        <v>2010</v>
      </c>
      <c r="Q967">
        <v>1267855200</v>
      </c>
      <c r="R967" s="5">
        <f t="shared" si="141"/>
        <v>40243.25</v>
      </c>
      <c r="S967" t="b">
        <v>0</v>
      </c>
      <c r="T967" t="b">
        <v>0</v>
      </c>
      <c r="U967" t="s">
        <v>23</v>
      </c>
      <c r="V967" s="5" t="str">
        <f t="shared" si="142"/>
        <v>music</v>
      </c>
      <c r="W967" t="str">
        <f t="shared" si="143"/>
        <v>rock</v>
      </c>
    </row>
    <row r="968" spans="1:23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 s="7">
        <f t="shared" si="135"/>
        <v>7.9223529411764702</v>
      </c>
      <c r="H968">
        <v>245</v>
      </c>
      <c r="I968" s="8">
        <f t="shared" si="136"/>
        <v>54.971428571428568</v>
      </c>
      <c r="J968" t="s">
        <v>21</v>
      </c>
      <c r="K968" t="s">
        <v>22</v>
      </c>
      <c r="L968">
        <v>1497502800</v>
      </c>
      <c r="M968" s="12">
        <f t="shared" si="137"/>
        <v>42901.208333333328</v>
      </c>
      <c r="N968" s="14">
        <f t="shared" si="138"/>
        <v>42901.208333333328</v>
      </c>
      <c r="O968" s="9" t="str">
        <f t="shared" si="139"/>
        <v>June</v>
      </c>
      <c r="P968" s="9">
        <f t="shared" si="140"/>
        <v>2017</v>
      </c>
      <c r="Q968">
        <v>1497675600</v>
      </c>
      <c r="R968" s="5">
        <f t="shared" si="141"/>
        <v>42903.208333333328</v>
      </c>
      <c r="S968" t="b">
        <v>0</v>
      </c>
      <c r="T968" t="b">
        <v>0</v>
      </c>
      <c r="U968" t="s">
        <v>33</v>
      </c>
      <c r="V968" s="5" t="str">
        <f t="shared" si="142"/>
        <v>theater</v>
      </c>
      <c r="W968" t="str">
        <f t="shared" si="143"/>
        <v>plays</v>
      </c>
    </row>
    <row r="969" spans="1:23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7">
        <f t="shared" si="135"/>
        <v>1.3703393665158372</v>
      </c>
      <c r="H969">
        <v>1573</v>
      </c>
      <c r="I969" s="8">
        <f t="shared" si="136"/>
        <v>77.010807374443743</v>
      </c>
      <c r="J969" t="s">
        <v>21</v>
      </c>
      <c r="K969" t="s">
        <v>22</v>
      </c>
      <c r="L969">
        <v>1333688400</v>
      </c>
      <c r="M969" s="12">
        <f t="shared" si="137"/>
        <v>41005.208333333336</v>
      </c>
      <c r="N969" s="14">
        <f t="shared" si="138"/>
        <v>41005.208333333336</v>
      </c>
      <c r="O969" s="9" t="str">
        <f t="shared" si="139"/>
        <v>April</v>
      </c>
      <c r="P969" s="9">
        <f t="shared" si="140"/>
        <v>2012</v>
      </c>
      <c r="Q969">
        <v>1336885200</v>
      </c>
      <c r="R969" s="5">
        <f t="shared" si="141"/>
        <v>41042.208333333336</v>
      </c>
      <c r="S969" t="b">
        <v>0</v>
      </c>
      <c r="T969" t="b">
        <v>0</v>
      </c>
      <c r="U969" t="s">
        <v>319</v>
      </c>
      <c r="V969" s="5" t="str">
        <f t="shared" si="142"/>
        <v>music</v>
      </c>
      <c r="W969" t="str">
        <f t="shared" si="143"/>
        <v>world music</v>
      </c>
    </row>
    <row r="970" spans="1:23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 s="7">
        <f t="shared" si="135"/>
        <v>3.3820833333333336</v>
      </c>
      <c r="H970">
        <v>114</v>
      </c>
      <c r="I970" s="8">
        <f t="shared" si="136"/>
        <v>71.201754385964918</v>
      </c>
      <c r="J970" t="s">
        <v>21</v>
      </c>
      <c r="K970" t="s">
        <v>22</v>
      </c>
      <c r="L970">
        <v>1293861600</v>
      </c>
      <c r="M970" s="12">
        <f t="shared" si="137"/>
        <v>40544.25</v>
      </c>
      <c r="N970" s="14">
        <f t="shared" si="138"/>
        <v>40544.25</v>
      </c>
      <c r="O970" s="9" t="str">
        <f t="shared" si="139"/>
        <v>January</v>
      </c>
      <c r="P970" s="9">
        <f t="shared" si="140"/>
        <v>2011</v>
      </c>
      <c r="Q970">
        <v>1295157600</v>
      </c>
      <c r="R970" s="5">
        <f t="shared" si="141"/>
        <v>40559.25</v>
      </c>
      <c r="S970" t="b">
        <v>0</v>
      </c>
      <c r="T970" t="b">
        <v>0</v>
      </c>
      <c r="U970" t="s">
        <v>17</v>
      </c>
      <c r="V970" s="5" t="str">
        <f t="shared" si="142"/>
        <v>food</v>
      </c>
      <c r="W970" t="str">
        <f t="shared" si="143"/>
        <v>food trucks</v>
      </c>
    </row>
    <row r="971" spans="1:23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 s="7">
        <f t="shared" si="135"/>
        <v>1.0822784810126582</v>
      </c>
      <c r="H971">
        <v>93</v>
      </c>
      <c r="I971" s="8">
        <f t="shared" si="136"/>
        <v>91.935483870967744</v>
      </c>
      <c r="J971" t="s">
        <v>21</v>
      </c>
      <c r="K971" t="s">
        <v>22</v>
      </c>
      <c r="L971">
        <v>1576994400</v>
      </c>
      <c r="M971" s="12">
        <f t="shared" si="137"/>
        <v>43821.25</v>
      </c>
      <c r="N971" s="14">
        <f t="shared" si="138"/>
        <v>43821.25</v>
      </c>
      <c r="O971" s="9" t="str">
        <f t="shared" si="139"/>
        <v>December</v>
      </c>
      <c r="P971" s="9">
        <f t="shared" si="140"/>
        <v>2019</v>
      </c>
      <c r="Q971">
        <v>1577599200</v>
      </c>
      <c r="R971" s="5">
        <f t="shared" si="141"/>
        <v>43828.25</v>
      </c>
      <c r="S971" t="b">
        <v>0</v>
      </c>
      <c r="T971" t="b">
        <v>0</v>
      </c>
      <c r="U971" t="s">
        <v>33</v>
      </c>
      <c r="V971" s="5" t="str">
        <f t="shared" si="142"/>
        <v>theater</v>
      </c>
      <c r="W971" t="str">
        <f t="shared" si="143"/>
        <v>plays</v>
      </c>
    </row>
    <row r="972" spans="1:23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 s="7">
        <f t="shared" si="135"/>
        <v>0.60757639620653314</v>
      </c>
      <c r="H972">
        <v>594</v>
      </c>
      <c r="I972" s="8">
        <f t="shared" si="136"/>
        <v>97.069023569023571</v>
      </c>
      <c r="J972" t="s">
        <v>21</v>
      </c>
      <c r="K972" t="s">
        <v>22</v>
      </c>
      <c r="L972">
        <v>1304917200</v>
      </c>
      <c r="M972" s="12">
        <f t="shared" si="137"/>
        <v>40672.208333333336</v>
      </c>
      <c r="N972" s="14">
        <f t="shared" si="138"/>
        <v>40672.208333333336</v>
      </c>
      <c r="O972" s="9" t="str">
        <f t="shared" si="139"/>
        <v>May</v>
      </c>
      <c r="P972" s="9">
        <f t="shared" si="140"/>
        <v>2011</v>
      </c>
      <c r="Q972">
        <v>1305003600</v>
      </c>
      <c r="R972" s="5">
        <f t="shared" si="141"/>
        <v>40673.208333333336</v>
      </c>
      <c r="S972" t="b">
        <v>0</v>
      </c>
      <c r="T972" t="b">
        <v>0</v>
      </c>
      <c r="U972" t="s">
        <v>33</v>
      </c>
      <c r="V972" s="5" t="str">
        <f t="shared" si="142"/>
        <v>theater</v>
      </c>
      <c r="W972" t="str">
        <f t="shared" si="143"/>
        <v>plays</v>
      </c>
    </row>
    <row r="973" spans="1:23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 s="7">
        <f t="shared" si="135"/>
        <v>0.27725490196078434</v>
      </c>
      <c r="H973">
        <v>24</v>
      </c>
      <c r="I973" s="8">
        <f t="shared" si="136"/>
        <v>58.916666666666664</v>
      </c>
      <c r="J973" t="s">
        <v>21</v>
      </c>
      <c r="K973" t="s">
        <v>22</v>
      </c>
      <c r="L973">
        <v>1381208400</v>
      </c>
      <c r="M973" s="12">
        <f t="shared" si="137"/>
        <v>41555.208333333336</v>
      </c>
      <c r="N973" s="14">
        <f t="shared" si="138"/>
        <v>41555.208333333336</v>
      </c>
      <c r="O973" s="9" t="str">
        <f t="shared" si="139"/>
        <v>October</v>
      </c>
      <c r="P973" s="9">
        <f t="shared" si="140"/>
        <v>2013</v>
      </c>
      <c r="Q973">
        <v>1381726800</v>
      </c>
      <c r="R973" s="5">
        <f t="shared" si="141"/>
        <v>41561.208333333336</v>
      </c>
      <c r="S973" t="b">
        <v>0</v>
      </c>
      <c r="T973" t="b">
        <v>0</v>
      </c>
      <c r="U973" t="s">
        <v>269</v>
      </c>
      <c r="V973" s="5" t="str">
        <f t="shared" si="142"/>
        <v>film &amp; video</v>
      </c>
      <c r="W973" t="str">
        <f t="shared" si="143"/>
        <v>television</v>
      </c>
    </row>
    <row r="974" spans="1:23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7">
        <f t="shared" si="135"/>
        <v>2.283934426229508</v>
      </c>
      <c r="H974">
        <v>1681</v>
      </c>
      <c r="I974" s="8">
        <f t="shared" si="136"/>
        <v>58.015466983938133</v>
      </c>
      <c r="J974" t="s">
        <v>21</v>
      </c>
      <c r="K974" t="s">
        <v>22</v>
      </c>
      <c r="L974">
        <v>1401685200</v>
      </c>
      <c r="M974" s="12">
        <f t="shared" si="137"/>
        <v>41792.208333333336</v>
      </c>
      <c r="N974" s="14">
        <f t="shared" si="138"/>
        <v>41792.208333333336</v>
      </c>
      <c r="O974" s="9" t="str">
        <f t="shared" si="139"/>
        <v>June</v>
      </c>
      <c r="P974" s="9">
        <f t="shared" si="140"/>
        <v>2014</v>
      </c>
      <c r="Q974">
        <v>1402462800</v>
      </c>
      <c r="R974" s="5">
        <f t="shared" si="141"/>
        <v>41801.208333333336</v>
      </c>
      <c r="S974" t="b">
        <v>0</v>
      </c>
      <c r="T974" t="b">
        <v>1</v>
      </c>
      <c r="U974" t="s">
        <v>28</v>
      </c>
      <c r="V974" s="5" t="str">
        <f t="shared" si="142"/>
        <v>technology</v>
      </c>
      <c r="W974" t="str">
        <f t="shared" si="143"/>
        <v>web</v>
      </c>
    </row>
    <row r="975" spans="1:23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7">
        <f t="shared" si="135"/>
        <v>0.21615194054500414</v>
      </c>
      <c r="H975">
        <v>252</v>
      </c>
      <c r="I975" s="8">
        <f t="shared" si="136"/>
        <v>103.87301587301587</v>
      </c>
      <c r="J975" t="s">
        <v>21</v>
      </c>
      <c r="K975" t="s">
        <v>22</v>
      </c>
      <c r="L975">
        <v>1291960800</v>
      </c>
      <c r="M975" s="12">
        <f t="shared" si="137"/>
        <v>40522.25</v>
      </c>
      <c r="N975" s="14">
        <f t="shared" si="138"/>
        <v>40522.25</v>
      </c>
      <c r="O975" s="9" t="str">
        <f t="shared" si="139"/>
        <v>December</v>
      </c>
      <c r="P975" s="9">
        <f t="shared" si="140"/>
        <v>2010</v>
      </c>
      <c r="Q975">
        <v>1292133600</v>
      </c>
      <c r="R975" s="5">
        <f t="shared" si="141"/>
        <v>40524.25</v>
      </c>
      <c r="S975" t="b">
        <v>0</v>
      </c>
      <c r="T975" t="b">
        <v>1</v>
      </c>
      <c r="U975" t="s">
        <v>33</v>
      </c>
      <c r="V975" s="5" t="str">
        <f t="shared" si="142"/>
        <v>theater</v>
      </c>
      <c r="W975" t="str">
        <f t="shared" si="143"/>
        <v>plays</v>
      </c>
    </row>
    <row r="976" spans="1:23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 s="7">
        <f t="shared" si="135"/>
        <v>3.73875</v>
      </c>
      <c r="H976">
        <v>32</v>
      </c>
      <c r="I976" s="8">
        <f t="shared" si="136"/>
        <v>93.46875</v>
      </c>
      <c r="J976" t="s">
        <v>21</v>
      </c>
      <c r="K976" t="s">
        <v>22</v>
      </c>
      <c r="L976">
        <v>1368853200</v>
      </c>
      <c r="M976" s="12">
        <f t="shared" si="137"/>
        <v>41412.208333333336</v>
      </c>
      <c r="N976" s="14">
        <f t="shared" si="138"/>
        <v>41412.208333333336</v>
      </c>
      <c r="O976" s="9" t="str">
        <f t="shared" si="139"/>
        <v>May</v>
      </c>
      <c r="P976" s="9">
        <f t="shared" si="140"/>
        <v>2013</v>
      </c>
      <c r="Q976">
        <v>1368939600</v>
      </c>
      <c r="R976" s="5">
        <f t="shared" si="141"/>
        <v>41413.208333333336</v>
      </c>
      <c r="S976" t="b">
        <v>0</v>
      </c>
      <c r="T976" t="b">
        <v>0</v>
      </c>
      <c r="U976" t="s">
        <v>60</v>
      </c>
      <c r="V976" s="5" t="str">
        <f t="shared" si="142"/>
        <v>music</v>
      </c>
      <c r="W976" t="str">
        <f t="shared" si="143"/>
        <v>indie rock</v>
      </c>
    </row>
    <row r="977" spans="1:23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 s="7">
        <f t="shared" si="135"/>
        <v>1.5492592592592593</v>
      </c>
      <c r="H977">
        <v>135</v>
      </c>
      <c r="I977" s="8">
        <f t="shared" si="136"/>
        <v>61.970370370370368</v>
      </c>
      <c r="J977" t="s">
        <v>21</v>
      </c>
      <c r="K977" t="s">
        <v>22</v>
      </c>
      <c r="L977">
        <v>1448776800</v>
      </c>
      <c r="M977" s="12">
        <f t="shared" si="137"/>
        <v>42337.25</v>
      </c>
      <c r="N977" s="14">
        <f t="shared" si="138"/>
        <v>42337.25</v>
      </c>
      <c r="O977" s="9" t="str">
        <f t="shared" si="139"/>
        <v>November</v>
      </c>
      <c r="P977" s="9">
        <f t="shared" si="140"/>
        <v>2015</v>
      </c>
      <c r="Q977">
        <v>1452146400</v>
      </c>
      <c r="R977" s="5">
        <f t="shared" si="141"/>
        <v>42376.25</v>
      </c>
      <c r="S977" t="b">
        <v>0</v>
      </c>
      <c r="T977" t="b">
        <v>1</v>
      </c>
      <c r="U977" t="s">
        <v>33</v>
      </c>
      <c r="V977" s="5" t="str">
        <f t="shared" si="142"/>
        <v>theater</v>
      </c>
      <c r="W977" t="str">
        <f t="shared" si="143"/>
        <v>plays</v>
      </c>
    </row>
    <row r="978" spans="1:23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 s="7">
        <f t="shared" si="135"/>
        <v>3.2214999999999998</v>
      </c>
      <c r="H978">
        <v>140</v>
      </c>
      <c r="I978" s="8">
        <f t="shared" si="136"/>
        <v>92.042857142857144</v>
      </c>
      <c r="J978" t="s">
        <v>21</v>
      </c>
      <c r="K978" t="s">
        <v>22</v>
      </c>
      <c r="L978">
        <v>1296194400</v>
      </c>
      <c r="M978" s="12">
        <f t="shared" si="137"/>
        <v>40571.25</v>
      </c>
      <c r="N978" s="14">
        <f t="shared" si="138"/>
        <v>40571.25</v>
      </c>
      <c r="O978" s="9" t="str">
        <f t="shared" si="139"/>
        <v>January</v>
      </c>
      <c r="P978" s="9">
        <f t="shared" si="140"/>
        <v>2011</v>
      </c>
      <c r="Q978">
        <v>1296712800</v>
      </c>
      <c r="R978" s="5">
        <f t="shared" si="141"/>
        <v>40577.25</v>
      </c>
      <c r="S978" t="b">
        <v>0</v>
      </c>
      <c r="T978" t="b">
        <v>1</v>
      </c>
      <c r="U978" t="s">
        <v>33</v>
      </c>
      <c r="V978" s="5" t="str">
        <f t="shared" si="142"/>
        <v>theater</v>
      </c>
      <c r="W978" t="str">
        <f t="shared" si="143"/>
        <v>plays</v>
      </c>
    </row>
    <row r="979" spans="1:23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 s="7">
        <f t="shared" si="135"/>
        <v>0.73957142857142855</v>
      </c>
      <c r="H979">
        <v>67</v>
      </c>
      <c r="I979" s="8">
        <f t="shared" si="136"/>
        <v>77.268656716417908</v>
      </c>
      <c r="J979" t="s">
        <v>21</v>
      </c>
      <c r="K979" t="s">
        <v>22</v>
      </c>
      <c r="L979">
        <v>1517983200</v>
      </c>
      <c r="M979" s="12">
        <f t="shared" si="137"/>
        <v>43138.25</v>
      </c>
      <c r="N979" s="14">
        <f t="shared" si="138"/>
        <v>43138.25</v>
      </c>
      <c r="O979" s="9" t="str">
        <f t="shared" si="139"/>
        <v>February</v>
      </c>
      <c r="P979" s="9">
        <f t="shared" si="140"/>
        <v>2018</v>
      </c>
      <c r="Q979">
        <v>1520748000</v>
      </c>
      <c r="R979" s="5">
        <f t="shared" si="141"/>
        <v>43170.25</v>
      </c>
      <c r="S979" t="b">
        <v>0</v>
      </c>
      <c r="T979" t="b">
        <v>0</v>
      </c>
      <c r="U979" t="s">
        <v>17</v>
      </c>
      <c r="V979" s="5" t="str">
        <f t="shared" si="142"/>
        <v>food</v>
      </c>
      <c r="W979" t="str">
        <f t="shared" si="143"/>
        <v>food trucks</v>
      </c>
    </row>
    <row r="980" spans="1:23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 s="7">
        <f t="shared" si="135"/>
        <v>8.641</v>
      </c>
      <c r="H980">
        <v>92</v>
      </c>
      <c r="I980" s="8">
        <f t="shared" si="136"/>
        <v>93.923913043478265</v>
      </c>
      <c r="J980" t="s">
        <v>21</v>
      </c>
      <c r="K980" t="s">
        <v>22</v>
      </c>
      <c r="L980">
        <v>1478930400</v>
      </c>
      <c r="M980" s="12">
        <f t="shared" si="137"/>
        <v>42686.25</v>
      </c>
      <c r="N980" s="14">
        <f t="shared" si="138"/>
        <v>42686.25</v>
      </c>
      <c r="O980" s="9" t="str">
        <f t="shared" si="139"/>
        <v>November</v>
      </c>
      <c r="P980" s="9">
        <f t="shared" si="140"/>
        <v>2016</v>
      </c>
      <c r="Q980">
        <v>1480831200</v>
      </c>
      <c r="R980" s="5">
        <f t="shared" si="141"/>
        <v>42708.25</v>
      </c>
      <c r="S980" t="b">
        <v>0</v>
      </c>
      <c r="T980" t="b">
        <v>0</v>
      </c>
      <c r="U980" t="s">
        <v>89</v>
      </c>
      <c r="V980" s="5" t="str">
        <f t="shared" si="142"/>
        <v>games</v>
      </c>
      <c r="W980" t="str">
        <f t="shared" si="143"/>
        <v>video games</v>
      </c>
    </row>
    <row r="981" spans="1:23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 s="7">
        <f t="shared" si="135"/>
        <v>1.432624584717608</v>
      </c>
      <c r="H981">
        <v>1015</v>
      </c>
      <c r="I981" s="8">
        <f t="shared" si="136"/>
        <v>84.969458128078813</v>
      </c>
      <c r="J981" t="s">
        <v>40</v>
      </c>
      <c r="K981" t="s">
        <v>41</v>
      </c>
      <c r="L981">
        <v>1426395600</v>
      </c>
      <c r="M981" s="12">
        <f t="shared" si="137"/>
        <v>42078.208333333328</v>
      </c>
      <c r="N981" s="14">
        <f t="shared" si="138"/>
        <v>42078.208333333328</v>
      </c>
      <c r="O981" s="9" t="str">
        <f t="shared" si="139"/>
        <v>March</v>
      </c>
      <c r="P981" s="9">
        <f t="shared" si="140"/>
        <v>2015</v>
      </c>
      <c r="Q981">
        <v>1426914000</v>
      </c>
      <c r="R981" s="5">
        <f t="shared" si="141"/>
        <v>42084.208333333328</v>
      </c>
      <c r="S981" t="b">
        <v>0</v>
      </c>
      <c r="T981" t="b">
        <v>0</v>
      </c>
      <c r="U981" t="s">
        <v>33</v>
      </c>
      <c r="V981" s="5" t="str">
        <f t="shared" si="142"/>
        <v>theater</v>
      </c>
      <c r="W981" t="str">
        <f t="shared" si="143"/>
        <v>plays</v>
      </c>
    </row>
    <row r="982" spans="1:23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7">
        <f t="shared" si="135"/>
        <v>0.40281762295081969</v>
      </c>
      <c r="H982">
        <v>742</v>
      </c>
      <c r="I982" s="8">
        <f t="shared" si="136"/>
        <v>105.97035040431267</v>
      </c>
      <c r="J982" t="s">
        <v>21</v>
      </c>
      <c r="K982" t="s">
        <v>22</v>
      </c>
      <c r="L982">
        <v>1446181200</v>
      </c>
      <c r="M982" s="12">
        <f t="shared" si="137"/>
        <v>42307.208333333328</v>
      </c>
      <c r="N982" s="14">
        <f t="shared" si="138"/>
        <v>42307.208333333328</v>
      </c>
      <c r="O982" s="9" t="str">
        <f t="shared" si="139"/>
        <v>October</v>
      </c>
      <c r="P982" s="9">
        <f t="shared" si="140"/>
        <v>2015</v>
      </c>
      <c r="Q982">
        <v>1446616800</v>
      </c>
      <c r="R982" s="5">
        <f t="shared" si="141"/>
        <v>42312.25</v>
      </c>
      <c r="S982" t="b">
        <v>1</v>
      </c>
      <c r="T982" t="b">
        <v>0</v>
      </c>
      <c r="U982" t="s">
        <v>68</v>
      </c>
      <c r="V982" s="5" t="str">
        <f t="shared" si="142"/>
        <v>publishing</v>
      </c>
      <c r="W982" t="str">
        <f t="shared" si="143"/>
        <v>nonfiction</v>
      </c>
    </row>
    <row r="983" spans="1:23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 s="7">
        <f t="shared" si="135"/>
        <v>1.7822388059701493</v>
      </c>
      <c r="H983">
        <v>323</v>
      </c>
      <c r="I983" s="8">
        <f t="shared" si="136"/>
        <v>36.969040247678016</v>
      </c>
      <c r="J983" t="s">
        <v>21</v>
      </c>
      <c r="K983" t="s">
        <v>22</v>
      </c>
      <c r="L983">
        <v>1514181600</v>
      </c>
      <c r="M983" s="12">
        <f t="shared" si="137"/>
        <v>43094.25</v>
      </c>
      <c r="N983" s="14">
        <f t="shared" si="138"/>
        <v>43094.25</v>
      </c>
      <c r="O983" s="9" t="str">
        <f t="shared" si="139"/>
        <v>December</v>
      </c>
      <c r="P983" s="9">
        <f t="shared" si="140"/>
        <v>2017</v>
      </c>
      <c r="Q983">
        <v>1517032800</v>
      </c>
      <c r="R983" s="5">
        <f t="shared" si="141"/>
        <v>43127.25</v>
      </c>
      <c r="S983" t="b">
        <v>0</v>
      </c>
      <c r="T983" t="b">
        <v>0</v>
      </c>
      <c r="U983" t="s">
        <v>28</v>
      </c>
      <c r="V983" s="5" t="str">
        <f t="shared" si="142"/>
        <v>technology</v>
      </c>
      <c r="W983" t="str">
        <f t="shared" si="143"/>
        <v>web</v>
      </c>
    </row>
    <row r="984" spans="1:23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 s="7">
        <f t="shared" si="135"/>
        <v>0.84930555555555554</v>
      </c>
      <c r="H984">
        <v>75</v>
      </c>
      <c r="I984" s="8">
        <f t="shared" si="136"/>
        <v>81.533333333333331</v>
      </c>
      <c r="J984" t="s">
        <v>21</v>
      </c>
      <c r="K984" t="s">
        <v>22</v>
      </c>
      <c r="L984">
        <v>1311051600</v>
      </c>
      <c r="M984" s="12">
        <f t="shared" si="137"/>
        <v>40743.208333333336</v>
      </c>
      <c r="N984" s="14">
        <f t="shared" si="138"/>
        <v>40743.208333333336</v>
      </c>
      <c r="O984" s="9" t="str">
        <f t="shared" si="139"/>
        <v>July</v>
      </c>
      <c r="P984" s="9">
        <f t="shared" si="140"/>
        <v>2011</v>
      </c>
      <c r="Q984">
        <v>1311224400</v>
      </c>
      <c r="R984" s="5">
        <f t="shared" si="141"/>
        <v>40745.208333333336</v>
      </c>
      <c r="S984" t="b">
        <v>0</v>
      </c>
      <c r="T984" t="b">
        <v>1</v>
      </c>
      <c r="U984" t="s">
        <v>42</v>
      </c>
      <c r="V984" s="5" t="str">
        <f t="shared" si="142"/>
        <v>film &amp; video</v>
      </c>
      <c r="W984" t="str">
        <f t="shared" si="143"/>
        <v>documentary</v>
      </c>
    </row>
    <row r="985" spans="1:23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7">
        <f t="shared" si="135"/>
        <v>1.4593648334624323</v>
      </c>
      <c r="H985">
        <v>2326</v>
      </c>
      <c r="I985" s="8">
        <f t="shared" si="136"/>
        <v>80.999140154772135</v>
      </c>
      <c r="J985" t="s">
        <v>21</v>
      </c>
      <c r="K985" t="s">
        <v>22</v>
      </c>
      <c r="L985">
        <v>1564894800</v>
      </c>
      <c r="M985" s="12">
        <f t="shared" si="137"/>
        <v>43681.208333333328</v>
      </c>
      <c r="N985" s="14">
        <f t="shared" si="138"/>
        <v>43681.208333333328</v>
      </c>
      <c r="O985" s="9" t="str">
        <f t="shared" si="139"/>
        <v>August</v>
      </c>
      <c r="P985" s="9">
        <f t="shared" si="140"/>
        <v>2019</v>
      </c>
      <c r="Q985">
        <v>1566190800</v>
      </c>
      <c r="R985" s="5">
        <f t="shared" si="141"/>
        <v>43696.208333333328</v>
      </c>
      <c r="S985" t="b">
        <v>0</v>
      </c>
      <c r="T985" t="b">
        <v>0</v>
      </c>
      <c r="U985" t="s">
        <v>42</v>
      </c>
      <c r="V985" s="5" t="str">
        <f t="shared" si="142"/>
        <v>film &amp; video</v>
      </c>
      <c r="W985" t="str">
        <f t="shared" si="143"/>
        <v>documentary</v>
      </c>
    </row>
    <row r="986" spans="1:23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 s="7">
        <f t="shared" si="135"/>
        <v>1.5246153846153847</v>
      </c>
      <c r="H986">
        <v>381</v>
      </c>
      <c r="I986" s="8">
        <f t="shared" si="136"/>
        <v>26.010498687664043</v>
      </c>
      <c r="J986" t="s">
        <v>21</v>
      </c>
      <c r="K986" t="s">
        <v>22</v>
      </c>
      <c r="L986">
        <v>1567918800</v>
      </c>
      <c r="M986" s="12">
        <f t="shared" si="137"/>
        <v>43716.208333333328</v>
      </c>
      <c r="N986" s="14">
        <f t="shared" si="138"/>
        <v>43716.208333333328</v>
      </c>
      <c r="O986" s="9" t="str">
        <f t="shared" si="139"/>
        <v>September</v>
      </c>
      <c r="P986" s="9">
        <f t="shared" si="140"/>
        <v>2019</v>
      </c>
      <c r="Q986">
        <v>1570165200</v>
      </c>
      <c r="R986" s="5">
        <f t="shared" si="141"/>
        <v>43742.208333333328</v>
      </c>
      <c r="S986" t="b">
        <v>0</v>
      </c>
      <c r="T986" t="b">
        <v>0</v>
      </c>
      <c r="U986" t="s">
        <v>33</v>
      </c>
      <c r="V986" s="5" t="str">
        <f t="shared" si="142"/>
        <v>theater</v>
      </c>
      <c r="W986" t="str">
        <f t="shared" si="143"/>
        <v>plays</v>
      </c>
    </row>
    <row r="987" spans="1:23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7">
        <f t="shared" si="135"/>
        <v>0.67129542790152408</v>
      </c>
      <c r="H987">
        <v>4405</v>
      </c>
      <c r="I987" s="8">
        <f t="shared" si="136"/>
        <v>25.998410896708286</v>
      </c>
      <c r="J987" t="s">
        <v>21</v>
      </c>
      <c r="K987" t="s">
        <v>22</v>
      </c>
      <c r="L987">
        <v>1386309600</v>
      </c>
      <c r="M987" s="12">
        <f t="shared" si="137"/>
        <v>41614.25</v>
      </c>
      <c r="N987" s="14">
        <f t="shared" si="138"/>
        <v>41614.25</v>
      </c>
      <c r="O987" s="9" t="str">
        <f t="shared" si="139"/>
        <v>December</v>
      </c>
      <c r="P987" s="9">
        <f t="shared" si="140"/>
        <v>2013</v>
      </c>
      <c r="Q987">
        <v>1388556000</v>
      </c>
      <c r="R987" s="5">
        <f t="shared" si="141"/>
        <v>41640.25</v>
      </c>
      <c r="S987" t="b">
        <v>0</v>
      </c>
      <c r="T987" t="b">
        <v>1</v>
      </c>
      <c r="U987" t="s">
        <v>23</v>
      </c>
      <c r="V987" s="5" t="str">
        <f t="shared" si="142"/>
        <v>music</v>
      </c>
      <c r="W987" t="str">
        <f t="shared" si="143"/>
        <v>rock</v>
      </c>
    </row>
    <row r="988" spans="1:23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 s="7">
        <f t="shared" si="135"/>
        <v>0.40307692307692305</v>
      </c>
      <c r="H988">
        <v>92</v>
      </c>
      <c r="I988" s="8">
        <f t="shared" si="136"/>
        <v>34.173913043478258</v>
      </c>
      <c r="J988" t="s">
        <v>21</v>
      </c>
      <c r="K988" t="s">
        <v>22</v>
      </c>
      <c r="L988">
        <v>1301979600</v>
      </c>
      <c r="M988" s="12">
        <f t="shared" si="137"/>
        <v>40638.208333333336</v>
      </c>
      <c r="N988" s="14">
        <f t="shared" si="138"/>
        <v>40638.208333333336</v>
      </c>
      <c r="O988" s="9" t="str">
        <f t="shared" si="139"/>
        <v>April</v>
      </c>
      <c r="P988" s="9">
        <f t="shared" si="140"/>
        <v>2011</v>
      </c>
      <c r="Q988">
        <v>1303189200</v>
      </c>
      <c r="R988" s="5">
        <f t="shared" si="141"/>
        <v>40652.208333333336</v>
      </c>
      <c r="S988" t="b">
        <v>0</v>
      </c>
      <c r="T988" t="b">
        <v>0</v>
      </c>
      <c r="U988" t="s">
        <v>23</v>
      </c>
      <c r="V988" s="5" t="str">
        <f t="shared" si="142"/>
        <v>music</v>
      </c>
      <c r="W988" t="str">
        <f t="shared" si="143"/>
        <v>rock</v>
      </c>
    </row>
    <row r="989" spans="1:23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 s="7">
        <f t="shared" si="135"/>
        <v>2.1679032258064517</v>
      </c>
      <c r="H989">
        <v>480</v>
      </c>
      <c r="I989" s="8">
        <f t="shared" si="136"/>
        <v>28.002083333333335</v>
      </c>
      <c r="J989" t="s">
        <v>21</v>
      </c>
      <c r="K989" t="s">
        <v>22</v>
      </c>
      <c r="L989">
        <v>1493269200</v>
      </c>
      <c r="M989" s="12">
        <f t="shared" si="137"/>
        <v>42852.208333333328</v>
      </c>
      <c r="N989" s="14">
        <f t="shared" si="138"/>
        <v>42852.208333333328</v>
      </c>
      <c r="O989" s="9" t="str">
        <f t="shared" si="139"/>
        <v>April</v>
      </c>
      <c r="P989" s="9">
        <f t="shared" si="140"/>
        <v>2017</v>
      </c>
      <c r="Q989">
        <v>1494478800</v>
      </c>
      <c r="R989" s="5">
        <f t="shared" si="141"/>
        <v>42866.208333333328</v>
      </c>
      <c r="S989" t="b">
        <v>0</v>
      </c>
      <c r="T989" t="b">
        <v>0</v>
      </c>
      <c r="U989" t="s">
        <v>42</v>
      </c>
      <c r="V989" s="5" t="str">
        <f t="shared" si="142"/>
        <v>film &amp; video</v>
      </c>
      <c r="W989" t="str">
        <f t="shared" si="143"/>
        <v>documentary</v>
      </c>
    </row>
    <row r="990" spans="1:23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 s="7">
        <f t="shared" si="135"/>
        <v>0.52117021276595743</v>
      </c>
      <c r="H990">
        <v>64</v>
      </c>
      <c r="I990" s="8">
        <f t="shared" si="136"/>
        <v>76.546875</v>
      </c>
      <c r="J990" t="s">
        <v>21</v>
      </c>
      <c r="K990" t="s">
        <v>22</v>
      </c>
      <c r="L990">
        <v>1478930400</v>
      </c>
      <c r="M990" s="12">
        <f t="shared" si="137"/>
        <v>42686.25</v>
      </c>
      <c r="N990" s="14">
        <f t="shared" si="138"/>
        <v>42686.25</v>
      </c>
      <c r="O990" s="9" t="str">
        <f t="shared" si="139"/>
        <v>November</v>
      </c>
      <c r="P990" s="9">
        <f t="shared" si="140"/>
        <v>2016</v>
      </c>
      <c r="Q990">
        <v>1480744800</v>
      </c>
      <c r="R990" s="5">
        <f t="shared" si="141"/>
        <v>42707.25</v>
      </c>
      <c r="S990" t="b">
        <v>0</v>
      </c>
      <c r="T990" t="b">
        <v>0</v>
      </c>
      <c r="U990" t="s">
        <v>133</v>
      </c>
      <c r="V990" s="5" t="str">
        <f t="shared" si="142"/>
        <v>publishing</v>
      </c>
      <c r="W990" t="str">
        <f t="shared" si="143"/>
        <v>radio &amp; podcasts</v>
      </c>
    </row>
    <row r="991" spans="1:23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 s="7">
        <f t="shared" si="135"/>
        <v>4.9958333333333336</v>
      </c>
      <c r="H991">
        <v>226</v>
      </c>
      <c r="I991" s="8">
        <f t="shared" si="136"/>
        <v>53.053097345132741</v>
      </c>
      <c r="J991" t="s">
        <v>21</v>
      </c>
      <c r="K991" t="s">
        <v>22</v>
      </c>
      <c r="L991">
        <v>1555390800</v>
      </c>
      <c r="M991" s="12">
        <f t="shared" si="137"/>
        <v>43571.208333333328</v>
      </c>
      <c r="N991" s="14">
        <f t="shared" si="138"/>
        <v>43571.208333333328</v>
      </c>
      <c r="O991" s="9" t="str">
        <f t="shared" si="139"/>
        <v>April</v>
      </c>
      <c r="P991" s="9">
        <f t="shared" si="140"/>
        <v>2019</v>
      </c>
      <c r="Q991">
        <v>1555822800</v>
      </c>
      <c r="R991" s="5">
        <f t="shared" si="141"/>
        <v>43576.208333333328</v>
      </c>
      <c r="S991" t="b">
        <v>0</v>
      </c>
      <c r="T991" t="b">
        <v>0</v>
      </c>
      <c r="U991" t="s">
        <v>206</v>
      </c>
      <c r="V991" s="5" t="str">
        <f t="shared" si="142"/>
        <v>publishing</v>
      </c>
      <c r="W991" t="str">
        <f t="shared" si="143"/>
        <v>translations</v>
      </c>
    </row>
    <row r="992" spans="1:23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 s="7">
        <f t="shared" si="135"/>
        <v>0.87679487179487181</v>
      </c>
      <c r="H992">
        <v>64</v>
      </c>
      <c r="I992" s="8">
        <f t="shared" si="136"/>
        <v>106.859375</v>
      </c>
      <c r="J992" t="s">
        <v>21</v>
      </c>
      <c r="K992" t="s">
        <v>22</v>
      </c>
      <c r="L992">
        <v>1456984800</v>
      </c>
      <c r="M992" s="12">
        <f t="shared" si="137"/>
        <v>42432.25</v>
      </c>
      <c r="N992" s="14">
        <f t="shared" si="138"/>
        <v>42432.25</v>
      </c>
      <c r="O992" s="9" t="str">
        <f t="shared" si="139"/>
        <v>March</v>
      </c>
      <c r="P992" s="9">
        <f t="shared" si="140"/>
        <v>2016</v>
      </c>
      <c r="Q992">
        <v>1458882000</v>
      </c>
      <c r="R992" s="5">
        <f t="shared" si="141"/>
        <v>42454.208333333328</v>
      </c>
      <c r="S992" t="b">
        <v>0</v>
      </c>
      <c r="T992" t="b">
        <v>1</v>
      </c>
      <c r="U992" t="s">
        <v>53</v>
      </c>
      <c r="V992" s="5" t="str">
        <f t="shared" si="142"/>
        <v>film &amp; video</v>
      </c>
      <c r="W992" t="str">
        <f t="shared" si="143"/>
        <v>drama</v>
      </c>
    </row>
    <row r="993" spans="1:23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 s="7">
        <f t="shared" si="135"/>
        <v>1.131734693877551</v>
      </c>
      <c r="H993">
        <v>241</v>
      </c>
      <c r="I993" s="8">
        <f t="shared" si="136"/>
        <v>46.020746887966808</v>
      </c>
      <c r="J993" t="s">
        <v>21</v>
      </c>
      <c r="K993" t="s">
        <v>22</v>
      </c>
      <c r="L993">
        <v>1411621200</v>
      </c>
      <c r="M993" s="12">
        <f t="shared" si="137"/>
        <v>41907.208333333336</v>
      </c>
      <c r="N993" s="14">
        <f t="shared" si="138"/>
        <v>41907.208333333336</v>
      </c>
      <c r="O993" s="9" t="str">
        <f t="shared" si="139"/>
        <v>September</v>
      </c>
      <c r="P993" s="9">
        <f t="shared" si="140"/>
        <v>2014</v>
      </c>
      <c r="Q993">
        <v>1411966800</v>
      </c>
      <c r="R993" s="5">
        <f t="shared" si="141"/>
        <v>41911.208333333336</v>
      </c>
      <c r="S993" t="b">
        <v>0</v>
      </c>
      <c r="T993" t="b">
        <v>1</v>
      </c>
      <c r="U993" t="s">
        <v>23</v>
      </c>
      <c r="V993" s="5" t="str">
        <f t="shared" si="142"/>
        <v>music</v>
      </c>
      <c r="W993" t="str">
        <f t="shared" si="143"/>
        <v>rock</v>
      </c>
    </row>
    <row r="994" spans="1:23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 s="7">
        <f t="shared" si="135"/>
        <v>4.2654838709677421</v>
      </c>
      <c r="H994">
        <v>132</v>
      </c>
      <c r="I994" s="8">
        <f t="shared" si="136"/>
        <v>100.17424242424242</v>
      </c>
      <c r="J994" t="s">
        <v>21</v>
      </c>
      <c r="K994" t="s">
        <v>22</v>
      </c>
      <c r="L994">
        <v>1525669200</v>
      </c>
      <c r="M994" s="12">
        <f t="shared" si="137"/>
        <v>43227.208333333328</v>
      </c>
      <c r="N994" s="14">
        <f t="shared" si="138"/>
        <v>43227.208333333328</v>
      </c>
      <c r="O994" s="9" t="str">
        <f t="shared" si="139"/>
        <v>May</v>
      </c>
      <c r="P994" s="9">
        <f t="shared" si="140"/>
        <v>2018</v>
      </c>
      <c r="Q994">
        <v>1526878800</v>
      </c>
      <c r="R994" s="5">
        <f t="shared" si="141"/>
        <v>43241.208333333328</v>
      </c>
      <c r="S994" t="b">
        <v>0</v>
      </c>
      <c r="T994" t="b">
        <v>1</v>
      </c>
      <c r="U994" t="s">
        <v>53</v>
      </c>
      <c r="V994" s="5" t="str">
        <f t="shared" si="142"/>
        <v>film &amp; video</v>
      </c>
      <c r="W994" t="str">
        <f t="shared" si="143"/>
        <v>drama</v>
      </c>
    </row>
    <row r="995" spans="1:23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 s="7">
        <f t="shared" si="135"/>
        <v>0.77632653061224488</v>
      </c>
      <c r="H995">
        <v>75</v>
      </c>
      <c r="I995" s="8">
        <f t="shared" si="136"/>
        <v>101.44</v>
      </c>
      <c r="J995" t="s">
        <v>107</v>
      </c>
      <c r="K995" t="s">
        <v>108</v>
      </c>
      <c r="L995">
        <v>1450936800</v>
      </c>
      <c r="M995" s="12">
        <f t="shared" si="137"/>
        <v>42362.25</v>
      </c>
      <c r="N995" s="14">
        <f t="shared" si="138"/>
        <v>42362.25</v>
      </c>
      <c r="O995" s="9" t="str">
        <f t="shared" si="139"/>
        <v>December</v>
      </c>
      <c r="P995" s="9">
        <f t="shared" si="140"/>
        <v>2015</v>
      </c>
      <c r="Q995">
        <v>1452405600</v>
      </c>
      <c r="R995" s="5">
        <f t="shared" si="141"/>
        <v>42379.25</v>
      </c>
      <c r="S995" t="b">
        <v>0</v>
      </c>
      <c r="T995" t="b">
        <v>1</v>
      </c>
      <c r="U995" t="s">
        <v>122</v>
      </c>
      <c r="V995" s="5" t="str">
        <f t="shared" si="142"/>
        <v>photography</v>
      </c>
      <c r="W995" t="str">
        <f t="shared" si="143"/>
        <v>photography books</v>
      </c>
    </row>
    <row r="996" spans="1:23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7">
        <f t="shared" si="135"/>
        <v>0.52496810772501767</v>
      </c>
      <c r="H996">
        <v>842</v>
      </c>
      <c r="I996" s="8">
        <f t="shared" si="136"/>
        <v>87.972684085510693</v>
      </c>
      <c r="J996" t="s">
        <v>21</v>
      </c>
      <c r="K996" t="s">
        <v>22</v>
      </c>
      <c r="L996">
        <v>1413522000</v>
      </c>
      <c r="M996" s="12">
        <f t="shared" si="137"/>
        <v>41929.208333333336</v>
      </c>
      <c r="N996" s="14">
        <f t="shared" si="138"/>
        <v>41929.208333333336</v>
      </c>
      <c r="O996" s="9" t="str">
        <f t="shared" si="139"/>
        <v>October</v>
      </c>
      <c r="P996" s="9">
        <f t="shared" si="140"/>
        <v>2014</v>
      </c>
      <c r="Q996">
        <v>1414040400</v>
      </c>
      <c r="R996" s="5">
        <f t="shared" si="141"/>
        <v>41935.208333333336</v>
      </c>
      <c r="S996" t="b">
        <v>0</v>
      </c>
      <c r="T996" t="b">
        <v>1</v>
      </c>
      <c r="U996" t="s">
        <v>206</v>
      </c>
      <c r="V996" s="5" t="str">
        <f t="shared" si="142"/>
        <v>publishing</v>
      </c>
      <c r="W996" t="str">
        <f t="shared" si="143"/>
        <v>translations</v>
      </c>
    </row>
    <row r="997" spans="1:23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7">
        <f t="shared" si="135"/>
        <v>1.5746762589928058</v>
      </c>
      <c r="H997">
        <v>2043</v>
      </c>
      <c r="I997" s="8">
        <f t="shared" si="136"/>
        <v>74.995594713656388</v>
      </c>
      <c r="J997" t="s">
        <v>21</v>
      </c>
      <c r="K997" t="s">
        <v>22</v>
      </c>
      <c r="L997">
        <v>1541307600</v>
      </c>
      <c r="M997" s="12">
        <f t="shared" si="137"/>
        <v>43408.208333333328</v>
      </c>
      <c r="N997" s="14">
        <f t="shared" si="138"/>
        <v>43408.208333333328</v>
      </c>
      <c r="O997" s="9" t="str">
        <f t="shared" si="139"/>
        <v>November</v>
      </c>
      <c r="P997" s="9">
        <f t="shared" si="140"/>
        <v>2018</v>
      </c>
      <c r="Q997">
        <v>1543816800</v>
      </c>
      <c r="R997" s="5">
        <f t="shared" si="141"/>
        <v>43437.25</v>
      </c>
      <c r="S997" t="b">
        <v>0</v>
      </c>
      <c r="T997" t="b">
        <v>1</v>
      </c>
      <c r="U997" t="s">
        <v>17</v>
      </c>
      <c r="V997" s="5" t="str">
        <f t="shared" si="142"/>
        <v>food</v>
      </c>
      <c r="W997" t="str">
        <f t="shared" si="143"/>
        <v>food trucks</v>
      </c>
    </row>
    <row r="998" spans="1:23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 s="7">
        <f t="shared" si="135"/>
        <v>0.72939393939393937</v>
      </c>
      <c r="H998">
        <v>112</v>
      </c>
      <c r="I998" s="8">
        <f t="shared" si="136"/>
        <v>42.982142857142854</v>
      </c>
      <c r="J998" t="s">
        <v>21</v>
      </c>
      <c r="K998" t="s">
        <v>22</v>
      </c>
      <c r="L998">
        <v>1357106400</v>
      </c>
      <c r="M998" s="12">
        <f t="shared" si="137"/>
        <v>41276.25</v>
      </c>
      <c r="N998" s="14">
        <f t="shared" si="138"/>
        <v>41276.25</v>
      </c>
      <c r="O998" s="9" t="str">
        <f t="shared" si="139"/>
        <v>January</v>
      </c>
      <c r="P998" s="9">
        <f t="shared" si="140"/>
        <v>2013</v>
      </c>
      <c r="Q998">
        <v>1359698400</v>
      </c>
      <c r="R998" s="5">
        <f t="shared" si="141"/>
        <v>41306.25</v>
      </c>
      <c r="S998" t="b">
        <v>0</v>
      </c>
      <c r="T998" t="b">
        <v>0</v>
      </c>
      <c r="U998" t="s">
        <v>33</v>
      </c>
      <c r="V998" s="5" t="str">
        <f t="shared" si="142"/>
        <v>theater</v>
      </c>
      <c r="W998" t="str">
        <f t="shared" si="143"/>
        <v>plays</v>
      </c>
    </row>
    <row r="999" spans="1:23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 s="7">
        <f t="shared" si="135"/>
        <v>0.60565789473684206</v>
      </c>
      <c r="H999">
        <v>139</v>
      </c>
      <c r="I999" s="8">
        <f t="shared" si="136"/>
        <v>33.115107913669064</v>
      </c>
      <c r="J999" t="s">
        <v>107</v>
      </c>
      <c r="K999" t="s">
        <v>108</v>
      </c>
      <c r="L999">
        <v>1390197600</v>
      </c>
      <c r="M999" s="12">
        <f t="shared" si="137"/>
        <v>41659.25</v>
      </c>
      <c r="N999" s="14">
        <f t="shared" si="138"/>
        <v>41659.25</v>
      </c>
      <c r="O999" s="9" t="str">
        <f t="shared" si="139"/>
        <v>January</v>
      </c>
      <c r="P999" s="9">
        <f t="shared" si="140"/>
        <v>2014</v>
      </c>
      <c r="Q999">
        <v>1390629600</v>
      </c>
      <c r="R999" s="5">
        <f t="shared" si="141"/>
        <v>41664.25</v>
      </c>
      <c r="S999" t="b">
        <v>0</v>
      </c>
      <c r="T999" t="b">
        <v>0</v>
      </c>
      <c r="U999" t="s">
        <v>33</v>
      </c>
      <c r="V999" s="5" t="str">
        <f t="shared" si="142"/>
        <v>theater</v>
      </c>
      <c r="W999" t="str">
        <f t="shared" si="143"/>
        <v>plays</v>
      </c>
    </row>
    <row r="1000" spans="1:23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7">
        <f t="shared" si="135"/>
        <v>0.5679129129129129</v>
      </c>
      <c r="H1000">
        <v>374</v>
      </c>
      <c r="I1000" s="8">
        <f t="shared" si="136"/>
        <v>101.13101604278074</v>
      </c>
      <c r="J1000" t="s">
        <v>21</v>
      </c>
      <c r="K1000" t="s">
        <v>22</v>
      </c>
      <c r="L1000">
        <v>1265868000</v>
      </c>
      <c r="M1000" s="12">
        <f t="shared" si="137"/>
        <v>40220.25</v>
      </c>
      <c r="N1000" s="14">
        <f t="shared" si="138"/>
        <v>40220.25</v>
      </c>
      <c r="O1000" s="9" t="str">
        <f t="shared" si="139"/>
        <v>February</v>
      </c>
      <c r="P1000" s="9">
        <f t="shared" si="140"/>
        <v>2010</v>
      </c>
      <c r="Q1000">
        <v>1267077600</v>
      </c>
      <c r="R1000" s="5">
        <f t="shared" si="141"/>
        <v>40234.25</v>
      </c>
      <c r="S1000" t="b">
        <v>0</v>
      </c>
      <c r="T1000" t="b">
        <v>1</v>
      </c>
      <c r="U1000" t="s">
        <v>60</v>
      </c>
      <c r="V1000" s="5" t="str">
        <f t="shared" si="142"/>
        <v>music</v>
      </c>
      <c r="W1000" t="str">
        <f t="shared" si="143"/>
        <v>indie rock</v>
      </c>
    </row>
    <row r="1001" spans="1:23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7">
        <f t="shared" si="135"/>
        <v>0.56542754275427543</v>
      </c>
      <c r="H1001">
        <v>1122</v>
      </c>
      <c r="I1001" s="8">
        <f t="shared" si="136"/>
        <v>55.98841354723708</v>
      </c>
      <c r="J1001" t="s">
        <v>21</v>
      </c>
      <c r="K1001" t="s">
        <v>22</v>
      </c>
      <c r="L1001">
        <v>1467176400</v>
      </c>
      <c r="M1001" s="12">
        <f t="shared" si="137"/>
        <v>42550.208333333328</v>
      </c>
      <c r="N1001" s="14">
        <f t="shared" si="138"/>
        <v>42550.208333333328</v>
      </c>
      <c r="O1001" s="9" t="str">
        <f t="shared" si="139"/>
        <v>June</v>
      </c>
      <c r="P1001" s="9">
        <f t="shared" si="140"/>
        <v>2016</v>
      </c>
      <c r="Q1001">
        <v>1467781200</v>
      </c>
      <c r="R1001" s="5">
        <f t="shared" si="141"/>
        <v>42557.208333333328</v>
      </c>
      <c r="S1001" t="b">
        <v>0</v>
      </c>
      <c r="T1001" t="b">
        <v>0</v>
      </c>
      <c r="U1001" t="s">
        <v>17</v>
      </c>
      <c r="V1001" s="5" t="str">
        <f t="shared" si="142"/>
        <v>food</v>
      </c>
      <c r="W1001" t="str">
        <f t="shared" si="143"/>
        <v>food trucks</v>
      </c>
    </row>
    <row r="1003" spans="1:23" x14ac:dyDescent="0.3">
      <c r="B1003" s="4" t="s">
        <v>2030</v>
      </c>
    </row>
    <row r="1004" spans="1:23" x14ac:dyDescent="0.3">
      <c r="B1004" s="4" t="s">
        <v>2031</v>
      </c>
    </row>
  </sheetData>
  <autoFilter ref="A1:U1001"/>
  <conditionalFormatting sqref="F1:G1">
    <cfRule type="cellIs" dxfId="8" priority="17" operator="equal">
      <formula>"successful"</formula>
    </cfRule>
  </conditionalFormatting>
  <conditionalFormatting sqref="G2:G1001">
    <cfRule type="colorScale" priority="7">
      <colorScale>
        <cfvo type="num" val="0"/>
        <cfvo type="num" val="1"/>
        <cfvo type="num" val="2"/>
        <color rgb="FFC00000"/>
        <color rgb="FF92D050"/>
        <color theme="4"/>
      </colorScale>
    </cfRule>
  </conditionalFormatting>
  <conditionalFormatting sqref="F2:F1001">
    <cfRule type="cellIs" dxfId="7" priority="1" operator="equal">
      <formula>"live"</formula>
    </cfRule>
    <cfRule type="cellIs" dxfId="6" priority="4" operator="equal">
      <formula>"canceled"</formula>
    </cfRule>
    <cfRule type="cellIs" dxfId="5" priority="5" operator="equal">
      <formula>"successful"</formula>
    </cfRule>
    <cfRule type="cellIs" dxfId="4" priority="6" operator="equal">
      <formula>"failed"</formula>
    </cfRule>
  </conditionalFormatting>
  <conditionalFormatting sqref="F986">
    <cfRule type="cellIs" dxfId="3" priority="2" operator="equal">
      <formula>"live"</formula>
    </cfRule>
    <cfRule type="cellIs" dxfId="2" priority="3" operator="equal">
      <formula>"live"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F31"/>
  <sheetViews>
    <sheetView topLeftCell="A2" workbookViewId="0">
      <selection activeCell="A20" sqref="A20"/>
    </sheetView>
  </sheetViews>
  <sheetFormatPr defaultRowHeight="15.6" x14ac:dyDescent="0.3"/>
  <cols>
    <col min="1" max="1" width="22.5" customWidth="1"/>
    <col min="2" max="2" width="15.19921875" bestFit="1" customWidth="1"/>
    <col min="3" max="3" width="5.59765625" customWidth="1"/>
    <col min="4" max="4" width="3.796875" customWidth="1"/>
    <col min="5" max="5" width="9.19921875" customWidth="1"/>
    <col min="6" max="6" width="10.8984375" bestFit="1" customWidth="1"/>
  </cols>
  <sheetData>
    <row r="3" spans="1:6" x14ac:dyDescent="0.3">
      <c r="A3" s="10" t="s">
        <v>2049</v>
      </c>
      <c r="B3" s="10" t="s">
        <v>2037</v>
      </c>
    </row>
    <row r="4" spans="1:6" x14ac:dyDescent="0.3">
      <c r="A4" s="10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3">
      <c r="A5" s="11" t="s">
        <v>2040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3">
      <c r="A6" s="11" t="s">
        <v>2041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3">
      <c r="A7" s="11" t="s">
        <v>2042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3">
      <c r="A8" s="11" t="s">
        <v>2043</v>
      </c>
      <c r="B8" s="6"/>
      <c r="C8" s="6"/>
      <c r="D8" s="6"/>
      <c r="E8" s="6">
        <v>4</v>
      </c>
      <c r="F8" s="6">
        <v>4</v>
      </c>
    </row>
    <row r="9" spans="1:6" x14ac:dyDescent="0.3">
      <c r="A9" s="11" t="s">
        <v>2044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3">
      <c r="A10" s="11" t="s">
        <v>2045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3">
      <c r="A11" s="11" t="s">
        <v>2046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3">
      <c r="A12" s="11" t="s">
        <v>2047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3">
      <c r="A13" s="11" t="s">
        <v>2048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3">
      <c r="A14" s="11" t="s">
        <v>2036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  <row r="31" spans="1:1" x14ac:dyDescent="0.3">
      <c r="A31" s="11" t="s">
        <v>2039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32"/>
  <sheetViews>
    <sheetView topLeftCell="A2" workbookViewId="0">
      <selection activeCell="F19" sqref="F19"/>
    </sheetView>
  </sheetViews>
  <sheetFormatPr defaultRowHeight="15.6" x14ac:dyDescent="0.3"/>
  <cols>
    <col min="1" max="1" width="19.8984375" customWidth="1"/>
    <col min="2" max="2" width="15.19921875" bestFit="1" customWidth="1"/>
    <col min="3" max="3" width="5.59765625" customWidth="1"/>
    <col min="4" max="4" width="3.796875" customWidth="1"/>
    <col min="5" max="5" width="9.19921875" customWidth="1"/>
    <col min="6" max="6" width="10.8984375" bestFit="1" customWidth="1"/>
  </cols>
  <sheetData>
    <row r="1" spans="1:6" x14ac:dyDescent="0.3">
      <c r="A1" s="10" t="s">
        <v>6</v>
      </c>
      <c r="B1" t="s">
        <v>2050</v>
      </c>
    </row>
    <row r="2" spans="1:6" x14ac:dyDescent="0.3">
      <c r="A2" s="10" t="s">
        <v>2033</v>
      </c>
      <c r="B2" t="s">
        <v>2050</v>
      </c>
    </row>
    <row r="4" spans="1:6" x14ac:dyDescent="0.3">
      <c r="A4" s="10" t="s">
        <v>2076</v>
      </c>
      <c r="B4" s="10" t="s">
        <v>2037</v>
      </c>
    </row>
    <row r="5" spans="1:6" x14ac:dyDescent="0.3">
      <c r="A5" s="10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3">
      <c r="A6" s="11" t="s">
        <v>2052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3">
      <c r="A7" s="11" t="s">
        <v>2053</v>
      </c>
      <c r="B7" s="6"/>
      <c r="C7" s="6"/>
      <c r="D7" s="6"/>
      <c r="E7" s="6">
        <v>4</v>
      </c>
      <c r="F7" s="6">
        <v>4</v>
      </c>
    </row>
    <row r="8" spans="1:6" x14ac:dyDescent="0.3">
      <c r="A8" s="11" t="s">
        <v>2054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3">
      <c r="A9" s="11" t="s">
        <v>2055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3">
      <c r="A10" s="11" t="s">
        <v>2056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3">
      <c r="A11" s="11" t="s">
        <v>2057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3">
      <c r="A12" s="11" t="s">
        <v>2058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3">
      <c r="A13" s="11" t="s">
        <v>2059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3">
      <c r="A14" s="11" t="s">
        <v>2060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3">
      <c r="A15" s="11" t="s">
        <v>2061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3">
      <c r="A16" s="11" t="s">
        <v>2062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3">
      <c r="A17" s="11" t="s">
        <v>2063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3">
      <c r="A18" s="11" t="s">
        <v>2064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3">
      <c r="A19" s="11" t="s">
        <v>2065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3">
      <c r="A20" s="11" t="s">
        <v>2066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3">
      <c r="A21" s="11" t="s">
        <v>2067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3">
      <c r="A22" s="11" t="s">
        <v>2068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3">
      <c r="A23" s="11" t="s">
        <v>2069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3">
      <c r="A24" s="11" t="s">
        <v>2070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3">
      <c r="A25" s="11" t="s">
        <v>2071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3">
      <c r="A26" s="11" t="s">
        <v>2072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3">
      <c r="A27" s="11" t="s">
        <v>2073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3">
      <c r="A28" s="11" t="s">
        <v>2074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3">
      <c r="A29" s="11" t="s">
        <v>2075</v>
      </c>
      <c r="B29" s="6"/>
      <c r="C29" s="6"/>
      <c r="D29" s="6"/>
      <c r="E29" s="6">
        <v>3</v>
      </c>
      <c r="F29" s="6">
        <v>3</v>
      </c>
    </row>
    <row r="30" spans="1:6" x14ac:dyDescent="0.3">
      <c r="A30" s="11" t="s">
        <v>2036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  <row r="32" spans="1:6" x14ac:dyDescent="0.3">
      <c r="A32" s="11" t="s">
        <v>2051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1"/>
  <sheetViews>
    <sheetView workbookViewId="0">
      <selection activeCell="J23" sqref="J23"/>
    </sheetView>
  </sheetViews>
  <sheetFormatPr defaultRowHeight="15.6" x14ac:dyDescent="0.3"/>
  <cols>
    <col min="1" max="1" width="21.8984375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10" t="s">
        <v>2092</v>
      </c>
      <c r="B1" t="s">
        <v>2050</v>
      </c>
    </row>
    <row r="2" spans="1:5" x14ac:dyDescent="0.3">
      <c r="A2" s="10" t="s">
        <v>2033</v>
      </c>
      <c r="B2" t="s">
        <v>2050</v>
      </c>
    </row>
    <row r="4" spans="1:5" x14ac:dyDescent="0.3">
      <c r="A4" s="10" t="s">
        <v>2038</v>
      </c>
      <c r="B4" s="10" t="s">
        <v>2037</v>
      </c>
    </row>
    <row r="5" spans="1:5" x14ac:dyDescent="0.3">
      <c r="A5" s="10" t="s">
        <v>2035</v>
      </c>
      <c r="B5" t="s">
        <v>74</v>
      </c>
      <c r="C5" t="s">
        <v>14</v>
      </c>
      <c r="D5" t="s">
        <v>20</v>
      </c>
      <c r="E5" t="s">
        <v>2036</v>
      </c>
    </row>
    <row r="6" spans="1:5" x14ac:dyDescent="0.3">
      <c r="A6" s="11" t="s">
        <v>2081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3">
      <c r="A7" s="11" t="s">
        <v>2082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3">
      <c r="A8" s="11" t="s">
        <v>2083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3">
      <c r="A9" s="11" t="s">
        <v>2084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3">
      <c r="A10" s="11" t="s">
        <v>2079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3">
      <c r="A11" s="11" t="s">
        <v>2085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3">
      <c r="A12" s="11" t="s">
        <v>2086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3">
      <c r="A13" s="11" t="s">
        <v>2087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3">
      <c r="A14" s="11" t="s">
        <v>2088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3">
      <c r="A15" s="11" t="s">
        <v>2089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3">
      <c r="A16" s="11" t="s">
        <v>2090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3">
      <c r="A17" s="11" t="s">
        <v>2091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3">
      <c r="A18" s="11" t="s">
        <v>2036</v>
      </c>
      <c r="B18" s="6">
        <v>57</v>
      </c>
      <c r="C18" s="6">
        <v>364</v>
      </c>
      <c r="D18" s="6">
        <v>565</v>
      </c>
      <c r="E18" s="6">
        <v>986</v>
      </c>
    </row>
    <row r="21" spans="1:5" x14ac:dyDescent="0.3">
      <c r="A21" s="11" t="s">
        <v>2093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3"/>
  <sheetViews>
    <sheetView workbookViewId="0">
      <selection activeCell="F7" sqref="F7"/>
    </sheetView>
  </sheetViews>
  <sheetFormatPr defaultRowHeight="15.6" x14ac:dyDescent="0.3"/>
  <cols>
    <col min="1" max="1" width="16.69921875" customWidth="1"/>
    <col min="2" max="2" width="19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  <col min="10" max="10" width="0" hidden="1" customWidth="1"/>
  </cols>
  <sheetData>
    <row r="1" spans="1:10" x14ac:dyDescent="0.3">
      <c r="A1" t="s">
        <v>2094</v>
      </c>
      <c r="B1" t="s">
        <v>2107</v>
      </c>
      <c r="C1" t="s">
        <v>2108</v>
      </c>
      <c r="D1" t="s">
        <v>2109</v>
      </c>
      <c r="E1" t="s">
        <v>2110</v>
      </c>
      <c r="F1" t="s">
        <v>2111</v>
      </c>
      <c r="G1" t="s">
        <v>2112</v>
      </c>
      <c r="H1" t="s">
        <v>2113</v>
      </c>
    </row>
    <row r="2" spans="1:10" x14ac:dyDescent="0.3">
      <c r="A2" s="13" t="s">
        <v>2095</v>
      </c>
      <c r="B2">
        <f>COUNTIFS(Crowdfunding!$D$2:$D$1001,"&lt;"&amp;"1000",Crowdfunding!$F$2:$F$1001,$J$2)</f>
        <v>30</v>
      </c>
      <c r="C2">
        <f>COUNTIFS(Crowdfunding!$D$2:$D$1001,"&lt;"&amp;"1000",Crowdfunding!$F$2:$F$1001,$J$3)</f>
        <v>20</v>
      </c>
      <c r="D2">
        <f>COUNTIFS(Crowdfunding!$D$2:$D$1001,"&lt;"&amp;"1000",Crowdfunding!$F$2:$F$1001,$J$4)</f>
        <v>1</v>
      </c>
      <c r="E2">
        <f>SUM(B2:D2)</f>
        <v>51</v>
      </c>
      <c r="F2" s="7">
        <f>B2/E2</f>
        <v>0.58823529411764708</v>
      </c>
      <c r="G2" s="7">
        <f>C2/E2</f>
        <v>0.39215686274509803</v>
      </c>
      <c r="H2" s="17">
        <f>D2/E2</f>
        <v>1.9607843137254902E-2</v>
      </c>
      <c r="J2" t="s">
        <v>20</v>
      </c>
    </row>
    <row r="3" spans="1:10" x14ac:dyDescent="0.3">
      <c r="A3" s="13" t="s">
        <v>2096</v>
      </c>
      <c r="B3">
        <f>COUNTIFS(Crowdfunding!$D$2:$D$1001,"&lt;5000",Crowdfunding!$D$2:$D$1001,"&gt;999",Crowdfunding!$F$2:$F$1001,$J$2)</f>
        <v>191</v>
      </c>
      <c r="C3">
        <f>COUNTIFS(Crowdfunding!$D$2:$D$1001,"&lt;5000",Crowdfunding!$D$2:$D$1001,"&gt;999",Crowdfunding!$F$2:$F$1001,$J$3)</f>
        <v>38</v>
      </c>
      <c r="D3">
        <f>COUNTIFS(Crowdfunding!$D$2:$D$1001,"&lt;5000",Crowdfunding!$D$2:$D$1001,"&gt;999",Crowdfunding!$F$2:$F$1001,$J$4)</f>
        <v>2</v>
      </c>
      <c r="E3">
        <f t="shared" ref="E3:E13" si="0">SUM(B3:D3)</f>
        <v>231</v>
      </c>
      <c r="F3" s="7">
        <f t="shared" ref="F3:F13" si="1">B3/E3</f>
        <v>0.82683982683982682</v>
      </c>
      <c r="G3" s="7">
        <f t="shared" ref="G3:G13" si="2">C3/E3</f>
        <v>0.16450216450216451</v>
      </c>
      <c r="H3" s="17">
        <f t="shared" ref="H3:H13" si="3">D3/E3</f>
        <v>8.658008658008658E-3</v>
      </c>
      <c r="J3" t="s">
        <v>14</v>
      </c>
    </row>
    <row r="4" spans="1:10" x14ac:dyDescent="0.3">
      <c r="A4" s="13" t="s">
        <v>2097</v>
      </c>
      <c r="B4">
        <f>COUNTIFS(Crowdfunding!$D$2:$D$1001,"&gt;="&amp;"5000",Crowdfunding!$D$2:$D$1001,"&lt;"&amp;"10000",Crowdfunding!$F$2:$F$1001,"="&amp;"successful")</f>
        <v>164</v>
      </c>
      <c r="C4">
        <f>COUNTIFS(Crowdfunding!$D$2:$D$1001,"&gt;="&amp;"5000",Crowdfunding!$D$2:$D$1001,"&lt;"&amp;"10000",Crowdfunding!$F$2:$F$1001,"="&amp;"failed")</f>
        <v>126</v>
      </c>
      <c r="D4">
        <f>COUNTIFS(Crowdfunding!$D$2:$D$1001,"&gt;="&amp;"5000",Crowdfunding!$D$2:$D$1001,"&lt;"&amp;"10000",Crowdfunding!$F$2:$F$1001,J4)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17">
        <f t="shared" si="3"/>
        <v>7.9365079365079361E-2</v>
      </c>
      <c r="J4" t="s">
        <v>74</v>
      </c>
    </row>
    <row r="5" spans="1:10" x14ac:dyDescent="0.3">
      <c r="A5" s="13" t="s">
        <v>2098</v>
      </c>
      <c r="B5">
        <f>COUNTIFS(Crowdfunding!$D$2:$D$1001,"&gt;="&amp;"10000",Crowdfunding!$D$2:$D$1001,"&lt;"&amp;"15000",Crowdfunding!$F$2:$F$1001,"="&amp;"successful")</f>
        <v>4</v>
      </c>
      <c r="C5">
        <f>COUNTIFS(Crowdfunding!$D$2:$D$1001,"&gt;="&amp;"10000",Crowdfunding!$D$2:$D$1001,"&lt;"&amp;"15000",Crowdfunding!$F$2:$F$1001,J3)</f>
        <v>5</v>
      </c>
      <c r="D5">
        <f>COUNTIFS(Crowdfunding!$D$2:$D$1001,"&gt;="&amp;"10000",Crowdfunding!$D$2:$D$1001,"&lt;"&amp;"15000",Crowdfunding!$F$2:$F$1001,J4)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17">
        <f t="shared" si="3"/>
        <v>0</v>
      </c>
    </row>
    <row r="6" spans="1:10" x14ac:dyDescent="0.3">
      <c r="A6" s="13" t="s">
        <v>2099</v>
      </c>
      <c r="B6">
        <f>COUNTIFS(Crowdfunding!$D$2:$D$1001,"&gt;="&amp;"15000",Crowdfunding!$D$2:$D$1001,"&lt;"&amp;"20000",Crowdfunding!$F$2:$F$1001,"="&amp;"successful")</f>
        <v>10</v>
      </c>
      <c r="C6">
        <f>COUNTIFS(Crowdfunding!$D$2:$D$1001,"&gt;="&amp;"15000",Crowdfunding!$D$2:$D$1001,"&lt;"&amp;"20000",Crowdfunding!$F$2:$F$1001,J3)</f>
        <v>0</v>
      </c>
      <c r="D6">
        <f>COUNTIFS(Crowdfunding!$D$2:$D$1001,"&gt;="&amp;"15000",Crowdfunding!$D$2:$D$1001,"&lt;"&amp;"20000",Crowdfunding!$F$2:$F$1001,J4)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17">
        <f t="shared" si="3"/>
        <v>0</v>
      </c>
    </row>
    <row r="7" spans="1:10" x14ac:dyDescent="0.3">
      <c r="A7" s="13" t="s">
        <v>2100</v>
      </c>
      <c r="B7">
        <f>COUNTIFS(Crowdfunding!$D$2:$D$1001,"&gt;="&amp;"20000",Crowdfunding!$D$2:$D$1001,"&lt;"&amp;"25000",Crowdfunding!$F$2:$F$1001,"="&amp;"successful")</f>
        <v>7</v>
      </c>
      <c r="C7">
        <f>COUNTIFS(Crowdfunding!$D$2:$D$1001,"&gt;="&amp;"20000",Crowdfunding!$D$2:$D$1001,"&lt;"&amp;"25000",Crowdfunding!$F$2:$F$1001,J3)</f>
        <v>0</v>
      </c>
      <c r="D7">
        <f>COUNTIFS(Crowdfunding!$D$2:$D$1001,"&gt;="&amp;"20000",Crowdfunding!$D$2:$D$1001,"&lt;"&amp;"25000",Crowdfunding!$F$2:$F$1001,J4)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17">
        <f t="shared" si="3"/>
        <v>0</v>
      </c>
    </row>
    <row r="8" spans="1:10" x14ac:dyDescent="0.3">
      <c r="A8" s="13" t="s">
        <v>2101</v>
      </c>
      <c r="B8">
        <f>COUNTIFS(Crowdfunding!$D$2:$D$1001,"&gt;="&amp;"25000",Crowdfunding!$D$2:$D$1001,"&lt;"&amp;"30000",Crowdfunding!$F$2:$F$1001,"="&amp;"successful")</f>
        <v>11</v>
      </c>
      <c r="C8">
        <f>COUNTIFS(Crowdfunding!$D$2:$D$1001,"&gt;="&amp;"25000",Crowdfunding!$D$2:$D$1001,"&lt;"&amp;"30000",Crowdfunding!$F$2:$F$1001,J3)</f>
        <v>3</v>
      </c>
      <c r="D8">
        <f>COUNTIFS(Crowdfunding!$D$2:$D$1001,"&gt;="&amp;"25000",Crowdfunding!$D$2:$D$1001,"&lt;"&amp;"30000",Crowdfunding!$F$2:$F$1001,J4)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17">
        <f t="shared" si="3"/>
        <v>0</v>
      </c>
    </row>
    <row r="9" spans="1:10" x14ac:dyDescent="0.3">
      <c r="A9" s="13" t="s">
        <v>2102</v>
      </c>
      <c r="B9">
        <f>COUNTIFS(Crowdfunding!$D$2:$D$1001,"&gt;="&amp;"30000",Crowdfunding!$D$2:$D$1001,"&lt;"&amp;"35000",Crowdfunding!$F$2:$F$1001,"="&amp;"successful")</f>
        <v>7</v>
      </c>
      <c r="C9">
        <f>COUNTIFS(Crowdfunding!$D$2:$D$1001,"&gt;="&amp;"30000",Crowdfunding!$D$2:$D$1001,"&lt;"&amp;"35000",Crowdfunding!$F$2:$F$1001,J3)</f>
        <v>0</v>
      </c>
      <c r="D9">
        <f>COUNTIFS(Crowdfunding!$D$2:$D$1001,"&gt;="&amp;"30000",Crowdfunding!$D$2:$D$1001,"&lt;"&amp;"35000",Crowdfunding!$F$2:$F$1001,J4)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17">
        <f t="shared" si="3"/>
        <v>0</v>
      </c>
    </row>
    <row r="10" spans="1:10" x14ac:dyDescent="0.3">
      <c r="A10" s="13" t="s">
        <v>2103</v>
      </c>
      <c r="B10">
        <f>COUNTIFS(Crowdfunding!$D$2:$D$1001,"&gt;="&amp;"35000",Crowdfunding!$D$2:$D$1001,"&lt;"&amp;"40000",Crowdfunding!$F$2:$F$1001,"="&amp;"successful")</f>
        <v>8</v>
      </c>
      <c r="C10">
        <f>COUNTIFS(Crowdfunding!$D$2:$D$1001,"&gt;="&amp;"35000",Crowdfunding!$D$2:$D$1001,"&lt;"&amp;"40000",Crowdfunding!$F$2:$F$1001,J3)</f>
        <v>3</v>
      </c>
      <c r="D10">
        <f>COUNTIFS(Crowdfunding!$D$2:$D$1001,"&gt;="&amp;"35000",Crowdfunding!$D$2:$D$1001,"&lt;"&amp;"40000",Crowdfunding!$F$2:$F$1001,J4)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17">
        <f t="shared" si="3"/>
        <v>8.3333333333333329E-2</v>
      </c>
    </row>
    <row r="11" spans="1:10" x14ac:dyDescent="0.3">
      <c r="A11" s="13" t="s">
        <v>2104</v>
      </c>
      <c r="B11">
        <f>COUNTIFS(Crowdfunding!$D$2:$D$1001,"&gt;="&amp;"40000",Crowdfunding!$D$2:$D$1001,"&lt;"&amp;"45000",Crowdfunding!$F$2:$F$1001,"="&amp;"successful")</f>
        <v>11</v>
      </c>
      <c r="C11">
        <f>COUNTIFS(Crowdfunding!$D$2:$D$1001,"&gt;="&amp;"40000",Crowdfunding!$D$2:$D$1001,"&lt;"&amp;"45000",Crowdfunding!$F$2:$F$1001,J3)</f>
        <v>3</v>
      </c>
      <c r="D11">
        <f>COUNTIFS(Crowdfunding!$D$2:$D$1001,"&gt;="&amp;"40000",Crowdfunding!$D$2:$D$1001,"&lt;"&amp;"45000",Crowdfunding!$F$2:$F$1001,J4)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17">
        <f t="shared" si="3"/>
        <v>0</v>
      </c>
    </row>
    <row r="12" spans="1:10" x14ac:dyDescent="0.3">
      <c r="A12" s="13" t="s">
        <v>2105</v>
      </c>
      <c r="B12">
        <f>COUNTIFS(Crowdfunding!$D$2:$D$1001,"&gt;="&amp;"45000",Crowdfunding!$D$2:$D$1001,"&lt;"&amp;"50000",Crowdfunding!$F$2:$F$1001,"="&amp;"successful")</f>
        <v>8</v>
      </c>
      <c r="C12">
        <f>COUNTIFS(Crowdfunding!$D$2:$D$1001,"&gt;="&amp;"45000",Crowdfunding!$D$2:$D$1001,"&lt;"&amp;"50000",Crowdfunding!$F$2:$F$1001,J3)</f>
        <v>3</v>
      </c>
      <c r="D12">
        <f>COUNTIFS(Crowdfunding!$D$2:$D$1001,"&gt;="&amp;"45000",Crowdfunding!$D$2:$D$1001,"&lt;"&amp;"50000",Crowdfunding!$F$2:$F$1001,J4)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17">
        <f t="shared" si="3"/>
        <v>0</v>
      </c>
    </row>
    <row r="13" spans="1:10" ht="31.2" x14ac:dyDescent="0.3">
      <c r="A13" s="13" t="s">
        <v>2106</v>
      </c>
      <c r="B13">
        <f>COUNTIFS(Crowdfunding!D2:D1001,"&gt;"&amp;"49000",Crowdfunding!F2:F1001,"successful")</f>
        <v>114</v>
      </c>
      <c r="C13">
        <f>COUNTIFS(Crowdfunding!D2:D1001,"&gt;"&amp;"50000",Crowdfunding!F2:F1001,J3)</f>
        <v>163</v>
      </c>
      <c r="D13">
        <f>COUNTIFS(Crowdfunding!D2:D1001,"&gt;"&amp;"50000",Crowdfunding!F2:F1001,J4)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566"/>
  <sheetViews>
    <sheetView tabSelected="1" zoomScaleNormal="100" workbookViewId="0">
      <selection activeCell="A10" sqref="A10"/>
    </sheetView>
  </sheetViews>
  <sheetFormatPr defaultRowHeight="15.6" x14ac:dyDescent="0.3"/>
  <cols>
    <col min="2" max="2" width="13.19921875" bestFit="1" customWidth="1"/>
    <col min="5" max="5" width="13.19921875" bestFit="1" customWidth="1"/>
    <col min="8" max="8" width="48.59765625" customWidth="1"/>
    <col min="9" max="9" width="17.19921875" bestFit="1" customWidth="1"/>
    <col min="10" max="10" width="37.296875" customWidth="1"/>
    <col min="11" max="11" width="44.09765625" customWidth="1"/>
    <col min="12" max="12" width="15.3984375" customWidth="1"/>
  </cols>
  <sheetData>
    <row r="1" spans="1:10" x14ac:dyDescent="0.3">
      <c r="A1" s="1" t="s">
        <v>4</v>
      </c>
      <c r="B1" s="1" t="s">
        <v>5</v>
      </c>
      <c r="D1" s="1" t="s">
        <v>4</v>
      </c>
      <c r="E1" s="1" t="s">
        <v>5</v>
      </c>
    </row>
    <row r="2" spans="1:10" x14ac:dyDescent="0.3">
      <c r="A2" s="18" t="s">
        <v>20</v>
      </c>
      <c r="B2">
        <v>158</v>
      </c>
      <c r="D2" s="16" t="s">
        <v>14</v>
      </c>
      <c r="E2">
        <v>0</v>
      </c>
    </row>
    <row r="3" spans="1:10" ht="16.2" thickBot="1" x14ac:dyDescent="0.35">
      <c r="A3" s="18" t="s">
        <v>20</v>
      </c>
      <c r="B3">
        <v>1425</v>
      </c>
      <c r="D3" s="16" t="s">
        <v>14</v>
      </c>
      <c r="E3">
        <v>24</v>
      </c>
    </row>
    <row r="4" spans="1:10" ht="16.2" thickBot="1" x14ac:dyDescent="0.35">
      <c r="A4" s="18" t="s">
        <v>20</v>
      </c>
      <c r="B4">
        <v>174</v>
      </c>
      <c r="D4" s="16" t="s">
        <v>14</v>
      </c>
      <c r="E4">
        <v>53</v>
      </c>
      <c r="G4" s="19" t="s">
        <v>2127</v>
      </c>
      <c r="H4" s="20"/>
      <c r="I4" s="19" t="s">
        <v>2128</v>
      </c>
      <c r="J4" s="20"/>
    </row>
    <row r="5" spans="1:10" x14ac:dyDescent="0.3">
      <c r="A5" s="18" t="s">
        <v>20</v>
      </c>
      <c r="B5">
        <v>227</v>
      </c>
      <c r="D5" s="16" t="s">
        <v>14</v>
      </c>
      <c r="E5">
        <v>18</v>
      </c>
      <c r="G5" t="s">
        <v>2129</v>
      </c>
      <c r="H5" s="22">
        <f>AVERAGE(B2:B566)</f>
        <v>851.14690265486729</v>
      </c>
      <c r="I5" t="s">
        <v>2129</v>
      </c>
      <c r="J5" s="21">
        <f>AVERAGE($E$2:$E$365)</f>
        <v>585.61538461538464</v>
      </c>
    </row>
    <row r="6" spans="1:10" x14ac:dyDescent="0.3">
      <c r="A6" s="18" t="s">
        <v>20</v>
      </c>
      <c r="B6">
        <v>220</v>
      </c>
      <c r="D6" s="16" t="s">
        <v>14</v>
      </c>
      <c r="E6">
        <v>44</v>
      </c>
      <c r="G6" t="s">
        <v>2130</v>
      </c>
      <c r="H6" s="21">
        <f>MEDIAN(B2:B566)</f>
        <v>201</v>
      </c>
      <c r="I6" t="s">
        <v>2130</v>
      </c>
      <c r="J6" s="21">
        <f>MEDIAN($E$2:$E$365)</f>
        <v>114.5</v>
      </c>
    </row>
    <row r="7" spans="1:10" x14ac:dyDescent="0.3">
      <c r="A7" s="18" t="s">
        <v>20</v>
      </c>
      <c r="B7">
        <v>98</v>
      </c>
      <c r="D7" s="16" t="s">
        <v>14</v>
      </c>
      <c r="E7">
        <v>27</v>
      </c>
      <c r="G7" t="s">
        <v>2131</v>
      </c>
      <c r="H7" s="21">
        <f>MIN(B2:B566)</f>
        <v>16</v>
      </c>
      <c r="I7" t="s">
        <v>2131</v>
      </c>
      <c r="J7" s="21">
        <f>MIN($E$2:$E$365)</f>
        <v>0</v>
      </c>
    </row>
    <row r="8" spans="1:10" x14ac:dyDescent="0.3">
      <c r="A8" s="18" t="s">
        <v>20</v>
      </c>
      <c r="B8">
        <v>100</v>
      </c>
      <c r="D8" s="16" t="s">
        <v>14</v>
      </c>
      <c r="E8">
        <v>55</v>
      </c>
      <c r="G8" t="s">
        <v>2132</v>
      </c>
      <c r="H8" s="21">
        <f>MAX(B2:B566)</f>
        <v>7295</v>
      </c>
      <c r="I8" t="s">
        <v>2132</v>
      </c>
      <c r="J8" s="21">
        <f>MAX($E$2:$E$365)</f>
        <v>6080</v>
      </c>
    </row>
    <row r="9" spans="1:10" x14ac:dyDescent="0.3">
      <c r="A9" s="18" t="s">
        <v>20</v>
      </c>
      <c r="B9">
        <v>1249</v>
      </c>
      <c r="D9" s="16" t="s">
        <v>14</v>
      </c>
      <c r="E9">
        <v>200</v>
      </c>
      <c r="G9" t="s">
        <v>2133</v>
      </c>
      <c r="H9" s="23">
        <f>_xlfn.VAR.P(B2:B566)</f>
        <v>1603373.7324019109</v>
      </c>
      <c r="I9" t="s">
        <v>2133</v>
      </c>
      <c r="J9" s="21">
        <f>_xlfn.VAR.P($E$2:$E$365)</f>
        <v>921574.68174133555</v>
      </c>
    </row>
    <row r="10" spans="1:10" x14ac:dyDescent="0.3">
      <c r="A10" s="18" t="s">
        <v>20</v>
      </c>
      <c r="B10">
        <v>1396</v>
      </c>
      <c r="D10" s="16" t="s">
        <v>14</v>
      </c>
      <c r="E10">
        <v>452</v>
      </c>
      <c r="G10" t="s">
        <v>2134</v>
      </c>
      <c r="H10" s="22">
        <f>_xlfn.STDEV.P(B2:B566)</f>
        <v>1266.2439466397898</v>
      </c>
      <c r="I10" t="s">
        <v>2134</v>
      </c>
      <c r="J10" s="21">
        <f>_xlfn.STDEV.P($E$2:$E$365)</f>
        <v>959.98681331637863</v>
      </c>
    </row>
    <row r="11" spans="1:10" x14ac:dyDescent="0.3">
      <c r="A11" s="18" t="s">
        <v>20</v>
      </c>
      <c r="B11">
        <v>890</v>
      </c>
      <c r="D11" s="16" t="s">
        <v>14</v>
      </c>
      <c r="E11">
        <v>674</v>
      </c>
    </row>
    <row r="12" spans="1:10" ht="34.799999999999997" customHeight="1" x14ac:dyDescent="0.3">
      <c r="A12" s="18" t="s">
        <v>20</v>
      </c>
      <c r="B12">
        <v>142</v>
      </c>
      <c r="D12" s="16" t="s">
        <v>14</v>
      </c>
      <c r="E12">
        <v>558</v>
      </c>
      <c r="G12" s="24" t="s">
        <v>2135</v>
      </c>
      <c r="H12" s="24"/>
      <c r="I12" s="24"/>
      <c r="J12" s="24"/>
    </row>
    <row r="13" spans="1:10" x14ac:dyDescent="0.3">
      <c r="A13" s="18" t="s">
        <v>20</v>
      </c>
      <c r="B13">
        <v>2673</v>
      </c>
      <c r="D13" s="16" t="s">
        <v>14</v>
      </c>
      <c r="E13">
        <v>15</v>
      </c>
    </row>
    <row r="14" spans="1:10" x14ac:dyDescent="0.3">
      <c r="A14" s="18" t="s">
        <v>20</v>
      </c>
      <c r="B14">
        <v>163</v>
      </c>
      <c r="D14" s="16" t="s">
        <v>14</v>
      </c>
      <c r="E14">
        <v>2307</v>
      </c>
    </row>
    <row r="15" spans="1:10" x14ac:dyDescent="0.3">
      <c r="A15" s="18" t="s">
        <v>20</v>
      </c>
      <c r="B15">
        <v>2220</v>
      </c>
      <c r="D15" s="16" t="s">
        <v>14</v>
      </c>
      <c r="E15">
        <v>88</v>
      </c>
    </row>
    <row r="16" spans="1:10" x14ac:dyDescent="0.3">
      <c r="A16" s="18" t="s">
        <v>20</v>
      </c>
      <c r="B16">
        <v>1606</v>
      </c>
      <c r="D16" s="16" t="s">
        <v>14</v>
      </c>
      <c r="E16">
        <v>48</v>
      </c>
    </row>
    <row r="17" spans="1:10" x14ac:dyDescent="0.3">
      <c r="A17" s="18" t="s">
        <v>20</v>
      </c>
      <c r="B17">
        <v>129</v>
      </c>
      <c r="D17" s="16" t="s">
        <v>14</v>
      </c>
      <c r="E17">
        <v>1</v>
      </c>
    </row>
    <row r="18" spans="1:10" x14ac:dyDescent="0.3">
      <c r="A18" s="18" t="s">
        <v>20</v>
      </c>
      <c r="B18">
        <v>226</v>
      </c>
      <c r="D18" s="16" t="s">
        <v>14</v>
      </c>
      <c r="E18">
        <v>1467</v>
      </c>
      <c r="I18" t="s">
        <v>2136</v>
      </c>
      <c r="J18">
        <f>COUNTA(A2:A566)</f>
        <v>565</v>
      </c>
    </row>
    <row r="19" spans="1:10" x14ac:dyDescent="0.3">
      <c r="A19" s="18" t="s">
        <v>20</v>
      </c>
      <c r="B19">
        <v>5419</v>
      </c>
      <c r="D19" s="16" t="s">
        <v>14</v>
      </c>
      <c r="E19">
        <v>75</v>
      </c>
      <c r="I19" t="s">
        <v>2137</v>
      </c>
      <c r="J19">
        <f>COUNTA(D2:D365)</f>
        <v>364</v>
      </c>
    </row>
    <row r="20" spans="1:10" x14ac:dyDescent="0.3">
      <c r="A20" s="18" t="s">
        <v>20</v>
      </c>
      <c r="B20">
        <v>165</v>
      </c>
      <c r="D20" s="16" t="s">
        <v>14</v>
      </c>
      <c r="E20">
        <v>120</v>
      </c>
    </row>
    <row r="21" spans="1:10" x14ac:dyDescent="0.3">
      <c r="A21" s="18" t="s">
        <v>20</v>
      </c>
      <c r="B21">
        <v>1965</v>
      </c>
      <c r="D21" s="16" t="s">
        <v>14</v>
      </c>
      <c r="E21">
        <v>2253</v>
      </c>
    </row>
    <row r="22" spans="1:10" x14ac:dyDescent="0.3">
      <c r="A22" s="18" t="s">
        <v>20</v>
      </c>
      <c r="B22">
        <v>16</v>
      </c>
      <c r="D22" s="16" t="s">
        <v>14</v>
      </c>
      <c r="E22">
        <v>5</v>
      </c>
    </row>
    <row r="23" spans="1:10" x14ac:dyDescent="0.3">
      <c r="A23" s="18" t="s">
        <v>20</v>
      </c>
      <c r="B23">
        <v>107</v>
      </c>
      <c r="D23" s="16" t="s">
        <v>14</v>
      </c>
      <c r="E23">
        <v>38</v>
      </c>
    </row>
    <row r="24" spans="1:10" x14ac:dyDescent="0.3">
      <c r="A24" s="18" t="s">
        <v>20</v>
      </c>
      <c r="B24">
        <v>134</v>
      </c>
      <c r="D24" s="16" t="s">
        <v>14</v>
      </c>
      <c r="E24">
        <v>12</v>
      </c>
    </row>
    <row r="25" spans="1:10" x14ac:dyDescent="0.3">
      <c r="A25" s="18" t="s">
        <v>20</v>
      </c>
      <c r="B25">
        <v>198</v>
      </c>
      <c r="D25" s="16" t="s">
        <v>14</v>
      </c>
      <c r="E25">
        <v>1684</v>
      </c>
    </row>
    <row r="26" spans="1:10" x14ac:dyDescent="0.3">
      <c r="A26" s="18" t="s">
        <v>20</v>
      </c>
      <c r="B26">
        <v>111</v>
      </c>
      <c r="D26" s="16" t="s">
        <v>14</v>
      </c>
      <c r="E26">
        <v>56</v>
      </c>
    </row>
    <row r="27" spans="1:10" x14ac:dyDescent="0.3">
      <c r="A27" s="18" t="s">
        <v>20</v>
      </c>
      <c r="B27">
        <v>222</v>
      </c>
      <c r="D27" s="16" t="s">
        <v>14</v>
      </c>
      <c r="E27">
        <v>838</v>
      </c>
    </row>
    <row r="28" spans="1:10" x14ac:dyDescent="0.3">
      <c r="A28" s="18" t="s">
        <v>20</v>
      </c>
      <c r="B28">
        <v>6212</v>
      </c>
      <c r="D28" s="16" t="s">
        <v>14</v>
      </c>
      <c r="E28">
        <v>1000</v>
      </c>
    </row>
    <row r="29" spans="1:10" x14ac:dyDescent="0.3">
      <c r="A29" s="18" t="s">
        <v>20</v>
      </c>
      <c r="B29">
        <v>98</v>
      </c>
      <c r="D29" s="16" t="s">
        <v>14</v>
      </c>
      <c r="E29">
        <v>1482</v>
      </c>
    </row>
    <row r="30" spans="1:10" x14ac:dyDescent="0.3">
      <c r="A30" s="18" t="s">
        <v>20</v>
      </c>
      <c r="B30">
        <v>92</v>
      </c>
      <c r="D30" s="16" t="s">
        <v>14</v>
      </c>
      <c r="E30">
        <v>106</v>
      </c>
    </row>
    <row r="31" spans="1:10" x14ac:dyDescent="0.3">
      <c r="A31" s="18" t="s">
        <v>20</v>
      </c>
      <c r="B31">
        <v>149</v>
      </c>
      <c r="D31" s="16" t="s">
        <v>14</v>
      </c>
      <c r="E31">
        <v>679</v>
      </c>
    </row>
    <row r="32" spans="1:10" x14ac:dyDescent="0.3">
      <c r="A32" s="18" t="s">
        <v>20</v>
      </c>
      <c r="B32">
        <v>2431</v>
      </c>
      <c r="D32" s="16" t="s">
        <v>14</v>
      </c>
      <c r="E32">
        <v>1220</v>
      </c>
    </row>
    <row r="33" spans="1:5" x14ac:dyDescent="0.3">
      <c r="A33" s="18" t="s">
        <v>20</v>
      </c>
      <c r="B33">
        <v>303</v>
      </c>
      <c r="D33" s="16" t="s">
        <v>14</v>
      </c>
      <c r="E33">
        <v>1</v>
      </c>
    </row>
    <row r="34" spans="1:5" x14ac:dyDescent="0.3">
      <c r="A34" s="18" t="s">
        <v>20</v>
      </c>
      <c r="B34">
        <v>209</v>
      </c>
      <c r="D34" s="16" t="s">
        <v>14</v>
      </c>
      <c r="E34">
        <v>37</v>
      </c>
    </row>
    <row r="35" spans="1:5" x14ac:dyDescent="0.3">
      <c r="A35" s="18" t="s">
        <v>20</v>
      </c>
      <c r="B35">
        <v>131</v>
      </c>
      <c r="D35" s="16" t="s">
        <v>14</v>
      </c>
      <c r="E35">
        <v>60</v>
      </c>
    </row>
    <row r="36" spans="1:5" x14ac:dyDescent="0.3">
      <c r="A36" s="18" t="s">
        <v>20</v>
      </c>
      <c r="B36">
        <v>164</v>
      </c>
      <c r="D36" s="16" t="s">
        <v>14</v>
      </c>
      <c r="E36">
        <v>296</v>
      </c>
    </row>
    <row r="37" spans="1:5" x14ac:dyDescent="0.3">
      <c r="A37" s="18" t="s">
        <v>20</v>
      </c>
      <c r="B37">
        <v>201</v>
      </c>
      <c r="D37" s="16" t="s">
        <v>14</v>
      </c>
      <c r="E37">
        <v>3304</v>
      </c>
    </row>
    <row r="38" spans="1:5" x14ac:dyDescent="0.3">
      <c r="A38" s="18" t="s">
        <v>20</v>
      </c>
      <c r="B38">
        <v>211</v>
      </c>
      <c r="D38" s="16" t="s">
        <v>14</v>
      </c>
      <c r="E38">
        <v>73</v>
      </c>
    </row>
    <row r="39" spans="1:5" x14ac:dyDescent="0.3">
      <c r="A39" s="18" t="s">
        <v>20</v>
      </c>
      <c r="B39">
        <v>128</v>
      </c>
      <c r="D39" s="16" t="s">
        <v>14</v>
      </c>
      <c r="E39">
        <v>3387</v>
      </c>
    </row>
    <row r="40" spans="1:5" x14ac:dyDescent="0.3">
      <c r="A40" s="18" t="s">
        <v>20</v>
      </c>
      <c r="B40">
        <v>1600</v>
      </c>
      <c r="D40" s="16" t="s">
        <v>14</v>
      </c>
      <c r="E40">
        <v>662</v>
      </c>
    </row>
    <row r="41" spans="1:5" x14ac:dyDescent="0.3">
      <c r="A41" s="18" t="s">
        <v>20</v>
      </c>
      <c r="B41">
        <v>249</v>
      </c>
      <c r="D41" s="16" t="s">
        <v>14</v>
      </c>
      <c r="E41">
        <v>774</v>
      </c>
    </row>
    <row r="42" spans="1:5" x14ac:dyDescent="0.3">
      <c r="A42" s="18" t="s">
        <v>20</v>
      </c>
      <c r="B42">
        <v>236</v>
      </c>
      <c r="D42" s="16" t="s">
        <v>14</v>
      </c>
      <c r="E42">
        <v>672</v>
      </c>
    </row>
    <row r="43" spans="1:5" x14ac:dyDescent="0.3">
      <c r="A43" s="18" t="s">
        <v>20</v>
      </c>
      <c r="B43">
        <v>4065</v>
      </c>
      <c r="D43" s="16" t="s">
        <v>14</v>
      </c>
      <c r="E43">
        <v>940</v>
      </c>
    </row>
    <row r="44" spans="1:5" x14ac:dyDescent="0.3">
      <c r="A44" s="18" t="s">
        <v>20</v>
      </c>
      <c r="B44">
        <v>246</v>
      </c>
      <c r="D44" s="16" t="s">
        <v>14</v>
      </c>
      <c r="E44">
        <v>117</v>
      </c>
    </row>
    <row r="45" spans="1:5" x14ac:dyDescent="0.3">
      <c r="A45" s="18" t="s">
        <v>20</v>
      </c>
      <c r="B45">
        <v>2475</v>
      </c>
      <c r="D45" s="16" t="s">
        <v>14</v>
      </c>
      <c r="E45">
        <v>115</v>
      </c>
    </row>
    <row r="46" spans="1:5" x14ac:dyDescent="0.3">
      <c r="A46" s="18" t="s">
        <v>20</v>
      </c>
      <c r="B46">
        <v>76</v>
      </c>
      <c r="D46" s="16" t="s">
        <v>14</v>
      </c>
      <c r="E46">
        <v>326</v>
      </c>
    </row>
    <row r="47" spans="1:5" x14ac:dyDescent="0.3">
      <c r="A47" s="18" t="s">
        <v>20</v>
      </c>
      <c r="B47">
        <v>54</v>
      </c>
      <c r="D47" s="16" t="s">
        <v>14</v>
      </c>
      <c r="E47">
        <v>1</v>
      </c>
    </row>
    <row r="48" spans="1:5" x14ac:dyDescent="0.3">
      <c r="A48" s="18" t="s">
        <v>20</v>
      </c>
      <c r="B48">
        <v>88</v>
      </c>
      <c r="D48" s="16" t="s">
        <v>14</v>
      </c>
      <c r="E48">
        <v>1467</v>
      </c>
    </row>
    <row r="49" spans="1:5" x14ac:dyDescent="0.3">
      <c r="A49" s="18" t="s">
        <v>20</v>
      </c>
      <c r="B49">
        <v>85</v>
      </c>
      <c r="D49" s="16" t="s">
        <v>14</v>
      </c>
      <c r="E49">
        <v>5681</v>
      </c>
    </row>
    <row r="50" spans="1:5" x14ac:dyDescent="0.3">
      <c r="A50" s="18" t="s">
        <v>20</v>
      </c>
      <c r="B50">
        <v>170</v>
      </c>
      <c r="D50" s="16" t="s">
        <v>14</v>
      </c>
      <c r="E50">
        <v>1059</v>
      </c>
    </row>
    <row r="51" spans="1:5" x14ac:dyDescent="0.3">
      <c r="A51" s="18" t="s">
        <v>20</v>
      </c>
      <c r="B51">
        <v>330</v>
      </c>
      <c r="D51" s="16" t="s">
        <v>14</v>
      </c>
      <c r="E51">
        <v>1194</v>
      </c>
    </row>
    <row r="52" spans="1:5" x14ac:dyDescent="0.3">
      <c r="A52" s="18" t="s">
        <v>20</v>
      </c>
      <c r="B52">
        <v>127</v>
      </c>
      <c r="D52" s="16" t="s">
        <v>14</v>
      </c>
      <c r="E52">
        <v>30</v>
      </c>
    </row>
    <row r="53" spans="1:5" x14ac:dyDescent="0.3">
      <c r="A53" s="18" t="s">
        <v>20</v>
      </c>
      <c r="B53">
        <v>411</v>
      </c>
      <c r="D53" s="16" t="s">
        <v>14</v>
      </c>
      <c r="E53">
        <v>75</v>
      </c>
    </row>
    <row r="54" spans="1:5" x14ac:dyDescent="0.3">
      <c r="A54" s="18" t="s">
        <v>20</v>
      </c>
      <c r="B54">
        <v>180</v>
      </c>
      <c r="D54" s="16" t="s">
        <v>14</v>
      </c>
      <c r="E54">
        <v>955</v>
      </c>
    </row>
    <row r="55" spans="1:5" x14ac:dyDescent="0.3">
      <c r="A55" s="18" t="s">
        <v>20</v>
      </c>
      <c r="B55">
        <v>374</v>
      </c>
      <c r="D55" s="16" t="s">
        <v>14</v>
      </c>
      <c r="E55">
        <v>67</v>
      </c>
    </row>
    <row r="56" spans="1:5" x14ac:dyDescent="0.3">
      <c r="A56" s="18" t="s">
        <v>20</v>
      </c>
      <c r="B56">
        <v>71</v>
      </c>
      <c r="D56" s="16" t="s">
        <v>14</v>
      </c>
      <c r="E56">
        <v>5</v>
      </c>
    </row>
    <row r="57" spans="1:5" x14ac:dyDescent="0.3">
      <c r="A57" s="18" t="s">
        <v>20</v>
      </c>
      <c r="B57">
        <v>203</v>
      </c>
      <c r="D57" s="16" t="s">
        <v>14</v>
      </c>
      <c r="E57">
        <v>26</v>
      </c>
    </row>
    <row r="58" spans="1:5" x14ac:dyDescent="0.3">
      <c r="A58" s="18" t="s">
        <v>20</v>
      </c>
      <c r="B58">
        <v>113</v>
      </c>
      <c r="D58" s="16" t="s">
        <v>14</v>
      </c>
      <c r="E58">
        <v>1130</v>
      </c>
    </row>
    <row r="59" spans="1:5" x14ac:dyDescent="0.3">
      <c r="A59" s="18" t="s">
        <v>20</v>
      </c>
      <c r="B59">
        <v>96</v>
      </c>
      <c r="D59" s="16" t="s">
        <v>14</v>
      </c>
      <c r="E59">
        <v>782</v>
      </c>
    </row>
    <row r="60" spans="1:5" x14ac:dyDescent="0.3">
      <c r="A60" s="18" t="s">
        <v>20</v>
      </c>
      <c r="B60">
        <v>498</v>
      </c>
      <c r="D60" s="16" t="s">
        <v>14</v>
      </c>
      <c r="E60">
        <v>210</v>
      </c>
    </row>
    <row r="61" spans="1:5" x14ac:dyDescent="0.3">
      <c r="A61" s="18" t="s">
        <v>20</v>
      </c>
      <c r="B61">
        <v>180</v>
      </c>
      <c r="D61" s="16" t="s">
        <v>14</v>
      </c>
      <c r="E61">
        <v>136</v>
      </c>
    </row>
    <row r="62" spans="1:5" x14ac:dyDescent="0.3">
      <c r="A62" s="18" t="s">
        <v>20</v>
      </c>
      <c r="B62">
        <v>27</v>
      </c>
      <c r="D62" s="16" t="s">
        <v>14</v>
      </c>
      <c r="E62">
        <v>86</v>
      </c>
    </row>
    <row r="63" spans="1:5" x14ac:dyDescent="0.3">
      <c r="A63" s="18" t="s">
        <v>20</v>
      </c>
      <c r="B63">
        <v>2331</v>
      </c>
      <c r="D63" s="16" t="s">
        <v>14</v>
      </c>
      <c r="E63">
        <v>19</v>
      </c>
    </row>
    <row r="64" spans="1:5" x14ac:dyDescent="0.3">
      <c r="A64" s="18" t="s">
        <v>20</v>
      </c>
      <c r="B64">
        <v>113</v>
      </c>
      <c r="D64" s="16" t="s">
        <v>14</v>
      </c>
      <c r="E64">
        <v>886</v>
      </c>
    </row>
    <row r="65" spans="1:5" x14ac:dyDescent="0.3">
      <c r="A65" s="18" t="s">
        <v>20</v>
      </c>
      <c r="B65">
        <v>164</v>
      </c>
      <c r="D65" s="16" t="s">
        <v>14</v>
      </c>
      <c r="E65">
        <v>35</v>
      </c>
    </row>
    <row r="66" spans="1:5" x14ac:dyDescent="0.3">
      <c r="A66" s="18" t="s">
        <v>20</v>
      </c>
      <c r="B66">
        <v>164</v>
      </c>
      <c r="D66" s="16" t="s">
        <v>14</v>
      </c>
      <c r="E66">
        <v>24</v>
      </c>
    </row>
    <row r="67" spans="1:5" x14ac:dyDescent="0.3">
      <c r="A67" s="18" t="s">
        <v>20</v>
      </c>
      <c r="B67">
        <v>336</v>
      </c>
      <c r="D67" s="16" t="s">
        <v>14</v>
      </c>
      <c r="E67">
        <v>86</v>
      </c>
    </row>
    <row r="68" spans="1:5" x14ac:dyDescent="0.3">
      <c r="A68" s="18" t="s">
        <v>20</v>
      </c>
      <c r="B68">
        <v>1917</v>
      </c>
      <c r="D68" s="16" t="s">
        <v>14</v>
      </c>
      <c r="E68">
        <v>243</v>
      </c>
    </row>
    <row r="69" spans="1:5" x14ac:dyDescent="0.3">
      <c r="A69" s="18" t="s">
        <v>20</v>
      </c>
      <c r="B69">
        <v>95</v>
      </c>
      <c r="D69" s="16" t="s">
        <v>14</v>
      </c>
      <c r="E69">
        <v>65</v>
      </c>
    </row>
    <row r="70" spans="1:5" x14ac:dyDescent="0.3">
      <c r="A70" s="18" t="s">
        <v>20</v>
      </c>
      <c r="B70">
        <v>147</v>
      </c>
      <c r="D70" s="16" t="s">
        <v>14</v>
      </c>
      <c r="E70">
        <v>100</v>
      </c>
    </row>
    <row r="71" spans="1:5" x14ac:dyDescent="0.3">
      <c r="A71" s="18" t="s">
        <v>20</v>
      </c>
      <c r="B71">
        <v>86</v>
      </c>
      <c r="D71" s="16" t="s">
        <v>14</v>
      </c>
      <c r="E71">
        <v>168</v>
      </c>
    </row>
    <row r="72" spans="1:5" x14ac:dyDescent="0.3">
      <c r="A72" s="18" t="s">
        <v>20</v>
      </c>
      <c r="B72">
        <v>83</v>
      </c>
      <c r="D72" s="16" t="s">
        <v>14</v>
      </c>
      <c r="E72">
        <v>13</v>
      </c>
    </row>
    <row r="73" spans="1:5" x14ac:dyDescent="0.3">
      <c r="A73" s="18" t="s">
        <v>20</v>
      </c>
      <c r="B73">
        <v>676</v>
      </c>
      <c r="D73" s="16" t="s">
        <v>14</v>
      </c>
      <c r="E73">
        <v>1</v>
      </c>
    </row>
    <row r="74" spans="1:5" x14ac:dyDescent="0.3">
      <c r="A74" s="18" t="s">
        <v>20</v>
      </c>
      <c r="B74">
        <v>361</v>
      </c>
      <c r="D74" s="16" t="s">
        <v>14</v>
      </c>
      <c r="E74">
        <v>40</v>
      </c>
    </row>
    <row r="75" spans="1:5" x14ac:dyDescent="0.3">
      <c r="A75" s="18" t="s">
        <v>20</v>
      </c>
      <c r="B75">
        <v>131</v>
      </c>
      <c r="D75" s="16" t="s">
        <v>14</v>
      </c>
      <c r="E75">
        <v>226</v>
      </c>
    </row>
    <row r="76" spans="1:5" x14ac:dyDescent="0.3">
      <c r="A76" s="18" t="s">
        <v>20</v>
      </c>
      <c r="B76">
        <v>126</v>
      </c>
      <c r="D76" s="16" t="s">
        <v>14</v>
      </c>
      <c r="E76">
        <v>1625</v>
      </c>
    </row>
    <row r="77" spans="1:5" x14ac:dyDescent="0.3">
      <c r="A77" s="18" t="s">
        <v>20</v>
      </c>
      <c r="B77">
        <v>275</v>
      </c>
      <c r="D77" s="16" t="s">
        <v>14</v>
      </c>
      <c r="E77">
        <v>143</v>
      </c>
    </row>
    <row r="78" spans="1:5" x14ac:dyDescent="0.3">
      <c r="A78" s="18" t="s">
        <v>20</v>
      </c>
      <c r="B78">
        <v>67</v>
      </c>
      <c r="D78" s="16" t="s">
        <v>14</v>
      </c>
      <c r="E78">
        <v>934</v>
      </c>
    </row>
    <row r="79" spans="1:5" x14ac:dyDescent="0.3">
      <c r="A79" s="18" t="s">
        <v>20</v>
      </c>
      <c r="B79">
        <v>154</v>
      </c>
      <c r="D79" s="16" t="s">
        <v>14</v>
      </c>
      <c r="E79">
        <v>17</v>
      </c>
    </row>
    <row r="80" spans="1:5" x14ac:dyDescent="0.3">
      <c r="A80" s="18" t="s">
        <v>20</v>
      </c>
      <c r="B80">
        <v>1782</v>
      </c>
      <c r="D80" s="16" t="s">
        <v>14</v>
      </c>
      <c r="E80">
        <v>2179</v>
      </c>
    </row>
    <row r="81" spans="1:5" x14ac:dyDescent="0.3">
      <c r="A81" s="18" t="s">
        <v>20</v>
      </c>
      <c r="B81">
        <v>903</v>
      </c>
      <c r="D81" s="16" t="s">
        <v>14</v>
      </c>
      <c r="E81">
        <v>931</v>
      </c>
    </row>
    <row r="82" spans="1:5" x14ac:dyDescent="0.3">
      <c r="A82" s="18" t="s">
        <v>20</v>
      </c>
      <c r="B82">
        <v>94</v>
      </c>
      <c r="D82" s="16" t="s">
        <v>14</v>
      </c>
      <c r="E82">
        <v>92</v>
      </c>
    </row>
    <row r="83" spans="1:5" x14ac:dyDescent="0.3">
      <c r="A83" s="18" t="s">
        <v>20</v>
      </c>
      <c r="B83">
        <v>180</v>
      </c>
      <c r="D83" s="16" t="s">
        <v>14</v>
      </c>
      <c r="E83">
        <v>57</v>
      </c>
    </row>
    <row r="84" spans="1:5" x14ac:dyDescent="0.3">
      <c r="A84" s="18" t="s">
        <v>20</v>
      </c>
      <c r="B84">
        <v>533</v>
      </c>
      <c r="D84" s="16" t="s">
        <v>14</v>
      </c>
      <c r="E84">
        <v>41</v>
      </c>
    </row>
    <row r="85" spans="1:5" x14ac:dyDescent="0.3">
      <c r="A85" s="18" t="s">
        <v>20</v>
      </c>
      <c r="B85">
        <v>2443</v>
      </c>
      <c r="D85" s="16" t="s">
        <v>14</v>
      </c>
      <c r="E85">
        <v>1</v>
      </c>
    </row>
    <row r="86" spans="1:5" x14ac:dyDescent="0.3">
      <c r="A86" s="18" t="s">
        <v>20</v>
      </c>
      <c r="B86">
        <v>89</v>
      </c>
      <c r="D86" s="16" t="s">
        <v>14</v>
      </c>
      <c r="E86">
        <v>101</v>
      </c>
    </row>
    <row r="87" spans="1:5" x14ac:dyDescent="0.3">
      <c r="A87" s="18" t="s">
        <v>20</v>
      </c>
      <c r="B87">
        <v>159</v>
      </c>
      <c r="D87" s="16" t="s">
        <v>14</v>
      </c>
      <c r="E87">
        <v>1335</v>
      </c>
    </row>
    <row r="88" spans="1:5" x14ac:dyDescent="0.3">
      <c r="A88" s="18" t="s">
        <v>20</v>
      </c>
      <c r="B88">
        <v>50</v>
      </c>
      <c r="D88" s="16" t="s">
        <v>14</v>
      </c>
      <c r="E88">
        <v>15</v>
      </c>
    </row>
    <row r="89" spans="1:5" x14ac:dyDescent="0.3">
      <c r="A89" s="18" t="s">
        <v>20</v>
      </c>
      <c r="B89">
        <v>186</v>
      </c>
      <c r="D89" s="16" t="s">
        <v>14</v>
      </c>
      <c r="E89">
        <v>454</v>
      </c>
    </row>
    <row r="90" spans="1:5" x14ac:dyDescent="0.3">
      <c r="A90" s="18" t="s">
        <v>20</v>
      </c>
      <c r="B90">
        <v>1071</v>
      </c>
      <c r="D90" s="16" t="s">
        <v>14</v>
      </c>
      <c r="E90">
        <v>3182</v>
      </c>
    </row>
    <row r="91" spans="1:5" x14ac:dyDescent="0.3">
      <c r="A91" s="18" t="s">
        <v>20</v>
      </c>
      <c r="B91">
        <v>117</v>
      </c>
      <c r="D91" s="16" t="s">
        <v>14</v>
      </c>
      <c r="E91">
        <v>15</v>
      </c>
    </row>
    <row r="92" spans="1:5" x14ac:dyDescent="0.3">
      <c r="A92" s="18" t="s">
        <v>20</v>
      </c>
      <c r="B92">
        <v>70</v>
      </c>
      <c r="D92" s="16" t="s">
        <v>14</v>
      </c>
      <c r="E92">
        <v>133</v>
      </c>
    </row>
    <row r="93" spans="1:5" x14ac:dyDescent="0.3">
      <c r="A93" s="18" t="s">
        <v>20</v>
      </c>
      <c r="B93">
        <v>135</v>
      </c>
      <c r="D93" s="16" t="s">
        <v>14</v>
      </c>
      <c r="E93">
        <v>2062</v>
      </c>
    </row>
    <row r="94" spans="1:5" x14ac:dyDescent="0.3">
      <c r="A94" s="18" t="s">
        <v>20</v>
      </c>
      <c r="B94">
        <v>768</v>
      </c>
      <c r="D94" s="16" t="s">
        <v>14</v>
      </c>
      <c r="E94">
        <v>29</v>
      </c>
    </row>
    <row r="95" spans="1:5" x14ac:dyDescent="0.3">
      <c r="A95" s="18" t="s">
        <v>20</v>
      </c>
      <c r="B95">
        <v>199</v>
      </c>
      <c r="D95" s="16" t="s">
        <v>14</v>
      </c>
      <c r="E95">
        <v>132</v>
      </c>
    </row>
    <row r="96" spans="1:5" x14ac:dyDescent="0.3">
      <c r="A96" s="18" t="s">
        <v>20</v>
      </c>
      <c r="B96">
        <v>107</v>
      </c>
      <c r="D96" s="16" t="s">
        <v>14</v>
      </c>
      <c r="E96">
        <v>137</v>
      </c>
    </row>
    <row r="97" spans="1:5" x14ac:dyDescent="0.3">
      <c r="A97" s="18" t="s">
        <v>20</v>
      </c>
      <c r="B97">
        <v>195</v>
      </c>
      <c r="D97" s="16" t="s">
        <v>14</v>
      </c>
      <c r="E97">
        <v>908</v>
      </c>
    </row>
    <row r="98" spans="1:5" x14ac:dyDescent="0.3">
      <c r="A98" s="18" t="s">
        <v>20</v>
      </c>
      <c r="B98">
        <v>3376</v>
      </c>
      <c r="D98" s="16" t="s">
        <v>14</v>
      </c>
      <c r="E98">
        <v>10</v>
      </c>
    </row>
    <row r="99" spans="1:5" x14ac:dyDescent="0.3">
      <c r="A99" s="18" t="s">
        <v>20</v>
      </c>
      <c r="B99">
        <v>41</v>
      </c>
      <c r="D99" s="16" t="s">
        <v>14</v>
      </c>
      <c r="E99">
        <v>1910</v>
      </c>
    </row>
    <row r="100" spans="1:5" x14ac:dyDescent="0.3">
      <c r="A100" s="18" t="s">
        <v>20</v>
      </c>
      <c r="B100">
        <v>1821</v>
      </c>
      <c r="D100" s="16" t="s">
        <v>14</v>
      </c>
      <c r="E100">
        <v>38</v>
      </c>
    </row>
    <row r="101" spans="1:5" x14ac:dyDescent="0.3">
      <c r="A101" s="18" t="s">
        <v>20</v>
      </c>
      <c r="B101">
        <v>164</v>
      </c>
      <c r="D101" s="16" t="s">
        <v>14</v>
      </c>
      <c r="E101">
        <v>104</v>
      </c>
    </row>
    <row r="102" spans="1:5" x14ac:dyDescent="0.3">
      <c r="A102" s="18" t="s">
        <v>20</v>
      </c>
      <c r="B102">
        <v>157</v>
      </c>
      <c r="D102" s="16" t="s">
        <v>14</v>
      </c>
      <c r="E102">
        <v>49</v>
      </c>
    </row>
    <row r="103" spans="1:5" x14ac:dyDescent="0.3">
      <c r="A103" s="18" t="s">
        <v>20</v>
      </c>
      <c r="B103">
        <v>246</v>
      </c>
      <c r="D103" s="16" t="s">
        <v>14</v>
      </c>
      <c r="E103">
        <v>1</v>
      </c>
    </row>
    <row r="104" spans="1:5" x14ac:dyDescent="0.3">
      <c r="A104" s="18" t="s">
        <v>20</v>
      </c>
      <c r="B104">
        <v>1396</v>
      </c>
      <c r="D104" s="16" t="s">
        <v>14</v>
      </c>
      <c r="E104">
        <v>245</v>
      </c>
    </row>
    <row r="105" spans="1:5" x14ac:dyDescent="0.3">
      <c r="A105" s="18" t="s">
        <v>20</v>
      </c>
      <c r="B105">
        <v>2506</v>
      </c>
      <c r="D105" s="16" t="s">
        <v>14</v>
      </c>
      <c r="E105">
        <v>32</v>
      </c>
    </row>
    <row r="106" spans="1:5" x14ac:dyDescent="0.3">
      <c r="A106" s="18" t="s">
        <v>20</v>
      </c>
      <c r="B106">
        <v>244</v>
      </c>
      <c r="D106" s="16" t="s">
        <v>14</v>
      </c>
      <c r="E106">
        <v>7</v>
      </c>
    </row>
    <row r="107" spans="1:5" x14ac:dyDescent="0.3">
      <c r="A107" s="18" t="s">
        <v>20</v>
      </c>
      <c r="B107">
        <v>146</v>
      </c>
      <c r="D107" s="16" t="s">
        <v>14</v>
      </c>
      <c r="E107">
        <v>803</v>
      </c>
    </row>
    <row r="108" spans="1:5" x14ac:dyDescent="0.3">
      <c r="A108" s="18" t="s">
        <v>20</v>
      </c>
      <c r="B108">
        <v>1267</v>
      </c>
      <c r="D108" s="16" t="s">
        <v>14</v>
      </c>
      <c r="E108">
        <v>16</v>
      </c>
    </row>
    <row r="109" spans="1:5" x14ac:dyDescent="0.3">
      <c r="A109" s="18" t="s">
        <v>20</v>
      </c>
      <c r="B109">
        <v>1561</v>
      </c>
      <c r="D109" s="16" t="s">
        <v>14</v>
      </c>
      <c r="E109">
        <v>31</v>
      </c>
    </row>
    <row r="110" spans="1:5" x14ac:dyDescent="0.3">
      <c r="A110" s="18" t="s">
        <v>20</v>
      </c>
      <c r="B110">
        <v>48</v>
      </c>
      <c r="D110" s="16" t="s">
        <v>14</v>
      </c>
      <c r="E110">
        <v>108</v>
      </c>
    </row>
    <row r="111" spans="1:5" x14ac:dyDescent="0.3">
      <c r="A111" s="18" t="s">
        <v>20</v>
      </c>
      <c r="B111">
        <v>2739</v>
      </c>
      <c r="D111" s="16" t="s">
        <v>14</v>
      </c>
      <c r="E111">
        <v>30</v>
      </c>
    </row>
    <row r="112" spans="1:5" x14ac:dyDescent="0.3">
      <c r="A112" s="18" t="s">
        <v>20</v>
      </c>
      <c r="B112">
        <v>3537</v>
      </c>
      <c r="D112" s="16" t="s">
        <v>14</v>
      </c>
      <c r="E112">
        <v>17</v>
      </c>
    </row>
    <row r="113" spans="1:5" x14ac:dyDescent="0.3">
      <c r="A113" s="18" t="s">
        <v>20</v>
      </c>
      <c r="B113">
        <v>2107</v>
      </c>
      <c r="D113" s="16" t="s">
        <v>14</v>
      </c>
      <c r="E113">
        <v>80</v>
      </c>
    </row>
    <row r="114" spans="1:5" x14ac:dyDescent="0.3">
      <c r="A114" s="18" t="s">
        <v>20</v>
      </c>
      <c r="B114">
        <v>3318</v>
      </c>
      <c r="D114" s="16" t="s">
        <v>14</v>
      </c>
      <c r="E114">
        <v>2468</v>
      </c>
    </row>
    <row r="115" spans="1:5" x14ac:dyDescent="0.3">
      <c r="A115" s="18" t="s">
        <v>20</v>
      </c>
      <c r="B115">
        <v>340</v>
      </c>
      <c r="D115" s="16" t="s">
        <v>14</v>
      </c>
      <c r="E115">
        <v>26</v>
      </c>
    </row>
    <row r="116" spans="1:5" x14ac:dyDescent="0.3">
      <c r="A116" s="18" t="s">
        <v>20</v>
      </c>
      <c r="B116">
        <v>1442</v>
      </c>
      <c r="D116" s="16" t="s">
        <v>14</v>
      </c>
      <c r="E116">
        <v>73</v>
      </c>
    </row>
    <row r="117" spans="1:5" x14ac:dyDescent="0.3">
      <c r="A117" s="18" t="s">
        <v>20</v>
      </c>
      <c r="B117">
        <v>126</v>
      </c>
      <c r="D117" s="16" t="s">
        <v>14</v>
      </c>
      <c r="E117">
        <v>128</v>
      </c>
    </row>
    <row r="118" spans="1:5" x14ac:dyDescent="0.3">
      <c r="A118" s="18" t="s">
        <v>20</v>
      </c>
      <c r="B118">
        <v>524</v>
      </c>
      <c r="D118" s="16" t="s">
        <v>14</v>
      </c>
      <c r="E118">
        <v>33</v>
      </c>
    </row>
    <row r="119" spans="1:5" x14ac:dyDescent="0.3">
      <c r="A119" s="18" t="s">
        <v>20</v>
      </c>
      <c r="B119">
        <v>1989</v>
      </c>
      <c r="D119" s="16" t="s">
        <v>14</v>
      </c>
      <c r="E119">
        <v>1072</v>
      </c>
    </row>
    <row r="120" spans="1:5" x14ac:dyDescent="0.3">
      <c r="A120" s="18" t="s">
        <v>20</v>
      </c>
      <c r="B120">
        <v>157</v>
      </c>
      <c r="D120" s="16" t="s">
        <v>14</v>
      </c>
      <c r="E120">
        <v>393</v>
      </c>
    </row>
    <row r="121" spans="1:5" x14ac:dyDescent="0.3">
      <c r="A121" s="18" t="s">
        <v>20</v>
      </c>
      <c r="B121">
        <v>4498</v>
      </c>
      <c r="D121" s="16" t="s">
        <v>14</v>
      </c>
      <c r="E121">
        <v>1257</v>
      </c>
    </row>
    <row r="122" spans="1:5" x14ac:dyDescent="0.3">
      <c r="A122" s="18" t="s">
        <v>20</v>
      </c>
      <c r="B122">
        <v>80</v>
      </c>
      <c r="D122" s="16" t="s">
        <v>14</v>
      </c>
      <c r="E122">
        <v>328</v>
      </c>
    </row>
    <row r="123" spans="1:5" x14ac:dyDescent="0.3">
      <c r="A123" s="18" t="s">
        <v>20</v>
      </c>
      <c r="B123">
        <v>43</v>
      </c>
      <c r="D123" s="16" t="s">
        <v>14</v>
      </c>
      <c r="E123">
        <v>147</v>
      </c>
    </row>
    <row r="124" spans="1:5" x14ac:dyDescent="0.3">
      <c r="A124" s="18" t="s">
        <v>20</v>
      </c>
      <c r="B124">
        <v>2053</v>
      </c>
      <c r="D124" s="16" t="s">
        <v>14</v>
      </c>
      <c r="E124">
        <v>830</v>
      </c>
    </row>
    <row r="125" spans="1:5" x14ac:dyDescent="0.3">
      <c r="A125" s="18" t="s">
        <v>20</v>
      </c>
      <c r="B125">
        <v>168</v>
      </c>
      <c r="D125" s="16" t="s">
        <v>14</v>
      </c>
      <c r="E125">
        <v>331</v>
      </c>
    </row>
    <row r="126" spans="1:5" x14ac:dyDescent="0.3">
      <c r="A126" s="18" t="s">
        <v>20</v>
      </c>
      <c r="B126">
        <v>4289</v>
      </c>
      <c r="D126" s="16" t="s">
        <v>14</v>
      </c>
      <c r="E126">
        <v>25</v>
      </c>
    </row>
    <row r="127" spans="1:5" x14ac:dyDescent="0.3">
      <c r="A127" s="18" t="s">
        <v>20</v>
      </c>
      <c r="B127">
        <v>165</v>
      </c>
      <c r="D127" s="16" t="s">
        <v>14</v>
      </c>
      <c r="E127">
        <v>3483</v>
      </c>
    </row>
    <row r="128" spans="1:5" x14ac:dyDescent="0.3">
      <c r="A128" s="18" t="s">
        <v>20</v>
      </c>
      <c r="B128">
        <v>1815</v>
      </c>
      <c r="D128" s="16" t="s">
        <v>14</v>
      </c>
      <c r="E128">
        <v>923</v>
      </c>
    </row>
    <row r="129" spans="1:5" x14ac:dyDescent="0.3">
      <c r="A129" s="18" t="s">
        <v>20</v>
      </c>
      <c r="B129">
        <v>397</v>
      </c>
      <c r="D129" s="16" t="s">
        <v>14</v>
      </c>
      <c r="E129">
        <v>1</v>
      </c>
    </row>
    <row r="130" spans="1:5" x14ac:dyDescent="0.3">
      <c r="A130" s="18" t="s">
        <v>20</v>
      </c>
      <c r="B130">
        <v>1539</v>
      </c>
      <c r="D130" s="16" t="s">
        <v>14</v>
      </c>
      <c r="E130">
        <v>33</v>
      </c>
    </row>
    <row r="131" spans="1:5" x14ac:dyDescent="0.3">
      <c r="A131" s="18" t="s">
        <v>20</v>
      </c>
      <c r="B131">
        <v>138</v>
      </c>
      <c r="D131" s="16" t="s">
        <v>14</v>
      </c>
      <c r="E131">
        <v>40</v>
      </c>
    </row>
    <row r="132" spans="1:5" x14ac:dyDescent="0.3">
      <c r="A132" s="18" t="s">
        <v>20</v>
      </c>
      <c r="B132">
        <v>3594</v>
      </c>
      <c r="D132" s="16" t="s">
        <v>14</v>
      </c>
      <c r="E132">
        <v>23</v>
      </c>
    </row>
    <row r="133" spans="1:5" x14ac:dyDescent="0.3">
      <c r="A133" s="18" t="s">
        <v>20</v>
      </c>
      <c r="B133">
        <v>5880</v>
      </c>
      <c r="D133" s="16" t="s">
        <v>14</v>
      </c>
      <c r="E133">
        <v>75</v>
      </c>
    </row>
    <row r="134" spans="1:5" x14ac:dyDescent="0.3">
      <c r="A134" s="18" t="s">
        <v>20</v>
      </c>
      <c r="B134">
        <v>112</v>
      </c>
      <c r="D134" s="16" t="s">
        <v>14</v>
      </c>
      <c r="E134">
        <v>2176</v>
      </c>
    </row>
    <row r="135" spans="1:5" x14ac:dyDescent="0.3">
      <c r="A135" s="18" t="s">
        <v>20</v>
      </c>
      <c r="B135">
        <v>943</v>
      </c>
      <c r="D135" s="16" t="s">
        <v>14</v>
      </c>
      <c r="E135">
        <v>441</v>
      </c>
    </row>
    <row r="136" spans="1:5" x14ac:dyDescent="0.3">
      <c r="A136" s="18" t="s">
        <v>20</v>
      </c>
      <c r="B136">
        <v>2468</v>
      </c>
      <c r="D136" s="16" t="s">
        <v>14</v>
      </c>
      <c r="E136">
        <v>25</v>
      </c>
    </row>
    <row r="137" spans="1:5" x14ac:dyDescent="0.3">
      <c r="A137" s="18" t="s">
        <v>20</v>
      </c>
      <c r="B137">
        <v>2551</v>
      </c>
      <c r="D137" s="16" t="s">
        <v>14</v>
      </c>
      <c r="E137">
        <v>127</v>
      </c>
    </row>
    <row r="138" spans="1:5" x14ac:dyDescent="0.3">
      <c r="A138" s="18" t="s">
        <v>20</v>
      </c>
      <c r="B138">
        <v>101</v>
      </c>
      <c r="D138" s="16" t="s">
        <v>14</v>
      </c>
      <c r="E138">
        <v>355</v>
      </c>
    </row>
    <row r="139" spans="1:5" x14ac:dyDescent="0.3">
      <c r="A139" s="18" t="s">
        <v>20</v>
      </c>
      <c r="B139">
        <v>92</v>
      </c>
      <c r="D139" s="16" t="s">
        <v>14</v>
      </c>
      <c r="E139">
        <v>44</v>
      </c>
    </row>
    <row r="140" spans="1:5" x14ac:dyDescent="0.3">
      <c r="A140" s="18" t="s">
        <v>20</v>
      </c>
      <c r="B140">
        <v>62</v>
      </c>
      <c r="D140" s="16" t="s">
        <v>14</v>
      </c>
      <c r="E140">
        <v>67</v>
      </c>
    </row>
    <row r="141" spans="1:5" x14ac:dyDescent="0.3">
      <c r="A141" s="18" t="s">
        <v>20</v>
      </c>
      <c r="B141">
        <v>149</v>
      </c>
      <c r="D141" s="16" t="s">
        <v>14</v>
      </c>
      <c r="E141">
        <v>1068</v>
      </c>
    </row>
    <row r="142" spans="1:5" x14ac:dyDescent="0.3">
      <c r="A142" s="18" t="s">
        <v>20</v>
      </c>
      <c r="B142">
        <v>329</v>
      </c>
      <c r="D142" s="16" t="s">
        <v>14</v>
      </c>
      <c r="E142">
        <v>424</v>
      </c>
    </row>
    <row r="143" spans="1:5" x14ac:dyDescent="0.3">
      <c r="A143" s="18" t="s">
        <v>20</v>
      </c>
      <c r="B143">
        <v>97</v>
      </c>
      <c r="D143" s="16" t="s">
        <v>14</v>
      </c>
      <c r="E143">
        <v>151</v>
      </c>
    </row>
    <row r="144" spans="1:5" x14ac:dyDescent="0.3">
      <c r="A144" s="18" t="s">
        <v>20</v>
      </c>
      <c r="B144">
        <v>1784</v>
      </c>
      <c r="D144" s="16" t="s">
        <v>14</v>
      </c>
      <c r="E144">
        <v>1608</v>
      </c>
    </row>
    <row r="145" spans="1:5" x14ac:dyDescent="0.3">
      <c r="A145" s="18" t="s">
        <v>20</v>
      </c>
      <c r="B145">
        <v>1684</v>
      </c>
      <c r="D145" s="16" t="s">
        <v>14</v>
      </c>
      <c r="E145">
        <v>941</v>
      </c>
    </row>
    <row r="146" spans="1:5" x14ac:dyDescent="0.3">
      <c r="A146" s="18" t="s">
        <v>20</v>
      </c>
      <c r="B146">
        <v>250</v>
      </c>
      <c r="D146" s="16" t="s">
        <v>14</v>
      </c>
      <c r="E146">
        <v>1</v>
      </c>
    </row>
    <row r="147" spans="1:5" x14ac:dyDescent="0.3">
      <c r="A147" s="18" t="s">
        <v>20</v>
      </c>
      <c r="B147">
        <v>238</v>
      </c>
      <c r="D147" s="16" t="s">
        <v>14</v>
      </c>
      <c r="E147">
        <v>40</v>
      </c>
    </row>
    <row r="148" spans="1:5" x14ac:dyDescent="0.3">
      <c r="A148" s="18" t="s">
        <v>20</v>
      </c>
      <c r="B148">
        <v>53</v>
      </c>
      <c r="D148" s="16" t="s">
        <v>14</v>
      </c>
      <c r="E148">
        <v>3015</v>
      </c>
    </row>
    <row r="149" spans="1:5" x14ac:dyDescent="0.3">
      <c r="A149" s="18" t="s">
        <v>20</v>
      </c>
      <c r="B149">
        <v>214</v>
      </c>
      <c r="D149" s="16" t="s">
        <v>14</v>
      </c>
      <c r="E149">
        <v>435</v>
      </c>
    </row>
    <row r="150" spans="1:5" x14ac:dyDescent="0.3">
      <c r="A150" s="18" t="s">
        <v>20</v>
      </c>
      <c r="B150">
        <v>222</v>
      </c>
      <c r="D150" s="16" t="s">
        <v>14</v>
      </c>
      <c r="E150">
        <v>714</v>
      </c>
    </row>
    <row r="151" spans="1:5" x14ac:dyDescent="0.3">
      <c r="A151" s="18" t="s">
        <v>20</v>
      </c>
      <c r="B151">
        <v>1884</v>
      </c>
      <c r="D151" s="16" t="s">
        <v>14</v>
      </c>
      <c r="E151">
        <v>5497</v>
      </c>
    </row>
    <row r="152" spans="1:5" x14ac:dyDescent="0.3">
      <c r="A152" s="18" t="s">
        <v>20</v>
      </c>
      <c r="B152">
        <v>218</v>
      </c>
      <c r="D152" s="16" t="s">
        <v>14</v>
      </c>
      <c r="E152">
        <v>418</v>
      </c>
    </row>
    <row r="153" spans="1:5" x14ac:dyDescent="0.3">
      <c r="A153" s="18" t="s">
        <v>20</v>
      </c>
      <c r="B153">
        <v>6465</v>
      </c>
      <c r="D153" s="16" t="s">
        <v>14</v>
      </c>
      <c r="E153">
        <v>1439</v>
      </c>
    </row>
    <row r="154" spans="1:5" x14ac:dyDescent="0.3">
      <c r="A154" s="18" t="s">
        <v>20</v>
      </c>
      <c r="B154">
        <v>59</v>
      </c>
      <c r="D154" s="16" t="s">
        <v>14</v>
      </c>
      <c r="E154">
        <v>15</v>
      </c>
    </row>
    <row r="155" spans="1:5" x14ac:dyDescent="0.3">
      <c r="A155" s="18" t="s">
        <v>20</v>
      </c>
      <c r="B155">
        <v>88</v>
      </c>
      <c r="D155" s="16" t="s">
        <v>14</v>
      </c>
      <c r="E155">
        <v>1999</v>
      </c>
    </row>
    <row r="156" spans="1:5" x14ac:dyDescent="0.3">
      <c r="A156" s="18" t="s">
        <v>20</v>
      </c>
      <c r="B156">
        <v>1697</v>
      </c>
      <c r="D156" s="16" t="s">
        <v>14</v>
      </c>
      <c r="E156">
        <v>118</v>
      </c>
    </row>
    <row r="157" spans="1:5" x14ac:dyDescent="0.3">
      <c r="A157" s="18" t="s">
        <v>20</v>
      </c>
      <c r="B157">
        <v>92</v>
      </c>
      <c r="D157" s="16" t="s">
        <v>14</v>
      </c>
      <c r="E157">
        <v>162</v>
      </c>
    </row>
    <row r="158" spans="1:5" x14ac:dyDescent="0.3">
      <c r="A158" s="18" t="s">
        <v>20</v>
      </c>
      <c r="B158">
        <v>186</v>
      </c>
      <c r="D158" s="16" t="s">
        <v>14</v>
      </c>
      <c r="E158">
        <v>83</v>
      </c>
    </row>
    <row r="159" spans="1:5" x14ac:dyDescent="0.3">
      <c r="A159" s="18" t="s">
        <v>20</v>
      </c>
      <c r="B159">
        <v>138</v>
      </c>
      <c r="D159" s="16" t="s">
        <v>14</v>
      </c>
      <c r="E159">
        <v>747</v>
      </c>
    </row>
    <row r="160" spans="1:5" x14ac:dyDescent="0.3">
      <c r="A160" s="18" t="s">
        <v>20</v>
      </c>
      <c r="B160">
        <v>261</v>
      </c>
      <c r="D160" s="16" t="s">
        <v>14</v>
      </c>
      <c r="E160">
        <v>84</v>
      </c>
    </row>
    <row r="161" spans="1:5" x14ac:dyDescent="0.3">
      <c r="A161" s="18" t="s">
        <v>20</v>
      </c>
      <c r="B161">
        <v>107</v>
      </c>
      <c r="D161" s="16" t="s">
        <v>14</v>
      </c>
      <c r="E161">
        <v>91</v>
      </c>
    </row>
    <row r="162" spans="1:5" x14ac:dyDescent="0.3">
      <c r="A162" s="18" t="s">
        <v>20</v>
      </c>
      <c r="B162">
        <v>199</v>
      </c>
      <c r="D162" s="16" t="s">
        <v>14</v>
      </c>
      <c r="E162">
        <v>792</v>
      </c>
    </row>
    <row r="163" spans="1:5" x14ac:dyDescent="0.3">
      <c r="A163" s="18" t="s">
        <v>20</v>
      </c>
      <c r="B163">
        <v>5512</v>
      </c>
      <c r="D163" s="16" t="s">
        <v>14</v>
      </c>
      <c r="E163">
        <v>32</v>
      </c>
    </row>
    <row r="164" spans="1:5" x14ac:dyDescent="0.3">
      <c r="A164" s="18" t="s">
        <v>20</v>
      </c>
      <c r="B164">
        <v>86</v>
      </c>
      <c r="D164" s="16" t="s">
        <v>14</v>
      </c>
      <c r="E164">
        <v>186</v>
      </c>
    </row>
    <row r="165" spans="1:5" x14ac:dyDescent="0.3">
      <c r="A165" s="18" t="s">
        <v>20</v>
      </c>
      <c r="B165">
        <v>2768</v>
      </c>
      <c r="D165" s="16" t="s">
        <v>14</v>
      </c>
      <c r="E165">
        <v>605</v>
      </c>
    </row>
    <row r="166" spans="1:5" x14ac:dyDescent="0.3">
      <c r="A166" s="18" t="s">
        <v>20</v>
      </c>
      <c r="B166">
        <v>48</v>
      </c>
      <c r="D166" s="16" t="s">
        <v>14</v>
      </c>
      <c r="E166">
        <v>1</v>
      </c>
    </row>
    <row r="167" spans="1:5" x14ac:dyDescent="0.3">
      <c r="A167" s="18" t="s">
        <v>20</v>
      </c>
      <c r="B167">
        <v>87</v>
      </c>
      <c r="D167" s="16" t="s">
        <v>14</v>
      </c>
      <c r="E167">
        <v>31</v>
      </c>
    </row>
    <row r="168" spans="1:5" x14ac:dyDescent="0.3">
      <c r="A168" s="18" t="s">
        <v>20</v>
      </c>
      <c r="B168">
        <v>1894</v>
      </c>
      <c r="D168" s="16" t="s">
        <v>14</v>
      </c>
      <c r="E168">
        <v>1181</v>
      </c>
    </row>
    <row r="169" spans="1:5" x14ac:dyDescent="0.3">
      <c r="A169" s="18" t="s">
        <v>20</v>
      </c>
      <c r="B169">
        <v>282</v>
      </c>
      <c r="D169" s="16" t="s">
        <v>14</v>
      </c>
      <c r="E169">
        <v>39</v>
      </c>
    </row>
    <row r="170" spans="1:5" x14ac:dyDescent="0.3">
      <c r="A170" s="18" t="s">
        <v>20</v>
      </c>
      <c r="B170">
        <v>116</v>
      </c>
      <c r="D170" s="16" t="s">
        <v>14</v>
      </c>
      <c r="E170">
        <v>46</v>
      </c>
    </row>
    <row r="171" spans="1:5" x14ac:dyDescent="0.3">
      <c r="A171" s="18" t="s">
        <v>20</v>
      </c>
      <c r="B171">
        <v>83</v>
      </c>
      <c r="D171" s="16" t="s">
        <v>14</v>
      </c>
      <c r="E171">
        <v>105</v>
      </c>
    </row>
    <row r="172" spans="1:5" x14ac:dyDescent="0.3">
      <c r="A172" s="18" t="s">
        <v>20</v>
      </c>
      <c r="B172">
        <v>91</v>
      </c>
      <c r="D172" s="16" t="s">
        <v>14</v>
      </c>
      <c r="E172">
        <v>535</v>
      </c>
    </row>
    <row r="173" spans="1:5" x14ac:dyDescent="0.3">
      <c r="A173" s="18" t="s">
        <v>20</v>
      </c>
      <c r="B173">
        <v>546</v>
      </c>
      <c r="D173" s="16" t="s">
        <v>14</v>
      </c>
      <c r="E173">
        <v>16</v>
      </c>
    </row>
    <row r="174" spans="1:5" x14ac:dyDescent="0.3">
      <c r="A174" s="18" t="s">
        <v>20</v>
      </c>
      <c r="B174">
        <v>393</v>
      </c>
      <c r="D174" s="16" t="s">
        <v>14</v>
      </c>
      <c r="E174">
        <v>575</v>
      </c>
    </row>
    <row r="175" spans="1:5" x14ac:dyDescent="0.3">
      <c r="A175" s="18" t="s">
        <v>20</v>
      </c>
      <c r="B175">
        <v>133</v>
      </c>
      <c r="D175" s="16" t="s">
        <v>14</v>
      </c>
      <c r="E175">
        <v>1120</v>
      </c>
    </row>
    <row r="176" spans="1:5" x14ac:dyDescent="0.3">
      <c r="A176" s="18" t="s">
        <v>20</v>
      </c>
      <c r="B176">
        <v>254</v>
      </c>
      <c r="D176" s="16" t="s">
        <v>14</v>
      </c>
      <c r="E176">
        <v>113</v>
      </c>
    </row>
    <row r="177" spans="1:5" x14ac:dyDescent="0.3">
      <c r="A177" s="18" t="s">
        <v>20</v>
      </c>
      <c r="B177">
        <v>176</v>
      </c>
      <c r="D177" s="16" t="s">
        <v>14</v>
      </c>
      <c r="E177">
        <v>1538</v>
      </c>
    </row>
    <row r="178" spans="1:5" x14ac:dyDescent="0.3">
      <c r="A178" s="18" t="s">
        <v>20</v>
      </c>
      <c r="B178">
        <v>337</v>
      </c>
      <c r="D178" s="16" t="s">
        <v>14</v>
      </c>
      <c r="E178">
        <v>9</v>
      </c>
    </row>
    <row r="179" spans="1:5" x14ac:dyDescent="0.3">
      <c r="A179" s="18" t="s">
        <v>20</v>
      </c>
      <c r="B179">
        <v>107</v>
      </c>
      <c r="D179" s="16" t="s">
        <v>14</v>
      </c>
      <c r="E179">
        <v>554</v>
      </c>
    </row>
    <row r="180" spans="1:5" x14ac:dyDescent="0.3">
      <c r="A180" s="18" t="s">
        <v>20</v>
      </c>
      <c r="B180">
        <v>183</v>
      </c>
      <c r="D180" s="16" t="s">
        <v>14</v>
      </c>
      <c r="E180">
        <v>648</v>
      </c>
    </row>
    <row r="181" spans="1:5" x14ac:dyDescent="0.3">
      <c r="A181" s="18" t="s">
        <v>20</v>
      </c>
      <c r="B181">
        <v>72</v>
      </c>
      <c r="D181" s="16" t="s">
        <v>14</v>
      </c>
      <c r="E181">
        <v>21</v>
      </c>
    </row>
    <row r="182" spans="1:5" x14ac:dyDescent="0.3">
      <c r="A182" s="18" t="s">
        <v>20</v>
      </c>
      <c r="B182">
        <v>295</v>
      </c>
      <c r="D182" s="16" t="s">
        <v>14</v>
      </c>
      <c r="E182">
        <v>54</v>
      </c>
    </row>
    <row r="183" spans="1:5" x14ac:dyDescent="0.3">
      <c r="A183" s="18" t="s">
        <v>20</v>
      </c>
      <c r="B183">
        <v>142</v>
      </c>
      <c r="D183" s="16" t="s">
        <v>14</v>
      </c>
      <c r="E183">
        <v>120</v>
      </c>
    </row>
    <row r="184" spans="1:5" x14ac:dyDescent="0.3">
      <c r="A184" s="18" t="s">
        <v>20</v>
      </c>
      <c r="B184">
        <v>85</v>
      </c>
      <c r="D184" s="16" t="s">
        <v>14</v>
      </c>
      <c r="E184">
        <v>579</v>
      </c>
    </row>
    <row r="185" spans="1:5" x14ac:dyDescent="0.3">
      <c r="A185" s="18" t="s">
        <v>20</v>
      </c>
      <c r="B185">
        <v>659</v>
      </c>
      <c r="D185" s="16" t="s">
        <v>14</v>
      </c>
      <c r="E185">
        <v>2072</v>
      </c>
    </row>
    <row r="186" spans="1:5" x14ac:dyDescent="0.3">
      <c r="A186" s="18" t="s">
        <v>20</v>
      </c>
      <c r="B186">
        <v>121</v>
      </c>
      <c r="D186" s="16" t="s">
        <v>14</v>
      </c>
      <c r="E186">
        <v>0</v>
      </c>
    </row>
    <row r="187" spans="1:5" x14ac:dyDescent="0.3">
      <c r="A187" s="18" t="s">
        <v>20</v>
      </c>
      <c r="B187">
        <v>3742</v>
      </c>
      <c r="D187" s="16" t="s">
        <v>14</v>
      </c>
      <c r="E187">
        <v>1796</v>
      </c>
    </row>
    <row r="188" spans="1:5" x14ac:dyDescent="0.3">
      <c r="A188" s="18" t="s">
        <v>20</v>
      </c>
      <c r="B188">
        <v>223</v>
      </c>
      <c r="D188" s="16" t="s">
        <v>14</v>
      </c>
      <c r="E188">
        <v>62</v>
      </c>
    </row>
    <row r="189" spans="1:5" x14ac:dyDescent="0.3">
      <c r="A189" s="18" t="s">
        <v>20</v>
      </c>
      <c r="B189">
        <v>133</v>
      </c>
      <c r="D189" s="16" t="s">
        <v>14</v>
      </c>
      <c r="E189">
        <v>347</v>
      </c>
    </row>
    <row r="190" spans="1:5" x14ac:dyDescent="0.3">
      <c r="A190" s="18" t="s">
        <v>20</v>
      </c>
      <c r="B190">
        <v>5168</v>
      </c>
      <c r="D190" s="16" t="s">
        <v>14</v>
      </c>
      <c r="E190">
        <v>19</v>
      </c>
    </row>
    <row r="191" spans="1:5" x14ac:dyDescent="0.3">
      <c r="A191" s="18" t="s">
        <v>20</v>
      </c>
      <c r="B191">
        <v>307</v>
      </c>
      <c r="D191" s="16" t="s">
        <v>14</v>
      </c>
      <c r="E191">
        <v>1258</v>
      </c>
    </row>
    <row r="192" spans="1:5" x14ac:dyDescent="0.3">
      <c r="A192" s="18" t="s">
        <v>20</v>
      </c>
      <c r="B192">
        <v>2441</v>
      </c>
      <c r="D192" s="16" t="s">
        <v>14</v>
      </c>
      <c r="E192">
        <v>362</v>
      </c>
    </row>
    <row r="193" spans="1:5" x14ac:dyDescent="0.3">
      <c r="A193" s="18" t="s">
        <v>20</v>
      </c>
      <c r="B193">
        <v>1385</v>
      </c>
      <c r="D193" s="16" t="s">
        <v>14</v>
      </c>
      <c r="E193">
        <v>133</v>
      </c>
    </row>
    <row r="194" spans="1:5" x14ac:dyDescent="0.3">
      <c r="A194" s="18" t="s">
        <v>20</v>
      </c>
      <c r="B194">
        <v>190</v>
      </c>
      <c r="D194" s="16" t="s">
        <v>14</v>
      </c>
      <c r="E194">
        <v>846</v>
      </c>
    </row>
    <row r="195" spans="1:5" x14ac:dyDescent="0.3">
      <c r="A195" s="18" t="s">
        <v>20</v>
      </c>
      <c r="B195">
        <v>470</v>
      </c>
      <c r="D195" s="16" t="s">
        <v>14</v>
      </c>
      <c r="E195">
        <v>10</v>
      </c>
    </row>
    <row r="196" spans="1:5" x14ac:dyDescent="0.3">
      <c r="A196" s="18" t="s">
        <v>20</v>
      </c>
      <c r="B196">
        <v>253</v>
      </c>
      <c r="D196" s="16" t="s">
        <v>14</v>
      </c>
      <c r="E196">
        <v>191</v>
      </c>
    </row>
    <row r="197" spans="1:5" x14ac:dyDescent="0.3">
      <c r="A197" s="18" t="s">
        <v>20</v>
      </c>
      <c r="B197">
        <v>1113</v>
      </c>
      <c r="D197" s="16" t="s">
        <v>14</v>
      </c>
      <c r="E197">
        <v>1979</v>
      </c>
    </row>
    <row r="198" spans="1:5" x14ac:dyDescent="0.3">
      <c r="A198" s="18" t="s">
        <v>20</v>
      </c>
      <c r="B198">
        <v>2283</v>
      </c>
      <c r="D198" s="16" t="s">
        <v>14</v>
      </c>
      <c r="E198">
        <v>63</v>
      </c>
    </row>
    <row r="199" spans="1:5" x14ac:dyDescent="0.3">
      <c r="A199" s="18" t="s">
        <v>20</v>
      </c>
      <c r="B199">
        <v>1095</v>
      </c>
      <c r="D199" s="16" t="s">
        <v>14</v>
      </c>
      <c r="E199">
        <v>6080</v>
      </c>
    </row>
    <row r="200" spans="1:5" x14ac:dyDescent="0.3">
      <c r="A200" s="18" t="s">
        <v>20</v>
      </c>
      <c r="B200">
        <v>1690</v>
      </c>
      <c r="D200" s="16" t="s">
        <v>14</v>
      </c>
      <c r="E200">
        <v>80</v>
      </c>
    </row>
    <row r="201" spans="1:5" x14ac:dyDescent="0.3">
      <c r="A201" s="18" t="s">
        <v>20</v>
      </c>
      <c r="B201">
        <v>191</v>
      </c>
      <c r="D201" s="16" t="s">
        <v>14</v>
      </c>
      <c r="E201">
        <v>9</v>
      </c>
    </row>
    <row r="202" spans="1:5" x14ac:dyDescent="0.3">
      <c r="A202" s="18" t="s">
        <v>20</v>
      </c>
      <c r="B202">
        <v>2013</v>
      </c>
      <c r="D202" s="16" t="s">
        <v>14</v>
      </c>
      <c r="E202">
        <v>1784</v>
      </c>
    </row>
    <row r="203" spans="1:5" x14ac:dyDescent="0.3">
      <c r="A203" s="18" t="s">
        <v>20</v>
      </c>
      <c r="B203">
        <v>1703</v>
      </c>
      <c r="D203" s="16" t="s">
        <v>14</v>
      </c>
      <c r="E203">
        <v>243</v>
      </c>
    </row>
    <row r="204" spans="1:5" x14ac:dyDescent="0.3">
      <c r="A204" s="18" t="s">
        <v>20</v>
      </c>
      <c r="B204">
        <v>80</v>
      </c>
      <c r="D204" s="16" t="s">
        <v>14</v>
      </c>
      <c r="E204">
        <v>1296</v>
      </c>
    </row>
    <row r="205" spans="1:5" x14ac:dyDescent="0.3">
      <c r="A205" s="18" t="s">
        <v>20</v>
      </c>
      <c r="B205">
        <v>41</v>
      </c>
      <c r="D205" s="16" t="s">
        <v>14</v>
      </c>
      <c r="E205">
        <v>77</v>
      </c>
    </row>
    <row r="206" spans="1:5" x14ac:dyDescent="0.3">
      <c r="A206" s="18" t="s">
        <v>20</v>
      </c>
      <c r="B206">
        <v>187</v>
      </c>
      <c r="D206" s="16" t="s">
        <v>14</v>
      </c>
      <c r="E206">
        <v>395</v>
      </c>
    </row>
    <row r="207" spans="1:5" x14ac:dyDescent="0.3">
      <c r="A207" s="18" t="s">
        <v>20</v>
      </c>
      <c r="B207">
        <v>2875</v>
      </c>
      <c r="D207" s="16" t="s">
        <v>14</v>
      </c>
      <c r="E207">
        <v>49</v>
      </c>
    </row>
    <row r="208" spans="1:5" x14ac:dyDescent="0.3">
      <c r="A208" s="18" t="s">
        <v>20</v>
      </c>
      <c r="B208">
        <v>88</v>
      </c>
      <c r="D208" s="16" t="s">
        <v>14</v>
      </c>
      <c r="E208">
        <v>180</v>
      </c>
    </row>
    <row r="209" spans="1:5" x14ac:dyDescent="0.3">
      <c r="A209" s="18" t="s">
        <v>20</v>
      </c>
      <c r="B209">
        <v>191</v>
      </c>
      <c r="D209" s="16" t="s">
        <v>14</v>
      </c>
      <c r="E209">
        <v>2690</v>
      </c>
    </row>
    <row r="210" spans="1:5" x14ac:dyDescent="0.3">
      <c r="A210" s="18" t="s">
        <v>20</v>
      </c>
      <c r="B210">
        <v>139</v>
      </c>
      <c r="D210" s="16" t="s">
        <v>14</v>
      </c>
      <c r="E210">
        <v>2779</v>
      </c>
    </row>
    <row r="211" spans="1:5" x14ac:dyDescent="0.3">
      <c r="A211" s="18" t="s">
        <v>20</v>
      </c>
      <c r="B211">
        <v>186</v>
      </c>
      <c r="D211" s="16" t="s">
        <v>14</v>
      </c>
      <c r="E211">
        <v>92</v>
      </c>
    </row>
    <row r="212" spans="1:5" x14ac:dyDescent="0.3">
      <c r="A212" s="18" t="s">
        <v>20</v>
      </c>
      <c r="B212">
        <v>112</v>
      </c>
      <c r="D212" s="16" t="s">
        <v>14</v>
      </c>
      <c r="E212">
        <v>1028</v>
      </c>
    </row>
    <row r="213" spans="1:5" x14ac:dyDescent="0.3">
      <c r="A213" s="18" t="s">
        <v>20</v>
      </c>
      <c r="B213">
        <v>101</v>
      </c>
      <c r="D213" s="16" t="s">
        <v>14</v>
      </c>
      <c r="E213">
        <v>26</v>
      </c>
    </row>
    <row r="214" spans="1:5" x14ac:dyDescent="0.3">
      <c r="A214" s="18" t="s">
        <v>20</v>
      </c>
      <c r="B214">
        <v>206</v>
      </c>
      <c r="D214" s="16" t="s">
        <v>14</v>
      </c>
      <c r="E214">
        <v>1790</v>
      </c>
    </row>
    <row r="215" spans="1:5" x14ac:dyDescent="0.3">
      <c r="A215" s="18" t="s">
        <v>20</v>
      </c>
      <c r="B215">
        <v>154</v>
      </c>
      <c r="D215" s="16" t="s">
        <v>14</v>
      </c>
      <c r="E215">
        <v>37</v>
      </c>
    </row>
    <row r="216" spans="1:5" x14ac:dyDescent="0.3">
      <c r="A216" s="18" t="s">
        <v>20</v>
      </c>
      <c r="B216">
        <v>5966</v>
      </c>
      <c r="D216" s="16" t="s">
        <v>14</v>
      </c>
      <c r="E216">
        <v>35</v>
      </c>
    </row>
    <row r="217" spans="1:5" x14ac:dyDescent="0.3">
      <c r="A217" s="18" t="s">
        <v>20</v>
      </c>
      <c r="B217">
        <v>169</v>
      </c>
      <c r="D217" s="16" t="s">
        <v>14</v>
      </c>
      <c r="E217">
        <v>558</v>
      </c>
    </row>
    <row r="218" spans="1:5" x14ac:dyDescent="0.3">
      <c r="A218" s="18" t="s">
        <v>20</v>
      </c>
      <c r="B218">
        <v>2106</v>
      </c>
      <c r="D218" s="16" t="s">
        <v>14</v>
      </c>
      <c r="E218">
        <v>64</v>
      </c>
    </row>
    <row r="219" spans="1:5" x14ac:dyDescent="0.3">
      <c r="A219" s="18" t="s">
        <v>20</v>
      </c>
      <c r="B219">
        <v>131</v>
      </c>
      <c r="D219" s="16" t="s">
        <v>14</v>
      </c>
      <c r="E219">
        <v>245</v>
      </c>
    </row>
    <row r="220" spans="1:5" x14ac:dyDescent="0.3">
      <c r="A220" s="18" t="s">
        <v>20</v>
      </c>
      <c r="B220">
        <v>84</v>
      </c>
      <c r="D220" s="16" t="s">
        <v>14</v>
      </c>
      <c r="E220">
        <v>71</v>
      </c>
    </row>
    <row r="221" spans="1:5" x14ac:dyDescent="0.3">
      <c r="A221" s="18" t="s">
        <v>20</v>
      </c>
      <c r="B221">
        <v>155</v>
      </c>
      <c r="D221" s="16" t="s">
        <v>14</v>
      </c>
      <c r="E221">
        <v>42</v>
      </c>
    </row>
    <row r="222" spans="1:5" x14ac:dyDescent="0.3">
      <c r="A222" s="18" t="s">
        <v>20</v>
      </c>
      <c r="B222">
        <v>189</v>
      </c>
      <c r="D222" s="16" t="s">
        <v>14</v>
      </c>
      <c r="E222">
        <v>156</v>
      </c>
    </row>
    <row r="223" spans="1:5" x14ac:dyDescent="0.3">
      <c r="A223" s="18" t="s">
        <v>20</v>
      </c>
      <c r="B223">
        <v>4799</v>
      </c>
      <c r="D223" s="16" t="s">
        <v>14</v>
      </c>
      <c r="E223">
        <v>1368</v>
      </c>
    </row>
    <row r="224" spans="1:5" x14ac:dyDescent="0.3">
      <c r="A224" s="18" t="s">
        <v>20</v>
      </c>
      <c r="B224">
        <v>1137</v>
      </c>
      <c r="D224" s="16" t="s">
        <v>14</v>
      </c>
      <c r="E224">
        <v>102</v>
      </c>
    </row>
    <row r="225" spans="1:5" x14ac:dyDescent="0.3">
      <c r="A225" s="18" t="s">
        <v>20</v>
      </c>
      <c r="B225">
        <v>1152</v>
      </c>
      <c r="D225" s="16" t="s">
        <v>14</v>
      </c>
      <c r="E225">
        <v>86</v>
      </c>
    </row>
    <row r="226" spans="1:5" x14ac:dyDescent="0.3">
      <c r="A226" s="18" t="s">
        <v>20</v>
      </c>
      <c r="B226">
        <v>50</v>
      </c>
      <c r="D226" s="16" t="s">
        <v>14</v>
      </c>
      <c r="E226">
        <v>253</v>
      </c>
    </row>
    <row r="227" spans="1:5" x14ac:dyDescent="0.3">
      <c r="A227" s="18" t="s">
        <v>20</v>
      </c>
      <c r="B227">
        <v>3059</v>
      </c>
      <c r="D227" s="16" t="s">
        <v>14</v>
      </c>
      <c r="E227">
        <v>157</v>
      </c>
    </row>
    <row r="228" spans="1:5" x14ac:dyDescent="0.3">
      <c r="A228" s="18" t="s">
        <v>20</v>
      </c>
      <c r="B228">
        <v>34</v>
      </c>
      <c r="D228" s="16" t="s">
        <v>14</v>
      </c>
      <c r="E228">
        <v>183</v>
      </c>
    </row>
    <row r="229" spans="1:5" x14ac:dyDescent="0.3">
      <c r="A229" s="18" t="s">
        <v>20</v>
      </c>
      <c r="B229">
        <v>220</v>
      </c>
      <c r="D229" s="16" t="s">
        <v>14</v>
      </c>
      <c r="E229">
        <v>82</v>
      </c>
    </row>
    <row r="230" spans="1:5" x14ac:dyDescent="0.3">
      <c r="A230" s="18" t="s">
        <v>20</v>
      </c>
      <c r="B230">
        <v>1604</v>
      </c>
      <c r="D230" s="16" t="s">
        <v>14</v>
      </c>
      <c r="E230">
        <v>1</v>
      </c>
    </row>
    <row r="231" spans="1:5" x14ac:dyDescent="0.3">
      <c r="A231" s="18" t="s">
        <v>20</v>
      </c>
      <c r="B231">
        <v>454</v>
      </c>
      <c r="D231" s="16" t="s">
        <v>14</v>
      </c>
      <c r="E231">
        <v>1198</v>
      </c>
    </row>
    <row r="232" spans="1:5" x14ac:dyDescent="0.3">
      <c r="A232" s="18" t="s">
        <v>20</v>
      </c>
      <c r="B232">
        <v>123</v>
      </c>
      <c r="D232" s="16" t="s">
        <v>14</v>
      </c>
      <c r="E232">
        <v>648</v>
      </c>
    </row>
    <row r="233" spans="1:5" x14ac:dyDescent="0.3">
      <c r="A233" s="18" t="s">
        <v>20</v>
      </c>
      <c r="B233">
        <v>299</v>
      </c>
      <c r="D233" s="16" t="s">
        <v>14</v>
      </c>
      <c r="E233">
        <v>64</v>
      </c>
    </row>
    <row r="234" spans="1:5" x14ac:dyDescent="0.3">
      <c r="A234" s="18" t="s">
        <v>20</v>
      </c>
      <c r="B234">
        <v>2237</v>
      </c>
      <c r="D234" s="16" t="s">
        <v>14</v>
      </c>
      <c r="E234">
        <v>62</v>
      </c>
    </row>
    <row r="235" spans="1:5" x14ac:dyDescent="0.3">
      <c r="A235" s="18" t="s">
        <v>20</v>
      </c>
      <c r="B235">
        <v>645</v>
      </c>
      <c r="D235" s="16" t="s">
        <v>14</v>
      </c>
      <c r="E235">
        <v>750</v>
      </c>
    </row>
    <row r="236" spans="1:5" x14ac:dyDescent="0.3">
      <c r="A236" s="18" t="s">
        <v>20</v>
      </c>
      <c r="B236">
        <v>484</v>
      </c>
      <c r="D236" s="16" t="s">
        <v>14</v>
      </c>
      <c r="E236">
        <v>105</v>
      </c>
    </row>
    <row r="237" spans="1:5" x14ac:dyDescent="0.3">
      <c r="A237" s="18" t="s">
        <v>20</v>
      </c>
      <c r="B237">
        <v>154</v>
      </c>
      <c r="D237" s="16" t="s">
        <v>14</v>
      </c>
      <c r="E237">
        <v>2604</v>
      </c>
    </row>
    <row r="238" spans="1:5" x14ac:dyDescent="0.3">
      <c r="A238" s="18" t="s">
        <v>20</v>
      </c>
      <c r="B238">
        <v>82</v>
      </c>
      <c r="D238" s="16" t="s">
        <v>14</v>
      </c>
      <c r="E238">
        <v>65</v>
      </c>
    </row>
    <row r="239" spans="1:5" x14ac:dyDescent="0.3">
      <c r="A239" s="18" t="s">
        <v>20</v>
      </c>
      <c r="B239">
        <v>134</v>
      </c>
      <c r="D239" s="16" t="s">
        <v>14</v>
      </c>
      <c r="E239">
        <v>94</v>
      </c>
    </row>
    <row r="240" spans="1:5" x14ac:dyDescent="0.3">
      <c r="A240" s="18" t="s">
        <v>20</v>
      </c>
      <c r="B240">
        <v>5203</v>
      </c>
      <c r="D240" s="16" t="s">
        <v>14</v>
      </c>
      <c r="E240">
        <v>257</v>
      </c>
    </row>
    <row r="241" spans="1:5" x14ac:dyDescent="0.3">
      <c r="A241" s="18" t="s">
        <v>20</v>
      </c>
      <c r="B241">
        <v>94</v>
      </c>
      <c r="D241" s="16" t="s">
        <v>14</v>
      </c>
      <c r="E241">
        <v>2928</v>
      </c>
    </row>
    <row r="242" spans="1:5" x14ac:dyDescent="0.3">
      <c r="A242" s="18" t="s">
        <v>20</v>
      </c>
      <c r="B242">
        <v>205</v>
      </c>
      <c r="D242" s="16" t="s">
        <v>14</v>
      </c>
      <c r="E242">
        <v>4697</v>
      </c>
    </row>
    <row r="243" spans="1:5" x14ac:dyDescent="0.3">
      <c r="A243" s="18" t="s">
        <v>20</v>
      </c>
      <c r="B243">
        <v>92</v>
      </c>
      <c r="D243" s="16" t="s">
        <v>14</v>
      </c>
      <c r="E243">
        <v>2915</v>
      </c>
    </row>
    <row r="244" spans="1:5" x14ac:dyDescent="0.3">
      <c r="A244" s="18" t="s">
        <v>20</v>
      </c>
      <c r="B244">
        <v>219</v>
      </c>
      <c r="D244" s="16" t="s">
        <v>14</v>
      </c>
      <c r="E244">
        <v>18</v>
      </c>
    </row>
    <row r="245" spans="1:5" x14ac:dyDescent="0.3">
      <c r="A245" s="18" t="s">
        <v>20</v>
      </c>
      <c r="B245">
        <v>2526</v>
      </c>
      <c r="D245" s="16" t="s">
        <v>14</v>
      </c>
      <c r="E245">
        <v>602</v>
      </c>
    </row>
    <row r="246" spans="1:5" x14ac:dyDescent="0.3">
      <c r="A246" s="18" t="s">
        <v>20</v>
      </c>
      <c r="B246">
        <v>94</v>
      </c>
      <c r="D246" s="16" t="s">
        <v>14</v>
      </c>
      <c r="E246">
        <v>1</v>
      </c>
    </row>
    <row r="247" spans="1:5" x14ac:dyDescent="0.3">
      <c r="A247" s="18" t="s">
        <v>20</v>
      </c>
      <c r="B247">
        <v>1713</v>
      </c>
      <c r="D247" s="16" t="s">
        <v>14</v>
      </c>
      <c r="E247">
        <v>3868</v>
      </c>
    </row>
    <row r="248" spans="1:5" x14ac:dyDescent="0.3">
      <c r="A248" s="18" t="s">
        <v>20</v>
      </c>
      <c r="B248">
        <v>249</v>
      </c>
      <c r="D248" s="16" t="s">
        <v>14</v>
      </c>
      <c r="E248">
        <v>504</v>
      </c>
    </row>
    <row r="249" spans="1:5" x14ac:dyDescent="0.3">
      <c r="A249" s="18" t="s">
        <v>20</v>
      </c>
      <c r="B249">
        <v>192</v>
      </c>
      <c r="D249" s="16" t="s">
        <v>14</v>
      </c>
      <c r="E249">
        <v>14</v>
      </c>
    </row>
    <row r="250" spans="1:5" x14ac:dyDescent="0.3">
      <c r="A250" s="18" t="s">
        <v>20</v>
      </c>
      <c r="B250">
        <v>247</v>
      </c>
      <c r="D250" s="16" t="s">
        <v>14</v>
      </c>
      <c r="E250">
        <v>750</v>
      </c>
    </row>
    <row r="251" spans="1:5" x14ac:dyDescent="0.3">
      <c r="A251" s="18" t="s">
        <v>20</v>
      </c>
      <c r="B251">
        <v>2293</v>
      </c>
      <c r="D251" s="16" t="s">
        <v>14</v>
      </c>
      <c r="E251">
        <v>77</v>
      </c>
    </row>
    <row r="252" spans="1:5" x14ac:dyDescent="0.3">
      <c r="A252" s="18" t="s">
        <v>20</v>
      </c>
      <c r="B252">
        <v>3131</v>
      </c>
      <c r="D252" s="16" t="s">
        <v>14</v>
      </c>
      <c r="E252">
        <v>752</v>
      </c>
    </row>
    <row r="253" spans="1:5" x14ac:dyDescent="0.3">
      <c r="A253" s="18" t="s">
        <v>20</v>
      </c>
      <c r="B253">
        <v>143</v>
      </c>
      <c r="D253" s="16" t="s">
        <v>14</v>
      </c>
      <c r="E253">
        <v>131</v>
      </c>
    </row>
    <row r="254" spans="1:5" x14ac:dyDescent="0.3">
      <c r="A254" s="18" t="s">
        <v>20</v>
      </c>
      <c r="B254">
        <v>296</v>
      </c>
      <c r="D254" s="16" t="s">
        <v>14</v>
      </c>
      <c r="E254">
        <v>87</v>
      </c>
    </row>
    <row r="255" spans="1:5" x14ac:dyDescent="0.3">
      <c r="A255" s="18" t="s">
        <v>20</v>
      </c>
      <c r="B255">
        <v>170</v>
      </c>
      <c r="D255" s="16" t="s">
        <v>14</v>
      </c>
      <c r="E255">
        <v>1063</v>
      </c>
    </row>
    <row r="256" spans="1:5" x14ac:dyDescent="0.3">
      <c r="A256" s="18" t="s">
        <v>20</v>
      </c>
      <c r="B256">
        <v>86</v>
      </c>
      <c r="D256" s="16" t="s">
        <v>14</v>
      </c>
      <c r="E256">
        <v>76</v>
      </c>
    </row>
    <row r="257" spans="1:5" x14ac:dyDescent="0.3">
      <c r="A257" s="18" t="s">
        <v>20</v>
      </c>
      <c r="B257">
        <v>6286</v>
      </c>
      <c r="D257" s="16" t="s">
        <v>14</v>
      </c>
      <c r="E257">
        <v>4428</v>
      </c>
    </row>
    <row r="258" spans="1:5" x14ac:dyDescent="0.3">
      <c r="A258" s="18" t="s">
        <v>20</v>
      </c>
      <c r="B258">
        <v>3727</v>
      </c>
      <c r="D258" s="16" t="s">
        <v>14</v>
      </c>
      <c r="E258">
        <v>58</v>
      </c>
    </row>
    <row r="259" spans="1:5" x14ac:dyDescent="0.3">
      <c r="A259" s="18" t="s">
        <v>20</v>
      </c>
      <c r="B259">
        <v>1605</v>
      </c>
      <c r="D259" s="16" t="s">
        <v>14</v>
      </c>
      <c r="E259">
        <v>111</v>
      </c>
    </row>
    <row r="260" spans="1:5" x14ac:dyDescent="0.3">
      <c r="A260" s="18" t="s">
        <v>20</v>
      </c>
      <c r="B260">
        <v>2120</v>
      </c>
      <c r="D260" s="16" t="s">
        <v>14</v>
      </c>
      <c r="E260">
        <v>2955</v>
      </c>
    </row>
    <row r="261" spans="1:5" x14ac:dyDescent="0.3">
      <c r="A261" s="18" t="s">
        <v>20</v>
      </c>
      <c r="B261">
        <v>50</v>
      </c>
      <c r="D261" s="16" t="s">
        <v>14</v>
      </c>
      <c r="E261">
        <v>1657</v>
      </c>
    </row>
    <row r="262" spans="1:5" x14ac:dyDescent="0.3">
      <c r="A262" s="18" t="s">
        <v>20</v>
      </c>
      <c r="B262">
        <v>2080</v>
      </c>
      <c r="D262" s="16" t="s">
        <v>14</v>
      </c>
      <c r="E262">
        <v>926</v>
      </c>
    </row>
    <row r="263" spans="1:5" x14ac:dyDescent="0.3">
      <c r="A263" s="18" t="s">
        <v>20</v>
      </c>
      <c r="B263">
        <v>2105</v>
      </c>
      <c r="D263" s="16" t="s">
        <v>14</v>
      </c>
      <c r="E263">
        <v>77</v>
      </c>
    </row>
    <row r="264" spans="1:5" x14ac:dyDescent="0.3">
      <c r="A264" s="18" t="s">
        <v>20</v>
      </c>
      <c r="B264">
        <v>2436</v>
      </c>
      <c r="D264" s="16" t="s">
        <v>14</v>
      </c>
      <c r="E264">
        <v>1748</v>
      </c>
    </row>
    <row r="265" spans="1:5" x14ac:dyDescent="0.3">
      <c r="A265" s="18" t="s">
        <v>20</v>
      </c>
      <c r="B265">
        <v>80</v>
      </c>
      <c r="D265" s="16" t="s">
        <v>14</v>
      </c>
      <c r="E265">
        <v>79</v>
      </c>
    </row>
    <row r="266" spans="1:5" x14ac:dyDescent="0.3">
      <c r="A266" s="18" t="s">
        <v>20</v>
      </c>
      <c r="B266">
        <v>42</v>
      </c>
      <c r="D266" s="16" t="s">
        <v>14</v>
      </c>
      <c r="E266">
        <v>889</v>
      </c>
    </row>
    <row r="267" spans="1:5" x14ac:dyDescent="0.3">
      <c r="A267" s="18" t="s">
        <v>20</v>
      </c>
      <c r="B267">
        <v>139</v>
      </c>
      <c r="D267" s="16" t="s">
        <v>14</v>
      </c>
      <c r="E267">
        <v>56</v>
      </c>
    </row>
    <row r="268" spans="1:5" x14ac:dyDescent="0.3">
      <c r="A268" s="18" t="s">
        <v>20</v>
      </c>
      <c r="B268">
        <v>159</v>
      </c>
      <c r="D268" s="16" t="s">
        <v>14</v>
      </c>
      <c r="E268">
        <v>1</v>
      </c>
    </row>
    <row r="269" spans="1:5" x14ac:dyDescent="0.3">
      <c r="A269" s="18" t="s">
        <v>20</v>
      </c>
      <c r="B269">
        <v>381</v>
      </c>
      <c r="D269" s="16" t="s">
        <v>14</v>
      </c>
      <c r="E269">
        <v>83</v>
      </c>
    </row>
    <row r="270" spans="1:5" x14ac:dyDescent="0.3">
      <c r="A270" s="18" t="s">
        <v>20</v>
      </c>
      <c r="B270">
        <v>194</v>
      </c>
      <c r="D270" s="16" t="s">
        <v>14</v>
      </c>
      <c r="E270">
        <v>2025</v>
      </c>
    </row>
    <row r="271" spans="1:5" x14ac:dyDescent="0.3">
      <c r="A271" s="18" t="s">
        <v>20</v>
      </c>
      <c r="B271">
        <v>106</v>
      </c>
      <c r="D271" s="16" t="s">
        <v>14</v>
      </c>
      <c r="E271">
        <v>14</v>
      </c>
    </row>
    <row r="272" spans="1:5" x14ac:dyDescent="0.3">
      <c r="A272" s="18" t="s">
        <v>20</v>
      </c>
      <c r="B272">
        <v>142</v>
      </c>
      <c r="D272" s="16" t="s">
        <v>14</v>
      </c>
      <c r="E272">
        <v>656</v>
      </c>
    </row>
    <row r="273" spans="1:5" x14ac:dyDescent="0.3">
      <c r="A273" s="18" t="s">
        <v>20</v>
      </c>
      <c r="B273">
        <v>211</v>
      </c>
      <c r="D273" s="16" t="s">
        <v>14</v>
      </c>
      <c r="E273">
        <v>1596</v>
      </c>
    </row>
    <row r="274" spans="1:5" x14ac:dyDescent="0.3">
      <c r="A274" s="18" t="s">
        <v>20</v>
      </c>
      <c r="B274">
        <v>2756</v>
      </c>
      <c r="D274" s="16" t="s">
        <v>14</v>
      </c>
      <c r="E274">
        <v>10</v>
      </c>
    </row>
    <row r="275" spans="1:5" x14ac:dyDescent="0.3">
      <c r="A275" s="18" t="s">
        <v>20</v>
      </c>
      <c r="B275">
        <v>173</v>
      </c>
      <c r="D275" s="16" t="s">
        <v>14</v>
      </c>
      <c r="E275">
        <v>1121</v>
      </c>
    </row>
    <row r="276" spans="1:5" x14ac:dyDescent="0.3">
      <c r="A276" s="18" t="s">
        <v>20</v>
      </c>
      <c r="B276">
        <v>87</v>
      </c>
      <c r="D276" s="16" t="s">
        <v>14</v>
      </c>
      <c r="E276">
        <v>15</v>
      </c>
    </row>
    <row r="277" spans="1:5" x14ac:dyDescent="0.3">
      <c r="A277" s="18" t="s">
        <v>20</v>
      </c>
      <c r="B277">
        <v>1572</v>
      </c>
      <c r="D277" s="16" t="s">
        <v>14</v>
      </c>
      <c r="E277">
        <v>191</v>
      </c>
    </row>
    <row r="278" spans="1:5" x14ac:dyDescent="0.3">
      <c r="A278" s="18" t="s">
        <v>20</v>
      </c>
      <c r="B278">
        <v>2346</v>
      </c>
      <c r="D278" s="16" t="s">
        <v>14</v>
      </c>
      <c r="E278">
        <v>16</v>
      </c>
    </row>
    <row r="279" spans="1:5" x14ac:dyDescent="0.3">
      <c r="A279" s="18" t="s">
        <v>20</v>
      </c>
      <c r="B279">
        <v>115</v>
      </c>
      <c r="D279" s="16" t="s">
        <v>14</v>
      </c>
      <c r="E279">
        <v>17</v>
      </c>
    </row>
    <row r="280" spans="1:5" x14ac:dyDescent="0.3">
      <c r="A280" s="18" t="s">
        <v>20</v>
      </c>
      <c r="B280">
        <v>85</v>
      </c>
      <c r="D280" s="16" t="s">
        <v>14</v>
      </c>
      <c r="E280">
        <v>34</v>
      </c>
    </row>
    <row r="281" spans="1:5" x14ac:dyDescent="0.3">
      <c r="A281" s="18" t="s">
        <v>20</v>
      </c>
      <c r="B281">
        <v>144</v>
      </c>
      <c r="D281" s="16" t="s">
        <v>14</v>
      </c>
      <c r="E281">
        <v>1</v>
      </c>
    </row>
    <row r="282" spans="1:5" x14ac:dyDescent="0.3">
      <c r="A282" s="18" t="s">
        <v>20</v>
      </c>
      <c r="B282">
        <v>2443</v>
      </c>
      <c r="D282" s="16" t="s">
        <v>14</v>
      </c>
      <c r="E282">
        <v>1274</v>
      </c>
    </row>
    <row r="283" spans="1:5" x14ac:dyDescent="0.3">
      <c r="A283" s="18" t="s">
        <v>20</v>
      </c>
      <c r="B283">
        <v>64</v>
      </c>
      <c r="D283" s="16" t="s">
        <v>14</v>
      </c>
      <c r="E283">
        <v>210</v>
      </c>
    </row>
    <row r="284" spans="1:5" x14ac:dyDescent="0.3">
      <c r="A284" s="18" t="s">
        <v>20</v>
      </c>
      <c r="B284">
        <v>268</v>
      </c>
      <c r="D284" s="16" t="s">
        <v>14</v>
      </c>
      <c r="E284">
        <v>248</v>
      </c>
    </row>
    <row r="285" spans="1:5" x14ac:dyDescent="0.3">
      <c r="A285" s="18" t="s">
        <v>20</v>
      </c>
      <c r="B285">
        <v>195</v>
      </c>
      <c r="D285" s="16" t="s">
        <v>14</v>
      </c>
      <c r="E285">
        <v>513</v>
      </c>
    </row>
    <row r="286" spans="1:5" x14ac:dyDescent="0.3">
      <c r="A286" s="18" t="s">
        <v>20</v>
      </c>
      <c r="B286">
        <v>186</v>
      </c>
      <c r="D286" s="16" t="s">
        <v>14</v>
      </c>
      <c r="E286">
        <v>3410</v>
      </c>
    </row>
    <row r="287" spans="1:5" x14ac:dyDescent="0.3">
      <c r="A287" s="18" t="s">
        <v>20</v>
      </c>
      <c r="B287">
        <v>460</v>
      </c>
      <c r="D287" s="16" t="s">
        <v>14</v>
      </c>
      <c r="E287">
        <v>10</v>
      </c>
    </row>
    <row r="288" spans="1:5" x14ac:dyDescent="0.3">
      <c r="A288" s="18" t="s">
        <v>20</v>
      </c>
      <c r="B288">
        <v>2528</v>
      </c>
      <c r="D288" s="16" t="s">
        <v>14</v>
      </c>
      <c r="E288">
        <v>2201</v>
      </c>
    </row>
    <row r="289" spans="1:5" x14ac:dyDescent="0.3">
      <c r="A289" s="18" t="s">
        <v>20</v>
      </c>
      <c r="B289">
        <v>3657</v>
      </c>
      <c r="D289" s="16" t="s">
        <v>14</v>
      </c>
      <c r="E289">
        <v>676</v>
      </c>
    </row>
    <row r="290" spans="1:5" x14ac:dyDescent="0.3">
      <c r="A290" s="18" t="s">
        <v>20</v>
      </c>
      <c r="B290">
        <v>131</v>
      </c>
      <c r="D290" s="16" t="s">
        <v>14</v>
      </c>
      <c r="E290">
        <v>831</v>
      </c>
    </row>
    <row r="291" spans="1:5" x14ac:dyDescent="0.3">
      <c r="A291" s="18" t="s">
        <v>20</v>
      </c>
      <c r="B291">
        <v>239</v>
      </c>
      <c r="D291" s="16" t="s">
        <v>14</v>
      </c>
      <c r="E291">
        <v>859</v>
      </c>
    </row>
    <row r="292" spans="1:5" x14ac:dyDescent="0.3">
      <c r="A292" s="18" t="s">
        <v>20</v>
      </c>
      <c r="B292">
        <v>78</v>
      </c>
      <c r="D292" s="16" t="s">
        <v>14</v>
      </c>
      <c r="E292">
        <v>45</v>
      </c>
    </row>
    <row r="293" spans="1:5" x14ac:dyDescent="0.3">
      <c r="A293" s="18" t="s">
        <v>20</v>
      </c>
      <c r="B293">
        <v>1773</v>
      </c>
      <c r="D293" s="16" t="s">
        <v>14</v>
      </c>
      <c r="E293">
        <v>6</v>
      </c>
    </row>
    <row r="294" spans="1:5" x14ac:dyDescent="0.3">
      <c r="A294" s="18" t="s">
        <v>20</v>
      </c>
      <c r="B294">
        <v>32</v>
      </c>
      <c r="D294" s="16" t="s">
        <v>14</v>
      </c>
      <c r="E294">
        <v>7</v>
      </c>
    </row>
    <row r="295" spans="1:5" x14ac:dyDescent="0.3">
      <c r="A295" s="18" t="s">
        <v>20</v>
      </c>
      <c r="B295">
        <v>369</v>
      </c>
      <c r="D295" s="16" t="s">
        <v>14</v>
      </c>
      <c r="E295">
        <v>31</v>
      </c>
    </row>
    <row r="296" spans="1:5" x14ac:dyDescent="0.3">
      <c r="A296" s="18" t="s">
        <v>20</v>
      </c>
      <c r="B296">
        <v>89</v>
      </c>
      <c r="D296" s="16" t="s">
        <v>14</v>
      </c>
      <c r="E296">
        <v>78</v>
      </c>
    </row>
    <row r="297" spans="1:5" x14ac:dyDescent="0.3">
      <c r="A297" s="18" t="s">
        <v>20</v>
      </c>
      <c r="B297">
        <v>147</v>
      </c>
      <c r="D297" s="16" t="s">
        <v>14</v>
      </c>
      <c r="E297">
        <v>1225</v>
      </c>
    </row>
    <row r="298" spans="1:5" x14ac:dyDescent="0.3">
      <c r="A298" s="18" t="s">
        <v>20</v>
      </c>
      <c r="B298">
        <v>126</v>
      </c>
      <c r="D298" s="16" t="s">
        <v>14</v>
      </c>
      <c r="E298">
        <v>1</v>
      </c>
    </row>
    <row r="299" spans="1:5" x14ac:dyDescent="0.3">
      <c r="A299" s="18" t="s">
        <v>20</v>
      </c>
      <c r="B299">
        <v>2218</v>
      </c>
      <c r="D299" s="16" t="s">
        <v>14</v>
      </c>
      <c r="E299">
        <v>67</v>
      </c>
    </row>
    <row r="300" spans="1:5" x14ac:dyDescent="0.3">
      <c r="A300" s="18" t="s">
        <v>20</v>
      </c>
      <c r="B300">
        <v>202</v>
      </c>
      <c r="D300" s="16" t="s">
        <v>14</v>
      </c>
      <c r="E300">
        <v>19</v>
      </c>
    </row>
    <row r="301" spans="1:5" x14ac:dyDescent="0.3">
      <c r="A301" s="18" t="s">
        <v>20</v>
      </c>
      <c r="B301">
        <v>140</v>
      </c>
      <c r="D301" s="16" t="s">
        <v>14</v>
      </c>
      <c r="E301">
        <v>2108</v>
      </c>
    </row>
    <row r="302" spans="1:5" x14ac:dyDescent="0.3">
      <c r="A302" s="18" t="s">
        <v>20</v>
      </c>
      <c r="B302">
        <v>1052</v>
      </c>
      <c r="D302" s="16" t="s">
        <v>14</v>
      </c>
      <c r="E302">
        <v>679</v>
      </c>
    </row>
    <row r="303" spans="1:5" x14ac:dyDescent="0.3">
      <c r="A303" s="18" t="s">
        <v>20</v>
      </c>
      <c r="B303">
        <v>247</v>
      </c>
      <c r="D303" s="16" t="s">
        <v>14</v>
      </c>
      <c r="E303">
        <v>36</v>
      </c>
    </row>
    <row r="304" spans="1:5" x14ac:dyDescent="0.3">
      <c r="A304" s="18" t="s">
        <v>20</v>
      </c>
      <c r="B304">
        <v>84</v>
      </c>
      <c r="D304" s="16" t="s">
        <v>14</v>
      </c>
      <c r="E304">
        <v>47</v>
      </c>
    </row>
    <row r="305" spans="1:5" x14ac:dyDescent="0.3">
      <c r="A305" s="18" t="s">
        <v>20</v>
      </c>
      <c r="B305">
        <v>88</v>
      </c>
      <c r="D305" s="16" t="s">
        <v>14</v>
      </c>
      <c r="E305">
        <v>70</v>
      </c>
    </row>
    <row r="306" spans="1:5" x14ac:dyDescent="0.3">
      <c r="A306" s="18" t="s">
        <v>20</v>
      </c>
      <c r="B306">
        <v>156</v>
      </c>
      <c r="D306" s="16" t="s">
        <v>14</v>
      </c>
      <c r="E306">
        <v>154</v>
      </c>
    </row>
    <row r="307" spans="1:5" x14ac:dyDescent="0.3">
      <c r="A307" s="18" t="s">
        <v>20</v>
      </c>
      <c r="B307">
        <v>2985</v>
      </c>
      <c r="D307" s="16" t="s">
        <v>14</v>
      </c>
      <c r="E307">
        <v>22</v>
      </c>
    </row>
    <row r="308" spans="1:5" x14ac:dyDescent="0.3">
      <c r="A308" s="18" t="s">
        <v>20</v>
      </c>
      <c r="B308">
        <v>762</v>
      </c>
      <c r="D308" s="16" t="s">
        <v>14</v>
      </c>
      <c r="E308">
        <v>1758</v>
      </c>
    </row>
    <row r="309" spans="1:5" x14ac:dyDescent="0.3">
      <c r="A309" s="18" t="s">
        <v>20</v>
      </c>
      <c r="B309">
        <v>554</v>
      </c>
      <c r="D309" s="16" t="s">
        <v>14</v>
      </c>
      <c r="E309">
        <v>94</v>
      </c>
    </row>
    <row r="310" spans="1:5" x14ac:dyDescent="0.3">
      <c r="A310" s="18" t="s">
        <v>20</v>
      </c>
      <c r="B310">
        <v>135</v>
      </c>
      <c r="D310" s="16" t="s">
        <v>14</v>
      </c>
      <c r="E310">
        <v>33</v>
      </c>
    </row>
    <row r="311" spans="1:5" x14ac:dyDescent="0.3">
      <c r="A311" s="18" t="s">
        <v>20</v>
      </c>
      <c r="B311">
        <v>122</v>
      </c>
      <c r="D311" s="16" t="s">
        <v>14</v>
      </c>
      <c r="E311">
        <v>1</v>
      </c>
    </row>
    <row r="312" spans="1:5" x14ac:dyDescent="0.3">
      <c r="A312" s="18" t="s">
        <v>20</v>
      </c>
      <c r="B312">
        <v>221</v>
      </c>
      <c r="D312" s="16" t="s">
        <v>14</v>
      </c>
      <c r="E312">
        <v>31</v>
      </c>
    </row>
    <row r="313" spans="1:5" x14ac:dyDescent="0.3">
      <c r="A313" s="18" t="s">
        <v>20</v>
      </c>
      <c r="B313">
        <v>126</v>
      </c>
      <c r="D313" s="16" t="s">
        <v>14</v>
      </c>
      <c r="E313">
        <v>35</v>
      </c>
    </row>
    <row r="314" spans="1:5" x14ac:dyDescent="0.3">
      <c r="A314" s="18" t="s">
        <v>20</v>
      </c>
      <c r="B314">
        <v>1022</v>
      </c>
      <c r="D314" s="16" t="s">
        <v>14</v>
      </c>
      <c r="E314">
        <v>63</v>
      </c>
    </row>
    <row r="315" spans="1:5" x14ac:dyDescent="0.3">
      <c r="A315" s="18" t="s">
        <v>20</v>
      </c>
      <c r="B315">
        <v>3177</v>
      </c>
      <c r="D315" s="16" t="s">
        <v>14</v>
      </c>
      <c r="E315">
        <v>526</v>
      </c>
    </row>
    <row r="316" spans="1:5" x14ac:dyDescent="0.3">
      <c r="A316" s="18" t="s">
        <v>20</v>
      </c>
      <c r="B316">
        <v>198</v>
      </c>
      <c r="D316" s="16" t="s">
        <v>14</v>
      </c>
      <c r="E316">
        <v>121</v>
      </c>
    </row>
    <row r="317" spans="1:5" x14ac:dyDescent="0.3">
      <c r="A317" s="18" t="s">
        <v>20</v>
      </c>
      <c r="B317">
        <v>85</v>
      </c>
      <c r="D317" s="16" t="s">
        <v>14</v>
      </c>
      <c r="E317">
        <v>67</v>
      </c>
    </row>
    <row r="318" spans="1:5" x14ac:dyDescent="0.3">
      <c r="A318" s="18" t="s">
        <v>20</v>
      </c>
      <c r="B318">
        <v>3596</v>
      </c>
      <c r="D318" s="16" t="s">
        <v>14</v>
      </c>
      <c r="E318">
        <v>57</v>
      </c>
    </row>
    <row r="319" spans="1:5" x14ac:dyDescent="0.3">
      <c r="A319" s="18" t="s">
        <v>20</v>
      </c>
      <c r="B319">
        <v>244</v>
      </c>
      <c r="D319" s="16" t="s">
        <v>14</v>
      </c>
      <c r="E319">
        <v>1229</v>
      </c>
    </row>
    <row r="320" spans="1:5" x14ac:dyDescent="0.3">
      <c r="A320" s="18" t="s">
        <v>20</v>
      </c>
      <c r="B320">
        <v>5180</v>
      </c>
      <c r="D320" s="16" t="s">
        <v>14</v>
      </c>
      <c r="E320">
        <v>12</v>
      </c>
    </row>
    <row r="321" spans="1:5" x14ac:dyDescent="0.3">
      <c r="A321" s="18" t="s">
        <v>20</v>
      </c>
      <c r="B321">
        <v>589</v>
      </c>
      <c r="D321" s="16" t="s">
        <v>14</v>
      </c>
      <c r="E321">
        <v>452</v>
      </c>
    </row>
    <row r="322" spans="1:5" x14ac:dyDescent="0.3">
      <c r="A322" s="18" t="s">
        <v>20</v>
      </c>
      <c r="B322">
        <v>2725</v>
      </c>
      <c r="D322" s="16" t="s">
        <v>14</v>
      </c>
      <c r="E322">
        <v>1886</v>
      </c>
    </row>
    <row r="323" spans="1:5" x14ac:dyDescent="0.3">
      <c r="A323" s="18" t="s">
        <v>20</v>
      </c>
      <c r="B323">
        <v>300</v>
      </c>
      <c r="D323" s="16" t="s">
        <v>14</v>
      </c>
      <c r="E323">
        <v>1825</v>
      </c>
    </row>
    <row r="324" spans="1:5" x14ac:dyDescent="0.3">
      <c r="A324" s="18" t="s">
        <v>20</v>
      </c>
      <c r="B324">
        <v>144</v>
      </c>
      <c r="D324" s="16" t="s">
        <v>14</v>
      </c>
      <c r="E324">
        <v>31</v>
      </c>
    </row>
    <row r="325" spans="1:5" x14ac:dyDescent="0.3">
      <c r="A325" s="18" t="s">
        <v>20</v>
      </c>
      <c r="B325">
        <v>87</v>
      </c>
      <c r="D325" s="16" t="s">
        <v>14</v>
      </c>
      <c r="E325">
        <v>107</v>
      </c>
    </row>
    <row r="326" spans="1:5" x14ac:dyDescent="0.3">
      <c r="A326" s="18" t="s">
        <v>20</v>
      </c>
      <c r="B326">
        <v>3116</v>
      </c>
      <c r="D326" s="16" t="s">
        <v>14</v>
      </c>
      <c r="E326">
        <v>27</v>
      </c>
    </row>
    <row r="327" spans="1:5" x14ac:dyDescent="0.3">
      <c r="A327" s="18" t="s">
        <v>20</v>
      </c>
      <c r="B327">
        <v>909</v>
      </c>
      <c r="D327" s="16" t="s">
        <v>14</v>
      </c>
      <c r="E327">
        <v>1221</v>
      </c>
    </row>
    <row r="328" spans="1:5" x14ac:dyDescent="0.3">
      <c r="A328" s="18" t="s">
        <v>20</v>
      </c>
      <c r="B328">
        <v>1613</v>
      </c>
      <c r="D328" s="16" t="s">
        <v>14</v>
      </c>
      <c r="E328">
        <v>1</v>
      </c>
    </row>
    <row r="329" spans="1:5" x14ac:dyDescent="0.3">
      <c r="A329" s="18" t="s">
        <v>20</v>
      </c>
      <c r="B329">
        <v>136</v>
      </c>
      <c r="D329" s="16" t="s">
        <v>14</v>
      </c>
      <c r="E329">
        <v>16</v>
      </c>
    </row>
    <row r="330" spans="1:5" x14ac:dyDescent="0.3">
      <c r="A330" s="18" t="s">
        <v>20</v>
      </c>
      <c r="B330">
        <v>130</v>
      </c>
      <c r="D330" s="16" t="s">
        <v>14</v>
      </c>
      <c r="E330">
        <v>41</v>
      </c>
    </row>
    <row r="331" spans="1:5" x14ac:dyDescent="0.3">
      <c r="A331" s="18" t="s">
        <v>20</v>
      </c>
      <c r="B331">
        <v>102</v>
      </c>
      <c r="D331" s="16" t="s">
        <v>14</v>
      </c>
      <c r="E331">
        <v>523</v>
      </c>
    </row>
    <row r="332" spans="1:5" x14ac:dyDescent="0.3">
      <c r="A332" s="18" t="s">
        <v>20</v>
      </c>
      <c r="B332">
        <v>4006</v>
      </c>
      <c r="D332" s="16" t="s">
        <v>14</v>
      </c>
      <c r="E332">
        <v>141</v>
      </c>
    </row>
    <row r="333" spans="1:5" x14ac:dyDescent="0.3">
      <c r="A333" s="18" t="s">
        <v>20</v>
      </c>
      <c r="B333">
        <v>1629</v>
      </c>
      <c r="D333" s="16" t="s">
        <v>14</v>
      </c>
      <c r="E333">
        <v>52</v>
      </c>
    </row>
    <row r="334" spans="1:5" x14ac:dyDescent="0.3">
      <c r="A334" s="18" t="s">
        <v>20</v>
      </c>
      <c r="B334">
        <v>2188</v>
      </c>
      <c r="D334" s="16" t="s">
        <v>14</v>
      </c>
      <c r="E334">
        <v>225</v>
      </c>
    </row>
    <row r="335" spans="1:5" x14ac:dyDescent="0.3">
      <c r="A335" s="18" t="s">
        <v>20</v>
      </c>
      <c r="B335">
        <v>2409</v>
      </c>
      <c r="D335" s="16" t="s">
        <v>14</v>
      </c>
      <c r="E335">
        <v>38</v>
      </c>
    </row>
    <row r="336" spans="1:5" x14ac:dyDescent="0.3">
      <c r="A336" s="18" t="s">
        <v>20</v>
      </c>
      <c r="B336">
        <v>194</v>
      </c>
      <c r="D336" s="16" t="s">
        <v>14</v>
      </c>
      <c r="E336">
        <v>15</v>
      </c>
    </row>
    <row r="337" spans="1:5" x14ac:dyDescent="0.3">
      <c r="A337" s="18" t="s">
        <v>20</v>
      </c>
      <c r="B337">
        <v>1140</v>
      </c>
      <c r="D337" s="16" t="s">
        <v>14</v>
      </c>
      <c r="E337">
        <v>37</v>
      </c>
    </row>
    <row r="338" spans="1:5" x14ac:dyDescent="0.3">
      <c r="A338" s="18" t="s">
        <v>20</v>
      </c>
      <c r="B338">
        <v>102</v>
      </c>
      <c r="D338" s="16" t="s">
        <v>14</v>
      </c>
      <c r="E338">
        <v>112</v>
      </c>
    </row>
    <row r="339" spans="1:5" x14ac:dyDescent="0.3">
      <c r="A339" s="18" t="s">
        <v>20</v>
      </c>
      <c r="B339">
        <v>2857</v>
      </c>
      <c r="D339" s="16" t="s">
        <v>14</v>
      </c>
      <c r="E339">
        <v>21</v>
      </c>
    </row>
    <row r="340" spans="1:5" x14ac:dyDescent="0.3">
      <c r="A340" s="18" t="s">
        <v>20</v>
      </c>
      <c r="B340">
        <v>107</v>
      </c>
      <c r="D340" s="16" t="s">
        <v>14</v>
      </c>
      <c r="E340">
        <v>67</v>
      </c>
    </row>
    <row r="341" spans="1:5" x14ac:dyDescent="0.3">
      <c r="A341" s="18" t="s">
        <v>20</v>
      </c>
      <c r="B341">
        <v>160</v>
      </c>
      <c r="D341" s="16" t="s">
        <v>14</v>
      </c>
      <c r="E341">
        <v>78</v>
      </c>
    </row>
    <row r="342" spans="1:5" x14ac:dyDescent="0.3">
      <c r="A342" s="18" t="s">
        <v>20</v>
      </c>
      <c r="B342">
        <v>2230</v>
      </c>
      <c r="D342" s="16" t="s">
        <v>14</v>
      </c>
      <c r="E342">
        <v>67</v>
      </c>
    </row>
    <row r="343" spans="1:5" x14ac:dyDescent="0.3">
      <c r="A343" s="18" t="s">
        <v>20</v>
      </c>
      <c r="B343">
        <v>316</v>
      </c>
      <c r="D343" s="16" t="s">
        <v>14</v>
      </c>
      <c r="E343">
        <v>263</v>
      </c>
    </row>
    <row r="344" spans="1:5" x14ac:dyDescent="0.3">
      <c r="A344" s="18" t="s">
        <v>20</v>
      </c>
      <c r="B344">
        <v>117</v>
      </c>
      <c r="D344" s="16" t="s">
        <v>14</v>
      </c>
      <c r="E344">
        <v>1691</v>
      </c>
    </row>
    <row r="345" spans="1:5" x14ac:dyDescent="0.3">
      <c r="A345" s="18" t="s">
        <v>20</v>
      </c>
      <c r="B345">
        <v>6406</v>
      </c>
      <c r="D345" s="16" t="s">
        <v>14</v>
      </c>
      <c r="E345">
        <v>181</v>
      </c>
    </row>
    <row r="346" spans="1:5" x14ac:dyDescent="0.3">
      <c r="A346" s="18" t="s">
        <v>20</v>
      </c>
      <c r="B346">
        <v>192</v>
      </c>
      <c r="D346" s="16" t="s">
        <v>14</v>
      </c>
      <c r="E346">
        <v>13</v>
      </c>
    </row>
    <row r="347" spans="1:5" x14ac:dyDescent="0.3">
      <c r="A347" s="18" t="s">
        <v>20</v>
      </c>
      <c r="B347">
        <v>26</v>
      </c>
      <c r="D347" s="16" t="s">
        <v>14</v>
      </c>
      <c r="E347">
        <v>1</v>
      </c>
    </row>
    <row r="348" spans="1:5" x14ac:dyDescent="0.3">
      <c r="A348" s="18" t="s">
        <v>20</v>
      </c>
      <c r="B348">
        <v>723</v>
      </c>
      <c r="D348" s="16" t="s">
        <v>14</v>
      </c>
      <c r="E348">
        <v>21</v>
      </c>
    </row>
    <row r="349" spans="1:5" x14ac:dyDescent="0.3">
      <c r="A349" s="18" t="s">
        <v>20</v>
      </c>
      <c r="B349">
        <v>170</v>
      </c>
      <c r="D349" s="16" t="s">
        <v>14</v>
      </c>
      <c r="E349">
        <v>830</v>
      </c>
    </row>
    <row r="350" spans="1:5" x14ac:dyDescent="0.3">
      <c r="A350" s="18" t="s">
        <v>20</v>
      </c>
      <c r="B350">
        <v>238</v>
      </c>
      <c r="D350" s="16" t="s">
        <v>14</v>
      </c>
      <c r="E350">
        <v>130</v>
      </c>
    </row>
    <row r="351" spans="1:5" x14ac:dyDescent="0.3">
      <c r="A351" s="18" t="s">
        <v>20</v>
      </c>
      <c r="B351">
        <v>55</v>
      </c>
      <c r="D351" s="16" t="s">
        <v>14</v>
      </c>
      <c r="E351">
        <v>55</v>
      </c>
    </row>
    <row r="352" spans="1:5" x14ac:dyDescent="0.3">
      <c r="A352" s="18" t="s">
        <v>20</v>
      </c>
      <c r="B352">
        <v>128</v>
      </c>
      <c r="D352" s="16" t="s">
        <v>14</v>
      </c>
      <c r="E352">
        <v>114</v>
      </c>
    </row>
    <row r="353" spans="1:5" x14ac:dyDescent="0.3">
      <c r="A353" s="18" t="s">
        <v>20</v>
      </c>
      <c r="B353">
        <v>2144</v>
      </c>
      <c r="D353" s="16" t="s">
        <v>14</v>
      </c>
      <c r="E353">
        <v>594</v>
      </c>
    </row>
    <row r="354" spans="1:5" x14ac:dyDescent="0.3">
      <c r="A354" s="18" t="s">
        <v>20</v>
      </c>
      <c r="B354">
        <v>2693</v>
      </c>
      <c r="D354" s="16" t="s">
        <v>14</v>
      </c>
      <c r="E354">
        <v>24</v>
      </c>
    </row>
    <row r="355" spans="1:5" x14ac:dyDescent="0.3">
      <c r="A355" s="18" t="s">
        <v>20</v>
      </c>
      <c r="B355">
        <v>432</v>
      </c>
      <c r="D355" s="16" t="s">
        <v>14</v>
      </c>
      <c r="E355">
        <v>252</v>
      </c>
    </row>
    <row r="356" spans="1:5" x14ac:dyDescent="0.3">
      <c r="A356" s="18" t="s">
        <v>20</v>
      </c>
      <c r="B356">
        <v>189</v>
      </c>
      <c r="D356" s="16" t="s">
        <v>14</v>
      </c>
      <c r="E356">
        <v>67</v>
      </c>
    </row>
    <row r="357" spans="1:5" x14ac:dyDescent="0.3">
      <c r="A357" s="18" t="s">
        <v>20</v>
      </c>
      <c r="B357">
        <v>154</v>
      </c>
      <c r="D357" s="16" t="s">
        <v>14</v>
      </c>
      <c r="E357">
        <v>742</v>
      </c>
    </row>
    <row r="358" spans="1:5" x14ac:dyDescent="0.3">
      <c r="A358" s="18" t="s">
        <v>20</v>
      </c>
      <c r="B358">
        <v>96</v>
      </c>
      <c r="D358" s="16" t="s">
        <v>14</v>
      </c>
      <c r="E358">
        <v>75</v>
      </c>
    </row>
    <row r="359" spans="1:5" x14ac:dyDescent="0.3">
      <c r="A359" s="18" t="s">
        <v>20</v>
      </c>
      <c r="B359">
        <v>3063</v>
      </c>
      <c r="D359" s="16" t="s">
        <v>14</v>
      </c>
      <c r="E359">
        <v>4405</v>
      </c>
    </row>
    <row r="360" spans="1:5" x14ac:dyDescent="0.3">
      <c r="A360" s="18" t="s">
        <v>20</v>
      </c>
      <c r="B360">
        <v>2266</v>
      </c>
      <c r="D360" s="16" t="s">
        <v>14</v>
      </c>
      <c r="E360">
        <v>92</v>
      </c>
    </row>
    <row r="361" spans="1:5" x14ac:dyDescent="0.3">
      <c r="A361" s="18" t="s">
        <v>20</v>
      </c>
      <c r="B361">
        <v>194</v>
      </c>
      <c r="D361" s="16" t="s">
        <v>14</v>
      </c>
      <c r="E361">
        <v>64</v>
      </c>
    </row>
    <row r="362" spans="1:5" x14ac:dyDescent="0.3">
      <c r="A362" s="18" t="s">
        <v>20</v>
      </c>
      <c r="B362">
        <v>129</v>
      </c>
      <c r="D362" s="16" t="s">
        <v>14</v>
      </c>
      <c r="E362">
        <v>64</v>
      </c>
    </row>
    <row r="363" spans="1:5" x14ac:dyDescent="0.3">
      <c r="A363" s="18" t="s">
        <v>20</v>
      </c>
      <c r="B363">
        <v>375</v>
      </c>
      <c r="D363" s="16" t="s">
        <v>14</v>
      </c>
      <c r="E363">
        <v>842</v>
      </c>
    </row>
    <row r="364" spans="1:5" x14ac:dyDescent="0.3">
      <c r="A364" s="18" t="s">
        <v>20</v>
      </c>
      <c r="B364">
        <v>409</v>
      </c>
      <c r="D364" s="16" t="s">
        <v>14</v>
      </c>
      <c r="E364">
        <v>112</v>
      </c>
    </row>
    <row r="365" spans="1:5" x14ac:dyDescent="0.3">
      <c r="A365" s="18" t="s">
        <v>20</v>
      </c>
      <c r="B365">
        <v>234</v>
      </c>
      <c r="D365" s="16" t="s">
        <v>14</v>
      </c>
      <c r="E365">
        <v>374</v>
      </c>
    </row>
    <row r="366" spans="1:5" x14ac:dyDescent="0.3">
      <c r="A366" s="18" t="s">
        <v>20</v>
      </c>
      <c r="B366">
        <v>3016</v>
      </c>
    </row>
    <row r="367" spans="1:5" x14ac:dyDescent="0.3">
      <c r="A367" s="18" t="s">
        <v>20</v>
      </c>
      <c r="B367">
        <v>264</v>
      </c>
    </row>
    <row r="368" spans="1:5" x14ac:dyDescent="0.3">
      <c r="A368" s="18" t="s">
        <v>20</v>
      </c>
      <c r="B368">
        <v>272</v>
      </c>
    </row>
    <row r="369" spans="1:2" x14ac:dyDescent="0.3">
      <c r="A369" s="18" t="s">
        <v>20</v>
      </c>
      <c r="B369">
        <v>419</v>
      </c>
    </row>
    <row r="370" spans="1:2" x14ac:dyDescent="0.3">
      <c r="A370" s="18" t="s">
        <v>20</v>
      </c>
      <c r="B370">
        <v>1621</v>
      </c>
    </row>
    <row r="371" spans="1:2" x14ac:dyDescent="0.3">
      <c r="A371" s="18" t="s">
        <v>20</v>
      </c>
      <c r="B371">
        <v>1101</v>
      </c>
    </row>
    <row r="372" spans="1:2" x14ac:dyDescent="0.3">
      <c r="A372" s="18" t="s">
        <v>20</v>
      </c>
      <c r="B372">
        <v>1073</v>
      </c>
    </row>
    <row r="373" spans="1:2" x14ac:dyDescent="0.3">
      <c r="A373" s="18" t="s">
        <v>20</v>
      </c>
      <c r="B373">
        <v>331</v>
      </c>
    </row>
    <row r="374" spans="1:2" x14ac:dyDescent="0.3">
      <c r="A374" s="18" t="s">
        <v>20</v>
      </c>
      <c r="B374">
        <v>1170</v>
      </c>
    </row>
    <row r="375" spans="1:2" x14ac:dyDescent="0.3">
      <c r="A375" s="18" t="s">
        <v>20</v>
      </c>
      <c r="B375">
        <v>363</v>
      </c>
    </row>
    <row r="376" spans="1:2" x14ac:dyDescent="0.3">
      <c r="A376" s="18" t="s">
        <v>20</v>
      </c>
      <c r="B376">
        <v>103</v>
      </c>
    </row>
    <row r="377" spans="1:2" x14ac:dyDescent="0.3">
      <c r="A377" s="18" t="s">
        <v>20</v>
      </c>
      <c r="B377">
        <v>147</v>
      </c>
    </row>
    <row r="378" spans="1:2" x14ac:dyDescent="0.3">
      <c r="A378" s="18" t="s">
        <v>20</v>
      </c>
      <c r="B378">
        <v>110</v>
      </c>
    </row>
    <row r="379" spans="1:2" x14ac:dyDescent="0.3">
      <c r="A379" s="18" t="s">
        <v>20</v>
      </c>
      <c r="B379">
        <v>134</v>
      </c>
    </row>
    <row r="380" spans="1:2" x14ac:dyDescent="0.3">
      <c r="A380" s="18" t="s">
        <v>20</v>
      </c>
      <c r="B380">
        <v>269</v>
      </c>
    </row>
    <row r="381" spans="1:2" x14ac:dyDescent="0.3">
      <c r="A381" s="18" t="s">
        <v>20</v>
      </c>
      <c r="B381">
        <v>175</v>
      </c>
    </row>
    <row r="382" spans="1:2" x14ac:dyDescent="0.3">
      <c r="A382" s="18" t="s">
        <v>20</v>
      </c>
      <c r="B382">
        <v>69</v>
      </c>
    </row>
    <row r="383" spans="1:2" x14ac:dyDescent="0.3">
      <c r="A383" s="18" t="s">
        <v>20</v>
      </c>
      <c r="B383">
        <v>190</v>
      </c>
    </row>
    <row r="384" spans="1:2" x14ac:dyDescent="0.3">
      <c r="A384" s="18" t="s">
        <v>20</v>
      </c>
      <c r="B384">
        <v>237</v>
      </c>
    </row>
    <row r="385" spans="1:2" x14ac:dyDescent="0.3">
      <c r="A385" s="18" t="s">
        <v>20</v>
      </c>
      <c r="B385">
        <v>196</v>
      </c>
    </row>
    <row r="386" spans="1:2" x14ac:dyDescent="0.3">
      <c r="A386" s="18" t="s">
        <v>20</v>
      </c>
      <c r="B386">
        <v>7295</v>
      </c>
    </row>
    <row r="387" spans="1:2" x14ac:dyDescent="0.3">
      <c r="A387" s="18" t="s">
        <v>20</v>
      </c>
      <c r="B387">
        <v>2893</v>
      </c>
    </row>
    <row r="388" spans="1:2" x14ac:dyDescent="0.3">
      <c r="A388" s="18" t="s">
        <v>20</v>
      </c>
      <c r="B388">
        <v>820</v>
      </c>
    </row>
    <row r="389" spans="1:2" x14ac:dyDescent="0.3">
      <c r="A389" s="18" t="s">
        <v>20</v>
      </c>
      <c r="B389">
        <v>2038</v>
      </c>
    </row>
    <row r="390" spans="1:2" x14ac:dyDescent="0.3">
      <c r="A390" s="18" t="s">
        <v>20</v>
      </c>
      <c r="B390">
        <v>116</v>
      </c>
    </row>
    <row r="391" spans="1:2" x14ac:dyDescent="0.3">
      <c r="A391" s="18" t="s">
        <v>20</v>
      </c>
      <c r="B391">
        <v>1345</v>
      </c>
    </row>
    <row r="392" spans="1:2" x14ac:dyDescent="0.3">
      <c r="A392" s="18" t="s">
        <v>20</v>
      </c>
      <c r="B392">
        <v>168</v>
      </c>
    </row>
    <row r="393" spans="1:2" x14ac:dyDescent="0.3">
      <c r="A393" s="18" t="s">
        <v>20</v>
      </c>
      <c r="B393">
        <v>137</v>
      </c>
    </row>
    <row r="394" spans="1:2" x14ac:dyDescent="0.3">
      <c r="A394" s="18" t="s">
        <v>20</v>
      </c>
      <c r="B394">
        <v>186</v>
      </c>
    </row>
    <row r="395" spans="1:2" x14ac:dyDescent="0.3">
      <c r="A395" s="18" t="s">
        <v>20</v>
      </c>
      <c r="B395">
        <v>125</v>
      </c>
    </row>
    <row r="396" spans="1:2" x14ac:dyDescent="0.3">
      <c r="A396" s="18" t="s">
        <v>20</v>
      </c>
      <c r="B396">
        <v>202</v>
      </c>
    </row>
    <row r="397" spans="1:2" x14ac:dyDescent="0.3">
      <c r="A397" s="18" t="s">
        <v>20</v>
      </c>
      <c r="B397">
        <v>103</v>
      </c>
    </row>
    <row r="398" spans="1:2" x14ac:dyDescent="0.3">
      <c r="A398" s="18" t="s">
        <v>20</v>
      </c>
      <c r="B398">
        <v>1785</v>
      </c>
    </row>
    <row r="399" spans="1:2" x14ac:dyDescent="0.3">
      <c r="A399" s="18" t="s">
        <v>20</v>
      </c>
      <c r="B399">
        <v>157</v>
      </c>
    </row>
    <row r="400" spans="1:2" x14ac:dyDescent="0.3">
      <c r="A400" s="18" t="s">
        <v>20</v>
      </c>
      <c r="B400">
        <v>555</v>
      </c>
    </row>
    <row r="401" spans="1:2" x14ac:dyDescent="0.3">
      <c r="A401" s="18" t="s">
        <v>20</v>
      </c>
      <c r="B401">
        <v>297</v>
      </c>
    </row>
    <row r="402" spans="1:2" x14ac:dyDescent="0.3">
      <c r="A402" s="18" t="s">
        <v>20</v>
      </c>
      <c r="B402">
        <v>123</v>
      </c>
    </row>
    <row r="403" spans="1:2" x14ac:dyDescent="0.3">
      <c r="A403" s="18" t="s">
        <v>20</v>
      </c>
      <c r="B403">
        <v>3036</v>
      </c>
    </row>
    <row r="404" spans="1:2" x14ac:dyDescent="0.3">
      <c r="A404" s="18" t="s">
        <v>20</v>
      </c>
      <c r="B404">
        <v>144</v>
      </c>
    </row>
    <row r="405" spans="1:2" x14ac:dyDescent="0.3">
      <c r="A405" s="18" t="s">
        <v>20</v>
      </c>
      <c r="B405">
        <v>121</v>
      </c>
    </row>
    <row r="406" spans="1:2" x14ac:dyDescent="0.3">
      <c r="A406" s="18" t="s">
        <v>20</v>
      </c>
      <c r="B406">
        <v>181</v>
      </c>
    </row>
    <row r="407" spans="1:2" x14ac:dyDescent="0.3">
      <c r="A407" s="18" t="s">
        <v>20</v>
      </c>
      <c r="B407">
        <v>122</v>
      </c>
    </row>
    <row r="408" spans="1:2" x14ac:dyDescent="0.3">
      <c r="A408" s="18" t="s">
        <v>20</v>
      </c>
      <c r="B408">
        <v>1071</v>
      </c>
    </row>
    <row r="409" spans="1:2" x14ac:dyDescent="0.3">
      <c r="A409" s="18" t="s">
        <v>20</v>
      </c>
      <c r="B409">
        <v>980</v>
      </c>
    </row>
    <row r="410" spans="1:2" x14ac:dyDescent="0.3">
      <c r="A410" s="18" t="s">
        <v>20</v>
      </c>
      <c r="B410">
        <v>536</v>
      </c>
    </row>
    <row r="411" spans="1:2" x14ac:dyDescent="0.3">
      <c r="A411" s="18" t="s">
        <v>20</v>
      </c>
      <c r="B411">
        <v>1991</v>
      </c>
    </row>
    <row r="412" spans="1:2" x14ac:dyDescent="0.3">
      <c r="A412" s="18" t="s">
        <v>20</v>
      </c>
      <c r="B412">
        <v>180</v>
      </c>
    </row>
    <row r="413" spans="1:2" x14ac:dyDescent="0.3">
      <c r="A413" s="18" t="s">
        <v>20</v>
      </c>
      <c r="B413">
        <v>130</v>
      </c>
    </row>
    <row r="414" spans="1:2" x14ac:dyDescent="0.3">
      <c r="A414" s="18" t="s">
        <v>20</v>
      </c>
      <c r="B414">
        <v>122</v>
      </c>
    </row>
    <row r="415" spans="1:2" x14ac:dyDescent="0.3">
      <c r="A415" s="18" t="s">
        <v>20</v>
      </c>
      <c r="B415">
        <v>140</v>
      </c>
    </row>
    <row r="416" spans="1:2" x14ac:dyDescent="0.3">
      <c r="A416" s="18" t="s">
        <v>20</v>
      </c>
      <c r="B416">
        <v>3388</v>
      </c>
    </row>
    <row r="417" spans="1:2" x14ac:dyDescent="0.3">
      <c r="A417" s="18" t="s">
        <v>20</v>
      </c>
      <c r="B417">
        <v>280</v>
      </c>
    </row>
    <row r="418" spans="1:2" x14ac:dyDescent="0.3">
      <c r="A418" s="18" t="s">
        <v>20</v>
      </c>
      <c r="B418">
        <v>366</v>
      </c>
    </row>
    <row r="419" spans="1:2" x14ac:dyDescent="0.3">
      <c r="A419" s="18" t="s">
        <v>20</v>
      </c>
      <c r="B419">
        <v>270</v>
      </c>
    </row>
    <row r="420" spans="1:2" x14ac:dyDescent="0.3">
      <c r="A420" s="18" t="s">
        <v>20</v>
      </c>
      <c r="B420">
        <v>137</v>
      </c>
    </row>
    <row r="421" spans="1:2" x14ac:dyDescent="0.3">
      <c r="A421" s="18" t="s">
        <v>20</v>
      </c>
      <c r="B421">
        <v>3205</v>
      </c>
    </row>
    <row r="422" spans="1:2" x14ac:dyDescent="0.3">
      <c r="A422" s="18" t="s">
        <v>20</v>
      </c>
      <c r="B422">
        <v>288</v>
      </c>
    </row>
    <row r="423" spans="1:2" x14ac:dyDescent="0.3">
      <c r="A423" s="18" t="s">
        <v>20</v>
      </c>
      <c r="B423">
        <v>148</v>
      </c>
    </row>
    <row r="424" spans="1:2" x14ac:dyDescent="0.3">
      <c r="A424" s="18" t="s">
        <v>20</v>
      </c>
      <c r="B424">
        <v>114</v>
      </c>
    </row>
    <row r="425" spans="1:2" x14ac:dyDescent="0.3">
      <c r="A425" s="18" t="s">
        <v>20</v>
      </c>
      <c r="B425">
        <v>1518</v>
      </c>
    </row>
    <row r="426" spans="1:2" x14ac:dyDescent="0.3">
      <c r="A426" s="18" t="s">
        <v>20</v>
      </c>
      <c r="B426">
        <v>166</v>
      </c>
    </row>
    <row r="427" spans="1:2" x14ac:dyDescent="0.3">
      <c r="A427" s="18" t="s">
        <v>20</v>
      </c>
      <c r="B427">
        <v>100</v>
      </c>
    </row>
    <row r="428" spans="1:2" x14ac:dyDescent="0.3">
      <c r="A428" s="18" t="s">
        <v>20</v>
      </c>
      <c r="B428">
        <v>235</v>
      </c>
    </row>
    <row r="429" spans="1:2" x14ac:dyDescent="0.3">
      <c r="A429" s="18" t="s">
        <v>20</v>
      </c>
      <c r="B429">
        <v>148</v>
      </c>
    </row>
    <row r="430" spans="1:2" x14ac:dyDescent="0.3">
      <c r="A430" s="18" t="s">
        <v>20</v>
      </c>
      <c r="B430">
        <v>198</v>
      </c>
    </row>
    <row r="431" spans="1:2" x14ac:dyDescent="0.3">
      <c r="A431" s="18" t="s">
        <v>20</v>
      </c>
      <c r="B431">
        <v>150</v>
      </c>
    </row>
    <row r="432" spans="1:2" x14ac:dyDescent="0.3">
      <c r="A432" s="18" t="s">
        <v>20</v>
      </c>
      <c r="B432">
        <v>216</v>
      </c>
    </row>
    <row r="433" spans="1:2" x14ac:dyDescent="0.3">
      <c r="A433" s="18" t="s">
        <v>20</v>
      </c>
      <c r="B433">
        <v>5139</v>
      </c>
    </row>
    <row r="434" spans="1:2" x14ac:dyDescent="0.3">
      <c r="A434" s="18" t="s">
        <v>20</v>
      </c>
      <c r="B434">
        <v>2353</v>
      </c>
    </row>
    <row r="435" spans="1:2" x14ac:dyDescent="0.3">
      <c r="A435" s="18" t="s">
        <v>20</v>
      </c>
      <c r="B435">
        <v>78</v>
      </c>
    </row>
    <row r="436" spans="1:2" x14ac:dyDescent="0.3">
      <c r="A436" s="18" t="s">
        <v>20</v>
      </c>
      <c r="B436">
        <v>174</v>
      </c>
    </row>
    <row r="437" spans="1:2" x14ac:dyDescent="0.3">
      <c r="A437" s="18" t="s">
        <v>20</v>
      </c>
      <c r="B437">
        <v>164</v>
      </c>
    </row>
    <row r="438" spans="1:2" x14ac:dyDescent="0.3">
      <c r="A438" s="18" t="s">
        <v>20</v>
      </c>
      <c r="B438">
        <v>161</v>
      </c>
    </row>
    <row r="439" spans="1:2" x14ac:dyDescent="0.3">
      <c r="A439" s="18" t="s">
        <v>20</v>
      </c>
      <c r="B439">
        <v>138</v>
      </c>
    </row>
    <row r="440" spans="1:2" x14ac:dyDescent="0.3">
      <c r="A440" s="18" t="s">
        <v>20</v>
      </c>
      <c r="B440">
        <v>3308</v>
      </c>
    </row>
    <row r="441" spans="1:2" x14ac:dyDescent="0.3">
      <c r="A441" s="18" t="s">
        <v>20</v>
      </c>
      <c r="B441">
        <v>127</v>
      </c>
    </row>
    <row r="442" spans="1:2" x14ac:dyDescent="0.3">
      <c r="A442" s="18" t="s">
        <v>20</v>
      </c>
      <c r="B442">
        <v>207</v>
      </c>
    </row>
    <row r="443" spans="1:2" x14ac:dyDescent="0.3">
      <c r="A443" s="18" t="s">
        <v>20</v>
      </c>
      <c r="B443">
        <v>181</v>
      </c>
    </row>
    <row r="444" spans="1:2" x14ac:dyDescent="0.3">
      <c r="A444" s="18" t="s">
        <v>20</v>
      </c>
      <c r="B444">
        <v>110</v>
      </c>
    </row>
    <row r="445" spans="1:2" x14ac:dyDescent="0.3">
      <c r="A445" s="18" t="s">
        <v>20</v>
      </c>
      <c r="B445">
        <v>185</v>
      </c>
    </row>
    <row r="446" spans="1:2" x14ac:dyDescent="0.3">
      <c r="A446" s="18" t="s">
        <v>20</v>
      </c>
      <c r="B446">
        <v>121</v>
      </c>
    </row>
    <row r="447" spans="1:2" x14ac:dyDescent="0.3">
      <c r="A447" s="18" t="s">
        <v>20</v>
      </c>
      <c r="B447">
        <v>106</v>
      </c>
    </row>
    <row r="448" spans="1:2" x14ac:dyDescent="0.3">
      <c r="A448" s="18" t="s">
        <v>20</v>
      </c>
      <c r="B448">
        <v>142</v>
      </c>
    </row>
    <row r="449" spans="1:2" x14ac:dyDescent="0.3">
      <c r="A449" s="18" t="s">
        <v>20</v>
      </c>
      <c r="B449">
        <v>233</v>
      </c>
    </row>
    <row r="450" spans="1:2" x14ac:dyDescent="0.3">
      <c r="A450" s="18" t="s">
        <v>20</v>
      </c>
      <c r="B450">
        <v>218</v>
      </c>
    </row>
    <row r="451" spans="1:2" x14ac:dyDescent="0.3">
      <c r="A451" s="18" t="s">
        <v>20</v>
      </c>
      <c r="B451">
        <v>76</v>
      </c>
    </row>
    <row r="452" spans="1:2" x14ac:dyDescent="0.3">
      <c r="A452" s="18" t="s">
        <v>20</v>
      </c>
      <c r="B452">
        <v>43</v>
      </c>
    </row>
    <row r="453" spans="1:2" x14ac:dyDescent="0.3">
      <c r="A453" s="18" t="s">
        <v>20</v>
      </c>
      <c r="B453">
        <v>221</v>
      </c>
    </row>
    <row r="454" spans="1:2" x14ac:dyDescent="0.3">
      <c r="A454" s="18" t="s">
        <v>20</v>
      </c>
      <c r="B454">
        <v>2805</v>
      </c>
    </row>
    <row r="455" spans="1:2" x14ac:dyDescent="0.3">
      <c r="A455" s="18" t="s">
        <v>20</v>
      </c>
      <c r="B455">
        <v>68</v>
      </c>
    </row>
    <row r="456" spans="1:2" x14ac:dyDescent="0.3">
      <c r="A456" s="18" t="s">
        <v>20</v>
      </c>
      <c r="B456">
        <v>183</v>
      </c>
    </row>
    <row r="457" spans="1:2" x14ac:dyDescent="0.3">
      <c r="A457" s="18" t="s">
        <v>20</v>
      </c>
      <c r="B457">
        <v>133</v>
      </c>
    </row>
    <row r="458" spans="1:2" x14ac:dyDescent="0.3">
      <c r="A458" s="18" t="s">
        <v>20</v>
      </c>
      <c r="B458">
        <v>2489</v>
      </c>
    </row>
    <row r="459" spans="1:2" x14ac:dyDescent="0.3">
      <c r="A459" s="18" t="s">
        <v>20</v>
      </c>
      <c r="B459">
        <v>69</v>
      </c>
    </row>
    <row r="460" spans="1:2" x14ac:dyDescent="0.3">
      <c r="A460" s="18" t="s">
        <v>20</v>
      </c>
      <c r="B460">
        <v>279</v>
      </c>
    </row>
    <row r="461" spans="1:2" x14ac:dyDescent="0.3">
      <c r="A461" s="18" t="s">
        <v>20</v>
      </c>
      <c r="B461">
        <v>210</v>
      </c>
    </row>
    <row r="462" spans="1:2" x14ac:dyDescent="0.3">
      <c r="A462" s="18" t="s">
        <v>20</v>
      </c>
      <c r="B462">
        <v>2100</v>
      </c>
    </row>
    <row r="463" spans="1:2" x14ac:dyDescent="0.3">
      <c r="A463" s="18" t="s">
        <v>20</v>
      </c>
      <c r="B463">
        <v>252</v>
      </c>
    </row>
    <row r="464" spans="1:2" x14ac:dyDescent="0.3">
      <c r="A464" s="18" t="s">
        <v>20</v>
      </c>
      <c r="B464">
        <v>1280</v>
      </c>
    </row>
    <row r="465" spans="1:2" x14ac:dyDescent="0.3">
      <c r="A465" s="18" t="s">
        <v>20</v>
      </c>
      <c r="B465">
        <v>157</v>
      </c>
    </row>
    <row r="466" spans="1:2" x14ac:dyDescent="0.3">
      <c r="A466" s="18" t="s">
        <v>20</v>
      </c>
      <c r="B466">
        <v>194</v>
      </c>
    </row>
    <row r="467" spans="1:2" x14ac:dyDescent="0.3">
      <c r="A467" s="18" t="s">
        <v>20</v>
      </c>
      <c r="B467">
        <v>82</v>
      </c>
    </row>
    <row r="468" spans="1:2" x14ac:dyDescent="0.3">
      <c r="A468" s="18" t="s">
        <v>20</v>
      </c>
      <c r="B468">
        <v>4233</v>
      </c>
    </row>
    <row r="469" spans="1:2" x14ac:dyDescent="0.3">
      <c r="A469" s="18" t="s">
        <v>20</v>
      </c>
      <c r="B469">
        <v>1297</v>
      </c>
    </row>
    <row r="470" spans="1:2" x14ac:dyDescent="0.3">
      <c r="A470" s="18" t="s">
        <v>20</v>
      </c>
      <c r="B470">
        <v>165</v>
      </c>
    </row>
    <row r="471" spans="1:2" x14ac:dyDescent="0.3">
      <c r="A471" s="18" t="s">
        <v>20</v>
      </c>
      <c r="B471">
        <v>119</v>
      </c>
    </row>
    <row r="472" spans="1:2" x14ac:dyDescent="0.3">
      <c r="A472" s="18" t="s">
        <v>20</v>
      </c>
      <c r="B472">
        <v>1797</v>
      </c>
    </row>
    <row r="473" spans="1:2" x14ac:dyDescent="0.3">
      <c r="A473" s="18" t="s">
        <v>20</v>
      </c>
      <c r="B473">
        <v>261</v>
      </c>
    </row>
    <row r="474" spans="1:2" x14ac:dyDescent="0.3">
      <c r="A474" s="18" t="s">
        <v>20</v>
      </c>
      <c r="B474">
        <v>157</v>
      </c>
    </row>
    <row r="475" spans="1:2" x14ac:dyDescent="0.3">
      <c r="A475" s="18" t="s">
        <v>20</v>
      </c>
      <c r="B475">
        <v>3533</v>
      </c>
    </row>
    <row r="476" spans="1:2" x14ac:dyDescent="0.3">
      <c r="A476" s="18" t="s">
        <v>20</v>
      </c>
      <c r="B476">
        <v>155</v>
      </c>
    </row>
    <row r="477" spans="1:2" x14ac:dyDescent="0.3">
      <c r="A477" s="18" t="s">
        <v>20</v>
      </c>
      <c r="B477">
        <v>132</v>
      </c>
    </row>
    <row r="478" spans="1:2" x14ac:dyDescent="0.3">
      <c r="A478" s="18" t="s">
        <v>20</v>
      </c>
      <c r="B478">
        <v>1354</v>
      </c>
    </row>
    <row r="479" spans="1:2" x14ac:dyDescent="0.3">
      <c r="A479" s="18" t="s">
        <v>20</v>
      </c>
      <c r="B479">
        <v>48</v>
      </c>
    </row>
    <row r="480" spans="1:2" x14ac:dyDescent="0.3">
      <c r="A480" s="18" t="s">
        <v>20</v>
      </c>
      <c r="B480">
        <v>110</v>
      </c>
    </row>
    <row r="481" spans="1:2" x14ac:dyDescent="0.3">
      <c r="A481" s="18" t="s">
        <v>20</v>
      </c>
      <c r="B481">
        <v>172</v>
      </c>
    </row>
    <row r="482" spans="1:2" x14ac:dyDescent="0.3">
      <c r="A482" s="18" t="s">
        <v>20</v>
      </c>
      <c r="B482">
        <v>307</v>
      </c>
    </row>
    <row r="483" spans="1:2" x14ac:dyDescent="0.3">
      <c r="A483" s="18" t="s">
        <v>20</v>
      </c>
      <c r="B483">
        <v>160</v>
      </c>
    </row>
    <row r="484" spans="1:2" x14ac:dyDescent="0.3">
      <c r="A484" s="18" t="s">
        <v>20</v>
      </c>
      <c r="B484">
        <v>1467</v>
      </c>
    </row>
    <row r="485" spans="1:2" x14ac:dyDescent="0.3">
      <c r="A485" s="18" t="s">
        <v>20</v>
      </c>
      <c r="B485">
        <v>2662</v>
      </c>
    </row>
    <row r="486" spans="1:2" x14ac:dyDescent="0.3">
      <c r="A486" s="18" t="s">
        <v>20</v>
      </c>
      <c r="B486">
        <v>452</v>
      </c>
    </row>
    <row r="487" spans="1:2" x14ac:dyDescent="0.3">
      <c r="A487" s="18" t="s">
        <v>20</v>
      </c>
      <c r="B487">
        <v>158</v>
      </c>
    </row>
    <row r="488" spans="1:2" x14ac:dyDescent="0.3">
      <c r="A488" s="18" t="s">
        <v>20</v>
      </c>
      <c r="B488">
        <v>225</v>
      </c>
    </row>
    <row r="489" spans="1:2" x14ac:dyDescent="0.3">
      <c r="A489" s="18" t="s">
        <v>20</v>
      </c>
      <c r="B489">
        <v>65</v>
      </c>
    </row>
    <row r="490" spans="1:2" x14ac:dyDescent="0.3">
      <c r="A490" s="18" t="s">
        <v>20</v>
      </c>
      <c r="B490">
        <v>163</v>
      </c>
    </row>
    <row r="491" spans="1:2" x14ac:dyDescent="0.3">
      <c r="A491" s="18" t="s">
        <v>20</v>
      </c>
      <c r="B491">
        <v>85</v>
      </c>
    </row>
    <row r="492" spans="1:2" x14ac:dyDescent="0.3">
      <c r="A492" s="18" t="s">
        <v>20</v>
      </c>
      <c r="B492">
        <v>217</v>
      </c>
    </row>
    <row r="493" spans="1:2" x14ac:dyDescent="0.3">
      <c r="A493" s="18" t="s">
        <v>20</v>
      </c>
      <c r="B493">
        <v>150</v>
      </c>
    </row>
    <row r="494" spans="1:2" x14ac:dyDescent="0.3">
      <c r="A494" s="18" t="s">
        <v>20</v>
      </c>
      <c r="B494">
        <v>3272</v>
      </c>
    </row>
    <row r="495" spans="1:2" x14ac:dyDescent="0.3">
      <c r="A495" s="18" t="s">
        <v>20</v>
      </c>
      <c r="B495">
        <v>300</v>
      </c>
    </row>
    <row r="496" spans="1:2" x14ac:dyDescent="0.3">
      <c r="A496" s="18" t="s">
        <v>20</v>
      </c>
      <c r="B496">
        <v>126</v>
      </c>
    </row>
    <row r="497" spans="1:2" x14ac:dyDescent="0.3">
      <c r="A497" s="18" t="s">
        <v>20</v>
      </c>
      <c r="B497">
        <v>2320</v>
      </c>
    </row>
    <row r="498" spans="1:2" x14ac:dyDescent="0.3">
      <c r="A498" s="18" t="s">
        <v>20</v>
      </c>
      <c r="B498">
        <v>81</v>
      </c>
    </row>
    <row r="499" spans="1:2" x14ac:dyDescent="0.3">
      <c r="A499" s="18" t="s">
        <v>20</v>
      </c>
      <c r="B499">
        <v>1887</v>
      </c>
    </row>
    <row r="500" spans="1:2" x14ac:dyDescent="0.3">
      <c r="A500" s="18" t="s">
        <v>20</v>
      </c>
      <c r="B500">
        <v>4358</v>
      </c>
    </row>
    <row r="501" spans="1:2" x14ac:dyDescent="0.3">
      <c r="A501" s="18" t="s">
        <v>20</v>
      </c>
      <c r="B501">
        <v>53</v>
      </c>
    </row>
    <row r="502" spans="1:2" x14ac:dyDescent="0.3">
      <c r="A502" s="18" t="s">
        <v>20</v>
      </c>
      <c r="B502">
        <v>2414</v>
      </c>
    </row>
    <row r="503" spans="1:2" x14ac:dyDescent="0.3">
      <c r="A503" s="18" t="s">
        <v>20</v>
      </c>
      <c r="B503">
        <v>80</v>
      </c>
    </row>
    <row r="504" spans="1:2" x14ac:dyDescent="0.3">
      <c r="A504" s="18" t="s">
        <v>20</v>
      </c>
      <c r="B504">
        <v>193</v>
      </c>
    </row>
    <row r="505" spans="1:2" x14ac:dyDescent="0.3">
      <c r="A505" s="18" t="s">
        <v>20</v>
      </c>
      <c r="B505">
        <v>52</v>
      </c>
    </row>
    <row r="506" spans="1:2" x14ac:dyDescent="0.3">
      <c r="A506" s="18" t="s">
        <v>20</v>
      </c>
      <c r="B506">
        <v>290</v>
      </c>
    </row>
    <row r="507" spans="1:2" x14ac:dyDescent="0.3">
      <c r="A507" s="18" t="s">
        <v>20</v>
      </c>
      <c r="B507">
        <v>122</v>
      </c>
    </row>
    <row r="508" spans="1:2" x14ac:dyDescent="0.3">
      <c r="A508" s="18" t="s">
        <v>20</v>
      </c>
      <c r="B508">
        <v>1470</v>
      </c>
    </row>
    <row r="509" spans="1:2" x14ac:dyDescent="0.3">
      <c r="A509" s="18" t="s">
        <v>20</v>
      </c>
      <c r="B509">
        <v>165</v>
      </c>
    </row>
    <row r="510" spans="1:2" x14ac:dyDescent="0.3">
      <c r="A510" s="18" t="s">
        <v>20</v>
      </c>
      <c r="B510">
        <v>182</v>
      </c>
    </row>
    <row r="511" spans="1:2" x14ac:dyDescent="0.3">
      <c r="A511" s="18" t="s">
        <v>20</v>
      </c>
      <c r="B511">
        <v>199</v>
      </c>
    </row>
    <row r="512" spans="1:2" x14ac:dyDescent="0.3">
      <c r="A512" s="18" t="s">
        <v>20</v>
      </c>
      <c r="B512">
        <v>56</v>
      </c>
    </row>
    <row r="513" spans="1:2" x14ac:dyDescent="0.3">
      <c r="A513" s="18" t="s">
        <v>20</v>
      </c>
      <c r="B513">
        <v>1460</v>
      </c>
    </row>
    <row r="514" spans="1:2" x14ac:dyDescent="0.3">
      <c r="A514" s="18" t="s">
        <v>20</v>
      </c>
      <c r="B514">
        <v>123</v>
      </c>
    </row>
    <row r="515" spans="1:2" x14ac:dyDescent="0.3">
      <c r="A515" s="18" t="s">
        <v>20</v>
      </c>
      <c r="B515">
        <v>159</v>
      </c>
    </row>
    <row r="516" spans="1:2" x14ac:dyDescent="0.3">
      <c r="A516" s="18" t="s">
        <v>20</v>
      </c>
      <c r="B516">
        <v>110</v>
      </c>
    </row>
    <row r="517" spans="1:2" x14ac:dyDescent="0.3">
      <c r="A517" s="18" t="s">
        <v>20</v>
      </c>
      <c r="B517">
        <v>236</v>
      </c>
    </row>
    <row r="518" spans="1:2" x14ac:dyDescent="0.3">
      <c r="A518" s="18" t="s">
        <v>20</v>
      </c>
      <c r="B518">
        <v>191</v>
      </c>
    </row>
    <row r="519" spans="1:2" x14ac:dyDescent="0.3">
      <c r="A519" s="18" t="s">
        <v>20</v>
      </c>
      <c r="B519">
        <v>3934</v>
      </c>
    </row>
    <row r="520" spans="1:2" x14ac:dyDescent="0.3">
      <c r="A520" s="18" t="s">
        <v>20</v>
      </c>
      <c r="B520">
        <v>80</v>
      </c>
    </row>
    <row r="521" spans="1:2" x14ac:dyDescent="0.3">
      <c r="A521" s="18" t="s">
        <v>20</v>
      </c>
      <c r="B521">
        <v>462</v>
      </c>
    </row>
    <row r="522" spans="1:2" x14ac:dyDescent="0.3">
      <c r="A522" s="18" t="s">
        <v>20</v>
      </c>
      <c r="B522">
        <v>179</v>
      </c>
    </row>
    <row r="523" spans="1:2" x14ac:dyDescent="0.3">
      <c r="A523" s="18" t="s">
        <v>20</v>
      </c>
      <c r="B523">
        <v>1866</v>
      </c>
    </row>
    <row r="524" spans="1:2" x14ac:dyDescent="0.3">
      <c r="A524" s="18" t="s">
        <v>20</v>
      </c>
      <c r="B524">
        <v>156</v>
      </c>
    </row>
    <row r="525" spans="1:2" x14ac:dyDescent="0.3">
      <c r="A525" s="18" t="s">
        <v>20</v>
      </c>
      <c r="B525">
        <v>255</v>
      </c>
    </row>
    <row r="526" spans="1:2" x14ac:dyDescent="0.3">
      <c r="A526" s="18" t="s">
        <v>20</v>
      </c>
      <c r="B526">
        <v>2261</v>
      </c>
    </row>
    <row r="527" spans="1:2" x14ac:dyDescent="0.3">
      <c r="A527" s="18" t="s">
        <v>20</v>
      </c>
      <c r="B527">
        <v>40</v>
      </c>
    </row>
    <row r="528" spans="1:2" x14ac:dyDescent="0.3">
      <c r="A528" s="18" t="s">
        <v>20</v>
      </c>
      <c r="B528">
        <v>2289</v>
      </c>
    </row>
    <row r="529" spans="1:2" x14ac:dyDescent="0.3">
      <c r="A529" s="18" t="s">
        <v>20</v>
      </c>
      <c r="B529">
        <v>65</v>
      </c>
    </row>
    <row r="530" spans="1:2" x14ac:dyDescent="0.3">
      <c r="A530" s="18" t="s">
        <v>20</v>
      </c>
      <c r="B530">
        <v>3777</v>
      </c>
    </row>
    <row r="531" spans="1:2" x14ac:dyDescent="0.3">
      <c r="A531" s="18" t="s">
        <v>20</v>
      </c>
      <c r="B531">
        <v>184</v>
      </c>
    </row>
    <row r="532" spans="1:2" x14ac:dyDescent="0.3">
      <c r="A532" s="18" t="s">
        <v>20</v>
      </c>
      <c r="B532">
        <v>85</v>
      </c>
    </row>
    <row r="533" spans="1:2" x14ac:dyDescent="0.3">
      <c r="A533" s="18" t="s">
        <v>20</v>
      </c>
      <c r="B533">
        <v>144</v>
      </c>
    </row>
    <row r="534" spans="1:2" x14ac:dyDescent="0.3">
      <c r="A534" s="18" t="s">
        <v>20</v>
      </c>
      <c r="B534">
        <v>1902</v>
      </c>
    </row>
    <row r="535" spans="1:2" x14ac:dyDescent="0.3">
      <c r="A535" s="18" t="s">
        <v>20</v>
      </c>
      <c r="B535">
        <v>105</v>
      </c>
    </row>
    <row r="536" spans="1:2" x14ac:dyDescent="0.3">
      <c r="A536" s="18" t="s">
        <v>20</v>
      </c>
      <c r="B536">
        <v>132</v>
      </c>
    </row>
    <row r="537" spans="1:2" x14ac:dyDescent="0.3">
      <c r="A537" s="18" t="s">
        <v>20</v>
      </c>
      <c r="B537">
        <v>96</v>
      </c>
    </row>
    <row r="538" spans="1:2" x14ac:dyDescent="0.3">
      <c r="A538" s="18" t="s">
        <v>20</v>
      </c>
      <c r="B538">
        <v>114</v>
      </c>
    </row>
    <row r="539" spans="1:2" x14ac:dyDescent="0.3">
      <c r="A539" s="18" t="s">
        <v>20</v>
      </c>
      <c r="B539">
        <v>203</v>
      </c>
    </row>
    <row r="540" spans="1:2" x14ac:dyDescent="0.3">
      <c r="A540" s="18" t="s">
        <v>20</v>
      </c>
      <c r="B540">
        <v>1559</v>
      </c>
    </row>
    <row r="541" spans="1:2" x14ac:dyDescent="0.3">
      <c r="A541" s="18" t="s">
        <v>20</v>
      </c>
      <c r="B541">
        <v>1548</v>
      </c>
    </row>
    <row r="542" spans="1:2" x14ac:dyDescent="0.3">
      <c r="A542" s="18" t="s">
        <v>20</v>
      </c>
      <c r="B542">
        <v>80</v>
      </c>
    </row>
    <row r="543" spans="1:2" x14ac:dyDescent="0.3">
      <c r="A543" s="18" t="s">
        <v>20</v>
      </c>
      <c r="B543">
        <v>131</v>
      </c>
    </row>
    <row r="544" spans="1:2" x14ac:dyDescent="0.3">
      <c r="A544" s="18" t="s">
        <v>20</v>
      </c>
      <c r="B544">
        <v>112</v>
      </c>
    </row>
    <row r="545" spans="1:2" x14ac:dyDescent="0.3">
      <c r="A545" s="18" t="s">
        <v>20</v>
      </c>
      <c r="B545">
        <v>155</v>
      </c>
    </row>
    <row r="546" spans="1:2" x14ac:dyDescent="0.3">
      <c r="A546" s="18" t="s">
        <v>20</v>
      </c>
      <c r="B546">
        <v>266</v>
      </c>
    </row>
    <row r="547" spans="1:2" x14ac:dyDescent="0.3">
      <c r="A547" s="18" t="s">
        <v>20</v>
      </c>
      <c r="B547">
        <v>155</v>
      </c>
    </row>
    <row r="548" spans="1:2" x14ac:dyDescent="0.3">
      <c r="A548" s="18" t="s">
        <v>20</v>
      </c>
      <c r="B548">
        <v>207</v>
      </c>
    </row>
    <row r="549" spans="1:2" x14ac:dyDescent="0.3">
      <c r="A549" s="18" t="s">
        <v>20</v>
      </c>
      <c r="B549">
        <v>245</v>
      </c>
    </row>
    <row r="550" spans="1:2" x14ac:dyDescent="0.3">
      <c r="A550" s="18" t="s">
        <v>20</v>
      </c>
      <c r="B550">
        <v>1573</v>
      </c>
    </row>
    <row r="551" spans="1:2" x14ac:dyDescent="0.3">
      <c r="A551" s="18" t="s">
        <v>20</v>
      </c>
      <c r="B551">
        <v>114</v>
      </c>
    </row>
    <row r="552" spans="1:2" x14ac:dyDescent="0.3">
      <c r="A552" s="18" t="s">
        <v>20</v>
      </c>
      <c r="B552">
        <v>93</v>
      </c>
    </row>
    <row r="553" spans="1:2" x14ac:dyDescent="0.3">
      <c r="A553" s="18" t="s">
        <v>20</v>
      </c>
      <c r="B553">
        <v>1681</v>
      </c>
    </row>
    <row r="554" spans="1:2" x14ac:dyDescent="0.3">
      <c r="A554" s="18" t="s">
        <v>20</v>
      </c>
      <c r="B554">
        <v>32</v>
      </c>
    </row>
    <row r="555" spans="1:2" x14ac:dyDescent="0.3">
      <c r="A555" s="18" t="s">
        <v>20</v>
      </c>
      <c r="B555">
        <v>135</v>
      </c>
    </row>
    <row r="556" spans="1:2" x14ac:dyDescent="0.3">
      <c r="A556" s="18" t="s">
        <v>20</v>
      </c>
      <c r="B556">
        <v>140</v>
      </c>
    </row>
    <row r="557" spans="1:2" x14ac:dyDescent="0.3">
      <c r="A557" s="18" t="s">
        <v>20</v>
      </c>
      <c r="B557">
        <v>92</v>
      </c>
    </row>
    <row r="558" spans="1:2" x14ac:dyDescent="0.3">
      <c r="A558" s="18" t="s">
        <v>20</v>
      </c>
      <c r="B558">
        <v>1015</v>
      </c>
    </row>
    <row r="559" spans="1:2" x14ac:dyDescent="0.3">
      <c r="A559" s="18" t="s">
        <v>20</v>
      </c>
      <c r="B559">
        <v>323</v>
      </c>
    </row>
    <row r="560" spans="1:2" x14ac:dyDescent="0.3">
      <c r="A560" s="18" t="s">
        <v>20</v>
      </c>
      <c r="B560">
        <v>2326</v>
      </c>
    </row>
    <row r="561" spans="1:2" x14ac:dyDescent="0.3">
      <c r="A561" s="18" t="s">
        <v>20</v>
      </c>
      <c r="B561">
        <v>381</v>
      </c>
    </row>
    <row r="562" spans="1:2" x14ac:dyDescent="0.3">
      <c r="A562" s="18" t="s">
        <v>20</v>
      </c>
      <c r="B562">
        <v>480</v>
      </c>
    </row>
    <row r="563" spans="1:2" x14ac:dyDescent="0.3">
      <c r="A563" s="18" t="s">
        <v>20</v>
      </c>
      <c r="B563">
        <v>226</v>
      </c>
    </row>
    <row r="564" spans="1:2" x14ac:dyDescent="0.3">
      <c r="A564" s="18" t="s">
        <v>20</v>
      </c>
      <c r="B564">
        <v>241</v>
      </c>
    </row>
    <row r="565" spans="1:2" x14ac:dyDescent="0.3">
      <c r="A565" s="18" t="s">
        <v>20</v>
      </c>
      <c r="B565">
        <v>132</v>
      </c>
    </row>
    <row r="566" spans="1:2" x14ac:dyDescent="0.3">
      <c r="A566" s="18" t="s">
        <v>20</v>
      </c>
      <c r="B566">
        <v>2043</v>
      </c>
    </row>
  </sheetData>
  <mergeCells count="3">
    <mergeCell ref="I4:J4"/>
    <mergeCell ref="G4:H4"/>
    <mergeCell ref="G12:J12"/>
  </mergeCells>
  <conditionalFormatting sqref="A1">
    <cfRule type="cellIs" dxfId="1" priority="2" operator="equal">
      <formula>"successful"</formula>
    </cfRule>
  </conditionalFormatting>
  <conditionalFormatting sqref="D1">
    <cfRule type="cellIs" dxfId="0" priority="1" operator="equal">
      <formula>"successful"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7"/>
  <sheetViews>
    <sheetView workbookViewId="0">
      <selection activeCell="D11" sqref="D1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0" t="s">
        <v>2126</v>
      </c>
      <c r="B1" t="s">
        <v>2050</v>
      </c>
    </row>
    <row r="3" spans="1:6" x14ac:dyDescent="0.3">
      <c r="A3" s="10" t="s">
        <v>2038</v>
      </c>
      <c r="B3" s="10" t="s">
        <v>2037</v>
      </c>
    </row>
    <row r="4" spans="1:6" x14ac:dyDescent="0.3">
      <c r="A4" s="10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3">
      <c r="A5" s="15" t="s">
        <v>2115</v>
      </c>
      <c r="B5" s="6">
        <v>6</v>
      </c>
      <c r="C5" s="6">
        <v>36</v>
      </c>
      <c r="D5" s="6">
        <v>1</v>
      </c>
      <c r="E5" s="6">
        <v>49</v>
      </c>
      <c r="F5" s="6">
        <v>92</v>
      </c>
    </row>
    <row r="6" spans="1:6" x14ac:dyDescent="0.3">
      <c r="A6" s="15" t="s">
        <v>2116</v>
      </c>
      <c r="B6" s="6">
        <v>7</v>
      </c>
      <c r="C6" s="6">
        <v>28</v>
      </c>
      <c r="D6" s="6"/>
      <c r="E6" s="6">
        <v>44</v>
      </c>
      <c r="F6" s="6">
        <v>79</v>
      </c>
    </row>
    <row r="7" spans="1:6" x14ac:dyDescent="0.3">
      <c r="A7" s="15" t="s">
        <v>2117</v>
      </c>
      <c r="B7" s="6">
        <v>4</v>
      </c>
      <c r="C7" s="6">
        <v>33</v>
      </c>
      <c r="D7" s="6"/>
      <c r="E7" s="6">
        <v>49</v>
      </c>
      <c r="F7" s="6">
        <v>86</v>
      </c>
    </row>
    <row r="8" spans="1:6" x14ac:dyDescent="0.3">
      <c r="A8" s="15" t="s">
        <v>2118</v>
      </c>
      <c r="B8" s="6">
        <v>1</v>
      </c>
      <c r="C8" s="6">
        <v>30</v>
      </c>
      <c r="D8" s="6">
        <v>1</v>
      </c>
      <c r="E8" s="6">
        <v>46</v>
      </c>
      <c r="F8" s="6">
        <v>78</v>
      </c>
    </row>
    <row r="9" spans="1:6" x14ac:dyDescent="0.3">
      <c r="A9" s="15" t="s">
        <v>2079</v>
      </c>
      <c r="B9" s="6">
        <v>3</v>
      </c>
      <c r="C9" s="6">
        <v>35</v>
      </c>
      <c r="D9" s="6">
        <v>2</v>
      </c>
      <c r="E9" s="6">
        <v>46</v>
      </c>
      <c r="F9" s="6">
        <v>86</v>
      </c>
    </row>
    <row r="10" spans="1:6" x14ac:dyDescent="0.3">
      <c r="A10" s="15" t="s">
        <v>2119</v>
      </c>
      <c r="B10" s="6">
        <v>3</v>
      </c>
      <c r="C10" s="6">
        <v>28</v>
      </c>
      <c r="D10" s="6">
        <v>1</v>
      </c>
      <c r="E10" s="6">
        <v>55</v>
      </c>
      <c r="F10" s="6">
        <v>87</v>
      </c>
    </row>
    <row r="11" spans="1:6" x14ac:dyDescent="0.3">
      <c r="A11" s="15" t="s">
        <v>2120</v>
      </c>
      <c r="B11" s="6">
        <v>4</v>
      </c>
      <c r="C11" s="6">
        <v>31</v>
      </c>
      <c r="D11" s="6">
        <v>1</v>
      </c>
      <c r="E11" s="6">
        <v>58</v>
      </c>
      <c r="F11" s="6">
        <v>94</v>
      </c>
    </row>
    <row r="12" spans="1:6" x14ac:dyDescent="0.3">
      <c r="A12" s="15" t="s">
        <v>2121</v>
      </c>
      <c r="B12" s="6">
        <v>8</v>
      </c>
      <c r="C12" s="6">
        <v>35</v>
      </c>
      <c r="D12" s="6">
        <v>1</v>
      </c>
      <c r="E12" s="6">
        <v>41</v>
      </c>
      <c r="F12" s="6">
        <v>85</v>
      </c>
    </row>
    <row r="13" spans="1:6" x14ac:dyDescent="0.3">
      <c r="A13" s="15" t="s">
        <v>2122</v>
      </c>
      <c r="B13" s="6">
        <v>5</v>
      </c>
      <c r="C13" s="6">
        <v>23</v>
      </c>
      <c r="D13" s="6"/>
      <c r="E13" s="6">
        <v>45</v>
      </c>
      <c r="F13" s="6">
        <v>73</v>
      </c>
    </row>
    <row r="14" spans="1:6" x14ac:dyDescent="0.3">
      <c r="A14" s="15" t="s">
        <v>2123</v>
      </c>
      <c r="B14" s="6">
        <v>6</v>
      </c>
      <c r="C14" s="6">
        <v>26</v>
      </c>
      <c r="D14" s="6">
        <v>1</v>
      </c>
      <c r="E14" s="6">
        <v>45</v>
      </c>
      <c r="F14" s="6">
        <v>78</v>
      </c>
    </row>
    <row r="15" spans="1:6" x14ac:dyDescent="0.3">
      <c r="A15" s="15" t="s">
        <v>2124</v>
      </c>
      <c r="B15" s="6">
        <v>3</v>
      </c>
      <c r="C15" s="6">
        <v>27</v>
      </c>
      <c r="D15" s="6">
        <v>3</v>
      </c>
      <c r="E15" s="6">
        <v>45</v>
      </c>
      <c r="F15" s="6">
        <v>78</v>
      </c>
    </row>
    <row r="16" spans="1:6" x14ac:dyDescent="0.3">
      <c r="A16" s="15" t="s">
        <v>2125</v>
      </c>
      <c r="B16" s="6">
        <v>7</v>
      </c>
      <c r="C16" s="6">
        <v>32</v>
      </c>
      <c r="D16" s="6">
        <v>3</v>
      </c>
      <c r="E16" s="6">
        <v>42</v>
      </c>
      <c r="F16" s="6">
        <v>84</v>
      </c>
    </row>
    <row r="17" spans="1:6" x14ac:dyDescent="0.3">
      <c r="A17" s="15" t="s">
        <v>2036</v>
      </c>
      <c r="B17" s="6">
        <v>57</v>
      </c>
      <c r="C17" s="6">
        <v>364</v>
      </c>
      <c r="D17" s="6">
        <v>14</v>
      </c>
      <c r="E17" s="6">
        <v>565</v>
      </c>
      <c r="F17" s="6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Chart of success ratio</vt:lpstr>
      <vt:lpstr>Pivot Chart with country filter</vt:lpstr>
      <vt:lpstr>Month_line_chart</vt:lpstr>
      <vt:lpstr>Crowdfunding_Goal_Analysis</vt:lpstr>
      <vt:lpstr>Statastical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DELL</cp:lastModifiedBy>
  <dcterms:created xsi:type="dcterms:W3CDTF">2021-09-29T18:52:28Z</dcterms:created>
  <dcterms:modified xsi:type="dcterms:W3CDTF">2024-05-02T03:17:36Z</dcterms:modified>
</cp:coreProperties>
</file>