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drawings/drawing5.xml" ContentType="application/vnd.openxmlformats-officedocument.drawing+xml"/>
  <Override PartName="/xl/tables/table8.xml" ContentType="application/vnd.openxmlformats-officedocument.spreadsheetml.table+xml"/>
  <Override PartName="/xl/slicers/slicer3.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7.xml" ContentType="application/vnd.openxmlformats-officedocument.drawing+xml"/>
  <Override PartName="/xl/tables/table9.xml" ContentType="application/vnd.openxmlformats-officedocument.spreadsheetml.tab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6.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Ex2.xml" ContentType="application/vnd.ms-office.chartex+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mpame\OneDrive\Escritorio\"/>
    </mc:Choice>
  </mc:AlternateContent>
  <xr:revisionPtr revIDLastSave="0" documentId="8_{BBB2E3EF-68B7-41A2-A32B-3FA45A52736A}" xr6:coauthVersionLast="47" xr6:coauthVersionMax="47" xr10:uidLastSave="{00000000-0000-0000-0000-000000000000}"/>
  <bookViews>
    <workbookView xWindow="-108" yWindow="-108" windowWidth="23256" windowHeight="12456" firstSheet="2" activeTab="2" xr2:uid="{2DB7C708-D464-4590-83CD-753EA2B69220}"/>
  </bookViews>
  <sheets>
    <sheet name="No.of Invoice Accnt Exe" sheetId="1" r:id="rId1"/>
    <sheet name="No. of meeting by Acct Exe" sheetId="2" r:id="rId2"/>
    <sheet name="TAN(income_class)" sheetId="4" r:id="rId3"/>
    <sheet name="Stage Funnel by Revenue" sheetId="5" r:id="rId4"/>
    <sheet name="Yearly Meeting Count" sheetId="6" r:id="rId5"/>
    <sheet name="Oppr By Product Group" sheetId="7" r:id="rId6"/>
    <sheet name="Top 4 Opportunity by Revenue" sheetId="8" r:id="rId7"/>
    <sheet name="Top N Opportunity" sheetId="9" r:id="rId8"/>
    <sheet name="DASHBOARD" sheetId="11" r:id="rId9"/>
  </sheets>
  <definedNames>
    <definedName name="_xlchart.v2.0" hidden="1">'Stage Funnel by Revenue'!$A$19:$A$21</definedName>
    <definedName name="_xlchart.v2.1" hidden="1">'Stage Funnel by Revenue'!$B$18</definedName>
    <definedName name="_xlchart.v2.2" hidden="1">'Stage Funnel by Revenue'!$B$19:$B$21</definedName>
    <definedName name="_xlchart.v2.3" hidden="1">'Stage Funnel by Revenue'!$A$19:$A$21</definedName>
    <definedName name="_xlchart.v2.4" hidden="1">'Stage Funnel by Revenue'!$B$18</definedName>
    <definedName name="_xlchart.v2.5" hidden="1">'Stage Funnel by Revenue'!$B$19:$B$21</definedName>
    <definedName name="_xlcn.WorksheetConnection_InsuranceProworking.xlsxTable91" hidden="1">Table9[]</definedName>
    <definedName name="Slicer_Account_Executive">#N/A</definedName>
    <definedName name="Slicer_Display_Top_N">#N/A</definedName>
    <definedName name="Slicer_meeting_date__Year">#N/A</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 cacheId="15" r:id="rId25"/>
  </pivotCaches>
  <extLst>
    <ext xmlns:x14="http://schemas.microsoft.com/office/spreadsheetml/2009/9/main" uri="{876F7934-8845-4945-9796-88D515C7AA90}">
      <x14:pivotCaches>
        <pivotCache cacheId="16" r:id="rId26"/>
      </x14:pivotCaches>
    </ext>
    <ext xmlns:x14="http://schemas.microsoft.com/office/spreadsheetml/2009/9/main" uri="{BBE1A952-AA13-448e-AADC-164F8A28A991}">
      <x14:slicerCaches>
        <x14:slicerCache r:id="rId27"/>
        <x14:slicerCache r:id="rId28"/>
        <x14:slicerCache r:id="rId2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okerage_2f67936f-bf8b-4ac1-9521-bd9a27d57c5a" name="brokerage" connection="Query - brokerage"/>
          <x15:modelTable id="fees_6e6f873d-0e58-48a2-a274-e4ecaaa30f89" name="fees" connection="Query - fees"/>
          <x15:modelTable id="Indi_bdgt_a5b8a615-e1a7-4638-96d0-1d0848c7cd01" name="Indi_bdgt" connection="Query - Indi_bdgt"/>
          <x15:modelTable id="invoice_d250c5d9-7886-409b-a1c8-0da73b25a579" name="invoice" connection="Query - invoice"/>
          <x15:modelTable id="meeting_list_364da0f6-eded-4737-a44a-d280a3eb7e71" name="meeting_list" connection="Query - meeting_list"/>
          <x15:modelTable id="gcrm_opportunity_02d59f3b-4596-48ff-a801-83926965bf41" name="gcrm_opportunity" connection="Query - gcrm_opportunity"/>
          <x15:modelTable id="Table9" name="Table9" connection="WorksheetConnection_InsuranceProworking.xlsx!Table9"/>
        </x15:modelTables>
        <x15:extLst>
          <ext xmlns:x16="http://schemas.microsoft.com/office/spreadsheetml/2014/11/main" uri="{9835A34E-60A6-4A7C-AAB8-D5F71C897F49}">
            <x16:modelTimeGroupings>
              <x16:modelTimeGrouping tableName="meeting_list"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s>
          </ext>
        </x15:extLst>
      </x15:dataModel>
    </ext>
  </extLst>
</workbook>
</file>

<file path=xl/calcChain.xml><?xml version="1.0" encoding="utf-8"?>
<calcChain xmlns="http://schemas.openxmlformats.org/spreadsheetml/2006/main">
  <c r="J20" i="4" l="1"/>
  <c r="K5" i="4"/>
  <c r="K4" i="4"/>
  <c r="K3" i="4"/>
  <c r="H14" i="4"/>
  <c r="E16" i="4"/>
  <c r="H16" i="4"/>
  <c r="E14" i="4"/>
  <c r="B14" i="4"/>
  <c r="B16" i="4"/>
  <c r="G27" i="2"/>
  <c r="F27" i="2"/>
  <c r="K20" i="4"/>
  <c r="K17" i="4"/>
  <c r="J17" i="4"/>
  <c r="K14" i="4"/>
  <c r="J14" i="4"/>
  <c r="E15" i="4" l="1"/>
  <c r="B15" i="4"/>
  <c r="H15"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FFBE72-730E-415E-A74D-BC0AA802DF7D}" name="Query - brokerage" description="Connection to the 'brokerage' query in the workbook." type="100" refreshedVersion="8" minRefreshableVersion="5">
    <extLst>
      <ext xmlns:x15="http://schemas.microsoft.com/office/spreadsheetml/2010/11/main" uri="{DE250136-89BD-433C-8126-D09CA5730AF9}">
        <x15:connection id="7bd758ad-5737-4ea5-88c6-500f36510440"/>
      </ext>
    </extLst>
  </connection>
  <connection id="2" xr16:uid="{7F7C68AA-7A94-40D5-8314-E52CA7197ACA}" name="Query - fees" description="Connection to the 'fees' query in the workbook." type="100" refreshedVersion="8" minRefreshableVersion="5">
    <extLst>
      <ext xmlns:x15="http://schemas.microsoft.com/office/spreadsheetml/2010/11/main" uri="{DE250136-89BD-433C-8126-D09CA5730AF9}">
        <x15:connection id="925b72d6-9ea6-4b03-bf4d-743e0b265058"/>
      </ext>
    </extLst>
  </connection>
  <connection id="3" xr16:uid="{931EB410-DC58-4DDF-AC83-88A9B410A1B9}" name="Query - gcrm_opportunity" description="Connection to the 'gcrm_opportunity' query in the workbook." type="100" refreshedVersion="8" minRefreshableVersion="5">
    <extLst>
      <ext xmlns:x15="http://schemas.microsoft.com/office/spreadsheetml/2010/11/main" uri="{DE250136-89BD-433C-8126-D09CA5730AF9}">
        <x15:connection id="7a5dab52-cf41-405a-b766-24ea578e3183"/>
      </ext>
    </extLst>
  </connection>
  <connection id="4" xr16:uid="{6F0846D3-2347-4159-875B-1721F2741085}" name="Query - Indi_bdgt" description="Connection to the 'Indi_bdgt' query in the workbook." type="100" refreshedVersion="8" minRefreshableVersion="5">
    <extLst>
      <ext xmlns:x15="http://schemas.microsoft.com/office/spreadsheetml/2010/11/main" uri="{DE250136-89BD-433C-8126-D09CA5730AF9}">
        <x15:connection id="e44395f8-832a-4327-aa60-b78da44522af"/>
      </ext>
    </extLst>
  </connection>
  <connection id="5" xr16:uid="{E2ADE385-2B46-4680-9017-448B71C61E34}" name="Query - invoice" description="Connection to the 'invoice' query in the workbook." type="100" refreshedVersion="8" minRefreshableVersion="5">
    <extLst>
      <ext xmlns:x15="http://schemas.microsoft.com/office/spreadsheetml/2010/11/main" uri="{DE250136-89BD-433C-8126-D09CA5730AF9}">
        <x15:connection id="400a1778-c711-4f35-9c3f-1a8a2c97d6a7"/>
      </ext>
    </extLst>
  </connection>
  <connection id="6" xr16:uid="{58ABB8DB-5AC0-447B-9DFD-6DA34924A5D3}" name="Query - meeting_list" description="Connection to the 'meeting_list' query in the workbook." type="100" refreshedVersion="8" minRefreshableVersion="5">
    <extLst>
      <ext xmlns:x15="http://schemas.microsoft.com/office/spreadsheetml/2010/11/main" uri="{DE250136-89BD-433C-8126-D09CA5730AF9}">
        <x15:connection id="797a21ae-346b-4cba-85df-8ea41072ea15"/>
      </ext>
    </extLst>
  </connection>
  <connection id="7" xr16:uid="{7A30506B-8BC3-450A-AFBB-6F87AE25EF5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A6DFB863-3625-4F13-BB0A-5090BAD486D1}" name="WorksheetConnection_InsuranceProworking.xlsx!Table9" type="102" refreshedVersion="8" minRefreshableVersion="5">
    <extLst>
      <ext xmlns:x15="http://schemas.microsoft.com/office/spreadsheetml/2010/11/main" uri="{DE250136-89BD-433C-8126-D09CA5730AF9}">
        <x15:connection id="Table9">
          <x15:rangePr sourceName="_xlcn.WorksheetConnection_InsuranceProworking.xlsxTable91"/>
        </x15:connection>
      </ext>
    </extLst>
  </connection>
</connections>
</file>

<file path=xl/sharedStrings.xml><?xml version="1.0" encoding="utf-8"?>
<sst xmlns="http://schemas.openxmlformats.org/spreadsheetml/2006/main" count="216" uniqueCount="118">
  <si>
    <t>Row Labels</t>
  </si>
  <si>
    <t>Abhinav Shivam</t>
  </si>
  <si>
    <t>Animesh Rawat</t>
  </si>
  <si>
    <t>Ankita Shah</t>
  </si>
  <si>
    <t>Divya Dhingra</t>
  </si>
  <si>
    <t>Gautam Murkunde</t>
  </si>
  <si>
    <t>Mark</t>
  </si>
  <si>
    <t>Neel Jain</t>
  </si>
  <si>
    <t>Shloka Shelat</t>
  </si>
  <si>
    <t>Shobhit Agarwal</t>
  </si>
  <si>
    <t>Vidit Shah</t>
  </si>
  <si>
    <t>Vinay</t>
  </si>
  <si>
    <t>Grand Total</t>
  </si>
  <si>
    <t>Sum of Amount</t>
  </si>
  <si>
    <t>Count of Amount</t>
  </si>
  <si>
    <t>New</t>
  </si>
  <si>
    <t>Cross Sell</t>
  </si>
  <si>
    <t>(blank)</t>
  </si>
  <si>
    <t>Renewal</t>
  </si>
  <si>
    <t>Column Labels</t>
  </si>
  <si>
    <t>2019</t>
  </si>
  <si>
    <t>2020</t>
  </si>
  <si>
    <t>Count of meeting_date (Year)</t>
  </si>
  <si>
    <t>Gilbert</t>
  </si>
  <si>
    <t>Ketan Jain</t>
  </si>
  <si>
    <t>Manish Sharma</t>
  </si>
  <si>
    <t>Raju Kumar</t>
  </si>
  <si>
    <t>Shivani Sharma</t>
  </si>
  <si>
    <t>Yearly Meeting Count</t>
  </si>
  <si>
    <t>Count of meeting_date</t>
  </si>
  <si>
    <t>Brokerage</t>
  </si>
  <si>
    <t>Fees</t>
  </si>
  <si>
    <t>Invoice</t>
  </si>
  <si>
    <t>Values</t>
  </si>
  <si>
    <t xml:space="preserve">Achievement </t>
  </si>
  <si>
    <t>Target Values</t>
  </si>
  <si>
    <t>Sum of New Budget</t>
  </si>
  <si>
    <t>Sum of Cross sell bugdet</t>
  </si>
  <si>
    <t>Sum of Renewal Budget</t>
  </si>
  <si>
    <t>Target</t>
  </si>
  <si>
    <t>Achievement</t>
  </si>
  <si>
    <t>Sum of Values2</t>
  </si>
  <si>
    <t>Cross Sell Plcd Achievement %</t>
  </si>
  <si>
    <t>Cross Sell Invoice Achievement %</t>
  </si>
  <si>
    <t>New Plcd Achievement %</t>
  </si>
  <si>
    <t>New Invoice Achievement %</t>
  </si>
  <si>
    <t>Renewal Plcd Achievement %</t>
  </si>
  <si>
    <t>Renewal Invoice Achievement %</t>
  </si>
  <si>
    <t>Percentage of Achievement Placed and Invoice</t>
  </si>
  <si>
    <t>Negotiate</t>
  </si>
  <si>
    <t>Propose Solution</t>
  </si>
  <si>
    <t>Qualify Opportunity</t>
  </si>
  <si>
    <t>Sum of revenue_amount</t>
  </si>
  <si>
    <t>Stage</t>
  </si>
  <si>
    <t>Revenue Amount</t>
  </si>
  <si>
    <t>ag - Property Insurance</t>
  </si>
  <si>
    <t>AL GPA</t>
  </si>
  <si>
    <t>BC - PDBI</t>
  </si>
  <si>
    <t>BD PDBI</t>
  </si>
  <si>
    <t>BE-Mega policy</t>
  </si>
  <si>
    <t>BL - Marine STOP</t>
  </si>
  <si>
    <t>BV GPA</t>
  </si>
  <si>
    <t>BVGMC</t>
  </si>
  <si>
    <t>CI-CAR/EAR Policy</t>
  </si>
  <si>
    <t>CP-PDBI</t>
  </si>
  <si>
    <t>CVP GMC</t>
  </si>
  <si>
    <t>DB- Cyber Liability</t>
  </si>
  <si>
    <t>DB -Mega Policy</t>
  </si>
  <si>
    <t>DB -Terrorism Policy</t>
  </si>
  <si>
    <t>DS- Employees GMC</t>
  </si>
  <si>
    <t>EI- GMC</t>
  </si>
  <si>
    <t>EL-Group Mediclaim</t>
  </si>
  <si>
    <t>Fire</t>
  </si>
  <si>
    <t>FM-Group Mediclaim</t>
  </si>
  <si>
    <t>G R -CAR</t>
  </si>
  <si>
    <t>G R -GMC</t>
  </si>
  <si>
    <t>GL-CGL</t>
  </si>
  <si>
    <t>GL-Crime</t>
  </si>
  <si>
    <t>GRTC-CAR</t>
  </si>
  <si>
    <t>II -  GMC</t>
  </si>
  <si>
    <t>II - GPA</t>
  </si>
  <si>
    <t>II-Marine</t>
  </si>
  <si>
    <t>Infra-CAR</t>
  </si>
  <si>
    <t>ITNL - IAR (Operational Roads)</t>
  </si>
  <si>
    <t>KB GMC</t>
  </si>
  <si>
    <t>KG-CAR</t>
  </si>
  <si>
    <t>Maine Open</t>
  </si>
  <si>
    <t>Marine</t>
  </si>
  <si>
    <t>OP-GMC</t>
  </si>
  <si>
    <t>PDBI</t>
  </si>
  <si>
    <t>PI(Operational Road)</t>
  </si>
  <si>
    <t>PIL -Marine</t>
  </si>
  <si>
    <t>PIL-CGL</t>
  </si>
  <si>
    <t>PIL-Credit Insurance</t>
  </si>
  <si>
    <t>Sandesh - Marine</t>
  </si>
  <si>
    <t>Sandesh - PDBI</t>
  </si>
  <si>
    <t>SFSP</t>
  </si>
  <si>
    <t>SGL- GMC</t>
  </si>
  <si>
    <t>SI-CAR</t>
  </si>
  <si>
    <t>Sin GMC</t>
  </si>
  <si>
    <t>Stem GMC</t>
  </si>
  <si>
    <t>VS.-D &amp; O</t>
  </si>
  <si>
    <t>VS.-Marine</t>
  </si>
  <si>
    <t>VS-PDBI</t>
  </si>
  <si>
    <t>Employee Benefits</t>
  </si>
  <si>
    <t>Engineering</t>
  </si>
  <si>
    <t>Miscellaneous</t>
  </si>
  <si>
    <t>Liability</t>
  </si>
  <si>
    <t>Terrorism</t>
  </si>
  <si>
    <t>Count of opportunity_name</t>
  </si>
  <si>
    <t>Display Top N</t>
  </si>
  <si>
    <t>Total Amount</t>
  </si>
  <si>
    <t>Column1</t>
  </si>
  <si>
    <t>Opportunity</t>
  </si>
  <si>
    <t>Revenue_Amount</t>
  </si>
  <si>
    <t>Opportunity_name</t>
  </si>
  <si>
    <t>Rank_oppor</t>
  </si>
  <si>
    <t>Includeoppur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</si>
</sst>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quot;M&quot;"/>
    <numFmt numFmtId="165" formatCode="0\%"/>
    <numFmt numFmtId="166" formatCode="#,&quot;K&quot;"/>
  </numFmts>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AAE571"/>
        <bgColor indexed="64"/>
      </patternFill>
    </fill>
    <fill>
      <patternFill patternType="solid">
        <fgColor theme="9" tint="0.59999389629810485"/>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2" tint="-9.9978637043366805E-2"/>
      </left>
      <right/>
      <top style="thin">
        <color theme="2" tint="-9.9978637043366805E-2"/>
      </top>
      <bottom style="thin">
        <color theme="2" tint="-9.9978637043366805E-2"/>
      </bottom>
      <diagonal/>
    </border>
    <border>
      <left style="thin">
        <color theme="2" tint="-9.9978637043366805E-2"/>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thin">
        <color theme="2" tint="-9.9978637043366805E-2"/>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30">
    <xf numFmtId="0" fontId="0" fillId="0" borderId="0" xfId="0"/>
    <xf numFmtId="0" fontId="0" fillId="0" borderId="0" xfId="0" pivotButton="1"/>
    <xf numFmtId="0" fontId="0" fillId="0" borderId="0" xfId="0" applyAlignment="1">
      <alignment horizontal="left"/>
    </xf>
    <xf numFmtId="0" fontId="0" fillId="0" borderId="1" xfId="0" applyBorder="1" applyAlignment="1">
      <alignment horizontal="center"/>
    </xf>
    <xf numFmtId="0" fontId="0" fillId="2" borderId="0" xfId="0" applyFill="1"/>
    <xf numFmtId="2" fontId="0" fillId="0" borderId="0" xfId="0" applyNumberFormat="1"/>
    <xf numFmtId="164" fontId="0" fillId="0" borderId="0" xfId="0" applyNumberFormat="1"/>
    <xf numFmtId="0" fontId="1" fillId="3" borderId="4" xfId="0" applyFont="1" applyFill="1" applyBorder="1"/>
    <xf numFmtId="0" fontId="1" fillId="3" borderId="5" xfId="0" applyFont="1" applyFill="1" applyBorder="1"/>
    <xf numFmtId="165" fontId="0" fillId="0" borderId="0" xfId="0" applyNumberFormat="1"/>
    <xf numFmtId="0" fontId="0" fillId="2" borderId="1" xfId="0" applyFill="1" applyBorder="1"/>
    <xf numFmtId="0" fontId="0" fillId="0" borderId="7" xfId="0" applyBorder="1"/>
    <xf numFmtId="0" fontId="2" fillId="0" borderId="0" xfId="0" applyFont="1"/>
    <xf numFmtId="0" fontId="2" fillId="7" borderId="6" xfId="0" applyFont="1" applyFill="1" applyBorder="1"/>
    <xf numFmtId="0" fontId="2" fillId="7" borderId="8" xfId="0" applyFont="1" applyFill="1" applyBorder="1"/>
    <xf numFmtId="166" fontId="0" fillId="0" borderId="0" xfId="0" applyNumberFormat="1"/>
    <xf numFmtId="3" fontId="0" fillId="0" borderId="0" xfId="0" applyNumberFormat="1"/>
    <xf numFmtId="0" fontId="0" fillId="2" borderId="8" xfId="0" applyFill="1" applyBorder="1"/>
    <xf numFmtId="0" fontId="0" fillId="5" borderId="10" xfId="0" applyFill="1" applyBorder="1" applyAlignment="1">
      <alignment horizontal="center"/>
    </xf>
    <xf numFmtId="0" fontId="2" fillId="6" borderId="3" xfId="0" applyFont="1" applyFill="1" applyBorder="1" applyAlignment="1">
      <alignment horizontal="center"/>
    </xf>
    <xf numFmtId="0" fontId="2" fillId="6" borderId="2" xfId="0" applyFont="1" applyFill="1" applyBorder="1" applyAlignment="1">
      <alignment horizontal="center"/>
    </xf>
    <xf numFmtId="0" fontId="2" fillId="6" borderId="12" xfId="0" applyFont="1" applyFill="1" applyBorder="1" applyAlignment="1">
      <alignment horizontal="center"/>
    </xf>
    <xf numFmtId="0" fontId="2" fillId="6" borderId="11" xfId="0" applyFont="1" applyFill="1" applyBorder="1" applyAlignment="1">
      <alignment horizontal="center"/>
    </xf>
    <xf numFmtId="165" fontId="0" fillId="4" borderId="4" xfId="0" applyNumberFormat="1" applyFill="1" applyBorder="1"/>
    <xf numFmtId="165" fontId="0" fillId="4" borderId="5" xfId="0" applyNumberFormat="1" applyFill="1" applyBorder="1"/>
    <xf numFmtId="0" fontId="0" fillId="0" borderId="2" xfId="0" applyBorder="1" applyAlignment="1">
      <alignment horizontal="center"/>
    </xf>
    <xf numFmtId="0" fontId="0" fillId="0" borderId="3" xfId="0" applyBorder="1" applyAlignment="1">
      <alignment horizontal="center"/>
    </xf>
    <xf numFmtId="0" fontId="0" fillId="2" borderId="0" xfId="0" applyFill="1" applyAlignment="1">
      <alignment horizontal="center"/>
    </xf>
    <xf numFmtId="0" fontId="0" fillId="2" borderId="6" xfId="0" applyFill="1" applyBorder="1" applyAlignment="1">
      <alignment horizontal="center"/>
    </xf>
    <xf numFmtId="0" fontId="0" fillId="2" borderId="9" xfId="0" applyFill="1" applyBorder="1" applyAlignment="1">
      <alignment horizontal="center"/>
    </xf>
  </cellXfs>
  <cellStyles count="1">
    <cellStyle name="Normal" xfId="0" builtinId="0"/>
  </cellStyles>
  <dxfs count="13">
    <dxf>
      <font>
        <b/>
        <i val="0"/>
        <strike val="0"/>
        <condense val="0"/>
        <extend val="0"/>
        <outline val="0"/>
        <shadow val="0"/>
        <u val="none"/>
        <vertAlign val="baseline"/>
        <sz val="11"/>
        <color theme="1"/>
        <name val="Calibri"/>
        <family val="2"/>
        <scheme val="minor"/>
      </font>
      <fill>
        <patternFill patternType="solid">
          <fgColor indexed="64"/>
          <bgColor theme="9" tint="0.5999938962981048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9" tint="0.59999389629810485"/>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rgb="FFAAE571"/>
        </patternFill>
      </fill>
      <alignment horizontal="center" vertical="bottom" textRotation="0" wrapText="0" indent="0" justifyLastLine="0" shrinkToFit="0" readingOrder="0"/>
    </dxf>
    <dxf>
      <numFmt numFmtId="165" formatCode="0\%"/>
    </dxf>
    <dxf>
      <numFmt numFmtId="165" formatCode="0\%"/>
    </dxf>
    <dxf>
      <numFmt numFmtId="165" formatCode="0\%"/>
    </dxf>
    <dxf>
      <numFmt numFmtId="165" formatCode="0\%"/>
    </dxf>
    <dxf>
      <numFmt numFmtId="165" formatCode="0\%"/>
    </dxf>
    <dxf>
      <numFmt numFmtId="165" formatCode="0\%"/>
    </dxf>
    <dxf>
      <numFmt numFmtId="0" formatCode="General"/>
    </dxf>
  </dxfs>
  <tableStyles count="0" defaultTableStyle="TableStyleMedium2" defaultPivotStyle="PivotStyleLight16"/>
  <colors>
    <mruColors>
      <color rgb="FFBCEEC1"/>
      <color rgb="FF69CD69"/>
      <color rgb="FFFD9E35"/>
      <color rgb="FFF83A26"/>
      <color rgb="FFB07BD7"/>
      <color rgb="FF140000"/>
      <color rgb="FF000000"/>
      <color rgb="FF1FE941"/>
      <color rgb="FF17F6F1"/>
      <color rgb="FF48E30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9" Type="http://schemas.openxmlformats.org/officeDocument/2006/relationships/customXml" Target="../customXml/item4.xml"/><Relationship Id="rId21" Type="http://schemas.openxmlformats.org/officeDocument/2006/relationships/pivotCacheDefinition" Target="pivotCache/pivotCacheDefinition12.xml"/><Relationship Id="rId34" Type="http://schemas.openxmlformats.org/officeDocument/2006/relationships/powerPivotData" Target="model/item.data"/><Relationship Id="rId42" Type="http://schemas.openxmlformats.org/officeDocument/2006/relationships/customXml" Target="../customXml/item7.xml"/><Relationship Id="rId47" Type="http://schemas.openxmlformats.org/officeDocument/2006/relationships/customXml" Target="../customXml/item12.xml"/><Relationship Id="rId50" Type="http://schemas.openxmlformats.org/officeDocument/2006/relationships/customXml" Target="../customXml/item15.xml"/><Relationship Id="rId55" Type="http://schemas.openxmlformats.org/officeDocument/2006/relationships/customXml" Target="../customXml/item20.xml"/><Relationship Id="rId63" Type="http://schemas.openxmlformats.org/officeDocument/2006/relationships/customXml" Target="../customXml/item2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microsoft.com/office/2007/relationships/slicerCache" Target="slicerCaches/slicerCache3.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styles" Target="styles.xml"/><Relationship Id="rId37" Type="http://schemas.openxmlformats.org/officeDocument/2006/relationships/customXml" Target="../customXml/item2.xml"/><Relationship Id="rId40" Type="http://schemas.openxmlformats.org/officeDocument/2006/relationships/customXml" Target="../customXml/item5.xml"/><Relationship Id="rId45" Type="http://schemas.openxmlformats.org/officeDocument/2006/relationships/customXml" Target="../customXml/item10.xml"/><Relationship Id="rId53" Type="http://schemas.openxmlformats.org/officeDocument/2006/relationships/customXml" Target="../customXml/item18.xml"/><Relationship Id="rId58" Type="http://schemas.openxmlformats.org/officeDocument/2006/relationships/customXml" Target="../customXml/item23.xml"/><Relationship Id="rId5" Type="http://schemas.openxmlformats.org/officeDocument/2006/relationships/worksheet" Target="worksheets/sheet5.xml"/><Relationship Id="rId61" Type="http://schemas.openxmlformats.org/officeDocument/2006/relationships/customXml" Target="../customXml/item26.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microsoft.com/office/2007/relationships/slicerCache" Target="slicerCaches/slicerCache1.xml"/><Relationship Id="rId30" Type="http://schemas.openxmlformats.org/officeDocument/2006/relationships/theme" Target="theme/theme1.xml"/><Relationship Id="rId35" Type="http://schemas.openxmlformats.org/officeDocument/2006/relationships/calcChain" Target="calcChain.xml"/><Relationship Id="rId43" Type="http://schemas.openxmlformats.org/officeDocument/2006/relationships/customXml" Target="../customXml/item8.xml"/><Relationship Id="rId48" Type="http://schemas.openxmlformats.org/officeDocument/2006/relationships/customXml" Target="../customXml/item13.xml"/><Relationship Id="rId56" Type="http://schemas.openxmlformats.org/officeDocument/2006/relationships/customXml" Target="../customXml/item21.xml"/><Relationship Id="rId64"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16.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sharedStrings" Target="sharedStrings.xml"/><Relationship Id="rId38" Type="http://schemas.openxmlformats.org/officeDocument/2006/relationships/customXml" Target="../customXml/item3.xml"/><Relationship Id="rId46" Type="http://schemas.openxmlformats.org/officeDocument/2006/relationships/customXml" Target="../customXml/item11.xml"/><Relationship Id="rId59" Type="http://schemas.openxmlformats.org/officeDocument/2006/relationships/customXml" Target="../customXml/item24.xml"/><Relationship Id="rId20" Type="http://schemas.openxmlformats.org/officeDocument/2006/relationships/pivotCacheDefinition" Target="pivotCache/pivotCacheDefinition11.xml"/><Relationship Id="rId41" Type="http://schemas.openxmlformats.org/officeDocument/2006/relationships/customXml" Target="../customXml/item6.xml"/><Relationship Id="rId54" Type="http://schemas.openxmlformats.org/officeDocument/2006/relationships/customXml" Target="../customXml/item19.xml"/><Relationship Id="rId62"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microsoft.com/office/2007/relationships/slicerCache" Target="slicerCaches/slicerCache2.xml"/><Relationship Id="rId36" Type="http://schemas.openxmlformats.org/officeDocument/2006/relationships/customXml" Target="../customXml/item1.xml"/><Relationship Id="rId49" Type="http://schemas.openxmlformats.org/officeDocument/2006/relationships/customXml" Target="../customXml/item14.xml"/><Relationship Id="rId57" Type="http://schemas.openxmlformats.org/officeDocument/2006/relationships/customXml" Target="../customXml/item22.xml"/><Relationship Id="rId10" Type="http://schemas.openxmlformats.org/officeDocument/2006/relationships/pivotCacheDefinition" Target="pivotCache/pivotCacheDefinition1.xml"/><Relationship Id="rId31" Type="http://schemas.openxmlformats.org/officeDocument/2006/relationships/connections" Target="connections.xml"/><Relationship Id="rId44" Type="http://schemas.openxmlformats.org/officeDocument/2006/relationships/customXml" Target="../customXml/item9.xml"/><Relationship Id="rId52" Type="http://schemas.openxmlformats.org/officeDocument/2006/relationships/customXml" Target="../customXml/item17.xml"/><Relationship Id="rId60"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[InsuranceProjCompletedcopy.xlsx]No.of Invoice Accnt Exe!Invoice</c:name>
    <c:fmtId val="0"/>
  </c:pivotSource>
  <c:chart>
    <c:title>
      <c:tx>
        <c:rich>
          <a:bodyPr rot="0" spcFirstLastPara="1" vertOverflow="ellipsis" vert="horz" wrap="square" anchor="ctr" anchorCtr="1"/>
          <a:lstStyle/>
          <a:p>
            <a:pPr>
              <a:defRPr sz="1400" b="0" i="0" u="none" strike="noStrike" kern="1200" spc="0" baseline="0">
                <a:ln>
                  <a:noFill/>
                </a:ln>
                <a:solidFill>
                  <a:schemeClr val="dk1"/>
                </a:solidFill>
                <a:latin typeface="+mn-lt"/>
                <a:ea typeface="+mn-ea"/>
                <a:cs typeface="+mn-cs"/>
              </a:defRPr>
            </a:pPr>
            <a:r>
              <a:rPr lang="en-IN">
                <a:solidFill>
                  <a:schemeClr val="dk1"/>
                </a:solidFill>
                <a:latin typeface="+mn-lt"/>
                <a:ea typeface="+mn-ea"/>
                <a:cs typeface="+mn-cs"/>
              </a:rPr>
              <a:t>No.</a:t>
            </a:r>
            <a:r>
              <a:rPr lang="en-IN" baseline="0">
                <a:solidFill>
                  <a:schemeClr val="dk1"/>
                </a:solidFill>
                <a:latin typeface="+mn-lt"/>
                <a:ea typeface="+mn-ea"/>
                <a:cs typeface="+mn-cs"/>
              </a:rPr>
              <a:t> of Invoice by Accnt Executive</a:t>
            </a:r>
            <a:endParaRPr lang="en-IN"/>
          </a:p>
        </c:rich>
      </c:tx>
      <c:overlay val="0"/>
      <c:spPr>
        <a:solidFill>
          <a:schemeClr val="accent6">
            <a:lumMod val="60000"/>
            <a:lumOff val="40000"/>
          </a:schemeClr>
        </a:solidFill>
        <a:ln w="12700" cap="flat" cmpd="sng" algn="ctr">
          <a:solidFill>
            <a:schemeClr val="accent6"/>
          </a:solidFill>
          <a:prstDash val="solid"/>
          <a:miter lim="800000"/>
        </a:ln>
        <a:effectLst/>
      </c:spPr>
      <c:txPr>
        <a:bodyPr rot="0" spcFirstLastPara="1" vertOverflow="ellipsis" vert="horz" wrap="square" anchor="ctr" anchorCtr="1"/>
        <a:lstStyle/>
        <a:p>
          <a:pPr>
            <a:defRPr sz="1400" b="0" i="0" u="none" strike="noStrike" kern="1200" spc="0" baseline="0">
              <a:ln>
                <a:noFill/>
              </a:ln>
              <a:solidFill>
                <a:schemeClr val="dk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D9E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'No.of Invoice Accnt Exe'!$B$3:$B$4</c:f>
              <c:strCache>
                <c:ptCount val="1"/>
                <c:pt idx="0">
                  <c:v>(blank)</c:v>
                </c:pt>
              </c:strCache>
            </c:strRef>
          </c:tx>
          <c:spPr>
            <a:solidFill>
              <a:schemeClr val="bg1">
                <a:lumMod val="50000"/>
              </a:schemeClr>
            </a:solidFill>
            <a:ln>
              <a:noFill/>
            </a:ln>
            <a:effectLst/>
          </c:spPr>
          <c:invertIfNegative val="0"/>
          <c:cat>
            <c:strRef>
              <c:f>'No.of Invoice Accnt Exe'!$A$5:$A$16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'No.of Invoice Accnt Exe'!$B$5:$B$16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0-F14B-47D0-A725-CD8F9A74252E}"/>
            </c:ext>
          </c:extLst>
        </c:ser>
        <c:ser>
          <c:idx val="1"/>
          <c:order val="1"/>
          <c:tx>
            <c:strRef>
              <c:f>'No.of Invoice Accnt Exe'!$C$3:$C$4</c:f>
              <c:strCache>
                <c:ptCount val="1"/>
                <c:pt idx="0">
                  <c:v>Cross Sell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Invoice Accnt Exe'!$A$5:$A$16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'No.of Invoice Accnt Exe'!$C$5:$C$16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0-97F4-4D77-AAD9-95A7A3EE0CAA}"/>
            </c:ext>
          </c:extLst>
        </c:ser>
        <c:ser>
          <c:idx val="2"/>
          <c:order val="2"/>
          <c:tx>
            <c:strRef>
              <c:f>'No.of Invoice Accnt Exe'!$D$3:$D$4</c:f>
              <c:strCache>
                <c:ptCount val="1"/>
                <c:pt idx="0">
                  <c:v>New</c:v>
                </c:pt>
              </c:strCache>
            </c:strRef>
          </c:tx>
          <c:spPr>
            <a:solidFill>
              <a:srgbClr val="FD9E3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Invoice Accnt Exe'!$A$5:$A$16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'No.of Invoice Accnt Exe'!$D$5:$D$16</c:f>
              <c:numCache>
                <c:formatCode>General</c:formatCode>
                <c:ptCount val="11"/>
                <c:pt idx="0">
                  <c:v>1</c:v>
                </c:pt>
                <c:pt idx="4">
                  <c:v>7</c:v>
                </c:pt>
                <c:pt idx="5">
                  <c:v>8</c:v>
                </c:pt>
              </c:numCache>
            </c:numRef>
          </c:val>
          <c:extLst>
            <c:ext xmlns:c16="http://schemas.microsoft.com/office/drawing/2014/chart" uri="{C3380CC4-5D6E-409C-BE32-E72D297353CC}">
              <c16:uniqueId val="{00000001-97F4-4D77-AAD9-95A7A3EE0CAA}"/>
            </c:ext>
          </c:extLst>
        </c:ser>
        <c:ser>
          <c:idx val="3"/>
          <c:order val="3"/>
          <c:tx>
            <c:strRef>
              <c:f>'No.of Invoice Accnt Exe'!$E$3:$E$4</c:f>
              <c:strCache>
                <c:ptCount val="1"/>
                <c:pt idx="0">
                  <c:v>Renewal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Invoice Accnt Exe'!$A$5:$A$16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'No.of Invoice Accnt Exe'!$E$5:$E$16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2-97F4-4D77-AAD9-95A7A3EE0CAA}"/>
            </c:ext>
          </c:extLst>
        </c:ser>
        <c:dLbls>
          <c:showLegendKey val="0"/>
          <c:showVal val="0"/>
          <c:showCatName val="0"/>
          <c:showSerName val="0"/>
          <c:showPercent val="0"/>
          <c:showBubbleSize val="0"/>
        </c:dLbls>
        <c:gapWidth val="182"/>
        <c:overlap val="100"/>
        <c:axId val="616954032"/>
        <c:axId val="616948752"/>
      </c:barChart>
      <c:catAx>
        <c:axId val="61695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131313"/>
                </a:solidFill>
                <a:latin typeface="+mn-lt"/>
                <a:ea typeface="+mn-ea"/>
                <a:cs typeface="+mn-cs"/>
              </a:defRPr>
            </a:pPr>
            <a:endParaRPr lang="en-US"/>
          </a:p>
        </c:txPr>
        <c:crossAx val="616948752"/>
        <c:crosses val="autoZero"/>
        <c:auto val="1"/>
        <c:lblAlgn val="ctr"/>
        <c:lblOffset val="100"/>
        <c:noMultiLvlLbl val="0"/>
      </c:catAx>
      <c:valAx>
        <c:axId val="616948752"/>
        <c:scaling>
          <c:orientation val="minMax"/>
        </c:scaling>
        <c:delete val="1"/>
        <c:axPos val="b"/>
        <c:numFmt formatCode="General" sourceLinked="1"/>
        <c:majorTickMark val="none"/>
        <c:minorTickMark val="none"/>
        <c:tickLblPos val="nextTo"/>
        <c:crossAx val="616954032"/>
        <c:crosses val="autoZero"/>
        <c:crossBetween val="between"/>
      </c:valAx>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solidFill>
      <a:round/>
    </a:ln>
    <a:effectLst>
      <a:glow rad="63500">
        <a:schemeClr val="accent1">
          <a:satMod val="175000"/>
          <a:alpha val="40000"/>
        </a:schemeClr>
      </a:glow>
    </a:effectLst>
  </c:spPr>
  <c:txPr>
    <a:bodyPr anchor="t" anchorCtr="1"/>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[InsuranceProjCompletedcopy.xlsx]TAN(income_class)!PivotTable18</c:name>
    <c:fmtId val="6"/>
  </c:pivotSource>
  <c:chart>
    <c:title>
      <c:tx>
        <c:rich>
          <a:bodyPr rot="0" spcFirstLastPara="1" vertOverflow="ellipsis" vert="horz" wrap="square" anchor="ctr" anchorCtr="1"/>
          <a:lstStyle/>
          <a:p>
            <a:pPr>
              <a:defRPr sz="1400" b="0" i="0" u="none" strike="noStrike" kern="1200" spc="0" baseline="0">
                <a:ln>
                  <a:solidFill>
                    <a:schemeClr val="tx1"/>
                  </a:solidFill>
                </a:ln>
                <a:solidFill>
                  <a:srgbClr val="171717"/>
                </a:solidFill>
                <a:latin typeface="+mn-lt"/>
                <a:ea typeface="+mn-ea"/>
                <a:cs typeface="+mn-cs"/>
              </a:defRPr>
            </a:pPr>
            <a:r>
              <a:rPr lang="en-US">
                <a:ln>
                  <a:solidFill>
                    <a:schemeClr val="tx1"/>
                  </a:solidFill>
                </a:ln>
                <a:solidFill>
                  <a:srgbClr val="171717"/>
                </a:solidFill>
              </a:rPr>
              <a:t>New</a:t>
            </a:r>
          </a:p>
        </c:rich>
      </c:tx>
      <c:layout>
        <c:manualLayout>
          <c:xMode val="edge"/>
          <c:yMode val="edge"/>
          <c:x val="0.43905040673841111"/>
          <c:y val="4.7521947604151141E-2"/>
        </c:manualLayout>
      </c:layout>
      <c:overlay val="0"/>
      <c:spPr>
        <a:solidFill>
          <a:schemeClr val="accent6">
            <a:lumMod val="60000"/>
            <a:lumOff val="40000"/>
          </a:schemeClr>
        </a:solidFill>
        <a:ln>
          <a:solidFill>
            <a:schemeClr val="accent6"/>
          </a:solidFill>
        </a:ln>
        <a:effectLst/>
      </c:spPr>
      <c:txPr>
        <a:bodyPr rot="0" spcFirstLastPara="1" vertOverflow="ellipsis" vert="horz" wrap="square" anchor="ctr" anchorCtr="1"/>
        <a:lstStyle/>
        <a:p>
          <a:pPr>
            <a:defRPr sz="1400" b="0" i="0" u="none" strike="noStrike" kern="1200" spc="0" baseline="0">
              <a:ln>
                <a:solidFill>
                  <a:schemeClr val="tx1"/>
                </a:solidFill>
              </a:ln>
              <a:solidFill>
                <a:srgbClr val="171717"/>
              </a:solidFill>
              <a:latin typeface="+mn-lt"/>
              <a:ea typeface="+mn-ea"/>
              <a:cs typeface="+mn-cs"/>
            </a:defRPr>
          </a:pPr>
          <a:endParaRPr lang="en-US"/>
        </a:p>
      </c:txPr>
    </c:title>
    <c:autoTitleDeleted val="0"/>
    <c:pivotFmts>
      <c:pivotFmt>
        <c:idx val="0"/>
        <c:spPr>
          <a:solidFill>
            <a:srgbClr val="F83A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83A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83A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'TAN(income_class)'!$B$20</c:f>
              <c:strCache>
                <c:ptCount val="1"/>
                <c:pt idx="0">
                  <c:v>Total</c:v>
                </c:pt>
              </c:strCache>
            </c:strRef>
          </c:tx>
          <c:spPr>
            <a:solidFill>
              <a:srgbClr val="F83A2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'TAN(income_class)'!$A$21:$A$24</c:f>
              <c:strCache>
                <c:ptCount val="3"/>
                <c:pt idx="0">
                  <c:v>Achievement</c:v>
                </c:pt>
                <c:pt idx="1">
                  <c:v>Invoice</c:v>
                </c:pt>
                <c:pt idx="2">
                  <c:v>Target</c:v>
                </c:pt>
              </c:strCache>
            </c:strRef>
          </c:cat>
          <c:val>
            <c:numRef>
              <c:f>'TAN(income_class)'!$B$21:$B$24</c:f>
              <c:numCache>
                <c:formatCode>#,,\ "M"</c:formatCode>
                <c:ptCount val="3"/>
                <c:pt idx="0">
                  <c:v>3531629.3099999982</c:v>
                </c:pt>
                <c:pt idx="1">
                  <c:v>569815</c:v>
                </c:pt>
                <c:pt idx="2">
                  <c:v>19673793</c:v>
                </c:pt>
              </c:numCache>
            </c:numRef>
          </c:val>
          <c:extLst>
            <c:ext xmlns:c16="http://schemas.microsoft.com/office/drawing/2014/chart" uri="{C3380CC4-5D6E-409C-BE32-E72D297353CC}">
              <c16:uniqueId val="{00000000-A429-4DF1-9E5B-F955EC21FD61}"/>
            </c:ext>
          </c:extLst>
        </c:ser>
        <c:dLbls>
          <c:showLegendKey val="0"/>
          <c:showVal val="0"/>
          <c:showCatName val="0"/>
          <c:showSerName val="0"/>
          <c:showPercent val="0"/>
          <c:showBubbleSize val="0"/>
        </c:dLbls>
        <c:gapWidth val="219"/>
        <c:axId val="321983679"/>
        <c:axId val="321984159"/>
      </c:barChart>
      <c:catAx>
        <c:axId val="32198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1984159"/>
        <c:crosses val="autoZero"/>
        <c:auto val="1"/>
        <c:lblAlgn val="ctr"/>
        <c:lblOffset val="100"/>
        <c:noMultiLvlLbl val="0"/>
      </c:catAx>
      <c:valAx>
        <c:axId val="321984159"/>
        <c:scaling>
          <c:orientation val="minMax"/>
        </c:scaling>
        <c:delete val="0"/>
        <c:axPos val="b"/>
        <c:numFmt formatCode="#,,\ &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8367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noFill/>
      <a:round/>
    </a:ln>
    <a:effectLst>
      <a:glow rad="63500">
        <a:schemeClr val="accent6">
          <a:satMod val="175000"/>
          <a:alpha val="40000"/>
        </a:schemeClr>
      </a:glow>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[InsuranceProjCompletedcopy.xlsx]TAN(income_class)!PivotTable20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Cross Sell</a:t>
            </a:r>
          </a:p>
        </c:rich>
      </c:tx>
      <c:overlay val="0"/>
      <c:spPr>
        <a:solidFill>
          <a:schemeClr val="accent6">
            <a:lumMod val="60000"/>
            <a:lumOff val="40000"/>
          </a:schemeClr>
        </a:solidFill>
        <a:ln>
          <a:solidFill>
            <a:schemeClr val="accent6"/>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'TAN(income_class)'!$E$20</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'TAN(income_class)'!$D$21:$D$24</c:f>
              <c:strCache>
                <c:ptCount val="3"/>
                <c:pt idx="0">
                  <c:v>Achievement</c:v>
                </c:pt>
                <c:pt idx="1">
                  <c:v>Invoice</c:v>
                </c:pt>
                <c:pt idx="2">
                  <c:v>Target</c:v>
                </c:pt>
              </c:strCache>
            </c:strRef>
          </c:cat>
          <c:val>
            <c:numRef>
              <c:f>'TAN(income_class)'!$E$21:$E$24</c:f>
              <c:numCache>
                <c:formatCode>#,,\ "M"</c:formatCode>
                <c:ptCount val="3"/>
                <c:pt idx="0">
                  <c:v>13041253.300000003</c:v>
                </c:pt>
                <c:pt idx="1">
                  <c:v>2853842</c:v>
                </c:pt>
                <c:pt idx="2">
                  <c:v>20083111</c:v>
                </c:pt>
              </c:numCache>
            </c:numRef>
          </c:val>
          <c:extLst>
            <c:ext xmlns:c16="http://schemas.microsoft.com/office/drawing/2014/chart" uri="{C3380CC4-5D6E-409C-BE32-E72D297353CC}">
              <c16:uniqueId val="{00000000-AF0C-4512-B46F-4CBF3241BD89}"/>
            </c:ext>
          </c:extLst>
        </c:ser>
        <c:dLbls>
          <c:showLegendKey val="0"/>
          <c:showVal val="0"/>
          <c:showCatName val="0"/>
          <c:showSerName val="0"/>
          <c:showPercent val="0"/>
          <c:showBubbleSize val="0"/>
        </c:dLbls>
        <c:gapWidth val="219"/>
        <c:axId val="1940894528"/>
        <c:axId val="1940883008"/>
      </c:barChart>
      <c:catAx>
        <c:axId val="1940894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40883008"/>
        <c:crosses val="autoZero"/>
        <c:auto val="1"/>
        <c:lblAlgn val="ctr"/>
        <c:lblOffset val="100"/>
        <c:noMultiLvlLbl val="0"/>
      </c:catAx>
      <c:valAx>
        <c:axId val="1940883008"/>
        <c:scaling>
          <c:orientation val="minMax"/>
        </c:scaling>
        <c:delete val="0"/>
        <c:axPos val="b"/>
        <c:numFmt formatCode="#,,\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89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gradFill flip="none" rotWithShape="1">
        <a:gsLst>
          <a:gs pos="0">
            <a:schemeClr val="accent3">
              <a:lumMod val="67000"/>
            </a:schemeClr>
          </a:gs>
          <a:gs pos="48000">
            <a:schemeClr val="accent3">
              <a:lumMod val="97000"/>
              <a:lumOff val="3000"/>
            </a:schemeClr>
          </a:gs>
          <a:gs pos="100000">
            <a:schemeClr val="accent3">
              <a:lumMod val="60000"/>
              <a:lumOff val="40000"/>
            </a:schemeClr>
          </a:gs>
        </a:gsLst>
        <a:lin ang="16200000" scaled="1"/>
        <a:tileRect/>
      </a:gradFill>
      <a:round/>
    </a:ln>
    <a:effectLst>
      <a:glow rad="63500">
        <a:schemeClr val="accent6">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[InsuranceProjCompletedcopy.xlsx]TAN(income_class)!PivotTable21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Renewal</a:t>
            </a:r>
          </a:p>
        </c:rich>
      </c:tx>
      <c:overlay val="0"/>
      <c:spPr>
        <a:solidFill>
          <a:schemeClr val="accent6">
            <a:lumMod val="60000"/>
            <a:lumOff val="40000"/>
          </a:schemeClr>
        </a:solidFill>
        <a:ln>
          <a:solidFill>
            <a:schemeClr val="accent6"/>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'TAN(income_class)'!$H$20</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'TAN(income_class)'!$G$21:$G$24</c:f>
              <c:strCache>
                <c:ptCount val="3"/>
                <c:pt idx="0">
                  <c:v>Achievement</c:v>
                </c:pt>
                <c:pt idx="1">
                  <c:v>Invoice</c:v>
                </c:pt>
                <c:pt idx="2">
                  <c:v>Target</c:v>
                </c:pt>
              </c:strCache>
            </c:strRef>
          </c:cat>
          <c:val>
            <c:numRef>
              <c:f>'TAN(income_class)'!$H$21:$H$24</c:f>
              <c:numCache>
                <c:formatCode>#,,\ "M"</c:formatCode>
                <c:ptCount val="3"/>
                <c:pt idx="0">
                  <c:v>18507270.640000019</c:v>
                </c:pt>
                <c:pt idx="1">
                  <c:v>8244310</c:v>
                </c:pt>
                <c:pt idx="2">
                  <c:v>12319455</c:v>
                </c:pt>
              </c:numCache>
            </c:numRef>
          </c:val>
          <c:extLst>
            <c:ext xmlns:c16="http://schemas.microsoft.com/office/drawing/2014/chart" uri="{C3380CC4-5D6E-409C-BE32-E72D297353CC}">
              <c16:uniqueId val="{00000000-4D62-48C2-96E5-70540EB9EC0D}"/>
            </c:ext>
          </c:extLst>
        </c:ser>
        <c:dLbls>
          <c:showLegendKey val="0"/>
          <c:showVal val="0"/>
          <c:showCatName val="0"/>
          <c:showSerName val="0"/>
          <c:showPercent val="0"/>
          <c:showBubbleSize val="0"/>
        </c:dLbls>
        <c:gapWidth val="219"/>
        <c:axId val="622170448"/>
        <c:axId val="622168528"/>
      </c:barChart>
      <c:catAx>
        <c:axId val="62217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22168528"/>
        <c:crosses val="autoZero"/>
        <c:auto val="1"/>
        <c:lblAlgn val="ctr"/>
        <c:lblOffset val="100"/>
        <c:noMultiLvlLbl val="0"/>
      </c:catAx>
      <c:valAx>
        <c:axId val="622168528"/>
        <c:scaling>
          <c:orientation val="minMax"/>
        </c:scaling>
        <c:delete val="0"/>
        <c:axPos val="b"/>
        <c:numFmt formatCode="#,,\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7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tx1">
          <a:lumMod val="15000"/>
          <a:lumOff val="85000"/>
        </a:schemeClr>
      </a:solidFill>
      <a:round/>
    </a:ln>
    <a:effectLst>
      <a:glow rad="63500">
        <a:schemeClr val="accent6">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[InsuranceProjCompletedcopy.xlsx]No. of meeting by Acct Exe!MeetCount</c:name>
    <c:fmtId val="1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No. of Meeting</a:t>
            </a:r>
            <a:r>
              <a:rPr lang="en-US" baseline="0">
                <a:solidFill>
                  <a:schemeClr val="dk1"/>
                </a:solidFill>
                <a:latin typeface="+mn-lt"/>
                <a:ea typeface="+mn-ea"/>
                <a:cs typeface="+mn-cs"/>
              </a:rPr>
              <a:t> by Accnt Exe</a:t>
            </a:r>
            <a:endParaRPr lang="en-US"/>
          </a:p>
        </c:rich>
      </c:tx>
      <c:overlay val="0"/>
      <c:spPr>
        <a:solidFill>
          <a:schemeClr val="accent6">
            <a:lumMod val="60000"/>
            <a:lumOff val="40000"/>
          </a:schemeClr>
        </a:solidFill>
        <a:ln w="12700" cap="flat" cmpd="sng" algn="ctr">
          <a:solidFill>
            <a:schemeClr val="accent6"/>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pivotFmt>
      <c:pivotFmt>
        <c:idx val="22"/>
        <c:spPr>
          <a:solidFill>
            <a:schemeClr val="accent1"/>
          </a:solidFill>
          <a:ln>
            <a:noFill/>
          </a:ln>
          <a:effectLst/>
          <a:sp3d/>
        </c:spPr>
      </c:pivotFmt>
      <c:pivotFmt>
        <c:idx val="23"/>
        <c:spPr>
          <a:solidFill>
            <a:schemeClr val="accent1"/>
          </a:solidFill>
          <a:ln>
            <a:noFill/>
          </a:ln>
          <a:effectLst/>
          <a:sp3d/>
        </c:spPr>
      </c:pivotFmt>
      <c:pivotFmt>
        <c:idx val="24"/>
        <c:spPr>
          <a:solidFill>
            <a:schemeClr val="accent1"/>
          </a:solidFill>
          <a:ln>
            <a:noFill/>
          </a:ln>
          <a:effectLst/>
          <a:sp3d/>
        </c:spPr>
      </c:pivotFmt>
      <c:pivotFmt>
        <c:idx val="25"/>
        <c:spPr>
          <a:solidFill>
            <a:schemeClr val="accent1"/>
          </a:solidFill>
          <a:ln>
            <a:noFill/>
          </a:ln>
          <a:effectLst/>
          <a:sp3d/>
        </c:spPr>
      </c:pivotFmt>
      <c:pivotFmt>
        <c:idx val="26"/>
        <c:spPr>
          <a:solidFill>
            <a:schemeClr val="accent1"/>
          </a:solidFill>
          <a:ln>
            <a:noFill/>
          </a:ln>
          <a:effectLst/>
          <a:sp3d/>
        </c:spPr>
      </c:pivotFmt>
      <c:pivotFmt>
        <c:idx val="27"/>
        <c:spPr>
          <a:solidFill>
            <a:schemeClr val="accent1"/>
          </a:solidFill>
          <a:ln>
            <a:noFill/>
          </a:ln>
          <a:effectLst/>
          <a:sp3d/>
        </c:spPr>
      </c:pivotFmt>
      <c:pivotFmt>
        <c:idx val="28"/>
        <c:spPr>
          <a:solidFill>
            <a:schemeClr val="accent1"/>
          </a:solidFill>
          <a:ln>
            <a:noFill/>
          </a:ln>
          <a:effectLst/>
          <a:sp3d/>
        </c:spPr>
      </c:pivotFmt>
      <c:pivotFmt>
        <c:idx val="29"/>
        <c:spPr>
          <a:solidFill>
            <a:schemeClr val="accent1"/>
          </a:solidFill>
          <a:ln>
            <a:noFill/>
          </a:ln>
          <a:effectLst/>
          <a:sp3d/>
        </c:spPr>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1"/>
        <c:ser>
          <c:idx val="0"/>
          <c:order val="0"/>
          <c:tx>
            <c:strRef>
              <c:f>'No. of meeting by Acct Exe'!$B$1</c:f>
              <c:strCache>
                <c:ptCount val="1"/>
                <c:pt idx="0">
                  <c:v>Total</c:v>
                </c:pt>
              </c:strCache>
            </c:strRef>
          </c:tx>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1-5EAB-40A6-90F8-AAE924E3EA01}"/>
              </c:ext>
            </c:extLst>
          </c:dPt>
          <c:dPt>
            <c:idx val="1"/>
            <c:invertIfNegative val="0"/>
            <c:bubble3D val="0"/>
            <c:spPr>
              <a:solidFill>
                <a:schemeClr val="accent2"/>
              </a:solidFill>
              <a:ln>
                <a:noFill/>
              </a:ln>
              <a:effectLst/>
              <a:sp3d/>
            </c:spPr>
            <c:extLst>
              <c:ext xmlns:c16="http://schemas.microsoft.com/office/drawing/2014/chart" uri="{C3380CC4-5D6E-409C-BE32-E72D297353CC}">
                <c16:uniqueId val="{00000003-5EAB-40A6-90F8-AAE924E3EA01}"/>
              </c:ext>
            </c:extLst>
          </c:dPt>
          <c:dPt>
            <c:idx val="2"/>
            <c:invertIfNegative val="0"/>
            <c:bubble3D val="0"/>
            <c:spPr>
              <a:solidFill>
                <a:schemeClr val="accent3"/>
              </a:solidFill>
              <a:ln>
                <a:noFill/>
              </a:ln>
              <a:effectLst/>
              <a:sp3d/>
            </c:spPr>
            <c:extLst>
              <c:ext xmlns:c16="http://schemas.microsoft.com/office/drawing/2014/chart" uri="{C3380CC4-5D6E-409C-BE32-E72D297353CC}">
                <c16:uniqueId val="{00000005-5EAB-40A6-90F8-AAE924E3EA01}"/>
              </c:ext>
            </c:extLst>
          </c:dPt>
          <c:dPt>
            <c:idx val="3"/>
            <c:invertIfNegative val="0"/>
            <c:bubble3D val="0"/>
            <c:spPr>
              <a:solidFill>
                <a:schemeClr val="accent4"/>
              </a:solidFill>
              <a:ln>
                <a:noFill/>
              </a:ln>
              <a:effectLst/>
              <a:sp3d/>
            </c:spPr>
            <c:extLst>
              <c:ext xmlns:c16="http://schemas.microsoft.com/office/drawing/2014/chart" uri="{C3380CC4-5D6E-409C-BE32-E72D297353CC}">
                <c16:uniqueId val="{00000007-5EAB-40A6-90F8-AAE924E3EA01}"/>
              </c:ext>
            </c:extLst>
          </c:dPt>
          <c:dPt>
            <c:idx val="4"/>
            <c:invertIfNegative val="0"/>
            <c:bubble3D val="0"/>
            <c:spPr>
              <a:solidFill>
                <a:schemeClr val="accent5"/>
              </a:solidFill>
              <a:ln>
                <a:noFill/>
              </a:ln>
              <a:effectLst/>
              <a:sp3d/>
            </c:spPr>
            <c:extLst>
              <c:ext xmlns:c16="http://schemas.microsoft.com/office/drawing/2014/chart" uri="{C3380CC4-5D6E-409C-BE32-E72D297353CC}">
                <c16:uniqueId val="{00000009-5EAB-40A6-90F8-AAE924E3EA01}"/>
              </c:ext>
            </c:extLst>
          </c:dPt>
          <c:dPt>
            <c:idx val="5"/>
            <c:invertIfNegative val="0"/>
            <c:bubble3D val="0"/>
            <c:spPr>
              <a:solidFill>
                <a:schemeClr val="accent6"/>
              </a:solidFill>
              <a:ln>
                <a:noFill/>
              </a:ln>
              <a:effectLst/>
              <a:sp3d/>
            </c:spPr>
            <c:extLst>
              <c:ext xmlns:c16="http://schemas.microsoft.com/office/drawing/2014/chart" uri="{C3380CC4-5D6E-409C-BE32-E72D297353CC}">
                <c16:uniqueId val="{0000000B-5EAB-40A6-90F8-AAE924E3EA01}"/>
              </c:ext>
            </c:extLst>
          </c:dPt>
          <c:dPt>
            <c:idx val="6"/>
            <c:invertIfNegative val="0"/>
            <c:bubble3D val="0"/>
            <c:spPr>
              <a:solidFill>
                <a:schemeClr val="accent1">
                  <a:lumMod val="60000"/>
                </a:schemeClr>
              </a:solidFill>
              <a:ln>
                <a:noFill/>
              </a:ln>
              <a:effectLst/>
              <a:sp3d/>
            </c:spPr>
            <c:extLst>
              <c:ext xmlns:c16="http://schemas.microsoft.com/office/drawing/2014/chart" uri="{C3380CC4-5D6E-409C-BE32-E72D297353CC}">
                <c16:uniqueId val="{0000000D-5EAB-40A6-90F8-AAE924E3EA01}"/>
              </c:ext>
            </c:extLst>
          </c:dPt>
          <c:dPt>
            <c:idx val="7"/>
            <c:invertIfNegative val="0"/>
            <c:bubble3D val="0"/>
            <c:spPr>
              <a:solidFill>
                <a:schemeClr val="accent2">
                  <a:lumMod val="60000"/>
                </a:schemeClr>
              </a:solidFill>
              <a:ln>
                <a:noFill/>
              </a:ln>
              <a:effectLst/>
              <a:sp3d/>
            </c:spPr>
            <c:extLst>
              <c:ext xmlns:c16="http://schemas.microsoft.com/office/drawing/2014/chart" uri="{C3380CC4-5D6E-409C-BE32-E72D297353CC}">
                <c16:uniqueId val="{0000000F-5EAB-40A6-90F8-AAE924E3EA01}"/>
              </c:ext>
            </c:extLst>
          </c:dPt>
          <c:dPt>
            <c:idx val="8"/>
            <c:invertIfNegative val="0"/>
            <c:bubble3D val="0"/>
            <c:spPr>
              <a:solidFill>
                <a:schemeClr val="accent3">
                  <a:lumMod val="60000"/>
                </a:schemeClr>
              </a:solidFill>
              <a:ln>
                <a:noFill/>
              </a:ln>
              <a:effectLst/>
              <a:sp3d/>
            </c:spPr>
            <c:extLst>
              <c:ext xmlns:c16="http://schemas.microsoft.com/office/drawing/2014/chart" uri="{C3380CC4-5D6E-409C-BE32-E72D297353CC}">
                <c16:uniqueId val="{00000011-5EAB-40A6-90F8-AAE924E3EA0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by Acct Exe'!$A$2:$A$11</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 by Acct Exe'!$B$2:$B$11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12-5EAB-40A6-90F8-AAE924E3EA01}"/>
            </c:ext>
          </c:extLst>
        </c:ser>
        <c:dLbls>
          <c:showLegendKey val="0"/>
          <c:showVal val="0"/>
          <c:showCatName val="0"/>
          <c:showSerName val="0"/>
          <c:showPercent val="0"/>
          <c:showBubbleSize val="0"/>
        </c:dLbls>
        <c:gapWidth val="136"/>
        <c:shape val="box"/>
        <c:axId val="616601120"/>
        <c:axId val="616602080"/>
        <c:axId val="0"/>
      </c:bar3DChart>
      <c:catAx>
        <c:axId val="61660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16602080"/>
        <c:crosses val="autoZero"/>
        <c:auto val="1"/>
        <c:lblAlgn val="ctr"/>
        <c:lblOffset val="100"/>
        <c:noMultiLvlLbl val="0"/>
      </c:catAx>
      <c:valAx>
        <c:axId val="616602080"/>
        <c:scaling>
          <c:orientation val="minMax"/>
        </c:scaling>
        <c:delete val="1"/>
        <c:axPos val="l"/>
        <c:numFmt formatCode="General" sourceLinked="1"/>
        <c:majorTickMark val="none"/>
        <c:minorTickMark val="none"/>
        <c:tickLblPos val="nextTo"/>
        <c:crossAx val="616601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noFill/>
      <a:round/>
    </a:ln>
    <a:effectLst>
      <a:glow rad="228600">
        <a:schemeClr val="accent6">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[InsuranceProjCompletedcopy.xlsx]No.of Invoice Accnt Exe!Invoice</c:name>
    <c:fmtId val="7"/>
  </c:pivotSource>
  <c:chart>
    <c:title>
      <c:tx>
        <c:rich>
          <a:bodyPr rot="0" spcFirstLastPara="1" vertOverflow="ellipsis" vert="horz" wrap="square" anchor="ctr" anchorCtr="1"/>
          <a:lstStyle/>
          <a:p>
            <a:pPr>
              <a:defRPr sz="1400" b="0" i="0" u="none" strike="noStrike" kern="1200" spc="0" baseline="0">
                <a:ln>
                  <a:noFill/>
                </a:ln>
                <a:solidFill>
                  <a:schemeClr val="dk1"/>
                </a:solidFill>
                <a:latin typeface="+mn-lt"/>
                <a:ea typeface="+mn-ea"/>
                <a:cs typeface="+mn-cs"/>
              </a:defRPr>
            </a:pPr>
            <a:r>
              <a:rPr lang="en-IN">
                <a:solidFill>
                  <a:schemeClr val="dk1"/>
                </a:solidFill>
                <a:latin typeface="+mn-lt"/>
                <a:ea typeface="+mn-ea"/>
                <a:cs typeface="+mn-cs"/>
              </a:rPr>
              <a:t>No.</a:t>
            </a:r>
            <a:r>
              <a:rPr lang="en-IN" baseline="0">
                <a:solidFill>
                  <a:schemeClr val="dk1"/>
                </a:solidFill>
                <a:latin typeface="+mn-lt"/>
                <a:ea typeface="+mn-ea"/>
                <a:cs typeface="+mn-cs"/>
              </a:rPr>
              <a:t> of Invoice by Accnt Executive</a:t>
            </a:r>
            <a:endParaRPr lang="en-IN"/>
          </a:p>
        </c:rich>
      </c:tx>
      <c:overlay val="0"/>
      <c:spPr>
        <a:solidFill>
          <a:schemeClr val="accent6">
            <a:lumMod val="60000"/>
            <a:lumOff val="40000"/>
          </a:schemeClr>
        </a:solidFill>
        <a:ln w="12700" cap="flat" cmpd="sng" algn="ctr">
          <a:solidFill>
            <a:schemeClr val="accent6"/>
          </a:solidFill>
          <a:prstDash val="solid"/>
          <a:miter lim="800000"/>
        </a:ln>
        <a:effectLst/>
      </c:spPr>
      <c:txPr>
        <a:bodyPr rot="0" spcFirstLastPara="1" vertOverflow="ellipsis" vert="horz" wrap="square" anchor="ctr" anchorCtr="1"/>
        <a:lstStyle/>
        <a:p>
          <a:pPr>
            <a:defRPr sz="1400" b="0" i="0" u="none" strike="noStrike" kern="1200" spc="0" baseline="0">
              <a:ln>
                <a:noFill/>
              </a:ln>
              <a:solidFill>
                <a:schemeClr val="dk1"/>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D9E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D9E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D9E3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'No.of Invoice Accnt Exe'!$B$3:$B$4</c:f>
              <c:strCache>
                <c:ptCount val="1"/>
                <c:pt idx="0">
                  <c:v>(blank)</c:v>
                </c:pt>
              </c:strCache>
            </c:strRef>
          </c:tx>
          <c:spPr>
            <a:solidFill>
              <a:schemeClr val="bg1">
                <a:lumMod val="50000"/>
              </a:schemeClr>
            </a:solidFill>
            <a:ln>
              <a:noFill/>
            </a:ln>
            <a:effectLst/>
          </c:spPr>
          <c:invertIfNegative val="0"/>
          <c:cat>
            <c:strRef>
              <c:f>'No.of Invoice Accnt Exe'!$A$5:$A$16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'No.of Invoice Accnt Exe'!$B$5:$B$16</c:f>
              <c:numCache>
                <c:formatCode>General</c:formatCode>
                <c:ptCount val="11"/>
                <c:pt idx="2">
                  <c:v>1</c:v>
                </c:pt>
                <c:pt idx="5">
                  <c:v>4</c:v>
                </c:pt>
                <c:pt idx="9">
                  <c:v>18</c:v>
                </c:pt>
                <c:pt idx="10">
                  <c:v>5</c:v>
                </c:pt>
              </c:numCache>
            </c:numRef>
          </c:val>
          <c:extLst>
            <c:ext xmlns:c16="http://schemas.microsoft.com/office/drawing/2014/chart" uri="{C3380CC4-5D6E-409C-BE32-E72D297353CC}">
              <c16:uniqueId val="{00000000-D075-4A52-A19A-728936B0A5DF}"/>
            </c:ext>
          </c:extLst>
        </c:ser>
        <c:ser>
          <c:idx val="1"/>
          <c:order val="1"/>
          <c:tx>
            <c:strRef>
              <c:f>'No.of Invoice Accnt Exe'!$C$3:$C$4</c:f>
              <c:strCache>
                <c:ptCount val="1"/>
                <c:pt idx="0">
                  <c:v>Cross Sell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Invoice Accnt Exe'!$A$5:$A$16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'No.of Invoice Accnt Exe'!$C$5:$C$16</c:f>
              <c:numCache>
                <c:formatCode>General</c:formatCode>
                <c:ptCount val="11"/>
                <c:pt idx="1">
                  <c:v>2</c:v>
                </c:pt>
                <c:pt idx="3">
                  <c:v>10</c:v>
                </c:pt>
                <c:pt idx="6">
                  <c:v>19</c:v>
                </c:pt>
                <c:pt idx="7">
                  <c:v>20</c:v>
                </c:pt>
                <c:pt idx="8">
                  <c:v>12</c:v>
                </c:pt>
              </c:numCache>
            </c:numRef>
          </c:val>
          <c:extLst>
            <c:ext xmlns:c16="http://schemas.microsoft.com/office/drawing/2014/chart" uri="{C3380CC4-5D6E-409C-BE32-E72D297353CC}">
              <c16:uniqueId val="{00000001-BADF-4A6B-8E06-47F294C2C643}"/>
            </c:ext>
          </c:extLst>
        </c:ser>
        <c:ser>
          <c:idx val="2"/>
          <c:order val="2"/>
          <c:tx>
            <c:strRef>
              <c:f>'No.of Invoice Accnt Exe'!$D$3:$D$4</c:f>
              <c:strCache>
                <c:ptCount val="1"/>
                <c:pt idx="0">
                  <c:v>New</c:v>
                </c:pt>
              </c:strCache>
            </c:strRef>
          </c:tx>
          <c:spPr>
            <a:solidFill>
              <a:srgbClr val="FD9E3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Invoice Accnt Exe'!$A$5:$A$16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'No.of Invoice Accnt Exe'!$D$5:$D$16</c:f>
              <c:numCache>
                <c:formatCode>General</c:formatCode>
                <c:ptCount val="11"/>
                <c:pt idx="0">
                  <c:v>1</c:v>
                </c:pt>
                <c:pt idx="4">
                  <c:v>7</c:v>
                </c:pt>
                <c:pt idx="5">
                  <c:v>8</c:v>
                </c:pt>
              </c:numCache>
            </c:numRef>
          </c:val>
          <c:extLst>
            <c:ext xmlns:c16="http://schemas.microsoft.com/office/drawing/2014/chart" uri="{C3380CC4-5D6E-409C-BE32-E72D297353CC}">
              <c16:uniqueId val="{00000002-BADF-4A6B-8E06-47F294C2C643}"/>
            </c:ext>
          </c:extLst>
        </c:ser>
        <c:ser>
          <c:idx val="3"/>
          <c:order val="3"/>
          <c:tx>
            <c:strRef>
              <c:f>'No.of Invoice Accnt Exe'!$E$3:$E$4</c:f>
              <c:strCache>
                <c:ptCount val="1"/>
                <c:pt idx="0">
                  <c:v>Renewal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'No.of Invoice Accnt Exe'!$A$5:$A$16</c:f>
              <c:strCache>
                <c:ptCount val="11"/>
                <c:pt idx="0">
                  <c:v>Neel Jain</c:v>
                </c:pt>
                <c:pt idx="1">
                  <c:v>Mark</c:v>
                </c:pt>
                <c:pt idx="2">
                  <c:v>Gautam Murkunde</c:v>
                </c:pt>
                <c:pt idx="3">
                  <c:v>Abhinav Shivam</c:v>
                </c:pt>
                <c:pt idx="4">
                  <c:v>Shloka Shelat</c:v>
                </c:pt>
                <c:pt idx="5">
                  <c:v>Shobhit Agarwal</c:v>
                </c:pt>
                <c:pt idx="6">
                  <c:v>Vinay</c:v>
                </c:pt>
                <c:pt idx="7">
                  <c:v>Animesh Rawat</c:v>
                </c:pt>
                <c:pt idx="8">
                  <c:v>Vidit Shah</c:v>
                </c:pt>
                <c:pt idx="9">
                  <c:v>Ankita Shah</c:v>
                </c:pt>
                <c:pt idx="10">
                  <c:v>Divya Dhingra</c:v>
                </c:pt>
              </c:strCache>
            </c:strRef>
          </c:cat>
          <c:val>
            <c:numRef>
              <c:f>'No.of Invoice Accnt Exe'!$E$5:$E$16</c:f>
              <c:numCache>
                <c:formatCode>General</c:formatCode>
                <c:ptCount val="11"/>
                <c:pt idx="2">
                  <c:v>3</c:v>
                </c:pt>
                <c:pt idx="4">
                  <c:v>3</c:v>
                </c:pt>
                <c:pt idx="8">
                  <c:v>15</c:v>
                </c:pt>
                <c:pt idx="9">
                  <c:v>18</c:v>
                </c:pt>
                <c:pt idx="10">
                  <c:v>58</c:v>
                </c:pt>
              </c:numCache>
            </c:numRef>
          </c:val>
          <c:extLst>
            <c:ext xmlns:c16="http://schemas.microsoft.com/office/drawing/2014/chart" uri="{C3380CC4-5D6E-409C-BE32-E72D297353CC}">
              <c16:uniqueId val="{00000003-BADF-4A6B-8E06-47F294C2C643}"/>
            </c:ext>
          </c:extLst>
        </c:ser>
        <c:dLbls>
          <c:showLegendKey val="0"/>
          <c:showVal val="0"/>
          <c:showCatName val="0"/>
          <c:showSerName val="0"/>
          <c:showPercent val="0"/>
          <c:showBubbleSize val="0"/>
        </c:dLbls>
        <c:gapWidth val="182"/>
        <c:overlap val="100"/>
        <c:axId val="616954032"/>
        <c:axId val="616948752"/>
      </c:barChart>
      <c:catAx>
        <c:axId val="61695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616948752"/>
        <c:crosses val="autoZero"/>
        <c:auto val="1"/>
        <c:lblAlgn val="ctr"/>
        <c:lblOffset val="100"/>
        <c:noMultiLvlLbl val="0"/>
      </c:catAx>
      <c:valAx>
        <c:axId val="616948752"/>
        <c:scaling>
          <c:orientation val="minMax"/>
        </c:scaling>
        <c:delete val="1"/>
        <c:axPos val="b"/>
        <c:numFmt formatCode="General" sourceLinked="1"/>
        <c:majorTickMark val="none"/>
        <c:minorTickMark val="none"/>
        <c:tickLblPos val="nextTo"/>
        <c:crossAx val="61695403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noFill/>
      <a:round/>
    </a:ln>
    <a:effectLst>
      <a:glow rad="228600">
        <a:schemeClr val="accent6">
          <a:satMod val="175000"/>
          <a:alpha val="40000"/>
        </a:schemeClr>
      </a:glow>
    </a:effectLst>
  </c:spPr>
  <c:txPr>
    <a:bodyPr anchor="t" anchorCtr="1"/>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[InsuranceProjCompletedcopy.xlsx]Oppr By Product Group!PivotTable29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Opportunity</a:t>
            </a:r>
            <a:r>
              <a:rPr lang="en-US" b="1" baseline="0">
                <a:solidFill>
                  <a:schemeClr val="tx1"/>
                </a:solidFill>
              </a:rPr>
              <a:t> By Product Group</a:t>
            </a:r>
            <a:endParaRPr lang="en-US" b="1">
              <a:solidFill>
                <a:schemeClr val="tx1"/>
              </a:solidFill>
            </a:endParaRPr>
          </a:p>
        </c:rich>
      </c:tx>
      <c:overlay val="0"/>
      <c:spPr>
        <a:solidFill>
          <a:schemeClr val="accent6">
            <a:lumMod val="60000"/>
            <a:lumOff val="40000"/>
          </a:schemeClr>
        </a:solidFill>
        <a:ln>
          <a:solidFill>
            <a:schemeClr val="accent6">
              <a:lumMod val="7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rgbClr val="FFFF00"/>
            </a:solidFill>
          </a:ln>
          <a:effectLst/>
          <a:sp3d contourW="25400">
            <a:contourClr>
              <a:srgbClr val="FFFF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rgbClr val="FFFF00"/>
            </a:solidFill>
          </a:ln>
          <a:effectLst/>
          <a:sp3d contourW="25400">
            <a:contourClr>
              <a:srgbClr val="FFFF00"/>
            </a:contourClr>
          </a:sp3d>
        </c:spPr>
      </c:pivotFmt>
      <c:pivotFmt>
        <c:idx val="2"/>
        <c:spPr>
          <a:solidFill>
            <a:schemeClr val="accent1"/>
          </a:solidFill>
          <a:ln w="25400">
            <a:solidFill>
              <a:srgbClr val="FFFF00"/>
            </a:solidFill>
          </a:ln>
          <a:effectLst/>
          <a:sp3d contourW="25400">
            <a:contourClr>
              <a:srgbClr val="FFFF00"/>
            </a:contourClr>
          </a:sp3d>
        </c:spPr>
      </c:pivotFmt>
      <c:pivotFmt>
        <c:idx val="3"/>
        <c:spPr>
          <a:solidFill>
            <a:schemeClr val="accent1"/>
          </a:solidFill>
          <a:ln w="25400">
            <a:solidFill>
              <a:srgbClr val="FFFF00"/>
            </a:solidFill>
          </a:ln>
          <a:effectLst/>
          <a:sp3d contourW="25400">
            <a:contourClr>
              <a:srgbClr val="FFFF00"/>
            </a:contourClr>
          </a:sp3d>
        </c:spPr>
      </c:pivotFmt>
      <c:pivotFmt>
        <c:idx val="4"/>
        <c:spPr>
          <a:solidFill>
            <a:schemeClr val="accent1"/>
          </a:solidFill>
          <a:ln w="25400">
            <a:solidFill>
              <a:srgbClr val="FFFF00"/>
            </a:solidFill>
          </a:ln>
          <a:effectLst/>
          <a:sp3d contourW="25400">
            <a:contourClr>
              <a:srgbClr val="FFFF00"/>
            </a:contourClr>
          </a:sp3d>
        </c:spPr>
      </c:pivotFmt>
      <c:pivotFmt>
        <c:idx val="5"/>
        <c:spPr>
          <a:solidFill>
            <a:schemeClr val="accent1"/>
          </a:solidFill>
          <a:ln w="25400">
            <a:solidFill>
              <a:srgbClr val="FFFF00"/>
            </a:solidFill>
          </a:ln>
          <a:effectLst/>
          <a:sp3d contourW="25400">
            <a:contourClr>
              <a:srgbClr val="FFFF00"/>
            </a:contourClr>
          </a:sp3d>
        </c:spPr>
      </c:pivotFmt>
      <c:pivotFmt>
        <c:idx val="6"/>
        <c:spPr>
          <a:solidFill>
            <a:schemeClr val="accent1"/>
          </a:solidFill>
          <a:ln w="25400">
            <a:solidFill>
              <a:srgbClr val="FFFF00"/>
            </a:solidFill>
          </a:ln>
          <a:effectLst/>
          <a:sp3d contourW="25400">
            <a:contourClr>
              <a:srgbClr val="FFFF00"/>
            </a:contourClr>
          </a:sp3d>
        </c:spPr>
      </c:pivotFmt>
      <c:pivotFmt>
        <c:idx val="7"/>
        <c:spPr>
          <a:solidFill>
            <a:schemeClr val="accent1"/>
          </a:solidFill>
          <a:ln w="25400">
            <a:solidFill>
              <a:srgbClr val="FFFF00"/>
            </a:solidFill>
          </a:ln>
          <a:effectLst/>
          <a:sp3d contourW="25400">
            <a:contourClr>
              <a:srgbClr val="FFFF00"/>
            </a:contourClr>
          </a:sp3d>
        </c:spPr>
      </c:pivotFmt>
      <c:pivotFmt>
        <c:idx val="8"/>
        <c:spPr>
          <a:solidFill>
            <a:schemeClr val="accent1"/>
          </a:solidFill>
          <a:ln w="25400">
            <a:solidFill>
              <a:srgbClr val="FFFF00"/>
            </a:solidFill>
          </a:ln>
          <a:effectLst/>
          <a:sp3d contourW="25400">
            <a:contourClr>
              <a:srgbClr val="FFFF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rgbClr val="FFFF00"/>
            </a:solidFill>
          </a:ln>
          <a:effectLst/>
          <a:sp3d contourW="25400">
            <a:contourClr>
              <a:srgbClr val="FFFF00"/>
            </a:contourClr>
          </a:sp3d>
        </c:spPr>
      </c:pivotFmt>
      <c:pivotFmt>
        <c:idx val="10"/>
        <c:spPr>
          <a:solidFill>
            <a:schemeClr val="accent1"/>
          </a:solidFill>
          <a:ln w="25400">
            <a:solidFill>
              <a:srgbClr val="FFFF00"/>
            </a:solidFill>
          </a:ln>
          <a:effectLst/>
          <a:sp3d contourW="25400">
            <a:contourClr>
              <a:srgbClr val="FFFF00"/>
            </a:contourClr>
          </a:sp3d>
        </c:spPr>
      </c:pivotFmt>
      <c:pivotFmt>
        <c:idx val="11"/>
        <c:spPr>
          <a:solidFill>
            <a:schemeClr val="accent1"/>
          </a:solidFill>
          <a:ln w="25400">
            <a:solidFill>
              <a:srgbClr val="FFFF00"/>
            </a:solidFill>
          </a:ln>
          <a:effectLst/>
          <a:sp3d contourW="25400">
            <a:contourClr>
              <a:srgbClr val="FFFF00"/>
            </a:contourClr>
          </a:sp3d>
        </c:spPr>
      </c:pivotFmt>
      <c:pivotFmt>
        <c:idx val="12"/>
        <c:spPr>
          <a:solidFill>
            <a:schemeClr val="accent1"/>
          </a:solidFill>
          <a:ln w="25400">
            <a:solidFill>
              <a:srgbClr val="FFFF00"/>
            </a:solidFill>
          </a:ln>
          <a:effectLst/>
          <a:sp3d contourW="25400">
            <a:contourClr>
              <a:srgbClr val="FFFF00"/>
            </a:contourClr>
          </a:sp3d>
        </c:spPr>
      </c:pivotFmt>
      <c:pivotFmt>
        <c:idx val="13"/>
        <c:spPr>
          <a:solidFill>
            <a:schemeClr val="accent1"/>
          </a:solidFill>
          <a:ln w="25400">
            <a:solidFill>
              <a:srgbClr val="FFFF00"/>
            </a:solidFill>
          </a:ln>
          <a:effectLst/>
          <a:sp3d contourW="25400">
            <a:contourClr>
              <a:srgbClr val="FFFF00"/>
            </a:contourClr>
          </a:sp3d>
        </c:spPr>
      </c:pivotFmt>
      <c:pivotFmt>
        <c:idx val="14"/>
        <c:spPr>
          <a:solidFill>
            <a:schemeClr val="accent1"/>
          </a:solidFill>
          <a:ln w="25400">
            <a:solidFill>
              <a:srgbClr val="FFFF00"/>
            </a:solidFill>
          </a:ln>
          <a:effectLst/>
          <a:sp3d contourW="25400">
            <a:contourClr>
              <a:srgbClr val="FFFF00"/>
            </a:contourClr>
          </a:sp3d>
        </c:spPr>
      </c:pivotFmt>
      <c:pivotFmt>
        <c:idx val="15"/>
        <c:spPr>
          <a:solidFill>
            <a:schemeClr val="accent1"/>
          </a:solidFill>
          <a:ln w="25400">
            <a:solidFill>
              <a:srgbClr val="FFFF00"/>
            </a:solidFill>
          </a:ln>
          <a:effectLst/>
          <a:sp3d contourW="25400">
            <a:contourClr>
              <a:srgbClr val="FFFF00"/>
            </a:contourClr>
          </a:sp3d>
        </c:spPr>
      </c:pivotFmt>
      <c:pivotFmt>
        <c:idx val="16"/>
        <c:spPr>
          <a:solidFill>
            <a:schemeClr val="accent1"/>
          </a:solidFill>
          <a:ln w="25400">
            <a:solidFill>
              <a:srgbClr val="FFFF00"/>
            </a:solidFill>
          </a:ln>
          <a:effectLst/>
          <a:sp3d contourW="25400">
            <a:contourClr>
              <a:srgbClr val="FFFF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5400">
            <a:solidFill>
              <a:srgbClr val="FFFF00"/>
            </a:solidFill>
          </a:ln>
          <a:effectLst/>
          <a:sp3d contourW="25400">
            <a:contourClr>
              <a:srgbClr val="FFFF00"/>
            </a:contourClr>
          </a:sp3d>
        </c:spPr>
      </c:pivotFmt>
      <c:pivotFmt>
        <c:idx val="18"/>
        <c:spPr>
          <a:solidFill>
            <a:schemeClr val="accent1"/>
          </a:solidFill>
          <a:ln w="25400">
            <a:solidFill>
              <a:srgbClr val="FFFF00"/>
            </a:solidFill>
          </a:ln>
          <a:effectLst/>
          <a:sp3d contourW="25400">
            <a:contourClr>
              <a:srgbClr val="FFFF00"/>
            </a:contourClr>
          </a:sp3d>
        </c:spPr>
      </c:pivotFmt>
      <c:pivotFmt>
        <c:idx val="19"/>
        <c:spPr>
          <a:solidFill>
            <a:schemeClr val="accent1"/>
          </a:solidFill>
          <a:ln w="25400">
            <a:solidFill>
              <a:srgbClr val="FFFF00"/>
            </a:solidFill>
          </a:ln>
          <a:effectLst/>
          <a:sp3d contourW="25400">
            <a:contourClr>
              <a:srgbClr val="FFFF00"/>
            </a:contourClr>
          </a:sp3d>
        </c:spPr>
      </c:pivotFmt>
      <c:pivotFmt>
        <c:idx val="20"/>
        <c:spPr>
          <a:solidFill>
            <a:schemeClr val="accent1"/>
          </a:solidFill>
          <a:ln w="25400">
            <a:solidFill>
              <a:srgbClr val="FFFF00"/>
            </a:solidFill>
          </a:ln>
          <a:effectLst/>
          <a:sp3d contourW="25400">
            <a:contourClr>
              <a:srgbClr val="FFFF00"/>
            </a:contourClr>
          </a:sp3d>
        </c:spPr>
      </c:pivotFmt>
      <c:pivotFmt>
        <c:idx val="21"/>
        <c:spPr>
          <a:solidFill>
            <a:schemeClr val="accent1"/>
          </a:solidFill>
          <a:ln w="25400">
            <a:solidFill>
              <a:srgbClr val="FFFF00"/>
            </a:solidFill>
          </a:ln>
          <a:effectLst/>
          <a:sp3d contourW="25400">
            <a:contourClr>
              <a:srgbClr val="FFFF00"/>
            </a:contourClr>
          </a:sp3d>
        </c:spPr>
      </c:pivotFmt>
      <c:pivotFmt>
        <c:idx val="22"/>
        <c:spPr>
          <a:solidFill>
            <a:schemeClr val="accent1"/>
          </a:solidFill>
          <a:ln w="25400">
            <a:solidFill>
              <a:srgbClr val="FFFF00"/>
            </a:solidFill>
          </a:ln>
          <a:effectLst/>
          <a:sp3d contourW="25400">
            <a:contourClr>
              <a:srgbClr val="FFFF00"/>
            </a:contourClr>
          </a:sp3d>
        </c:spPr>
      </c:pivotFmt>
      <c:pivotFmt>
        <c:idx val="23"/>
        <c:spPr>
          <a:solidFill>
            <a:schemeClr val="accent1"/>
          </a:solidFill>
          <a:ln w="25400">
            <a:solidFill>
              <a:srgbClr val="FFFF00"/>
            </a:solidFill>
          </a:ln>
          <a:effectLst/>
          <a:sp3d contourW="25400">
            <a:contourClr>
              <a:srgbClr val="FFFF00"/>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'Oppr By Product Group'!$B$3</c:f>
              <c:strCache>
                <c:ptCount val="1"/>
                <c:pt idx="0">
                  <c:v>Total</c:v>
                </c:pt>
              </c:strCache>
            </c:strRef>
          </c:tx>
          <c:spPr>
            <a:ln>
              <a:solidFill>
                <a:srgbClr val="FFFF00"/>
              </a:solidFill>
            </a:ln>
          </c:spPr>
          <c:dPt>
            <c:idx val="0"/>
            <c:bubble3D val="0"/>
            <c:spPr>
              <a:solidFill>
                <a:schemeClr val="accent1"/>
              </a:solidFill>
              <a:ln w="25400">
                <a:solidFill>
                  <a:srgbClr val="FFFF00"/>
                </a:solidFill>
              </a:ln>
              <a:effectLst/>
              <a:sp3d contourW="25400">
                <a:contourClr>
                  <a:srgbClr val="FFFF00"/>
                </a:contourClr>
              </a:sp3d>
            </c:spPr>
            <c:extLst>
              <c:ext xmlns:c16="http://schemas.microsoft.com/office/drawing/2014/chart" uri="{C3380CC4-5D6E-409C-BE32-E72D297353CC}">
                <c16:uniqueId val="{00000001-73EF-4998-94E2-4F26B6996874}"/>
              </c:ext>
            </c:extLst>
          </c:dPt>
          <c:dPt>
            <c:idx val="1"/>
            <c:bubble3D val="0"/>
            <c:spPr>
              <a:solidFill>
                <a:schemeClr val="accent2"/>
              </a:solidFill>
              <a:ln w="25400">
                <a:solidFill>
                  <a:srgbClr val="FFFF00"/>
                </a:solidFill>
              </a:ln>
              <a:effectLst/>
              <a:sp3d contourW="25400">
                <a:contourClr>
                  <a:srgbClr val="FFFF00"/>
                </a:contourClr>
              </a:sp3d>
            </c:spPr>
            <c:extLst>
              <c:ext xmlns:c16="http://schemas.microsoft.com/office/drawing/2014/chart" uri="{C3380CC4-5D6E-409C-BE32-E72D297353CC}">
                <c16:uniqueId val="{00000003-73EF-4998-94E2-4F26B6996874}"/>
              </c:ext>
            </c:extLst>
          </c:dPt>
          <c:dPt>
            <c:idx val="2"/>
            <c:bubble3D val="0"/>
            <c:spPr>
              <a:solidFill>
                <a:schemeClr val="accent3"/>
              </a:solidFill>
              <a:ln w="25400">
                <a:solidFill>
                  <a:srgbClr val="FFFF00"/>
                </a:solidFill>
              </a:ln>
              <a:effectLst/>
              <a:sp3d contourW="25400">
                <a:contourClr>
                  <a:srgbClr val="FFFF00"/>
                </a:contourClr>
              </a:sp3d>
            </c:spPr>
            <c:extLst>
              <c:ext xmlns:c16="http://schemas.microsoft.com/office/drawing/2014/chart" uri="{C3380CC4-5D6E-409C-BE32-E72D297353CC}">
                <c16:uniqueId val="{00000005-73EF-4998-94E2-4F26B6996874}"/>
              </c:ext>
            </c:extLst>
          </c:dPt>
          <c:dPt>
            <c:idx val="3"/>
            <c:bubble3D val="0"/>
            <c:spPr>
              <a:solidFill>
                <a:schemeClr val="accent4"/>
              </a:solidFill>
              <a:ln w="25400">
                <a:solidFill>
                  <a:srgbClr val="FFFF00"/>
                </a:solidFill>
              </a:ln>
              <a:effectLst/>
              <a:sp3d contourW="25400">
                <a:contourClr>
                  <a:srgbClr val="FFFF00"/>
                </a:contourClr>
              </a:sp3d>
            </c:spPr>
            <c:extLst>
              <c:ext xmlns:c16="http://schemas.microsoft.com/office/drawing/2014/chart" uri="{C3380CC4-5D6E-409C-BE32-E72D297353CC}">
                <c16:uniqueId val="{00000007-73EF-4998-94E2-4F26B6996874}"/>
              </c:ext>
            </c:extLst>
          </c:dPt>
          <c:dPt>
            <c:idx val="4"/>
            <c:bubble3D val="0"/>
            <c:spPr>
              <a:solidFill>
                <a:schemeClr val="accent5"/>
              </a:solidFill>
              <a:ln w="25400">
                <a:solidFill>
                  <a:srgbClr val="FFFF00"/>
                </a:solidFill>
              </a:ln>
              <a:effectLst/>
              <a:sp3d contourW="25400">
                <a:contourClr>
                  <a:srgbClr val="FFFF00"/>
                </a:contourClr>
              </a:sp3d>
            </c:spPr>
            <c:extLst>
              <c:ext xmlns:c16="http://schemas.microsoft.com/office/drawing/2014/chart" uri="{C3380CC4-5D6E-409C-BE32-E72D297353CC}">
                <c16:uniqueId val="{00000009-73EF-4998-94E2-4F26B6996874}"/>
              </c:ext>
            </c:extLst>
          </c:dPt>
          <c:dPt>
            <c:idx val="5"/>
            <c:bubble3D val="0"/>
            <c:spPr>
              <a:solidFill>
                <a:schemeClr val="accent6"/>
              </a:solidFill>
              <a:ln w="25400">
                <a:solidFill>
                  <a:srgbClr val="FFFF00"/>
                </a:solidFill>
              </a:ln>
              <a:effectLst/>
              <a:sp3d contourW="25400">
                <a:contourClr>
                  <a:srgbClr val="FFFF00"/>
                </a:contourClr>
              </a:sp3d>
            </c:spPr>
            <c:extLst>
              <c:ext xmlns:c16="http://schemas.microsoft.com/office/drawing/2014/chart" uri="{C3380CC4-5D6E-409C-BE32-E72D297353CC}">
                <c16:uniqueId val="{0000000B-73EF-4998-94E2-4F26B6996874}"/>
              </c:ext>
            </c:extLst>
          </c:dPt>
          <c:dPt>
            <c:idx val="6"/>
            <c:bubble3D val="0"/>
            <c:spPr>
              <a:solidFill>
                <a:schemeClr val="accent1">
                  <a:lumMod val="60000"/>
                </a:schemeClr>
              </a:solidFill>
              <a:ln w="25400">
                <a:solidFill>
                  <a:srgbClr val="FFFF00"/>
                </a:solidFill>
              </a:ln>
              <a:effectLst/>
              <a:sp3d contourW="25400">
                <a:contourClr>
                  <a:srgbClr val="FFFF00"/>
                </a:contourClr>
              </a:sp3d>
            </c:spPr>
            <c:extLst>
              <c:ext xmlns:c16="http://schemas.microsoft.com/office/drawing/2014/chart" uri="{C3380CC4-5D6E-409C-BE32-E72D297353CC}">
                <c16:uniqueId val="{0000000D-73EF-4998-94E2-4F26B69968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'Oppr By Product Group'!$A$4:$A$11</c:f>
              <c:strCache>
                <c:ptCount val="7"/>
                <c:pt idx="0">
                  <c:v>Employee Benefits</c:v>
                </c:pt>
                <c:pt idx="1">
                  <c:v>Engineering</c:v>
                </c:pt>
                <c:pt idx="2">
                  <c:v>Fire</c:v>
                </c:pt>
                <c:pt idx="3">
                  <c:v>Liability</c:v>
                </c:pt>
                <c:pt idx="4">
                  <c:v>Marine</c:v>
                </c:pt>
                <c:pt idx="5">
                  <c:v>Miscellaneous</c:v>
                </c:pt>
                <c:pt idx="6">
                  <c:v>Terrorism</c:v>
                </c:pt>
              </c:strCache>
            </c:strRef>
          </c:cat>
          <c:val>
            <c:numRef>
              <c:f>'Oppr By Product Group'!$B$4:$B$11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E-73EF-4998-94E2-4F26B699687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tx1">
          <a:lumMod val="15000"/>
          <a:lumOff val="85000"/>
        </a:schemeClr>
      </a:solidFill>
      <a:round/>
    </a:ln>
    <a:effectLst>
      <a:glow rad="228600">
        <a:schemeClr val="accent6">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[InsuranceProjCompletedcopy.xlsx]Top N Opportunity!PivotTable35</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IN" b="1">
                <a:solidFill>
                  <a:schemeClr val="tx1">
                    <a:lumMod val="95000"/>
                    <a:lumOff val="5000"/>
                  </a:schemeClr>
                </a:solidFill>
              </a:rPr>
              <a:t>Top N Opportunity </a:t>
            </a:r>
          </a:p>
        </c:rich>
      </c:tx>
      <c:layout>
        <c:manualLayout>
          <c:xMode val="edge"/>
          <c:yMode val="edge"/>
          <c:x val="0.31843878690128175"/>
          <c:y val="3.7783375314861464E-2"/>
        </c:manualLayout>
      </c:layout>
      <c:overlay val="0"/>
      <c:spPr>
        <a:solidFill>
          <a:schemeClr val="accent6">
            <a:lumMod val="60000"/>
            <a:lumOff val="40000"/>
          </a:schemeClr>
        </a:solidFill>
        <a:ln>
          <a:solidFill>
            <a:schemeClr val="accent6">
              <a:lumMod val="75000"/>
            </a:schemeClr>
          </a:solid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N Opportunity'!$I$7</c:f>
              <c:strCache>
                <c:ptCount val="1"/>
                <c:pt idx="0">
                  <c:v>Includeoppur</c:v>
                </c:pt>
              </c:strCache>
            </c:strRef>
          </c:tx>
          <c:spPr>
            <a:solidFill>
              <a:schemeClr val="accent1"/>
            </a:solidFill>
            <a:ln>
              <a:noFill/>
            </a:ln>
            <a:effectLst/>
          </c:spPr>
          <c:invertIfNegative val="0"/>
          <c:cat>
            <c:strRef>
              <c:f>'Top N Opportunity'!$H$8:$H$10</c:f>
              <c:strCache>
                <c:ptCount val="3"/>
                <c:pt idx="0">
                  <c:v>Fire</c:v>
                </c:pt>
                <c:pt idx="1">
                  <c:v>EL-Group Mediclaim</c:v>
                </c:pt>
                <c:pt idx="2">
                  <c:v>DB -Mega Policy</c:v>
                </c:pt>
              </c:strCache>
            </c:strRef>
          </c:cat>
          <c:val>
            <c:numRef>
              <c:f>'Top N Opportunity'!$I$8:$I$10</c:f>
              <c:numCache>
                <c:formatCode>General</c:formatCode>
                <c:ptCount val="3"/>
                <c:pt idx="0">
                  <c:v>1</c:v>
                </c:pt>
                <c:pt idx="1">
                  <c:v>1</c:v>
                </c:pt>
                <c:pt idx="2">
                  <c:v>1</c:v>
                </c:pt>
              </c:numCache>
            </c:numRef>
          </c:val>
          <c:extLst>
            <c:ext xmlns:c16="http://schemas.microsoft.com/office/drawing/2014/chart" uri="{C3380CC4-5D6E-409C-BE32-E72D297353CC}">
              <c16:uniqueId val="{00000000-2805-40E6-BE72-10286836B836}"/>
            </c:ext>
          </c:extLst>
        </c:ser>
        <c:ser>
          <c:idx val="1"/>
          <c:order val="1"/>
          <c:tx>
            <c:strRef>
              <c:f>'Top N Opportunity'!$J$7</c:f>
              <c:strCache>
                <c:ptCount val="1"/>
                <c:pt idx="0">
                  <c:v>Rank_oppor</c:v>
                </c:pt>
              </c:strCache>
            </c:strRef>
          </c:tx>
          <c:spPr>
            <a:solidFill>
              <a:schemeClr val="accent2"/>
            </a:solidFill>
            <a:ln>
              <a:noFill/>
            </a:ln>
            <a:effectLst/>
          </c:spPr>
          <c:invertIfNegative val="0"/>
          <c:cat>
            <c:strRef>
              <c:f>'Top N Opportunity'!$H$8:$H$10</c:f>
              <c:strCache>
                <c:ptCount val="3"/>
                <c:pt idx="0">
                  <c:v>Fire</c:v>
                </c:pt>
                <c:pt idx="1">
                  <c:v>EL-Group Mediclaim</c:v>
                </c:pt>
                <c:pt idx="2">
                  <c:v>DB -Mega Policy</c:v>
                </c:pt>
              </c:strCache>
            </c:strRef>
          </c:cat>
          <c:val>
            <c:numRef>
              <c:f>'Top N Opportunity'!$J$8:$J$10</c:f>
              <c:numCache>
                <c:formatCode>General</c:formatCode>
                <c:ptCount val="3"/>
                <c:pt idx="0">
                  <c:v>1</c:v>
                </c:pt>
                <c:pt idx="1">
                  <c:v>2</c:v>
                </c:pt>
                <c:pt idx="2">
                  <c:v>2</c:v>
                </c:pt>
              </c:numCache>
            </c:numRef>
          </c:val>
          <c:extLst>
            <c:ext xmlns:c16="http://schemas.microsoft.com/office/drawing/2014/chart" uri="{C3380CC4-5D6E-409C-BE32-E72D297353CC}">
              <c16:uniqueId val="{00000001-2805-40E6-BE72-10286836B836}"/>
            </c:ext>
          </c:extLst>
        </c:ser>
        <c:ser>
          <c:idx val="2"/>
          <c:order val="2"/>
          <c:tx>
            <c:strRef>
              <c:f>'Top N Opportunity'!$K$7</c:f>
              <c:strCache>
                <c:ptCount val="1"/>
                <c:pt idx="0">
                  <c:v>Total Amount</c:v>
                </c:pt>
              </c:strCache>
            </c:strRef>
          </c:tx>
          <c:spPr>
            <a:solidFill>
              <a:schemeClr val="accent2">
                <a:lumMod val="75000"/>
              </a:schemeClr>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N Opportunity'!$H$8:$H$10</c:f>
              <c:strCache>
                <c:ptCount val="3"/>
                <c:pt idx="0">
                  <c:v>Fire</c:v>
                </c:pt>
                <c:pt idx="1">
                  <c:v>EL-Group Mediclaim</c:v>
                </c:pt>
                <c:pt idx="2">
                  <c:v>DB -Mega Policy</c:v>
                </c:pt>
              </c:strCache>
            </c:strRef>
          </c:cat>
          <c:val>
            <c:numRef>
              <c:f>'Top N Opportunity'!$K$8:$K$10</c:f>
              <c:numCache>
                <c:formatCode>#,##0</c:formatCode>
                <c:ptCount val="3"/>
                <c:pt idx="0">
                  <c:v>500000</c:v>
                </c:pt>
                <c:pt idx="1">
                  <c:v>400000</c:v>
                </c:pt>
                <c:pt idx="2">
                  <c:v>400000</c:v>
                </c:pt>
              </c:numCache>
            </c:numRef>
          </c:val>
          <c:extLst>
            <c:ext xmlns:c16="http://schemas.microsoft.com/office/drawing/2014/chart" uri="{C3380CC4-5D6E-409C-BE32-E72D297353CC}">
              <c16:uniqueId val="{00000002-2805-40E6-BE72-10286836B836}"/>
            </c:ext>
          </c:extLst>
        </c:ser>
        <c:dLbls>
          <c:showLegendKey val="0"/>
          <c:showVal val="0"/>
          <c:showCatName val="0"/>
          <c:showSerName val="0"/>
          <c:showPercent val="0"/>
          <c:showBubbleSize val="0"/>
        </c:dLbls>
        <c:gapWidth val="182"/>
        <c:axId val="1749650752"/>
        <c:axId val="1749647872"/>
      </c:barChart>
      <c:catAx>
        <c:axId val="174965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49647872"/>
        <c:crosses val="autoZero"/>
        <c:auto val="1"/>
        <c:lblAlgn val="ctr"/>
        <c:lblOffset val="100"/>
        <c:noMultiLvlLbl val="0"/>
      </c:catAx>
      <c:valAx>
        <c:axId val="1749647872"/>
        <c:scaling>
          <c:orientation val="minMax"/>
        </c:scaling>
        <c:delete val="1"/>
        <c:axPos val="b"/>
        <c:numFmt formatCode="General" sourceLinked="1"/>
        <c:majorTickMark val="none"/>
        <c:minorTickMark val="none"/>
        <c:tickLblPos val="nextTo"/>
        <c:crossAx val="174965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tx1">
          <a:lumMod val="15000"/>
          <a:lumOff val="85000"/>
        </a:schemeClr>
      </a:solidFill>
      <a:round/>
    </a:ln>
    <a:effectLst>
      <a:glow rad="228600">
        <a:schemeClr val="accent6">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[InsuranceProjCompletedcopy.xlsx]Yearly Meeting Count!PivotTable28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Meeting Count for</a:t>
            </a:r>
            <a:r>
              <a:rPr lang="en-IN" b="1" baseline="0">
                <a:solidFill>
                  <a:schemeClr val="tx1"/>
                </a:solidFill>
              </a:rPr>
              <a:t> Year</a:t>
            </a:r>
            <a:endParaRPr lang="en-IN"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4"/>
          </a:solidFill>
          <a:ln>
            <a:noFill/>
          </a:ln>
          <a:effectLst/>
        </c:spPr>
        <c:dLbl>
          <c:idx val="0"/>
          <c:layout>
            <c:manualLayout>
              <c:x val="3.3333333333333284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4"/>
          </a:solidFill>
          <a:ln>
            <a:noFill/>
          </a:ln>
          <a:effectLst/>
        </c:spPr>
        <c:dLbl>
          <c:idx val="0"/>
          <c:layout>
            <c:manualLayout>
              <c:x val="1.3888888888888788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4"/>
        <c:spPr>
          <a:solidFill>
            <a:schemeClr val="accent4"/>
          </a:solidFill>
          <a:ln>
            <a:noFill/>
          </a:ln>
          <a:effectLst/>
        </c:spPr>
        <c:dLbl>
          <c:idx val="0"/>
          <c:layout>
            <c:manualLayout>
              <c:x val="3.3333333333333284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5"/>
        <c:spPr>
          <a:solidFill>
            <a:schemeClr val="accent4"/>
          </a:solidFill>
          <a:ln>
            <a:noFill/>
          </a:ln>
          <a:effectLst/>
        </c:spPr>
        <c:dLbl>
          <c:idx val="0"/>
          <c:layout>
            <c:manualLayout>
              <c:x val="1.3888888888888788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7"/>
        <c:spPr>
          <a:solidFill>
            <a:schemeClr val="accent4"/>
          </a:solidFill>
          <a:ln>
            <a:noFill/>
          </a:ln>
          <a:effectLst/>
        </c:spPr>
        <c:dLbl>
          <c:idx val="0"/>
          <c:layout>
            <c:manualLayout>
              <c:x val="3.3333333333333284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8"/>
        <c:spPr>
          <a:solidFill>
            <a:schemeClr val="accent4"/>
          </a:solidFill>
          <a:ln>
            <a:noFill/>
          </a:ln>
          <a:effectLst/>
        </c:spPr>
        <c:dLbl>
          <c:idx val="0"/>
          <c:layout>
            <c:manualLayout>
              <c:x val="1.3888888888888788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'Yearly Meeting Count'!$B$3</c:f>
              <c:strCache>
                <c:ptCount val="1"/>
                <c:pt idx="0">
                  <c:v>Total</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0-2D44-4200-9D8E-6FAAB586F74E}"/>
              </c:ext>
            </c:extLst>
          </c:dPt>
          <c:dPt>
            <c:idx val="1"/>
            <c:invertIfNegative val="0"/>
            <c:bubble3D val="0"/>
            <c:extLst>
              <c:ext xmlns:c16="http://schemas.microsoft.com/office/drawing/2014/chart" uri="{C3380CC4-5D6E-409C-BE32-E72D297353CC}">
                <c16:uniqueId val="{00000001-2D44-4200-9D8E-6FAAB586F74E}"/>
              </c:ext>
            </c:extLst>
          </c:dPt>
          <c:dLbls>
            <c:dLbl>
              <c:idx val="0"/>
              <c:layout>
                <c:manualLayout>
                  <c:x val="3.3333333333333284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2D44-4200-9D8E-6FAAB586F74E}"/>
                </c:ext>
              </c:extLst>
            </c:dLbl>
            <c:dLbl>
              <c:idx val="1"/>
              <c:layout>
                <c:manualLayout>
                  <c:x val="1.3888888888888788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2D44-4200-9D8E-6FAAB586F74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'Yearly Meeting Count'!$A$4:$A$6</c:f>
              <c:strCache>
                <c:ptCount val="2"/>
                <c:pt idx="0">
                  <c:v>2019</c:v>
                </c:pt>
                <c:pt idx="1">
                  <c:v>2020</c:v>
                </c:pt>
              </c:strCache>
            </c:strRef>
          </c:cat>
          <c:val>
            <c:numRef>
              <c:f>'Yearly Meeting Count'!$B$4:$B$6</c:f>
              <c:numCache>
                <c:formatCode>General</c:formatCode>
                <c:ptCount val="2"/>
                <c:pt idx="0">
                  <c:v>3</c:v>
                </c:pt>
                <c:pt idx="1">
                  <c:v>31</c:v>
                </c:pt>
              </c:numCache>
            </c:numRef>
          </c:val>
          <c:extLst>
            <c:ext xmlns:c16="http://schemas.microsoft.com/office/drawing/2014/chart" uri="{C3380CC4-5D6E-409C-BE32-E72D297353CC}">
              <c16:uniqueId val="{00000002-2D44-4200-9D8E-6FAAB586F74E}"/>
            </c:ext>
          </c:extLst>
        </c:ser>
        <c:dLbls>
          <c:showLegendKey val="0"/>
          <c:showVal val="0"/>
          <c:showCatName val="0"/>
          <c:showSerName val="0"/>
          <c:showPercent val="0"/>
          <c:showBubbleSize val="0"/>
        </c:dLbls>
        <c:gapWidth val="150"/>
        <c:axId val="2053950304"/>
        <c:axId val="2053942144"/>
      </c:barChart>
      <c:catAx>
        <c:axId val="2053950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942144"/>
        <c:crosses val="autoZero"/>
        <c:auto val="1"/>
        <c:lblAlgn val="ctr"/>
        <c:lblOffset val="100"/>
        <c:noMultiLvlLbl val="0"/>
      </c:catAx>
      <c:valAx>
        <c:axId val="2053942144"/>
        <c:scaling>
          <c:orientation val="minMax"/>
        </c:scaling>
        <c:delete val="1"/>
        <c:axPos val="b"/>
        <c:numFmt formatCode="General" sourceLinked="1"/>
        <c:majorTickMark val="none"/>
        <c:minorTickMark val="none"/>
        <c:tickLblPos val="nextTo"/>
        <c:crossAx val="20539503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[InsuranceProjCompletedcopy.xlsx]No. of meeting by Acct Exe!MeetCount</c:name>
    <c:fmtId val="5"/>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solidFill>
                  <a:schemeClr val="dk1"/>
                </a:solidFill>
                <a:latin typeface="+mn-lt"/>
                <a:ea typeface="+mn-ea"/>
                <a:cs typeface="+mn-cs"/>
              </a:rPr>
              <a:t>No. of Meeting</a:t>
            </a:r>
            <a:r>
              <a:rPr lang="en-US" baseline="0">
                <a:solidFill>
                  <a:schemeClr val="dk1"/>
                </a:solidFill>
                <a:latin typeface="+mn-lt"/>
                <a:ea typeface="+mn-ea"/>
                <a:cs typeface="+mn-cs"/>
              </a:rPr>
              <a:t> by Accnt Exe</a:t>
            </a:r>
            <a:endParaRPr lang="en-US"/>
          </a:p>
        </c:rich>
      </c:tx>
      <c:overlay val="0"/>
      <c:spPr>
        <a:solidFill>
          <a:schemeClr val="accent6">
            <a:lumMod val="60000"/>
            <a:lumOff val="40000"/>
          </a:schemeClr>
        </a:solidFill>
        <a:ln w="12700" cap="flat" cmpd="sng" algn="ctr">
          <a:solidFill>
            <a:schemeClr val="accent6"/>
          </a:solidFill>
          <a:prstDash val="solid"/>
          <a:miter lim="800000"/>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s>
    <c:plotArea>
      <c:layout/>
      <c:barChart>
        <c:barDir val="bar"/>
        <c:grouping val="clustered"/>
        <c:varyColors val="1"/>
        <c:ser>
          <c:idx val="0"/>
          <c:order val="0"/>
          <c:tx>
            <c:strRef>
              <c:f>'No. of meeting by Acct Exe'!$B$1</c:f>
              <c:strCache>
                <c:ptCount val="1"/>
                <c:pt idx="0">
                  <c:v>Total</c:v>
                </c:pt>
              </c:strCache>
            </c:strRef>
          </c:tx>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DAFD-48E9-BC99-7595113CCB1E}"/>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DAFD-48E9-BC99-7595113CCB1E}"/>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5-DAFD-48E9-BC99-7595113CCB1E}"/>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7-DAFD-48E9-BC99-7595113CCB1E}"/>
              </c:ext>
            </c:extLst>
          </c:dPt>
          <c:dPt>
            <c:idx val="4"/>
            <c:invertIfNegative val="0"/>
            <c:bubble3D val="0"/>
            <c:spPr>
              <a:solidFill>
                <a:schemeClr val="accent5"/>
              </a:solidFill>
              <a:ln>
                <a:noFill/>
              </a:ln>
              <a:effectLst/>
            </c:spPr>
            <c:extLst>
              <c:ext xmlns:c16="http://schemas.microsoft.com/office/drawing/2014/chart" uri="{C3380CC4-5D6E-409C-BE32-E72D297353CC}">
                <c16:uniqueId val="{00000009-DAFD-48E9-BC99-7595113CCB1E}"/>
              </c:ext>
            </c:extLst>
          </c:dPt>
          <c:dPt>
            <c:idx val="5"/>
            <c:invertIfNegative val="0"/>
            <c:bubble3D val="0"/>
            <c:spPr>
              <a:solidFill>
                <a:schemeClr val="accent6"/>
              </a:solidFill>
              <a:ln>
                <a:noFill/>
              </a:ln>
              <a:effectLst/>
            </c:spPr>
            <c:extLst>
              <c:ext xmlns:c16="http://schemas.microsoft.com/office/drawing/2014/chart" uri="{C3380CC4-5D6E-409C-BE32-E72D297353CC}">
                <c16:uniqueId val="{0000000B-DAFD-48E9-BC99-7595113CCB1E}"/>
              </c:ext>
            </c:extLst>
          </c:dPt>
          <c:dPt>
            <c:idx val="6"/>
            <c:invertIfNegative val="0"/>
            <c:bubble3D val="0"/>
            <c:spPr>
              <a:solidFill>
                <a:schemeClr val="accent1">
                  <a:lumMod val="60000"/>
                </a:schemeClr>
              </a:solidFill>
              <a:ln>
                <a:noFill/>
              </a:ln>
              <a:effectLst/>
            </c:spPr>
            <c:extLst>
              <c:ext xmlns:c16="http://schemas.microsoft.com/office/drawing/2014/chart" uri="{C3380CC4-5D6E-409C-BE32-E72D297353CC}">
                <c16:uniqueId val="{0000000D-DAFD-48E9-BC99-7595113CCB1E}"/>
              </c:ext>
            </c:extLst>
          </c:dPt>
          <c:dPt>
            <c:idx val="7"/>
            <c:invertIfNegative val="0"/>
            <c:bubble3D val="0"/>
            <c:spPr>
              <a:solidFill>
                <a:schemeClr val="accent2">
                  <a:lumMod val="60000"/>
                </a:schemeClr>
              </a:solidFill>
              <a:ln>
                <a:noFill/>
              </a:ln>
              <a:effectLst/>
            </c:spPr>
            <c:extLst>
              <c:ext xmlns:c16="http://schemas.microsoft.com/office/drawing/2014/chart" uri="{C3380CC4-5D6E-409C-BE32-E72D297353CC}">
                <c16:uniqueId val="{0000000F-DAFD-48E9-BC99-7595113CCB1E}"/>
              </c:ext>
            </c:extLst>
          </c:dPt>
          <c:dPt>
            <c:idx val="8"/>
            <c:invertIfNegative val="0"/>
            <c:bubble3D val="0"/>
            <c:spPr>
              <a:solidFill>
                <a:schemeClr val="accent3">
                  <a:lumMod val="60000"/>
                </a:schemeClr>
              </a:solidFill>
              <a:ln>
                <a:noFill/>
              </a:ln>
              <a:effectLst/>
            </c:spPr>
            <c:extLst>
              <c:ext xmlns:c16="http://schemas.microsoft.com/office/drawing/2014/chart" uri="{C3380CC4-5D6E-409C-BE32-E72D297353CC}">
                <c16:uniqueId val="{00000011-DAFD-48E9-BC99-7595113CCB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 of meeting by Acct Exe'!$A$2:$A$11</c:f>
              <c:strCache>
                <c:ptCount val="9"/>
                <c:pt idx="0">
                  <c:v>Raju Kumar</c:v>
                </c:pt>
                <c:pt idx="1">
                  <c:v>Mark</c:v>
                </c:pt>
                <c:pt idx="2">
                  <c:v>Manish Sharma</c:v>
                </c:pt>
                <c:pt idx="3">
                  <c:v>Gilbert</c:v>
                </c:pt>
                <c:pt idx="4">
                  <c:v>Animesh Rawat</c:v>
                </c:pt>
                <c:pt idx="5">
                  <c:v>Ketan Jain</c:v>
                </c:pt>
                <c:pt idx="6">
                  <c:v>Shivani Sharma</c:v>
                </c:pt>
                <c:pt idx="7">
                  <c:v>Vinay</c:v>
                </c:pt>
                <c:pt idx="8">
                  <c:v>Abhinav Shivam</c:v>
                </c:pt>
              </c:strCache>
            </c:strRef>
          </c:cat>
          <c:val>
            <c:numRef>
              <c:f>'No. of meeting by Acct Exe'!$B$2:$B$11</c:f>
              <c:numCache>
                <c:formatCode>General</c:formatCode>
                <c:ptCount val="9"/>
                <c:pt idx="0">
                  <c:v>2</c:v>
                </c:pt>
                <c:pt idx="1">
                  <c:v>2</c:v>
                </c:pt>
                <c:pt idx="2">
                  <c:v>3</c:v>
                </c:pt>
                <c:pt idx="3">
                  <c:v>3</c:v>
                </c:pt>
                <c:pt idx="4">
                  <c:v>4</c:v>
                </c:pt>
                <c:pt idx="5">
                  <c:v>4</c:v>
                </c:pt>
                <c:pt idx="6">
                  <c:v>4</c:v>
                </c:pt>
                <c:pt idx="7">
                  <c:v>5</c:v>
                </c:pt>
                <c:pt idx="8">
                  <c:v>7</c:v>
                </c:pt>
              </c:numCache>
            </c:numRef>
          </c:val>
          <c:extLst>
            <c:ext xmlns:c16="http://schemas.microsoft.com/office/drawing/2014/chart" uri="{C3380CC4-5D6E-409C-BE32-E72D297353CC}">
              <c16:uniqueId val="{00000000-2011-431A-BEC2-2FD0C0259AD2}"/>
            </c:ext>
          </c:extLst>
        </c:ser>
        <c:dLbls>
          <c:showLegendKey val="0"/>
          <c:showVal val="0"/>
          <c:showCatName val="0"/>
          <c:showSerName val="0"/>
          <c:showPercent val="0"/>
          <c:showBubbleSize val="0"/>
        </c:dLbls>
        <c:gapWidth val="136"/>
        <c:overlap val="-4"/>
        <c:axId val="616601120"/>
        <c:axId val="616602080"/>
      </c:barChart>
      <c:catAx>
        <c:axId val="6166011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602080"/>
        <c:crosses val="autoZero"/>
        <c:auto val="1"/>
        <c:lblAlgn val="ctr"/>
        <c:lblOffset val="100"/>
        <c:noMultiLvlLbl val="0"/>
      </c:catAx>
      <c:valAx>
        <c:axId val="616602080"/>
        <c:scaling>
          <c:orientation val="minMax"/>
        </c:scaling>
        <c:delete val="1"/>
        <c:axPos val="b"/>
        <c:numFmt formatCode="General" sourceLinked="1"/>
        <c:majorTickMark val="none"/>
        <c:minorTickMark val="none"/>
        <c:tickLblPos val="nextTo"/>
        <c:crossAx val="61660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solid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[InsuranceProjCompletedcopy.xlsx]TAN(income_class)!PivotTable18</c:name>
    <c:fmtId val="0"/>
  </c:pivotSource>
  <c:chart>
    <c:title>
      <c:tx>
        <c:rich>
          <a:bodyPr rot="0" spcFirstLastPara="1" vertOverflow="ellipsis" vert="horz" wrap="square" anchor="ctr" anchorCtr="1"/>
          <a:lstStyle/>
          <a:p>
            <a:pPr>
              <a:defRPr sz="1400" b="0" i="0" u="none" strike="noStrike" kern="1200" spc="0" baseline="0">
                <a:ln>
                  <a:solidFill>
                    <a:schemeClr val="tx1"/>
                  </a:solidFill>
                </a:ln>
                <a:solidFill>
                  <a:srgbClr val="171717"/>
                </a:solidFill>
                <a:latin typeface="+mn-lt"/>
                <a:ea typeface="+mn-ea"/>
                <a:cs typeface="+mn-cs"/>
              </a:defRPr>
            </a:pPr>
            <a:r>
              <a:rPr lang="en-US">
                <a:ln>
                  <a:solidFill>
                    <a:schemeClr val="tx1"/>
                  </a:solidFill>
                </a:ln>
                <a:solidFill>
                  <a:srgbClr val="171717"/>
                </a:solidFill>
              </a:rPr>
              <a:t>New</a:t>
            </a:r>
          </a:p>
        </c:rich>
      </c:tx>
      <c:layout>
        <c:manualLayout>
          <c:xMode val="edge"/>
          <c:yMode val="edge"/>
          <c:x val="0.43905040673841111"/>
          <c:y val="4.7521947604151141E-2"/>
        </c:manualLayout>
      </c:layout>
      <c:overlay val="0"/>
      <c:spPr>
        <a:solidFill>
          <a:schemeClr val="accent6">
            <a:lumMod val="60000"/>
            <a:lumOff val="40000"/>
          </a:schemeClr>
        </a:solidFill>
        <a:ln>
          <a:solidFill>
            <a:schemeClr val="accent6"/>
          </a:solidFill>
        </a:ln>
        <a:effectLst/>
      </c:spPr>
      <c:txPr>
        <a:bodyPr rot="0" spcFirstLastPara="1" vertOverflow="ellipsis" vert="horz" wrap="square" anchor="ctr" anchorCtr="1"/>
        <a:lstStyle/>
        <a:p>
          <a:pPr>
            <a:defRPr sz="1400" b="0" i="0" u="none" strike="noStrike" kern="1200" spc="0" baseline="0">
              <a:ln>
                <a:solidFill>
                  <a:schemeClr val="tx1"/>
                </a:solidFill>
              </a:ln>
              <a:solidFill>
                <a:srgbClr val="171717"/>
              </a:solidFill>
              <a:latin typeface="+mn-lt"/>
              <a:ea typeface="+mn-ea"/>
              <a:cs typeface="+mn-cs"/>
            </a:defRPr>
          </a:pPr>
          <a:endParaRPr lang="en-US"/>
        </a:p>
      </c:txPr>
    </c:title>
    <c:autoTitleDeleted val="0"/>
    <c:pivotFmts>
      <c:pivotFmt>
        <c:idx val="0"/>
        <c:spPr>
          <a:solidFill>
            <a:srgbClr val="F83A2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'TAN(income_class)'!$B$20</c:f>
              <c:strCache>
                <c:ptCount val="1"/>
                <c:pt idx="0">
                  <c:v>Total</c:v>
                </c:pt>
              </c:strCache>
            </c:strRef>
          </c:tx>
          <c:spPr>
            <a:solidFill>
              <a:srgbClr val="F83A2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'TAN(income_class)'!$A$21:$A$24</c:f>
              <c:strCache>
                <c:ptCount val="3"/>
                <c:pt idx="0">
                  <c:v>Achievement</c:v>
                </c:pt>
                <c:pt idx="1">
                  <c:v>Invoice</c:v>
                </c:pt>
                <c:pt idx="2">
                  <c:v>Target</c:v>
                </c:pt>
              </c:strCache>
            </c:strRef>
          </c:cat>
          <c:val>
            <c:numRef>
              <c:f>'TAN(income_class)'!$B$21:$B$24</c:f>
              <c:numCache>
                <c:formatCode>#,,\ "M"</c:formatCode>
                <c:ptCount val="3"/>
                <c:pt idx="0">
                  <c:v>3531629.3099999982</c:v>
                </c:pt>
                <c:pt idx="1">
                  <c:v>569815</c:v>
                </c:pt>
                <c:pt idx="2">
                  <c:v>19673793</c:v>
                </c:pt>
              </c:numCache>
            </c:numRef>
          </c:val>
          <c:extLst>
            <c:ext xmlns:c16="http://schemas.microsoft.com/office/drawing/2014/chart" uri="{C3380CC4-5D6E-409C-BE32-E72D297353CC}">
              <c16:uniqueId val="{00000000-1805-447E-BA2F-5FA63AB98358}"/>
            </c:ext>
          </c:extLst>
        </c:ser>
        <c:dLbls>
          <c:showLegendKey val="0"/>
          <c:showVal val="0"/>
          <c:showCatName val="0"/>
          <c:showSerName val="0"/>
          <c:showPercent val="0"/>
          <c:showBubbleSize val="0"/>
        </c:dLbls>
        <c:gapWidth val="219"/>
        <c:axId val="321983679"/>
        <c:axId val="321984159"/>
      </c:barChart>
      <c:catAx>
        <c:axId val="321983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21984159"/>
        <c:crosses val="autoZero"/>
        <c:auto val="1"/>
        <c:lblAlgn val="ctr"/>
        <c:lblOffset val="100"/>
        <c:noMultiLvlLbl val="0"/>
      </c:catAx>
      <c:valAx>
        <c:axId val="321984159"/>
        <c:scaling>
          <c:orientation val="minMax"/>
        </c:scaling>
        <c:delete val="0"/>
        <c:axPos val="b"/>
        <c:numFmt formatCode="#,,\ &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83679"/>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[InsuranceProjCompletedcopy.xlsx]TAN(income_class)!PivotTable20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Cross Sell</a:t>
            </a:r>
          </a:p>
        </c:rich>
      </c:tx>
      <c:overlay val="0"/>
      <c:spPr>
        <a:solidFill>
          <a:schemeClr val="accent6">
            <a:lumMod val="60000"/>
            <a:lumOff val="40000"/>
          </a:schemeClr>
        </a:solidFill>
        <a:ln>
          <a:solidFill>
            <a:schemeClr val="accent6"/>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'TAN(income_class)'!$E$20</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'TAN(income_class)'!$D$21:$D$24</c:f>
              <c:strCache>
                <c:ptCount val="3"/>
                <c:pt idx="0">
                  <c:v>Achievement</c:v>
                </c:pt>
                <c:pt idx="1">
                  <c:v>Invoice</c:v>
                </c:pt>
                <c:pt idx="2">
                  <c:v>Target</c:v>
                </c:pt>
              </c:strCache>
            </c:strRef>
          </c:cat>
          <c:val>
            <c:numRef>
              <c:f>'TAN(income_class)'!$E$21:$E$24</c:f>
              <c:numCache>
                <c:formatCode>#,,\ "M"</c:formatCode>
                <c:ptCount val="3"/>
                <c:pt idx="0">
                  <c:v>13041253.300000003</c:v>
                </c:pt>
                <c:pt idx="1">
                  <c:v>2853842</c:v>
                </c:pt>
                <c:pt idx="2">
                  <c:v>20083111</c:v>
                </c:pt>
              </c:numCache>
            </c:numRef>
          </c:val>
          <c:extLst>
            <c:ext xmlns:c16="http://schemas.microsoft.com/office/drawing/2014/chart" uri="{C3380CC4-5D6E-409C-BE32-E72D297353CC}">
              <c16:uniqueId val="{00000000-3991-4E67-AFBC-E0CD7AEE232E}"/>
            </c:ext>
          </c:extLst>
        </c:ser>
        <c:dLbls>
          <c:showLegendKey val="0"/>
          <c:showVal val="0"/>
          <c:showCatName val="0"/>
          <c:showSerName val="0"/>
          <c:showPercent val="0"/>
          <c:showBubbleSize val="0"/>
        </c:dLbls>
        <c:gapWidth val="219"/>
        <c:axId val="1940894528"/>
        <c:axId val="1940883008"/>
      </c:barChart>
      <c:catAx>
        <c:axId val="1940894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940883008"/>
        <c:crosses val="autoZero"/>
        <c:auto val="1"/>
        <c:lblAlgn val="ctr"/>
        <c:lblOffset val="100"/>
        <c:noMultiLvlLbl val="0"/>
      </c:catAx>
      <c:valAx>
        <c:axId val="1940883008"/>
        <c:scaling>
          <c:orientation val="minMax"/>
        </c:scaling>
        <c:delete val="0"/>
        <c:axPos val="b"/>
        <c:numFmt formatCode="#,,\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89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[InsuranceProjCompletedcopy.xlsx]TAN(income_class)!PivotTable21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Renewal</a:t>
            </a:r>
          </a:p>
        </c:rich>
      </c:tx>
      <c:overlay val="0"/>
      <c:spPr>
        <a:solidFill>
          <a:schemeClr val="accent6">
            <a:lumMod val="60000"/>
            <a:lumOff val="40000"/>
          </a:schemeClr>
        </a:solidFill>
        <a:ln>
          <a:solidFill>
            <a:schemeClr val="accent6"/>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'TAN(income_class)'!$H$20</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'TAN(income_class)'!$G$21:$G$24</c:f>
              <c:strCache>
                <c:ptCount val="3"/>
                <c:pt idx="0">
                  <c:v>Achievement</c:v>
                </c:pt>
                <c:pt idx="1">
                  <c:v>Invoice</c:v>
                </c:pt>
                <c:pt idx="2">
                  <c:v>Target</c:v>
                </c:pt>
              </c:strCache>
            </c:strRef>
          </c:cat>
          <c:val>
            <c:numRef>
              <c:f>'TAN(income_class)'!$H$21:$H$24</c:f>
              <c:numCache>
                <c:formatCode>#,,\ "M"</c:formatCode>
                <c:ptCount val="3"/>
                <c:pt idx="0">
                  <c:v>18507270.640000019</c:v>
                </c:pt>
                <c:pt idx="1">
                  <c:v>8244310</c:v>
                </c:pt>
                <c:pt idx="2">
                  <c:v>12319455</c:v>
                </c:pt>
              </c:numCache>
            </c:numRef>
          </c:val>
          <c:extLst>
            <c:ext xmlns:c16="http://schemas.microsoft.com/office/drawing/2014/chart" uri="{C3380CC4-5D6E-409C-BE32-E72D297353CC}">
              <c16:uniqueId val="{00000000-5F34-47D5-9896-445FE601A9E1}"/>
            </c:ext>
          </c:extLst>
        </c:ser>
        <c:dLbls>
          <c:showLegendKey val="0"/>
          <c:showVal val="0"/>
          <c:showCatName val="0"/>
          <c:showSerName val="0"/>
          <c:showPercent val="0"/>
          <c:showBubbleSize val="0"/>
        </c:dLbls>
        <c:gapWidth val="219"/>
        <c:axId val="622170448"/>
        <c:axId val="622168528"/>
      </c:barChart>
      <c:catAx>
        <c:axId val="62217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622168528"/>
        <c:crosses val="autoZero"/>
        <c:auto val="1"/>
        <c:lblAlgn val="ctr"/>
        <c:lblOffset val="100"/>
        <c:noMultiLvlLbl val="0"/>
      </c:catAx>
      <c:valAx>
        <c:axId val="622168528"/>
        <c:scaling>
          <c:orientation val="minMax"/>
        </c:scaling>
        <c:delete val="0"/>
        <c:axPos val="b"/>
        <c:numFmt formatCode="#,,\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17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[InsuranceProjCompletedcopy.xlsx]Yearly Meeting Count!PivotTable28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1"/>
        <c:spPr>
          <a:solidFill>
            <a:schemeClr val="accent4"/>
          </a:solidFill>
          <a:ln>
            <a:noFill/>
          </a:ln>
          <a:effectLst/>
        </c:spPr>
        <c:dLbl>
          <c:idx val="0"/>
          <c:layout>
            <c:manualLayout>
              <c:x val="3.3333333333333284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
        <c:idx val="2"/>
        <c:spPr>
          <a:solidFill>
            <a:schemeClr val="accent4"/>
          </a:solidFill>
          <a:ln>
            <a:noFill/>
          </a:ln>
          <a:effectLst/>
        </c:spPr>
        <c:dLbl>
          <c:idx val="0"/>
          <c:layout>
            <c:manualLayout>
              <c:x val="1.3888888888888788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barChart>
        <c:barDir val="col"/>
        <c:grouping val="clustered"/>
        <c:varyColors val="0"/>
        <c:ser>
          <c:idx val="0"/>
          <c:order val="0"/>
          <c:tx>
            <c:strRef>
              <c:f>'Yearly Meeting Count'!$B$3</c:f>
              <c:strCache>
                <c:ptCount val="1"/>
                <c:pt idx="0">
                  <c:v>Total</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2-84B9-42F0-9B8B-C5C16785D82D}"/>
              </c:ext>
            </c:extLst>
          </c:dPt>
          <c:dPt>
            <c:idx val="1"/>
            <c:invertIfNegative val="0"/>
            <c:bubble3D val="0"/>
            <c:extLst>
              <c:ext xmlns:c16="http://schemas.microsoft.com/office/drawing/2014/chart" uri="{C3380CC4-5D6E-409C-BE32-E72D297353CC}">
                <c16:uniqueId val="{00000003-84B9-42F0-9B8B-C5C16785D82D}"/>
              </c:ext>
            </c:extLst>
          </c:dPt>
          <c:dLbls>
            <c:dLbl>
              <c:idx val="0"/>
              <c:layout>
                <c:manualLayout>
                  <c:x val="3.3333333333333284E-2"/>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84B9-42F0-9B8B-C5C16785D82D}"/>
                </c:ext>
              </c:extLst>
            </c:dLbl>
            <c:dLbl>
              <c:idx val="1"/>
              <c:layout>
                <c:manualLayout>
                  <c:x val="1.3888888888888788E-2"/>
                  <c:y val="-6.481481481481481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84B9-42F0-9B8B-C5C16785D8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'Yearly Meeting Count'!$A$4:$A$6</c:f>
              <c:strCache>
                <c:ptCount val="2"/>
                <c:pt idx="0">
                  <c:v>2019</c:v>
                </c:pt>
                <c:pt idx="1">
                  <c:v>2020</c:v>
                </c:pt>
              </c:strCache>
            </c:strRef>
          </c:cat>
          <c:val>
            <c:numRef>
              <c:f>'Yearly Meeting Count'!$B$4:$B$6</c:f>
              <c:numCache>
                <c:formatCode>General</c:formatCode>
                <c:ptCount val="2"/>
                <c:pt idx="0">
                  <c:v>3</c:v>
                </c:pt>
                <c:pt idx="1">
                  <c:v>31</c:v>
                </c:pt>
              </c:numCache>
            </c:numRef>
          </c:val>
          <c:extLst>
            <c:ext xmlns:c16="http://schemas.microsoft.com/office/drawing/2014/chart" uri="{C3380CC4-5D6E-409C-BE32-E72D297353CC}">
              <c16:uniqueId val="{00000000-84B9-42F0-9B8B-C5C16785D82D}"/>
            </c:ext>
          </c:extLst>
        </c:ser>
        <c:dLbls>
          <c:showLegendKey val="0"/>
          <c:showVal val="0"/>
          <c:showCatName val="0"/>
          <c:showSerName val="0"/>
          <c:showPercent val="0"/>
          <c:showBubbleSize val="0"/>
        </c:dLbls>
        <c:gapWidth val="150"/>
        <c:axId val="2053950304"/>
        <c:axId val="2053942144"/>
      </c:barChart>
      <c:catAx>
        <c:axId val="2053950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942144"/>
        <c:crosses val="autoZero"/>
        <c:auto val="1"/>
        <c:lblAlgn val="ctr"/>
        <c:lblOffset val="100"/>
        <c:noMultiLvlLbl val="0"/>
      </c:catAx>
      <c:valAx>
        <c:axId val="2053942144"/>
        <c:scaling>
          <c:orientation val="minMax"/>
        </c:scaling>
        <c:delete val="1"/>
        <c:axPos val="l"/>
        <c:numFmt formatCode="General" sourceLinked="1"/>
        <c:majorTickMark val="none"/>
        <c:minorTickMark val="none"/>
        <c:tickLblPos val="nextTo"/>
        <c:crossAx val="20539503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[InsuranceProjCompletedcopy.xlsx]Oppr By Product Group!PivotTable29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Opportunity</a:t>
            </a:r>
            <a:r>
              <a:rPr lang="en-US" baseline="0"/>
              <a:t> By Product Group</a:t>
            </a:r>
            <a:endParaRPr lang="en-US"/>
          </a:p>
        </c:rich>
      </c:tx>
      <c:overlay val="0"/>
      <c:spPr>
        <a:solidFill>
          <a:schemeClr val="accent6">
            <a:lumMod val="60000"/>
            <a:lumOff val="40000"/>
          </a:schemeClr>
        </a:solidFill>
        <a:ln>
          <a:solidFill>
            <a:schemeClr val="accent6"/>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rgbClr val="FFFF00"/>
            </a:solidFill>
          </a:ln>
          <a:effectLst/>
          <a:sp3d contourW="25400">
            <a:contourClr>
              <a:srgbClr val="FFFF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rgbClr val="FFFF00"/>
            </a:solidFill>
          </a:ln>
          <a:effectLst/>
          <a:sp3d contourW="25400">
            <a:contourClr>
              <a:srgbClr val="FFFF00"/>
            </a:contourClr>
          </a:sp3d>
        </c:spPr>
      </c:pivotFmt>
      <c:pivotFmt>
        <c:idx val="2"/>
        <c:spPr>
          <a:solidFill>
            <a:schemeClr val="accent1"/>
          </a:solidFill>
          <a:ln w="25400">
            <a:solidFill>
              <a:srgbClr val="FFFF00"/>
            </a:solidFill>
          </a:ln>
          <a:effectLst/>
          <a:sp3d contourW="25400">
            <a:contourClr>
              <a:srgbClr val="FFFF00"/>
            </a:contourClr>
          </a:sp3d>
        </c:spPr>
      </c:pivotFmt>
      <c:pivotFmt>
        <c:idx val="3"/>
        <c:spPr>
          <a:solidFill>
            <a:schemeClr val="accent1"/>
          </a:solidFill>
          <a:ln w="25400">
            <a:solidFill>
              <a:srgbClr val="FFFF00"/>
            </a:solidFill>
          </a:ln>
          <a:effectLst/>
          <a:sp3d contourW="25400">
            <a:contourClr>
              <a:srgbClr val="FFFF00"/>
            </a:contourClr>
          </a:sp3d>
        </c:spPr>
      </c:pivotFmt>
      <c:pivotFmt>
        <c:idx val="4"/>
        <c:spPr>
          <a:solidFill>
            <a:schemeClr val="accent1"/>
          </a:solidFill>
          <a:ln w="25400">
            <a:solidFill>
              <a:srgbClr val="FFFF00"/>
            </a:solidFill>
          </a:ln>
          <a:effectLst/>
          <a:sp3d contourW="25400">
            <a:contourClr>
              <a:srgbClr val="FFFF00"/>
            </a:contourClr>
          </a:sp3d>
        </c:spPr>
      </c:pivotFmt>
      <c:pivotFmt>
        <c:idx val="5"/>
        <c:spPr>
          <a:solidFill>
            <a:schemeClr val="accent1"/>
          </a:solidFill>
          <a:ln w="25400">
            <a:solidFill>
              <a:srgbClr val="FFFF00"/>
            </a:solidFill>
          </a:ln>
          <a:effectLst/>
          <a:sp3d contourW="25400">
            <a:contourClr>
              <a:srgbClr val="FFFF00"/>
            </a:contourClr>
          </a:sp3d>
        </c:spPr>
      </c:pivotFmt>
      <c:pivotFmt>
        <c:idx val="6"/>
        <c:spPr>
          <a:solidFill>
            <a:schemeClr val="accent1"/>
          </a:solidFill>
          <a:ln w="25400">
            <a:solidFill>
              <a:srgbClr val="FFFF00"/>
            </a:solidFill>
          </a:ln>
          <a:effectLst/>
          <a:sp3d contourW="25400">
            <a:contourClr>
              <a:srgbClr val="FFFF00"/>
            </a:contourClr>
          </a:sp3d>
        </c:spPr>
      </c:pivotFmt>
      <c:pivotFmt>
        <c:idx val="7"/>
        <c:spPr>
          <a:solidFill>
            <a:schemeClr val="accent1"/>
          </a:solidFill>
          <a:ln w="25400">
            <a:solidFill>
              <a:srgbClr val="FFFF00"/>
            </a:solidFill>
          </a:ln>
          <a:effectLst/>
          <a:sp3d contourW="25400">
            <a:contourClr>
              <a:srgbClr val="FFFF00"/>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'Oppr By Product Group'!$B$3</c:f>
              <c:strCache>
                <c:ptCount val="1"/>
                <c:pt idx="0">
                  <c:v>Total</c:v>
                </c:pt>
              </c:strCache>
            </c:strRef>
          </c:tx>
          <c:spPr>
            <a:ln>
              <a:solidFill>
                <a:srgbClr val="FFFF00"/>
              </a:solidFill>
            </a:ln>
          </c:spPr>
          <c:dPt>
            <c:idx val="0"/>
            <c:bubble3D val="0"/>
            <c:spPr>
              <a:solidFill>
                <a:schemeClr val="accent1"/>
              </a:solidFill>
              <a:ln w="25400">
                <a:solidFill>
                  <a:srgbClr val="FFFF00"/>
                </a:solidFill>
              </a:ln>
              <a:effectLst/>
              <a:sp3d contourW="25400">
                <a:contourClr>
                  <a:srgbClr val="FFFF00"/>
                </a:contourClr>
              </a:sp3d>
            </c:spPr>
            <c:extLst>
              <c:ext xmlns:c16="http://schemas.microsoft.com/office/drawing/2014/chart" uri="{C3380CC4-5D6E-409C-BE32-E72D297353CC}">
                <c16:uniqueId val="{00000001-4334-475F-A8EE-FEEEE0D46242}"/>
              </c:ext>
            </c:extLst>
          </c:dPt>
          <c:dPt>
            <c:idx val="1"/>
            <c:bubble3D val="0"/>
            <c:spPr>
              <a:solidFill>
                <a:schemeClr val="accent2"/>
              </a:solidFill>
              <a:ln w="25400">
                <a:solidFill>
                  <a:srgbClr val="FFFF00"/>
                </a:solidFill>
              </a:ln>
              <a:effectLst/>
              <a:sp3d contourW="25400">
                <a:contourClr>
                  <a:srgbClr val="FFFF00"/>
                </a:contourClr>
              </a:sp3d>
            </c:spPr>
            <c:extLst>
              <c:ext xmlns:c16="http://schemas.microsoft.com/office/drawing/2014/chart" uri="{C3380CC4-5D6E-409C-BE32-E72D297353CC}">
                <c16:uniqueId val="{00000003-4334-475F-A8EE-FEEEE0D46242}"/>
              </c:ext>
            </c:extLst>
          </c:dPt>
          <c:dPt>
            <c:idx val="2"/>
            <c:bubble3D val="0"/>
            <c:spPr>
              <a:solidFill>
                <a:schemeClr val="accent3"/>
              </a:solidFill>
              <a:ln w="25400">
                <a:solidFill>
                  <a:srgbClr val="FFFF00"/>
                </a:solidFill>
              </a:ln>
              <a:effectLst/>
              <a:sp3d contourW="25400">
                <a:contourClr>
                  <a:srgbClr val="FFFF00"/>
                </a:contourClr>
              </a:sp3d>
            </c:spPr>
            <c:extLst>
              <c:ext xmlns:c16="http://schemas.microsoft.com/office/drawing/2014/chart" uri="{C3380CC4-5D6E-409C-BE32-E72D297353CC}">
                <c16:uniqueId val="{00000005-4334-475F-A8EE-FEEEE0D46242}"/>
              </c:ext>
            </c:extLst>
          </c:dPt>
          <c:dPt>
            <c:idx val="3"/>
            <c:bubble3D val="0"/>
            <c:spPr>
              <a:solidFill>
                <a:schemeClr val="accent4"/>
              </a:solidFill>
              <a:ln w="25400">
                <a:solidFill>
                  <a:srgbClr val="FFFF00"/>
                </a:solidFill>
              </a:ln>
              <a:effectLst/>
              <a:sp3d contourW="25400">
                <a:contourClr>
                  <a:srgbClr val="FFFF00"/>
                </a:contourClr>
              </a:sp3d>
            </c:spPr>
            <c:extLst>
              <c:ext xmlns:c16="http://schemas.microsoft.com/office/drawing/2014/chart" uri="{C3380CC4-5D6E-409C-BE32-E72D297353CC}">
                <c16:uniqueId val="{00000007-4334-475F-A8EE-FEEEE0D46242}"/>
              </c:ext>
            </c:extLst>
          </c:dPt>
          <c:dPt>
            <c:idx val="4"/>
            <c:bubble3D val="0"/>
            <c:spPr>
              <a:solidFill>
                <a:schemeClr val="accent5"/>
              </a:solidFill>
              <a:ln w="25400">
                <a:solidFill>
                  <a:srgbClr val="FFFF00"/>
                </a:solidFill>
              </a:ln>
              <a:effectLst/>
              <a:sp3d contourW="25400">
                <a:contourClr>
                  <a:srgbClr val="FFFF00"/>
                </a:contourClr>
              </a:sp3d>
            </c:spPr>
            <c:extLst>
              <c:ext xmlns:c16="http://schemas.microsoft.com/office/drawing/2014/chart" uri="{C3380CC4-5D6E-409C-BE32-E72D297353CC}">
                <c16:uniqueId val="{00000009-4334-475F-A8EE-FEEEE0D46242}"/>
              </c:ext>
            </c:extLst>
          </c:dPt>
          <c:dPt>
            <c:idx val="5"/>
            <c:bubble3D val="0"/>
            <c:spPr>
              <a:solidFill>
                <a:schemeClr val="accent6"/>
              </a:solidFill>
              <a:ln w="25400">
                <a:solidFill>
                  <a:srgbClr val="FFFF00"/>
                </a:solidFill>
              </a:ln>
              <a:effectLst/>
              <a:sp3d contourW="25400">
                <a:contourClr>
                  <a:srgbClr val="FFFF00"/>
                </a:contourClr>
              </a:sp3d>
            </c:spPr>
            <c:extLst>
              <c:ext xmlns:c16="http://schemas.microsoft.com/office/drawing/2014/chart" uri="{C3380CC4-5D6E-409C-BE32-E72D297353CC}">
                <c16:uniqueId val="{0000000B-4334-475F-A8EE-FEEEE0D46242}"/>
              </c:ext>
            </c:extLst>
          </c:dPt>
          <c:dPt>
            <c:idx val="6"/>
            <c:bubble3D val="0"/>
            <c:spPr>
              <a:solidFill>
                <a:schemeClr val="accent1">
                  <a:lumMod val="60000"/>
                </a:schemeClr>
              </a:solidFill>
              <a:ln w="25400">
                <a:solidFill>
                  <a:srgbClr val="FFFF00"/>
                </a:solidFill>
              </a:ln>
              <a:effectLst/>
              <a:sp3d contourW="25400">
                <a:contourClr>
                  <a:srgbClr val="FFFF00"/>
                </a:contourClr>
              </a:sp3d>
            </c:spPr>
            <c:extLst>
              <c:ext xmlns:c16="http://schemas.microsoft.com/office/drawing/2014/chart" uri="{C3380CC4-5D6E-409C-BE32-E72D297353CC}">
                <c16:uniqueId val="{0000000D-4334-475F-A8EE-FEEEE0D4624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'Oppr By Product Group'!$A$4:$A$11</c:f>
              <c:strCache>
                <c:ptCount val="7"/>
                <c:pt idx="0">
                  <c:v>Employee Benefits</c:v>
                </c:pt>
                <c:pt idx="1">
                  <c:v>Engineering</c:v>
                </c:pt>
                <c:pt idx="2">
                  <c:v>Fire</c:v>
                </c:pt>
                <c:pt idx="3">
                  <c:v>Liability</c:v>
                </c:pt>
                <c:pt idx="4">
                  <c:v>Marine</c:v>
                </c:pt>
                <c:pt idx="5">
                  <c:v>Miscellaneous</c:v>
                </c:pt>
                <c:pt idx="6">
                  <c:v>Terrorism</c:v>
                </c:pt>
              </c:strCache>
            </c:strRef>
          </c:cat>
          <c:val>
            <c:numRef>
              <c:f>'Oppr By Product Group'!$B$4:$B$11</c:f>
              <c:numCache>
                <c:formatCode>General</c:formatCode>
                <c:ptCount val="7"/>
                <c:pt idx="0">
                  <c:v>15</c:v>
                </c:pt>
                <c:pt idx="1">
                  <c:v>6</c:v>
                </c:pt>
                <c:pt idx="2">
                  <c:v>13</c:v>
                </c:pt>
                <c:pt idx="3">
                  <c:v>5</c:v>
                </c:pt>
                <c:pt idx="4">
                  <c:v>7</c:v>
                </c:pt>
                <c:pt idx="5">
                  <c:v>2</c:v>
                </c:pt>
                <c:pt idx="6">
                  <c:v>1</c:v>
                </c:pt>
              </c:numCache>
            </c:numRef>
          </c:val>
          <c:extLst>
            <c:ext xmlns:c16="http://schemas.microsoft.com/office/drawing/2014/chart" uri="{C3380CC4-5D6E-409C-BE32-E72D297353CC}">
              <c16:uniqueId val="{00000000-E8D1-48D2-8A3B-895B4E428D8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[InsuranceProjCompletedcopy.xlsx]Top 4 Opportunity by Revenue!PivotTable30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4</a:t>
            </a:r>
            <a:r>
              <a:rPr lang="en-US" baseline="0"/>
              <a:t> Opportunity By Revenue</a:t>
            </a:r>
            <a:endParaRPr lang="en-US"/>
          </a:p>
        </c:rich>
      </c:tx>
      <c:overlay val="0"/>
      <c:spPr>
        <a:solidFill>
          <a:schemeClr val="accent6">
            <a:lumMod val="60000"/>
            <a:lumOff val="40000"/>
          </a:schemeClr>
        </a:solidFill>
        <a:ln>
          <a:solidFill>
            <a:schemeClr val="accent6"/>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4 Opportunity by Revenue'!$B$3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4 Opportunity by Revenue'!$A$4:$A$8</c:f>
              <c:strCache>
                <c:ptCount val="4"/>
                <c:pt idx="0">
                  <c:v>CVP GMC</c:v>
                </c:pt>
                <c:pt idx="1">
                  <c:v>DB -Mega Policy</c:v>
                </c:pt>
                <c:pt idx="2">
                  <c:v>EL-Group Mediclaim</c:v>
                </c:pt>
                <c:pt idx="3">
                  <c:v>Fire</c:v>
                </c:pt>
              </c:strCache>
            </c:strRef>
          </c:cat>
          <c:val>
            <c:numRef>
              <c:f>'Top 4 Opportunity by Revenue'!$B$4:$B$8</c:f>
              <c:numCache>
                <c:formatCode>#,"K"</c:formatCode>
                <c:ptCount val="4"/>
                <c:pt idx="0">
                  <c:v>350000</c:v>
                </c:pt>
                <c:pt idx="1">
                  <c:v>400000</c:v>
                </c:pt>
                <c:pt idx="2">
                  <c:v>400000</c:v>
                </c:pt>
                <c:pt idx="3">
                  <c:v>500000</c:v>
                </c:pt>
              </c:numCache>
            </c:numRef>
          </c:val>
          <c:extLst>
            <c:ext xmlns:c16="http://schemas.microsoft.com/office/drawing/2014/chart" uri="{C3380CC4-5D6E-409C-BE32-E72D297353CC}">
              <c16:uniqueId val="{00000000-E264-4D32-A831-1A0678A75E60}"/>
            </c:ext>
          </c:extLst>
        </c:ser>
        <c:dLbls>
          <c:showLegendKey val="0"/>
          <c:showVal val="0"/>
          <c:showCatName val="0"/>
          <c:showSerName val="0"/>
          <c:showPercent val="0"/>
          <c:showBubbleSize val="0"/>
        </c:dLbls>
        <c:gapWidth val="182"/>
        <c:axId val="1554304384"/>
        <c:axId val="1554301984"/>
      </c:barChart>
      <c:catAx>
        <c:axId val="1554304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54301984"/>
        <c:crosses val="autoZero"/>
        <c:auto val="1"/>
        <c:lblAlgn val="ctr"/>
        <c:lblOffset val="100"/>
        <c:noMultiLvlLbl val="0"/>
      </c:catAx>
      <c:valAx>
        <c:axId val="1554301984"/>
        <c:scaling>
          <c:orientation val="minMax"/>
        </c:scaling>
        <c:delete val="1"/>
        <c:axPos val="b"/>
        <c:numFmt formatCode="#,&quot;K&quot;" sourceLinked="1"/>
        <c:majorTickMark val="none"/>
        <c:minorTickMark val="none"/>
        <c:tickLblPos val="nextTo"/>
        <c:crossAx val="1554304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[InsuranceProjCompletedcopy.xlsx]Top N Opportunity!PivotTable35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N Opportunity </a:t>
            </a:r>
          </a:p>
        </c:rich>
      </c:tx>
      <c:layout>
        <c:manualLayout>
          <c:xMode val="edge"/>
          <c:yMode val="edge"/>
          <c:x val="0.31843878690128175"/>
          <c:y val="3.7783375314861464E-2"/>
        </c:manualLayout>
      </c:layout>
      <c:overlay val="0"/>
      <c:spPr>
        <a:solidFill>
          <a:schemeClr val="accent6">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N Opportunity'!$I$7</c:f>
              <c:strCache>
                <c:ptCount val="1"/>
                <c:pt idx="0">
                  <c:v>Includeoppur</c:v>
                </c:pt>
              </c:strCache>
            </c:strRef>
          </c:tx>
          <c:spPr>
            <a:solidFill>
              <a:schemeClr val="accent1"/>
            </a:solidFill>
            <a:ln>
              <a:noFill/>
            </a:ln>
            <a:effectLst/>
          </c:spPr>
          <c:invertIfNegative val="0"/>
          <c:cat>
            <c:strRef>
              <c:f>'Top N Opportunity'!$H$8:$H$10</c:f>
              <c:strCache>
                <c:ptCount val="3"/>
                <c:pt idx="0">
                  <c:v>Fire</c:v>
                </c:pt>
                <c:pt idx="1">
                  <c:v>EL-Group Mediclaim</c:v>
                </c:pt>
                <c:pt idx="2">
                  <c:v>DB -Mega Policy</c:v>
                </c:pt>
              </c:strCache>
            </c:strRef>
          </c:cat>
          <c:val>
            <c:numRef>
              <c:f>'Top N Opportunity'!$I$8:$I$10</c:f>
              <c:numCache>
                <c:formatCode>General</c:formatCode>
                <c:ptCount val="3"/>
                <c:pt idx="0">
                  <c:v>1</c:v>
                </c:pt>
                <c:pt idx="1">
                  <c:v>1</c:v>
                </c:pt>
                <c:pt idx="2">
                  <c:v>1</c:v>
                </c:pt>
              </c:numCache>
            </c:numRef>
          </c:val>
          <c:extLst>
            <c:ext xmlns:c16="http://schemas.microsoft.com/office/drawing/2014/chart" uri="{C3380CC4-5D6E-409C-BE32-E72D297353CC}">
              <c16:uniqueId val="{00000000-3F67-4EE0-8317-EF75416F1A4D}"/>
            </c:ext>
          </c:extLst>
        </c:ser>
        <c:ser>
          <c:idx val="1"/>
          <c:order val="1"/>
          <c:tx>
            <c:strRef>
              <c:f>'Top N Opportunity'!$J$7</c:f>
              <c:strCache>
                <c:ptCount val="1"/>
                <c:pt idx="0">
                  <c:v>Rank_oppor</c:v>
                </c:pt>
              </c:strCache>
            </c:strRef>
          </c:tx>
          <c:spPr>
            <a:solidFill>
              <a:schemeClr val="accent2"/>
            </a:solidFill>
            <a:ln>
              <a:noFill/>
            </a:ln>
            <a:effectLst/>
          </c:spPr>
          <c:invertIfNegative val="0"/>
          <c:cat>
            <c:strRef>
              <c:f>'Top N Opportunity'!$H$8:$H$10</c:f>
              <c:strCache>
                <c:ptCount val="3"/>
                <c:pt idx="0">
                  <c:v>Fire</c:v>
                </c:pt>
                <c:pt idx="1">
                  <c:v>EL-Group Mediclaim</c:v>
                </c:pt>
                <c:pt idx="2">
                  <c:v>DB -Mega Policy</c:v>
                </c:pt>
              </c:strCache>
            </c:strRef>
          </c:cat>
          <c:val>
            <c:numRef>
              <c:f>'Top N Opportunity'!$J$8:$J$10</c:f>
              <c:numCache>
                <c:formatCode>General</c:formatCode>
                <c:ptCount val="3"/>
                <c:pt idx="0">
                  <c:v>1</c:v>
                </c:pt>
                <c:pt idx="1">
                  <c:v>2</c:v>
                </c:pt>
                <c:pt idx="2">
                  <c:v>2</c:v>
                </c:pt>
              </c:numCache>
            </c:numRef>
          </c:val>
          <c:extLst>
            <c:ext xmlns:c16="http://schemas.microsoft.com/office/drawing/2014/chart" uri="{C3380CC4-5D6E-409C-BE32-E72D297353CC}">
              <c16:uniqueId val="{00000001-3F67-4EE0-8317-EF75416F1A4D}"/>
            </c:ext>
          </c:extLst>
        </c:ser>
        <c:ser>
          <c:idx val="2"/>
          <c:order val="2"/>
          <c:tx>
            <c:strRef>
              <c:f>'Top N Opportunity'!$K$7</c:f>
              <c:strCache>
                <c:ptCount val="1"/>
                <c:pt idx="0">
                  <c:v>Total Amount</c:v>
                </c:pt>
              </c:strCache>
            </c:strRef>
          </c:tx>
          <c:spPr>
            <a:solidFill>
              <a:schemeClr val="accent2">
                <a:lumMod val="75000"/>
              </a:schemeClr>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N Opportunity'!$H$8:$H$10</c:f>
              <c:strCache>
                <c:ptCount val="3"/>
                <c:pt idx="0">
                  <c:v>Fire</c:v>
                </c:pt>
                <c:pt idx="1">
                  <c:v>EL-Group Mediclaim</c:v>
                </c:pt>
                <c:pt idx="2">
                  <c:v>DB -Mega Policy</c:v>
                </c:pt>
              </c:strCache>
            </c:strRef>
          </c:cat>
          <c:val>
            <c:numRef>
              <c:f>'Top N Opportunity'!$K$8:$K$10</c:f>
              <c:numCache>
                <c:formatCode>#,##0</c:formatCode>
                <c:ptCount val="3"/>
                <c:pt idx="0">
                  <c:v>500000</c:v>
                </c:pt>
                <c:pt idx="1">
                  <c:v>400000</c:v>
                </c:pt>
                <c:pt idx="2">
                  <c:v>400000</c:v>
                </c:pt>
              </c:numCache>
            </c:numRef>
          </c:val>
          <c:extLst>
            <c:ext xmlns:c16="http://schemas.microsoft.com/office/drawing/2014/chart" uri="{C3380CC4-5D6E-409C-BE32-E72D297353CC}">
              <c16:uniqueId val="{00000002-3F67-4EE0-8317-EF75416F1A4D}"/>
            </c:ext>
          </c:extLst>
        </c:ser>
        <c:dLbls>
          <c:showLegendKey val="0"/>
          <c:showVal val="0"/>
          <c:showCatName val="0"/>
          <c:showSerName val="0"/>
          <c:showPercent val="0"/>
          <c:showBubbleSize val="0"/>
        </c:dLbls>
        <c:gapWidth val="182"/>
        <c:axId val="1749650752"/>
        <c:axId val="1749647872"/>
      </c:barChart>
      <c:catAx>
        <c:axId val="1749650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49647872"/>
        <c:crosses val="autoZero"/>
        <c:auto val="1"/>
        <c:lblAlgn val="ctr"/>
        <c:lblOffset val="100"/>
        <c:noMultiLvlLbl val="0"/>
      </c:catAx>
      <c:valAx>
        <c:axId val="1749647872"/>
        <c:scaling>
          <c:orientation val="minMax"/>
        </c:scaling>
        <c:delete val="1"/>
        <c:axPos val="b"/>
        <c:numFmt formatCode="General" sourceLinked="1"/>
        <c:majorTickMark val="none"/>
        <c:minorTickMark val="none"/>
        <c:tickLblPos val="nextTo"/>
        <c:crossAx val="1749650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spPr>
        <a:solidFill>
          <a:schemeClr val="accent6">
            <a:lumMod val="60000"/>
            <a:lumOff val="40000"/>
          </a:schemeClr>
        </a:solidFill>
        <a:ln>
          <a:solidFill>
            <a:srgbClr val="92D050"/>
          </a:solidFill>
        </a:ln>
      </cx:spPr>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Stage Funnel By Revenue</a:t>
          </a:r>
        </a:p>
      </cx:txPr>
    </cx:title>
    <cx:plotArea>
      <cx:plotAreaRegion>
        <cx:plotSurface>
          <cx:spPr>
            <a:noFill/>
            <a:ln>
              <a:noFill/>
            </a:ln>
          </cx:spPr>
        </cx:plotSurface>
        <cx:series layoutId="funnel" uniqueId="{D4A02A8B-130A-4550-84DD-295562BEF179}">
          <cx:tx>
            <cx:txData>
              <cx:f>_xlchart.v2.1</cx:f>
              <cx:v>Revenue Amount</cx:v>
            </cx:txData>
          </cx:tx>
          <cx:spPr>
            <a:solidFill>
              <a:schemeClr val="accent2"/>
            </a:solidFill>
          </cx:spPr>
          <cx:dataLabels>
            <cx:numFmt formatCode="#,&quot;K&quot;" sourceLinked="0"/>
            <cx:spPr>
              <a:noFill/>
              <a:ln w="3175" cap="flat">
                <a:solidFill>
                  <a:schemeClr val="accent2"/>
                </a:solidFill>
              </a:ln>
            </cx:spPr>
            <cx:txPr>
              <a:bodyPr spcFirstLastPara="1" vertOverflow="ellipsis" horzOverflow="overflow" wrap="square" lIns="0" tIns="0" rIns="0" bIns="0" anchor="ctr" anchorCtr="1"/>
              <a:lstStyle/>
              <a:p>
                <a:pPr algn="ctr" rtl="0">
                  <a:defRPr>
                    <a:solidFill>
                      <a:srgbClr val="140000"/>
                    </a:solidFill>
                  </a:defRPr>
                </a:pPr>
                <a:endParaRPr lang="en-US" sz="900" b="0" i="0" u="none" strike="noStrike" baseline="0">
                  <a:solidFill>
                    <a:srgbClr val="140000"/>
                  </a:solidFill>
                  <a:latin typeface="Calibri" panose="020F0502020204030204"/>
                </a:endParaRPr>
              </a:p>
            </cx:txPr>
            <cx:visibility seriesName="0" categoryName="0" value="1"/>
            <cx:separator>, </cx:separator>
          </cx:dataLabels>
          <cx:dataId val="0"/>
        </cx:series>
      </cx:plotAreaRegion>
      <cx:axis id="0">
        <cx:catScaling gapWidth="0.00999999978"/>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plotArea>
  </cx:chart>
  <cx: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spPr>
        <a:solidFill>
          <a:schemeClr val="accent6">
            <a:lumMod val="60000"/>
            <a:lumOff val="40000"/>
          </a:schemeClr>
        </a:solidFill>
        <a:ln>
          <a:solidFill>
            <a:schemeClr val="accent6">
              <a:lumMod val="75000"/>
            </a:schemeClr>
          </a:solidFill>
        </a:ln>
      </cx:spPr>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Stage Funnel By Revenue</a:t>
          </a:r>
        </a:p>
      </cx:txPr>
    </cx:title>
    <cx:plotArea>
      <cx:plotAreaRegion>
        <cx:plotSurface>
          <cx:spPr>
            <a:noFill/>
            <a:ln>
              <a:noFill/>
            </a:ln>
          </cx:spPr>
        </cx:plotSurface>
        <cx:series layoutId="funnel" uniqueId="{D4A02A8B-130A-4550-84DD-295562BEF179}">
          <cx:tx>
            <cx:txData>
              <cx:f>_xlchart.v2.4</cx:f>
              <cx:v>Revenue Amount</cx:v>
            </cx:txData>
          </cx:tx>
          <cx:spPr>
            <a:solidFill>
              <a:schemeClr val="accent2"/>
            </a:solidFill>
          </cx:spPr>
          <cx:dataLabels>
            <cx:numFmt formatCode="#,&quot;K&quot;" sourceLinked="0"/>
            <cx:spPr>
              <a:noFill/>
              <a:ln w="3175" cap="flat">
                <a:solidFill>
                  <a:schemeClr val="accent2"/>
                </a:solidFill>
              </a:ln>
            </cx:spPr>
            <cx:txPr>
              <a:bodyPr spcFirstLastPara="1" vertOverflow="ellipsis" horzOverflow="overflow" wrap="square" lIns="0" tIns="0" rIns="0" bIns="0" anchor="ctr" anchorCtr="1"/>
              <a:lstStyle/>
              <a:p>
                <a:pPr algn="ctr" rtl="0">
                  <a:defRPr>
                    <a:solidFill>
                      <a:srgbClr val="140000"/>
                    </a:solidFill>
                  </a:defRPr>
                </a:pPr>
                <a:endParaRPr lang="en-US" sz="900" b="0" i="0" u="none" strike="noStrike" baseline="0">
                  <a:solidFill>
                    <a:srgbClr val="140000"/>
                  </a:solidFill>
                  <a:latin typeface="Calibri" panose="020F0502020204030204"/>
                </a:endParaRPr>
              </a:p>
            </cx:txPr>
            <cx:visibility seriesName="0" categoryName="0" value="1"/>
            <cx:separator>, </cx:separator>
          </cx:dataLabels>
          <cx:dataId val="0"/>
        </cx:series>
      </cx:plotAreaRegion>
      <cx:axis id="0">
        <cx:catScaling gapWidth="0.00999999978"/>
        <cx:tickLabels/>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Calibri" panose="020F0502020204030204"/>
            </a:endParaRPr>
          </a:p>
        </cx:txPr>
      </cx:axis>
    </cx:plotArea>
  </cx:chart>
  <cx:spPr>
    <a:gradFill flip="none" rotWithShape="1">
      <a:gsLst>
        <a:gs pos="0">
          <a:schemeClr val="accent6">
            <a:lumMod val="0"/>
            <a:lumOff val="100000"/>
          </a:schemeClr>
        </a:gs>
        <a:gs pos="35000">
          <a:schemeClr val="accent6">
            <a:lumMod val="0"/>
            <a:lumOff val="100000"/>
          </a:schemeClr>
        </a:gs>
        <a:gs pos="100000">
          <a:schemeClr val="accent6">
            <a:lumMod val="100000"/>
          </a:schemeClr>
        </a:gs>
      </a:gsLst>
      <a:path path="circle">
        <a:fillToRect l="50000" t="-80000" r="50000" b="180000"/>
      </a:path>
      <a:tileRect/>
    </a:gradFill>
    <a:effectLst>
      <a:glow rad="228600">
        <a:schemeClr val="accent6">
          <a:satMod val="175000"/>
          <a:alpha val="40000"/>
        </a:schemeClr>
      </a:glo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8" Type="http://schemas.openxmlformats.org/officeDocument/2006/relationships/image" Target="../media/image5.emf"/><Relationship Id="rId13" Type="http://schemas.openxmlformats.org/officeDocument/2006/relationships/chart" Target="../charts/chart16.xml"/><Relationship Id="rId3" Type="http://schemas.openxmlformats.org/officeDocument/2006/relationships/chart" Target="../charts/chart12.xml"/><Relationship Id="rId7" Type="http://schemas.openxmlformats.org/officeDocument/2006/relationships/image" Target="../media/image4.emf"/><Relationship Id="rId12" Type="http://schemas.microsoft.com/office/2014/relationships/chartEx" Target="../charts/chartEx2.xml"/><Relationship Id="rId2" Type="http://schemas.openxmlformats.org/officeDocument/2006/relationships/chart" Target="../charts/chart11.xml"/><Relationship Id="rId16" Type="http://schemas.openxmlformats.org/officeDocument/2006/relationships/image" Target="../media/image7.emf"/><Relationship Id="rId1" Type="http://schemas.openxmlformats.org/officeDocument/2006/relationships/chart" Target="../charts/chart10.xml"/><Relationship Id="rId6" Type="http://schemas.openxmlformats.org/officeDocument/2006/relationships/image" Target="../media/image3.emf"/><Relationship Id="rId11" Type="http://schemas.openxmlformats.org/officeDocument/2006/relationships/chart" Target="../charts/chart15.xml"/><Relationship Id="rId5" Type="http://schemas.openxmlformats.org/officeDocument/2006/relationships/image" Target="../media/image2.emf"/><Relationship Id="rId15" Type="http://schemas.openxmlformats.org/officeDocument/2006/relationships/image" Target="../media/image6.png"/><Relationship Id="rId10" Type="http://schemas.openxmlformats.org/officeDocument/2006/relationships/chart" Target="../charts/chart14.xml"/><Relationship Id="rId4" Type="http://schemas.openxmlformats.org/officeDocument/2006/relationships/image" Target="../media/image1.emf"/><Relationship Id="rId9" Type="http://schemas.openxmlformats.org/officeDocument/2006/relationships/chart" Target="../charts/chart13.xml"/><Relationship Id="rId14" Type="http://schemas.openxmlformats.org/officeDocument/2006/relationships/chart" Target="../charts/chart17.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6</xdr:col>
      <xdr:colOff>99060</xdr:colOff>
      <xdr:row>1</xdr:row>
      <xdr:rowOff>68580</xdr:rowOff>
    </xdr:from>
    <xdr:to>
      <xdr:col>17</xdr:col>
      <xdr:colOff>53340</xdr:colOff>
      <xdr:row>22</xdr:row>
      <xdr:rowOff>137160</xdr:rowOff>
    </xdr:to>
    <xdr:graphicFrame macro="">
      <xdr:nvGraphicFramePr>
        <xdr:cNvPr id="2" name="InvoiceAccntExe">
          <a:extLst>
            <a:ext uri="{FF2B5EF4-FFF2-40B4-BE49-F238E27FC236}">
              <a16:creationId xmlns:a16="http://schemas.microsoft.com/office/drawing/2014/main" id="{D22F062F-2545-A7B8-770B-5B0C85812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236220</xdr:colOff>
      <xdr:row>1</xdr:row>
      <xdr:rowOff>160020</xdr:rowOff>
    </xdr:from>
    <xdr:to>
      <xdr:col>20</xdr:col>
      <xdr:colOff>236220</xdr:colOff>
      <xdr:row>15</xdr:row>
      <xdr:rowOff>66675</xdr:rowOff>
    </xdr:to>
    <mc:AlternateContent xmlns:mc="http://schemas.openxmlformats.org/markup-compatibility/2006" xmlns:a14="http://schemas.microsoft.com/office/drawing/2010/main">
      <mc:Choice Requires="a14">
        <xdr:graphicFrame macro="">
          <xdr:nvGraphicFramePr>
            <xdr:cNvPr id="3" name="Account Executive">
              <a:extLst>
                <a:ext uri="{FF2B5EF4-FFF2-40B4-BE49-F238E27FC236}">
                  <a16:creationId xmlns:a16="http://schemas.microsoft.com/office/drawing/2014/main" id="{7037A81C-49D5-A4E8-1D62-DCD6C4D56488}"/>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1134618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472440</xdr:colOff>
      <xdr:row>3</xdr:row>
      <xdr:rowOff>144780</xdr:rowOff>
    </xdr:from>
    <xdr:to>
      <xdr:col>9</xdr:col>
      <xdr:colOff>0</xdr:colOff>
      <xdr:row>21</xdr:row>
      <xdr:rowOff>160020</xdr:rowOff>
    </xdr:to>
    <xdr:graphicFrame macro="">
      <xdr:nvGraphicFramePr>
        <xdr:cNvPr id="4" name="Chart 3">
          <a:extLst>
            <a:ext uri="{FF2B5EF4-FFF2-40B4-BE49-F238E27FC236}">
              <a16:creationId xmlns:a16="http://schemas.microsoft.com/office/drawing/2014/main" id="{81C57925-E173-D209-45BA-6903A7B3F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617220</xdr:colOff>
      <xdr:row>4</xdr:row>
      <xdr:rowOff>7620</xdr:rowOff>
    </xdr:from>
    <xdr:to>
      <xdr:col>12</xdr:col>
      <xdr:colOff>76200</xdr:colOff>
      <xdr:row>19</xdr:row>
      <xdr:rowOff>99060</xdr:rowOff>
    </xdr:to>
    <mc:AlternateContent xmlns:mc="http://schemas.openxmlformats.org/markup-compatibility/2006" xmlns:a14="http://schemas.microsoft.com/office/drawing/2010/main">
      <mc:Choice Requires="a14">
        <xdr:graphicFrame macro="">
          <xdr:nvGraphicFramePr>
            <xdr:cNvPr id="2" name="Account Executive 2">
              <a:extLst>
                <a:ext uri="{FF2B5EF4-FFF2-40B4-BE49-F238E27FC236}">
                  <a16:creationId xmlns:a16="http://schemas.microsoft.com/office/drawing/2014/main" id="{734C308F-F914-1E25-4BCF-206160F1AEF5}"/>
                </a:ext>
              </a:extLst>
            </xdr:cNvPr>
            <xdr:cNvGraphicFramePr/>
          </xdr:nvGraphicFramePr>
          <xdr:xfrm>
            <a:off x="0" y="0"/>
            <a:ext cx="0" cy="0"/>
          </xdr:xfrm>
          <a:graphic>
            <a:graphicData uri="http://schemas.microsoft.com/office/drawing/2010/slicer">
              <sle:slicer xmlns:sle="http://schemas.microsoft.com/office/drawing/2010/slicer" name="Account Executive 2"/>
            </a:graphicData>
          </a:graphic>
        </xdr:graphicFrame>
      </mc:Choice>
      <mc:Fallback xmlns="">
        <xdr:sp macro="" textlink="">
          <xdr:nvSpPr>
            <xdr:cNvPr id="0" name=""/>
            <xdr:cNvSpPr>
              <a:spLocks noTextEdit="1"/>
            </xdr:cNvSpPr>
          </xdr:nvSpPr>
          <xdr:spPr>
            <a:xfrm>
              <a:off x="8702040" y="739140"/>
              <a:ext cx="1584960" cy="2834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67234</xdr:colOff>
      <xdr:row>25</xdr:row>
      <xdr:rowOff>76200</xdr:rowOff>
    </xdr:from>
    <xdr:to>
      <xdr:col>5</xdr:col>
      <xdr:colOff>376517</xdr:colOff>
      <xdr:row>40</xdr:row>
      <xdr:rowOff>44823</xdr:rowOff>
    </xdr:to>
    <xdr:graphicFrame macro="">
      <xdr:nvGraphicFramePr>
        <xdr:cNvPr id="2" name="Chart 1">
          <a:extLst>
            <a:ext uri="{FF2B5EF4-FFF2-40B4-BE49-F238E27FC236}">
              <a16:creationId xmlns:a16="http://schemas.microsoft.com/office/drawing/2014/main" id="{C190D127-52C0-DC8E-84FE-D739EDC7C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443753</xdr:colOff>
      <xdr:row>25</xdr:row>
      <xdr:rowOff>85165</xdr:rowOff>
    </xdr:from>
    <xdr:to>
      <xdr:col>10</xdr:col>
      <xdr:colOff>640977</xdr:colOff>
      <xdr:row>40</xdr:row>
      <xdr:rowOff>44823</xdr:rowOff>
    </xdr:to>
    <xdr:graphicFrame macro="">
      <xdr:nvGraphicFramePr>
        <xdr:cNvPr id="4" name="Chart 3">
          <a:extLst>
            <a:ext uri="{FF2B5EF4-FFF2-40B4-BE49-F238E27FC236}">
              <a16:creationId xmlns:a16="http://schemas.microsoft.com/office/drawing/2014/main" id="{C9603EEA-C979-11A5-1D38-452BB8CFC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730623</xdr:colOff>
      <xdr:row>25</xdr:row>
      <xdr:rowOff>67235</xdr:rowOff>
    </xdr:from>
    <xdr:to>
      <xdr:col>15</xdr:col>
      <xdr:colOff>416859</xdr:colOff>
      <xdr:row>40</xdr:row>
      <xdr:rowOff>121023</xdr:rowOff>
    </xdr:to>
    <xdr:graphicFrame macro="">
      <xdr:nvGraphicFramePr>
        <xdr:cNvPr id="5" name="Chart 4">
          <a:extLst>
            <a:ext uri="{FF2B5EF4-FFF2-40B4-BE49-F238E27FC236}">
              <a16:creationId xmlns:a16="http://schemas.microsoft.com/office/drawing/2014/main" id="{F8529481-E754-ADF5-4EBE-B4D4D63EE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297180</xdr:colOff>
      <xdr:row>9</xdr:row>
      <xdr:rowOff>49530</xdr:rowOff>
    </xdr:from>
    <xdr:to>
      <xdr:col>10</xdr:col>
      <xdr:colOff>281940</xdr:colOff>
      <xdr:row>24</xdr:row>
      <xdr:rowOff>49530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09CE0380-9E52-87F6-32CA-F6C3B772F05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6954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464820</xdr:colOff>
      <xdr:row>12</xdr:row>
      <xdr:rowOff>110490</xdr:rowOff>
    </xdr:from>
    <xdr:to>
      <xdr:col>5</xdr:col>
      <xdr:colOff>541020</xdr:colOff>
      <xdr:row>22</xdr:row>
      <xdr:rowOff>0</xdr:rowOff>
    </xdr:to>
    <xdr:graphicFrame macro="">
      <xdr:nvGraphicFramePr>
        <xdr:cNvPr id="4" name="Chart 3">
          <a:extLst>
            <a:ext uri="{FF2B5EF4-FFF2-40B4-BE49-F238E27FC236}">
              <a16:creationId xmlns:a16="http://schemas.microsoft.com/office/drawing/2014/main" id="{CA253473-F9AA-3575-8B83-58F7DFC12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541020</xdr:colOff>
      <xdr:row>9</xdr:row>
      <xdr:rowOff>160021</xdr:rowOff>
    </xdr:from>
    <xdr:to>
      <xdr:col>9</xdr:col>
      <xdr:colOff>243840</xdr:colOff>
      <xdr:row>13</xdr:row>
      <xdr:rowOff>53340</xdr:rowOff>
    </xdr:to>
    <mc:AlternateContent xmlns:mc="http://schemas.openxmlformats.org/markup-compatibility/2006" xmlns:a14="http://schemas.microsoft.com/office/drawing/2010/main">
      <mc:Choice Requires="a14">
        <xdr:graphicFrame macro="">
          <xdr:nvGraphicFramePr>
            <xdr:cNvPr id="5" name="meeting_date (Year)">
              <a:extLst>
                <a:ext uri="{FF2B5EF4-FFF2-40B4-BE49-F238E27FC236}">
                  <a16:creationId xmlns:a16="http://schemas.microsoft.com/office/drawing/2014/main" id="{B3053271-9C18-BF38-4DF6-F0AC6D023C98}"/>
                </a:ext>
              </a:extLst>
            </xdr:cNvPr>
            <xdr:cNvGraphicFramePr/>
          </xdr:nvGraphicFramePr>
          <xdr:xfrm>
            <a:off x="0" y="0"/>
            <a:ext cx="0" cy="0"/>
          </xdr:xfrm>
          <a:graphic>
            <a:graphicData uri="http://schemas.microsoft.com/office/drawing/2010/slicer">
              <sle:slicer xmlns:sle="http://schemas.microsoft.com/office/drawing/2010/slicer" name="meeting_date (Year)"/>
            </a:graphicData>
          </a:graphic>
        </xdr:graphicFrame>
      </mc:Choice>
      <mc:Fallback xmlns="">
        <xdr:sp macro="" textlink="">
          <xdr:nvSpPr>
            <xdr:cNvPr id="0" name=""/>
            <xdr:cNvSpPr>
              <a:spLocks noTextEdit="1"/>
            </xdr:cNvSpPr>
          </xdr:nvSpPr>
          <xdr:spPr>
            <a:xfrm>
              <a:off x="6720840" y="1805941"/>
              <a:ext cx="182880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411480</xdr:colOff>
      <xdr:row>1</xdr:row>
      <xdr:rowOff>175260</xdr:rowOff>
    </xdr:from>
    <xdr:to>
      <xdr:col>10</xdr:col>
      <xdr:colOff>106680</xdr:colOff>
      <xdr:row>16</xdr:row>
      <xdr:rowOff>175260</xdr:rowOff>
    </xdr:to>
    <xdr:graphicFrame macro="">
      <xdr:nvGraphicFramePr>
        <xdr:cNvPr id="2" name="Chart 1">
          <a:extLst>
            <a:ext uri="{FF2B5EF4-FFF2-40B4-BE49-F238E27FC236}">
              <a16:creationId xmlns:a16="http://schemas.microsoft.com/office/drawing/2014/main" id="{3D962855-38F7-086D-0532-B5688418D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845820</xdr:colOff>
      <xdr:row>0</xdr:row>
      <xdr:rowOff>121920</xdr:rowOff>
    </xdr:from>
    <xdr:to>
      <xdr:col>10</xdr:col>
      <xdr:colOff>541020</xdr:colOff>
      <xdr:row>15</xdr:row>
      <xdr:rowOff>121920</xdr:rowOff>
    </xdr:to>
    <xdr:graphicFrame macro="">
      <xdr:nvGraphicFramePr>
        <xdr:cNvPr id="2" name="Chart 1">
          <a:extLst>
            <a:ext uri="{FF2B5EF4-FFF2-40B4-BE49-F238E27FC236}">
              <a16:creationId xmlns:a16="http://schemas.microsoft.com/office/drawing/2014/main" id="{F197E7B1-B58D-0A30-26B3-D00FECD85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586740</xdr:colOff>
      <xdr:row>5</xdr:row>
      <xdr:rowOff>114301</xdr:rowOff>
    </xdr:from>
    <xdr:to>
      <xdr:col>5</xdr:col>
      <xdr:colOff>472440</xdr:colOff>
      <xdr:row>8</xdr:row>
      <xdr:rowOff>137160</xdr:rowOff>
    </xdr:to>
    <mc:AlternateContent xmlns:mc="http://schemas.openxmlformats.org/markup-compatibility/2006" xmlns:a14="http://schemas.microsoft.com/office/drawing/2010/main">
      <mc:Choice Requires="a14">
        <xdr:graphicFrame macro="">
          <xdr:nvGraphicFramePr>
            <xdr:cNvPr id="2" name="Display Top N">
              <a:extLst>
                <a:ext uri="{FF2B5EF4-FFF2-40B4-BE49-F238E27FC236}">
                  <a16:creationId xmlns:a16="http://schemas.microsoft.com/office/drawing/2014/main" id="{4C96EDDC-D828-590B-C907-FB3E9A983FE4}"/>
                </a:ext>
              </a:extLst>
            </xdr:cNvPr>
            <xdr:cNvGraphicFramePr/>
          </xdr:nvGraphicFramePr>
          <xdr:xfrm>
            <a:off x="0" y="0"/>
            <a:ext cx="0" cy="0"/>
          </xdr:xfrm>
          <a:graphic>
            <a:graphicData uri="http://schemas.microsoft.com/office/drawing/2010/slicer">
              <sle:slicer xmlns:sle="http://schemas.microsoft.com/office/drawing/2010/slicer" name="Display Top N"/>
            </a:graphicData>
          </a:graphic>
        </xdr:graphicFrame>
      </mc:Choice>
      <mc:Fallback xmlns="">
        <xdr:sp macro="" textlink="">
          <xdr:nvSpPr>
            <xdr:cNvPr id="0" name=""/>
            <xdr:cNvSpPr>
              <a:spLocks noTextEdit="1"/>
            </xdr:cNvSpPr>
          </xdr:nvSpPr>
          <xdr:spPr>
            <a:xfrm>
              <a:off x="586740" y="1028701"/>
              <a:ext cx="4777740" cy="571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525780</xdr:colOff>
      <xdr:row>9</xdr:row>
      <xdr:rowOff>137160</xdr:rowOff>
    </xdr:from>
    <xdr:to>
      <xdr:col>6</xdr:col>
      <xdr:colOff>381000</xdr:colOff>
      <xdr:row>26</xdr:row>
      <xdr:rowOff>53340</xdr:rowOff>
    </xdr:to>
    <xdr:graphicFrame macro="">
      <xdr:nvGraphicFramePr>
        <xdr:cNvPr id="3" name="Chart 2">
          <a:extLst>
            <a:ext uri="{FF2B5EF4-FFF2-40B4-BE49-F238E27FC236}">
              <a16:creationId xmlns:a16="http://schemas.microsoft.com/office/drawing/2014/main" id="{45EB7FA3-7D5C-A5F0-7931-49585A92B3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15240</xdr:colOff>
      <xdr:row>0</xdr:row>
      <xdr:rowOff>38100</xdr:rowOff>
    </xdr:from>
    <xdr:to>
      <xdr:col>20</xdr:col>
      <xdr:colOff>495300</xdr:colOff>
      <xdr:row>2</xdr:row>
      <xdr:rowOff>167640</xdr:rowOff>
    </xdr:to>
    <xdr:sp macro="" textlink="">
      <xdr:nvSpPr>
        <xdr:cNvPr id="2" name="TextBox 1">
          <a:extLst>
            <a:ext uri="{FF2B5EF4-FFF2-40B4-BE49-F238E27FC236}">
              <a16:creationId xmlns:a16="http://schemas.microsoft.com/office/drawing/2014/main" id="{D4140C40-0264-9357-8C2F-59E82DDCF948}"/>
            </a:ext>
          </a:extLst>
        </xdr:cNvPr>
        <xdr:cNvSpPr txBox="1"/>
      </xdr:nvSpPr>
      <xdr:spPr>
        <a:xfrm>
          <a:off x="15240" y="38100"/>
          <a:ext cx="12672060" cy="49530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kern="1200">
              <a:solidFill>
                <a:schemeClr val="accent6">
                  <a:lumMod val="50000"/>
                </a:schemeClr>
              </a:solidFill>
              <a:latin typeface="Arial Black" panose="020B0A04020102020204" pitchFamily="34" charset="0"/>
            </a:rPr>
            <a:t>INSURANCE</a:t>
          </a:r>
          <a:r>
            <a:rPr lang="en-IN" sz="2000" b="1" kern="1200" baseline="0">
              <a:solidFill>
                <a:schemeClr val="accent6">
                  <a:lumMod val="50000"/>
                </a:schemeClr>
              </a:solidFill>
              <a:latin typeface="Arial Black" panose="020B0A04020102020204" pitchFamily="34" charset="0"/>
            </a:rPr>
            <a:t> ANALYTICS DASHBOARD</a:t>
          </a:r>
          <a:endParaRPr lang="en-IN" sz="2000" b="1" kern="1200">
            <a:solidFill>
              <a:schemeClr val="accent6">
                <a:lumMod val="50000"/>
              </a:schemeClr>
            </a:solidFill>
            <a:latin typeface="Arial Black" panose="020B0A04020102020204" pitchFamily="34" charset="0"/>
          </a:endParaRPr>
        </a:p>
      </xdr:txBody>
    </xdr:sp>
    <xdr:clientData/>
  </xdr:twoCellAnchor>
  <xdr:twoCellAnchor>
    <xdr:from>
      <xdr:col>0</xdr:col>
      <xdr:colOff>15240</xdr:colOff>
      <xdr:row>3</xdr:row>
      <xdr:rowOff>22861</xdr:rowOff>
    </xdr:from>
    <xdr:to>
      <xdr:col>5</xdr:col>
      <xdr:colOff>601980</xdr:colOff>
      <xdr:row>10</xdr:row>
      <xdr:rowOff>114300</xdr:rowOff>
    </xdr:to>
    <xdr:graphicFrame macro="">
      <xdr:nvGraphicFramePr>
        <xdr:cNvPr id="3" name="Chart 2">
          <a:extLst>
            <a:ext uri="{FF2B5EF4-FFF2-40B4-BE49-F238E27FC236}">
              <a16:creationId xmlns:a16="http://schemas.microsoft.com/office/drawing/2014/main" id="{28B7F301-7244-4FBA-98CB-3C6288B91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15241</xdr:colOff>
      <xdr:row>3</xdr:row>
      <xdr:rowOff>15240</xdr:rowOff>
    </xdr:from>
    <xdr:to>
      <xdr:col>12</xdr:col>
      <xdr:colOff>320040</xdr:colOff>
      <xdr:row>10</xdr:row>
      <xdr:rowOff>114300</xdr:rowOff>
    </xdr:to>
    <xdr:graphicFrame macro="">
      <xdr:nvGraphicFramePr>
        <xdr:cNvPr id="4" name="Chart 3">
          <a:extLst>
            <a:ext uri="{FF2B5EF4-FFF2-40B4-BE49-F238E27FC236}">
              <a16:creationId xmlns:a16="http://schemas.microsoft.com/office/drawing/2014/main" id="{496E5E16-B329-4C90-9D57-8F44190AB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289560</xdr:colOff>
      <xdr:row>3</xdr:row>
      <xdr:rowOff>7620</xdr:rowOff>
    </xdr:from>
    <xdr:to>
      <xdr:col>18</xdr:col>
      <xdr:colOff>396240</xdr:colOff>
      <xdr:row>10</xdr:row>
      <xdr:rowOff>114300</xdr:rowOff>
    </xdr:to>
    <xdr:graphicFrame macro="">
      <xdr:nvGraphicFramePr>
        <xdr:cNvPr id="5" name="Chart 4">
          <a:extLst>
            <a:ext uri="{FF2B5EF4-FFF2-40B4-BE49-F238E27FC236}">
              <a16:creationId xmlns:a16="http://schemas.microsoft.com/office/drawing/2014/main" id="{D8EB872B-2411-4787-B614-F5F55FE45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xdr:colOff>
      <xdr:row>10</xdr:row>
      <xdr:rowOff>121920</xdr:rowOff>
    </xdr:from>
    <xdr:to>
      <xdr:col>2</xdr:col>
      <xdr:colOff>487680</xdr:colOff>
      <xdr:row>12</xdr:row>
      <xdr:rowOff>129540</xdr:rowOff>
    </xdr:to>
    <xdr:pic>
      <xdr:nvPicPr>
        <xdr:cNvPr id="7" name="Picture 6">
          <a:extLst>
            <a:ext uri="{FF2B5EF4-FFF2-40B4-BE49-F238E27FC236}">
              <a16:creationId xmlns:a16="http://schemas.microsoft.com/office/drawing/2014/main" id="{46E0C06C-FDD2-F648-8064-020C15D09BC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 y="1950720"/>
          <a:ext cx="1691640" cy="373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480060</xdr:colOff>
      <xdr:row>10</xdr:row>
      <xdr:rowOff>114300</xdr:rowOff>
    </xdr:from>
    <xdr:to>
      <xdr:col>6</xdr:col>
      <xdr:colOff>7620</xdr:colOff>
      <xdr:row>12</xdr:row>
      <xdr:rowOff>121920</xdr:rowOff>
    </xdr:to>
    <xdr:pic>
      <xdr:nvPicPr>
        <xdr:cNvPr id="10" name="Picture 9">
          <a:extLst>
            <a:ext uri="{FF2B5EF4-FFF2-40B4-BE49-F238E27FC236}">
              <a16:creationId xmlns:a16="http://schemas.microsoft.com/office/drawing/2014/main" id="{5041C111-89EA-29D2-7945-ECDAB105C22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99260" y="1943100"/>
          <a:ext cx="1965960" cy="373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10</xdr:row>
      <xdr:rowOff>114300</xdr:rowOff>
    </xdr:from>
    <xdr:to>
      <xdr:col>9</xdr:col>
      <xdr:colOff>106680</xdr:colOff>
      <xdr:row>12</xdr:row>
      <xdr:rowOff>121920</xdr:rowOff>
    </xdr:to>
    <xdr:pic>
      <xdr:nvPicPr>
        <xdr:cNvPr id="12" name="Picture 11">
          <a:extLst>
            <a:ext uri="{FF2B5EF4-FFF2-40B4-BE49-F238E27FC236}">
              <a16:creationId xmlns:a16="http://schemas.microsoft.com/office/drawing/2014/main" id="{8B7B59D5-D30A-5563-E119-CF3C39CFFD7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657600" y="1943100"/>
          <a:ext cx="1935480" cy="373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297180</xdr:colOff>
      <xdr:row>10</xdr:row>
      <xdr:rowOff>129540</xdr:rowOff>
    </xdr:from>
    <xdr:to>
      <xdr:col>15</xdr:col>
      <xdr:colOff>419100</xdr:colOff>
      <xdr:row>12</xdr:row>
      <xdr:rowOff>137160</xdr:rowOff>
    </xdr:to>
    <xdr:pic>
      <xdr:nvPicPr>
        <xdr:cNvPr id="15" name="Picture 14">
          <a:extLst>
            <a:ext uri="{FF2B5EF4-FFF2-40B4-BE49-F238E27FC236}">
              <a16:creationId xmlns:a16="http://schemas.microsoft.com/office/drawing/2014/main" id="{0E4E018E-1262-BEE8-D270-6D1625F03E69}"/>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612380" y="1958340"/>
          <a:ext cx="1950720" cy="373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403860</xdr:colOff>
      <xdr:row>10</xdr:row>
      <xdr:rowOff>121920</xdr:rowOff>
    </xdr:from>
    <xdr:to>
      <xdr:col>18</xdr:col>
      <xdr:colOff>411480</xdr:colOff>
      <xdr:row>12</xdr:row>
      <xdr:rowOff>129540</xdr:rowOff>
    </xdr:to>
    <xdr:pic>
      <xdr:nvPicPr>
        <xdr:cNvPr id="16" name="Picture 15">
          <a:extLst>
            <a:ext uri="{FF2B5EF4-FFF2-40B4-BE49-F238E27FC236}">
              <a16:creationId xmlns:a16="http://schemas.microsoft.com/office/drawing/2014/main" id="{671A0D3B-A802-5A84-854D-D578AE9793F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9547860" y="1950720"/>
          <a:ext cx="1836420" cy="373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601980</xdr:colOff>
      <xdr:row>12</xdr:row>
      <xdr:rowOff>129540</xdr:rowOff>
    </xdr:from>
    <xdr:to>
      <xdr:col>13</xdr:col>
      <xdr:colOff>7620</xdr:colOff>
      <xdr:row>25</xdr:row>
      <xdr:rowOff>129540</xdr:rowOff>
    </xdr:to>
    <xdr:graphicFrame macro="">
      <xdr:nvGraphicFramePr>
        <xdr:cNvPr id="17" name="Chart 16">
          <a:extLst>
            <a:ext uri="{FF2B5EF4-FFF2-40B4-BE49-F238E27FC236}">
              <a16:creationId xmlns:a16="http://schemas.microsoft.com/office/drawing/2014/main" id="{73867B54-4235-4F28-859D-0370AF566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12</xdr:row>
      <xdr:rowOff>129540</xdr:rowOff>
    </xdr:from>
    <xdr:to>
      <xdr:col>6</xdr:col>
      <xdr:colOff>594360</xdr:colOff>
      <xdr:row>25</xdr:row>
      <xdr:rowOff>121920</xdr:rowOff>
    </xdr:to>
    <xdr:graphicFrame macro="">
      <xdr:nvGraphicFramePr>
        <xdr:cNvPr id="18" name="InvoiceAccntExe">
          <a:extLst>
            <a:ext uri="{FF2B5EF4-FFF2-40B4-BE49-F238E27FC236}">
              <a16:creationId xmlns:a16="http://schemas.microsoft.com/office/drawing/2014/main" id="{C7ADCE87-3550-480F-80CB-49205D567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25</xdr:row>
      <xdr:rowOff>137160</xdr:rowOff>
    </xdr:from>
    <xdr:to>
      <xdr:col>6</xdr:col>
      <xdr:colOff>213360</xdr:colOff>
      <xdr:row>40</xdr:row>
      <xdr:rowOff>45720</xdr:rowOff>
    </xdr:to>
    <xdr:graphicFrame macro="">
      <xdr:nvGraphicFramePr>
        <xdr:cNvPr id="6" name="Chart 5">
          <a:extLst>
            <a:ext uri="{FF2B5EF4-FFF2-40B4-BE49-F238E27FC236}">
              <a16:creationId xmlns:a16="http://schemas.microsoft.com/office/drawing/2014/main" id="{BF0AB247-53EC-42AB-A49A-56F5A51CB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228600</xdr:colOff>
      <xdr:row>25</xdr:row>
      <xdr:rowOff>144780</xdr:rowOff>
    </xdr:from>
    <xdr:to>
      <xdr:col>12</xdr:col>
      <xdr:colOff>99060</xdr:colOff>
      <xdr:row>40</xdr:row>
      <xdr:rowOff>60960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2BF3E09B-951F-4DF7-B8B7-9501C7A670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3886200" y="4716780"/>
              <a:ext cx="3528060" cy="2659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137160</xdr:colOff>
      <xdr:row>25</xdr:row>
      <xdr:rowOff>137160</xdr:rowOff>
    </xdr:from>
    <xdr:to>
      <xdr:col>20</xdr:col>
      <xdr:colOff>502920</xdr:colOff>
      <xdr:row>40</xdr:row>
      <xdr:rowOff>30480</xdr:rowOff>
    </xdr:to>
    <xdr:graphicFrame macro="">
      <xdr:nvGraphicFramePr>
        <xdr:cNvPr id="9" name="Chart 8">
          <a:extLst>
            <a:ext uri="{FF2B5EF4-FFF2-40B4-BE49-F238E27FC236}">
              <a16:creationId xmlns:a16="http://schemas.microsoft.com/office/drawing/2014/main" id="{0E7D4812-920A-430B-A516-6D3D1E071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13</xdr:col>
      <xdr:colOff>22860</xdr:colOff>
      <xdr:row>22</xdr:row>
      <xdr:rowOff>7620</xdr:rowOff>
    </xdr:from>
    <xdr:to>
      <xdr:col>18</xdr:col>
      <xdr:colOff>426720</xdr:colOff>
      <xdr:row>25</xdr:row>
      <xdr:rowOff>106680</xdr:rowOff>
    </xdr:to>
    <mc:AlternateContent xmlns:mc="http://schemas.openxmlformats.org/markup-compatibility/2006" xmlns:a14="http://schemas.microsoft.com/office/drawing/2010/main">
      <mc:Choice Requires="a14">
        <xdr:graphicFrame macro="">
          <xdr:nvGraphicFramePr>
            <xdr:cNvPr id="11" name="Display Top N 1">
              <a:extLst>
                <a:ext uri="{FF2B5EF4-FFF2-40B4-BE49-F238E27FC236}">
                  <a16:creationId xmlns:a16="http://schemas.microsoft.com/office/drawing/2014/main" id="{FCDF208A-DB62-4894-81C4-7400C1DB9079}"/>
                </a:ext>
              </a:extLst>
            </xdr:cNvPr>
            <xdr:cNvGraphicFramePr/>
          </xdr:nvGraphicFramePr>
          <xdr:xfrm>
            <a:off x="0" y="0"/>
            <a:ext cx="0" cy="0"/>
          </xdr:xfrm>
          <a:graphic>
            <a:graphicData uri="http://schemas.microsoft.com/office/drawing/2010/slicer">
              <sle:slicer xmlns:sle="http://schemas.microsoft.com/office/drawing/2010/slicer" name="Display Top N 1"/>
            </a:graphicData>
          </a:graphic>
        </xdr:graphicFrame>
      </mc:Choice>
      <mc:Fallback xmlns="">
        <xdr:sp macro="" textlink="">
          <xdr:nvSpPr>
            <xdr:cNvPr id="0" name=""/>
            <xdr:cNvSpPr>
              <a:spLocks noTextEdit="1"/>
            </xdr:cNvSpPr>
          </xdr:nvSpPr>
          <xdr:spPr>
            <a:xfrm>
              <a:off x="7947660" y="4030980"/>
              <a:ext cx="3451860" cy="647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7620</xdr:colOff>
      <xdr:row>12</xdr:row>
      <xdr:rowOff>99060</xdr:rowOff>
    </xdr:from>
    <xdr:to>
      <xdr:col>18</xdr:col>
      <xdr:colOff>411480</xdr:colOff>
      <xdr:row>21</xdr:row>
      <xdr:rowOff>160020</xdr:rowOff>
    </xdr:to>
    <xdr:graphicFrame macro="">
      <xdr:nvGraphicFramePr>
        <xdr:cNvPr id="13" name="Chart 12">
          <a:extLst>
            <a:ext uri="{FF2B5EF4-FFF2-40B4-BE49-F238E27FC236}">
              <a16:creationId xmlns:a16="http://schemas.microsoft.com/office/drawing/2014/main" id="{DBD7A331-7E59-4CD6-90A3-0D997D36D7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18</xdr:col>
      <xdr:colOff>419100</xdr:colOff>
      <xdr:row>2</xdr:row>
      <xdr:rowOff>160020</xdr:rowOff>
    </xdr:from>
    <xdr:to>
      <xdr:col>20</xdr:col>
      <xdr:colOff>487680</xdr:colOff>
      <xdr:row>6</xdr:row>
      <xdr:rowOff>53339</xdr:rowOff>
    </xdr:to>
    <mc:AlternateContent xmlns:mc="http://schemas.openxmlformats.org/markup-compatibility/2006" xmlns:a14="http://schemas.microsoft.com/office/drawing/2010/main">
      <mc:Choice Requires="a14">
        <xdr:graphicFrame macro="">
          <xdr:nvGraphicFramePr>
            <xdr:cNvPr id="19" name="meeting_date (Year) 1">
              <a:extLst>
                <a:ext uri="{FF2B5EF4-FFF2-40B4-BE49-F238E27FC236}">
                  <a16:creationId xmlns:a16="http://schemas.microsoft.com/office/drawing/2014/main" id="{48EE2755-221E-4073-B0D6-B7BF3FB26AEF}"/>
                </a:ext>
              </a:extLst>
            </xdr:cNvPr>
            <xdr:cNvGraphicFramePr/>
          </xdr:nvGraphicFramePr>
          <xdr:xfrm>
            <a:off x="0" y="0"/>
            <a:ext cx="0" cy="0"/>
          </xdr:xfrm>
          <a:graphic>
            <a:graphicData uri="http://schemas.microsoft.com/office/drawing/2010/slicer">
              <sle:slicer xmlns:sle="http://schemas.microsoft.com/office/drawing/2010/slicer" name="meeting_date (Year) 1"/>
            </a:graphicData>
          </a:graphic>
        </xdr:graphicFrame>
      </mc:Choice>
      <mc:Fallback xmlns="">
        <xdr:sp macro="" textlink="">
          <xdr:nvSpPr>
            <xdr:cNvPr id="0" name=""/>
            <xdr:cNvSpPr>
              <a:spLocks noTextEdit="1"/>
            </xdr:cNvSpPr>
          </xdr:nvSpPr>
          <xdr:spPr>
            <a:xfrm>
              <a:off x="11391900" y="525780"/>
              <a:ext cx="1287780" cy="6248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426720</xdr:colOff>
      <xdr:row>6</xdr:row>
      <xdr:rowOff>68580</xdr:rowOff>
    </xdr:from>
    <xdr:to>
      <xdr:col>20</xdr:col>
      <xdr:colOff>487680</xdr:colOff>
      <xdr:row>25</xdr:row>
      <xdr:rowOff>114300</xdr:rowOff>
    </xdr:to>
    <mc:AlternateContent xmlns:mc="http://schemas.openxmlformats.org/markup-compatibility/2006" xmlns:a14="http://schemas.microsoft.com/office/drawing/2010/main">
      <mc:Choice Requires="a14">
        <xdr:graphicFrame macro="">
          <xdr:nvGraphicFramePr>
            <xdr:cNvPr id="20" name="Account Executive 1">
              <a:extLst>
                <a:ext uri="{FF2B5EF4-FFF2-40B4-BE49-F238E27FC236}">
                  <a16:creationId xmlns:a16="http://schemas.microsoft.com/office/drawing/2014/main" id="{7C340188-1038-4C2F-81E8-501C50A37D5F}"/>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1399520" y="1165860"/>
              <a:ext cx="1280160" cy="3520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53339</xdr:colOff>
      <xdr:row>0</xdr:row>
      <xdr:rowOff>45719</xdr:rowOff>
    </xdr:from>
    <xdr:to>
      <xdr:col>5</xdr:col>
      <xdr:colOff>38100</xdr:colOff>
      <xdr:row>2</xdr:row>
      <xdr:rowOff>167640</xdr:rowOff>
    </xdr:to>
    <xdr:pic>
      <xdr:nvPicPr>
        <xdr:cNvPr id="22" name="Picture 21">
          <a:extLst>
            <a:ext uri="{FF2B5EF4-FFF2-40B4-BE49-F238E27FC236}">
              <a16:creationId xmlns:a16="http://schemas.microsoft.com/office/drawing/2014/main" id="{D8A40BEB-33C8-68AF-DFFF-F54529BEA92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491739" y="45719"/>
          <a:ext cx="594361" cy="48768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9</xdr:col>
          <xdr:colOff>99060</xdr:colOff>
          <xdr:row>10</xdr:row>
          <xdr:rowOff>129540</xdr:rowOff>
        </xdr:from>
        <xdr:to>
          <xdr:col>12</xdr:col>
          <xdr:colOff>312420</xdr:colOff>
          <xdr:row>12</xdr:row>
          <xdr:rowOff>121920</xdr:rowOff>
        </xdr:to>
        <xdr:pic>
          <xdr:nvPicPr>
            <xdr:cNvPr id="25" name="Picture 24">
              <a:extLst>
                <a:ext uri="{FF2B5EF4-FFF2-40B4-BE49-F238E27FC236}">
                  <a16:creationId xmlns:a16="http://schemas.microsoft.com/office/drawing/2014/main" id="{00F666C5-74A7-7837-5AA6-F174D7014BE3}"/>
                </a:ext>
              </a:extLst>
            </xdr:cNvPr>
            <xdr:cNvPicPr>
              <a:picLocks noChangeAspect="1" noChangeArrowheads="1"/>
              <a:extLst>
                <a:ext uri="{84589F7E-364E-4C9E-8A38-B11213B215E9}">
                  <a14:cameraTool cellRange="'TAN(income_class)'!$O$12:$O$13" spid="_x0000_s9225"/>
                </a:ext>
              </a:extLst>
            </xdr:cNvPicPr>
          </xdr:nvPicPr>
          <xdr:blipFill>
            <a:blip xmlns:r="http://schemas.openxmlformats.org/officeDocument/2006/relationships" r:embed="rId16"/>
            <a:srcRect/>
            <a:stretch>
              <a:fillRect/>
            </a:stretch>
          </xdr:blipFill>
          <xdr:spPr bwMode="auto">
            <a:xfrm>
              <a:off x="5585460" y="1958340"/>
              <a:ext cx="2042160" cy="35814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mela Michael" refreshedDate="45666.536656944445" createdVersion="8" refreshedVersion="8" minRefreshableVersion="3" recordCount="3" xr:uid="{981CC188-D2D7-4D1D-9033-9982CA97CD64}">
  <cacheSource type="worksheet">
    <worksheetSource name="New"/>
  </cacheSource>
  <cacheFields count="2">
    <cacheField name="New" numFmtId="0">
      <sharedItems count="3">
        <s v="Target"/>
        <s v="Achievement"/>
        <s v="Invoice"/>
      </sharedItems>
    </cacheField>
    <cacheField name="Values2" numFmtId="0">
      <sharedItems containsSemiMixedTypes="0" containsString="0" containsNumber="1" minValue="569815" maxValue="19673793"/>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ela Michael" refreshedDate="45667.735746874998" backgroundQuery="1" createdVersion="8" refreshedVersion="8" minRefreshableVersion="3" recordCount="0" supportSubquery="1" supportAdvancedDrill="1" xr:uid="{B45EEDEF-C0B3-4AE2-8B24-17D7CD369288}">
  <cacheSource type="external" connectionId="7"/>
  <cacheFields count="2">
    <cacheField name="[Measures].[Sum of Amount]" caption="Sum of Amount" numFmtId="0" hierarchy="68" level="32767"/>
    <cacheField name="[invoice].[income_class].[income_class]" caption="income_class" numFmtId="0" hierarchy="53" level="1">
      <sharedItems containsBlank="1" count="4">
        <m/>
        <s v="Cross Sell"/>
        <s v="New"/>
        <s v="Renewal"/>
      </sharedItems>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di_bdgt].[Branch]" caption="Branch" attribute="1" defaultMemberUniqueName="[Indi_bdgt].[Branch].[All]" allUniqueName="[Indi_bdgt].[Branch].[All]" dimensionUniqueName="[Indi_bdgt]" displayFolder="" count="0" memberValueDatatype="130" unbalanced="0"/>
    <cacheHierarchy uniqueName="[Indi_bdgt].[Sales person ID]" caption="Sales person ID" attribute="1" defaultMemberUniqueName="[Indi_bdgt].[Sales person ID].[All]" allUniqueName="[Indi_bdgt].[Sales person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0" memberValueDatatype="130" unbalanced="0"/>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Table9].[Display Top N]" caption="Display Top N" attribute="1" defaultMemberUniqueName="[Table9].[Display Top N].[All]" allUniqueName="[Table9].[Display Top N].[All]" dimensionUniqueName="[Table9]" displayFolder="" count="0"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invoice" count="0" oneField="1">
      <fieldsUsage count="1">
        <fieldUsage x="0"/>
      </fieldsUsage>
      <extLst>
        <ext xmlns:x15="http://schemas.microsoft.com/office/spreadsheetml/2010/11/main" uri="{B97F6D7D-B522-45F9-BDA1-12C45D357490}">
          <x15:cacheHierarchy aggregatedColumn="56"/>
        </ext>
      </extLst>
    </cacheHierarchy>
    <cacheHierarchy uniqueName="[Measures].[Count of Amount]" caption="Count of Amount" measure="1" displayFolder="" measureGroup="invoice" count="0">
      <extLst>
        <ext xmlns:x15="http://schemas.microsoft.com/office/spreadsheetml/2010/11/main" uri="{B97F6D7D-B522-45F9-BDA1-12C45D357490}">
          <x15:cacheHierarchy aggregatedColumn="56"/>
        </ext>
      </extLst>
    </cacheHierarchy>
    <cacheHierarchy uniqueName="[Measures].[Count of income_class]" caption="Count of income_class" measure="1" displayFolder="" measureGroup="invoice" count="0">
      <extLst>
        <ext xmlns:x15="http://schemas.microsoft.com/office/spreadsheetml/2010/11/main" uri="{B97F6D7D-B522-45F9-BDA1-12C45D357490}">
          <x15:cacheHierarchy aggregatedColumn="53"/>
        </ext>
      </extLst>
    </cacheHierarchy>
    <cacheHierarchy uniqueName="[Measures].[Count of meeting_date (Year)]" caption="Count of meeting_date (Year)" measure="1" displayFolder="" measureGroup="meeting_list" count="0">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62"/>
        </ext>
      </extLst>
    </cacheHierarchy>
    <cacheHierarchy uniqueName="[Measures].[Sum of Amount 2]" caption="Sum of Amount 2" measure="1" displayFolder="" measureGroup="brokerage" count="0">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_bdgt" count="0">
      <extLst>
        <ext xmlns:x15="http://schemas.microsoft.com/office/spreadsheetml/2010/11/main" uri="{B97F6D7D-B522-45F9-BDA1-12C45D357490}">
          <x15:cacheHierarchy aggregatedColumn="43"/>
        </ext>
      </extLst>
    </cacheHierarchy>
    <cacheHierarchy uniqueName="[Measures].[Sum of Cross sell bugdet]" caption="Sum of Cross sell bugdet" measure="1" displayFolder="" measureGroup="Indi_bdgt" count="0">
      <extLst>
        <ext xmlns:x15="http://schemas.microsoft.com/office/spreadsheetml/2010/11/main" uri="{B97F6D7D-B522-45F9-BDA1-12C45D357490}">
          <x15:cacheHierarchy aggregatedColumn="44"/>
        </ext>
      </extLst>
    </cacheHierarchy>
    <cacheHierarchy uniqueName="[Measures].[Sum of Renewal Budget]" caption="Sum of Renewal Budget" measure="1" displayFolder="" measureGroup="Indi_bdgt" count="0">
      <extLst>
        <ext xmlns:x15="http://schemas.microsoft.com/office/spreadsheetml/2010/11/main" uri="{B97F6D7D-B522-45F9-BDA1-12C45D357490}">
          <x15:cacheHierarchy aggregatedColumn="45"/>
        </ext>
      </extLst>
    </cacheHierarchy>
    <cacheHierarchy uniqueName="[Measures].[Sum of revenue_amount]" caption="Sum of revenue_amount" measure="1" displayFolder="" measureGroup="gcrm_opportunity" count="0">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 count="0">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 count="0">
      <extLst>
        <ext xmlns:x15="http://schemas.microsoft.com/office/spreadsheetml/2010/11/main" uri="{B97F6D7D-B522-45F9-BDA1-12C45D357490}">
          <x15:cacheHierarchy aggregatedColumn="26"/>
        </ext>
      </extLst>
    </cacheHierarchy>
    <cacheHierarchy uniqueName="[Measures].[Sum of Display Top N]" caption="Sum of Display Top N" measure="1" displayFolder="" measureGroup="Table9" count="0">
      <extLst>
        <ext xmlns:x15="http://schemas.microsoft.com/office/spreadsheetml/2010/11/main" uri="{B97F6D7D-B522-45F9-BDA1-12C45D357490}">
          <x15:cacheHierarchy aggregatedColumn="66"/>
        </ext>
      </extLst>
    </cacheHierarchy>
    <cacheHierarchy uniqueName="[Measures].[Selected Top N]" caption="Selected Top N" measure="1" displayFolder="" measureGroup="Table9" count="0"/>
    <cacheHierarchy uniqueName="[Measures].[Total Amount]" caption="Total Amount" measure="1" displayFolder="" measureGroup="Table9" count="0"/>
    <cacheHierarchy uniqueName="[Measures].[Rank_oppor]" caption="Rank_oppor" measure="1" displayFolder="" measureGroup="Table9" count="0"/>
    <cacheHierarchy uniqueName="[Measures].[Includeoppur]" caption="Includeoppur" measure="1" displayFolder="" measureGroup="Table9"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_bdgt]" caption="__XL_Count Indi_bdgt" measure="1" displayFolder="" measureGroup="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ies>
  <kpis count="0"/>
  <dimensions count="8">
    <dimension name="brokerage" uniqueName="[brokerage]" caption="brokerage"/>
    <dimension name="fees" uniqueName="[fees]" caption="fees"/>
    <dimension name="gcrm_opportunity" uniqueName="[gcrm_opportunity]" caption="gcrm_opportunity"/>
    <dimension name="Indi_bdgt" uniqueName="[Indi_bdgt]" caption="Indi_bdgt"/>
    <dimension name="invoice" uniqueName="[invoice]" caption="invoice"/>
    <dimension measure="1" name="Measures" uniqueName="[Measures]" caption="Measures"/>
    <dimension name="meeting_list" uniqueName="[meeting_list]" caption="meeting_list"/>
    <dimension name="Table9" uniqueName="[Table9]" caption="Table9"/>
  </dimensions>
  <measureGroups count="7">
    <measureGroup name="brokerage" caption="brokerage"/>
    <measureGroup name="fees" caption="fees"/>
    <measureGroup name="gcrm_opportunity" caption="gcrm_opportunity"/>
    <measureGroup name="Indi_bdgt" caption="Indi_bdgt"/>
    <measureGroup name="invoice" caption="invoice"/>
    <measureGroup name="meeting_list" caption="meeting_list"/>
    <measureGroup name="Table9" caption="Table9"/>
  </measureGroups>
  <maps count="7">
    <map measureGroup="0" dimension="0"/>
    <map measureGroup="1" dimension="1"/>
    <map measureGroup="2" dimension="2"/>
    <map measureGroup="3" dimension="3"/>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ela Michael" refreshedDate="45667.735748032406" backgroundQuery="1" createdVersion="8" refreshedVersion="8" minRefreshableVersion="3" recordCount="0" supportSubquery="1" supportAdvancedDrill="1" xr:uid="{30CB0DC7-05B6-4C59-8618-DBC3E2026D0F}">
  <cacheSource type="external" connectionId="7"/>
  <cacheFields count="3">
    <cacheField name="[Measures].[Sum of New Budget]" caption="Sum of New Budget" numFmtId="0" hierarchy="75" level="32767"/>
    <cacheField name="[Measures].[Sum of Cross sell bugdet]" caption="Sum of Cross sell bugdet" numFmtId="0" hierarchy="76" level="32767"/>
    <cacheField name="[Measures].[Sum of Renewal Budget]" caption="Sum of Renewal Budget" numFmtId="0" hierarchy="77" level="32767"/>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di_bdgt].[Branch]" caption="Branch" attribute="1" defaultMemberUniqueName="[Indi_bdgt].[Branch].[All]" allUniqueName="[Indi_bdgt].[Branch].[All]" dimensionUniqueName="[Indi_bdgt]" displayFolder="" count="0" memberValueDatatype="130" unbalanced="0"/>
    <cacheHierarchy uniqueName="[Indi_bdgt].[Sales person ID]" caption="Sales person ID" attribute="1" defaultMemberUniqueName="[Indi_bdgt].[Sales person ID].[All]" allUniqueName="[Indi_bdgt].[Sales person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0" memberValueDatatype="130" unbalanced="0"/>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Table9].[Display Top N]" caption="Display Top N" attribute="1" defaultMemberUniqueName="[Table9].[Display Top N].[All]" allUniqueName="[Table9].[Display Top N].[All]" dimensionUniqueName="[Table9]" displayFolder="" count="0"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invoice" count="0">
      <extLst>
        <ext xmlns:x15="http://schemas.microsoft.com/office/spreadsheetml/2010/11/main" uri="{B97F6D7D-B522-45F9-BDA1-12C45D357490}">
          <x15:cacheHierarchy aggregatedColumn="56"/>
        </ext>
      </extLst>
    </cacheHierarchy>
    <cacheHierarchy uniqueName="[Measures].[Count of Amount]" caption="Count of Amount" measure="1" displayFolder="" measureGroup="invoice" count="0">
      <extLst>
        <ext xmlns:x15="http://schemas.microsoft.com/office/spreadsheetml/2010/11/main" uri="{B97F6D7D-B522-45F9-BDA1-12C45D357490}">
          <x15:cacheHierarchy aggregatedColumn="56"/>
        </ext>
      </extLst>
    </cacheHierarchy>
    <cacheHierarchy uniqueName="[Measures].[Count of income_class]" caption="Count of income_class" measure="1" displayFolder="" measureGroup="invoice" count="0">
      <extLst>
        <ext xmlns:x15="http://schemas.microsoft.com/office/spreadsheetml/2010/11/main" uri="{B97F6D7D-B522-45F9-BDA1-12C45D357490}">
          <x15:cacheHierarchy aggregatedColumn="53"/>
        </ext>
      </extLst>
    </cacheHierarchy>
    <cacheHierarchy uniqueName="[Measures].[Count of meeting_date (Year)]" caption="Count of meeting_date (Year)" measure="1" displayFolder="" measureGroup="meeting_list" count="0">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62"/>
        </ext>
      </extLst>
    </cacheHierarchy>
    <cacheHierarchy uniqueName="[Measures].[Sum of Amount 2]" caption="Sum of Amount 2" measure="1" displayFolder="" measureGroup="brokerage" count="0">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_bdgt" count="0" oneField="1">
      <fieldsUsage count="1">
        <fieldUsage x="0"/>
      </fieldsUsage>
      <extLst>
        <ext xmlns:x15="http://schemas.microsoft.com/office/spreadsheetml/2010/11/main" uri="{B97F6D7D-B522-45F9-BDA1-12C45D357490}">
          <x15:cacheHierarchy aggregatedColumn="43"/>
        </ext>
      </extLst>
    </cacheHierarchy>
    <cacheHierarchy uniqueName="[Measures].[Sum of Cross sell bugdet]" caption="Sum of Cross sell bugdet" measure="1" displayFolder="" measureGroup="Indi_bdgt" count="0" oneField="1">
      <fieldsUsage count="1">
        <fieldUsage x="1"/>
      </fieldsUsage>
      <extLst>
        <ext xmlns:x15="http://schemas.microsoft.com/office/spreadsheetml/2010/11/main" uri="{B97F6D7D-B522-45F9-BDA1-12C45D357490}">
          <x15:cacheHierarchy aggregatedColumn="44"/>
        </ext>
      </extLst>
    </cacheHierarchy>
    <cacheHierarchy uniqueName="[Measures].[Sum of Renewal Budget]" caption="Sum of Renewal Budget" measure="1" displayFolder="" measureGroup="Indi_bdgt" count="0" oneField="1">
      <fieldsUsage count="1">
        <fieldUsage x="2"/>
      </fieldsUsage>
      <extLst>
        <ext xmlns:x15="http://schemas.microsoft.com/office/spreadsheetml/2010/11/main" uri="{B97F6D7D-B522-45F9-BDA1-12C45D357490}">
          <x15:cacheHierarchy aggregatedColumn="45"/>
        </ext>
      </extLst>
    </cacheHierarchy>
    <cacheHierarchy uniqueName="[Measures].[Sum of revenue_amount]" caption="Sum of revenue_amount" measure="1" displayFolder="" measureGroup="gcrm_opportunity" count="0">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 count="0">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 count="0">
      <extLst>
        <ext xmlns:x15="http://schemas.microsoft.com/office/spreadsheetml/2010/11/main" uri="{B97F6D7D-B522-45F9-BDA1-12C45D357490}">
          <x15:cacheHierarchy aggregatedColumn="26"/>
        </ext>
      </extLst>
    </cacheHierarchy>
    <cacheHierarchy uniqueName="[Measures].[Sum of Display Top N]" caption="Sum of Display Top N" measure="1" displayFolder="" measureGroup="Table9" count="0">
      <extLst>
        <ext xmlns:x15="http://schemas.microsoft.com/office/spreadsheetml/2010/11/main" uri="{B97F6D7D-B522-45F9-BDA1-12C45D357490}">
          <x15:cacheHierarchy aggregatedColumn="66"/>
        </ext>
      </extLst>
    </cacheHierarchy>
    <cacheHierarchy uniqueName="[Measures].[Selected Top N]" caption="Selected Top N" measure="1" displayFolder="" measureGroup="Table9" count="0"/>
    <cacheHierarchy uniqueName="[Measures].[Total Amount]" caption="Total Amount" measure="1" displayFolder="" measureGroup="Table9" count="0"/>
    <cacheHierarchy uniqueName="[Measures].[Rank_oppor]" caption="Rank_oppor" measure="1" displayFolder="" measureGroup="Table9" count="0"/>
    <cacheHierarchy uniqueName="[Measures].[Includeoppur]" caption="Includeoppur" measure="1" displayFolder="" measureGroup="Table9"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_bdgt]" caption="__XL_Count Indi_bdgt" measure="1" displayFolder="" measureGroup="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ies>
  <kpis count="0"/>
  <dimensions count="8">
    <dimension name="brokerage" uniqueName="[brokerage]" caption="brokerage"/>
    <dimension name="fees" uniqueName="[fees]" caption="fees"/>
    <dimension name="gcrm_opportunity" uniqueName="[gcrm_opportunity]" caption="gcrm_opportunity"/>
    <dimension name="Indi_bdgt" uniqueName="[Indi_bdgt]" caption="Indi_bdgt"/>
    <dimension name="invoice" uniqueName="[invoice]" caption="invoice"/>
    <dimension measure="1" name="Measures" uniqueName="[Measures]" caption="Measures"/>
    <dimension name="meeting_list" uniqueName="[meeting_list]" caption="meeting_list"/>
    <dimension name="Table9" uniqueName="[Table9]" caption="Table9"/>
  </dimensions>
  <measureGroups count="7">
    <measureGroup name="brokerage" caption="brokerage"/>
    <measureGroup name="fees" caption="fees"/>
    <measureGroup name="gcrm_opportunity" caption="gcrm_opportunity"/>
    <measureGroup name="Indi_bdgt" caption="Indi_bdgt"/>
    <measureGroup name="invoice" caption="invoice"/>
    <measureGroup name="meeting_list" caption="meeting_list"/>
    <measureGroup name="Table9" caption="Table9"/>
  </measureGroups>
  <maps count="7">
    <map measureGroup="0" dimension="0"/>
    <map measureGroup="1" dimension="1"/>
    <map measureGroup="2" dimension="2"/>
    <map measureGroup="3" dimension="3"/>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ela Michael" refreshedDate="45667.808252430557" backgroundQuery="1" createdVersion="8" refreshedVersion="8" minRefreshableVersion="3" recordCount="0" supportSubquery="1" supportAdvancedDrill="1" xr:uid="{6EBDEC00-D32A-4D3A-9371-8634643B434C}">
  <cacheSource type="external" connectionId="7"/>
  <cacheFields count="2">
    <cacheField name="[meeting_list].[meeting_date (Year)].[meeting_date (Year)]" caption="meeting_date (Year)" numFmtId="0" hierarchy="63" level="1">
      <sharedItems count="2">
        <s v="2019"/>
        <s v="2020"/>
      </sharedItems>
    </cacheField>
    <cacheField name="[Measures].[Count of meeting_date]" caption="Count of meeting_date" numFmtId="0" hierarchy="72" level="32767"/>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di_bdgt].[Branch]" caption="Branch" attribute="1" defaultMemberUniqueName="[Indi_bdgt].[Branch].[All]" allUniqueName="[Indi_bdgt].[Branch].[All]" dimensionUniqueName="[Indi_bdgt]" displayFolder="" count="0" memberValueDatatype="130" unbalanced="0"/>
    <cacheHierarchy uniqueName="[Indi_bdgt].[Sales person ID]" caption="Sales person ID" attribute="1" defaultMemberUniqueName="[Indi_bdgt].[Sales person ID].[All]" allUniqueName="[Indi_bdgt].[Sales person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0" memberValueDatatype="130" unbalanced="0"/>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0"/>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Table9].[Display Top N]" caption="Display Top N" attribute="1" defaultMemberUniqueName="[Table9].[Display Top N].[All]" allUniqueName="[Table9].[Display Top N].[All]" dimensionUniqueName="[Table9]" displayFolder="" count="0"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invoice" count="0">
      <extLst>
        <ext xmlns:x15="http://schemas.microsoft.com/office/spreadsheetml/2010/11/main" uri="{B97F6D7D-B522-45F9-BDA1-12C45D357490}">
          <x15:cacheHierarchy aggregatedColumn="56"/>
        </ext>
      </extLst>
    </cacheHierarchy>
    <cacheHierarchy uniqueName="[Measures].[Count of Amount]" caption="Count of Amount" measure="1" displayFolder="" measureGroup="invoice" count="0">
      <extLst>
        <ext xmlns:x15="http://schemas.microsoft.com/office/spreadsheetml/2010/11/main" uri="{B97F6D7D-B522-45F9-BDA1-12C45D357490}">
          <x15:cacheHierarchy aggregatedColumn="56"/>
        </ext>
      </extLst>
    </cacheHierarchy>
    <cacheHierarchy uniqueName="[Measures].[Count of income_class]" caption="Count of income_class" measure="1" displayFolder="" measureGroup="invoice" count="0">
      <extLst>
        <ext xmlns:x15="http://schemas.microsoft.com/office/spreadsheetml/2010/11/main" uri="{B97F6D7D-B522-45F9-BDA1-12C45D357490}">
          <x15:cacheHierarchy aggregatedColumn="53"/>
        </ext>
      </extLst>
    </cacheHierarchy>
    <cacheHierarchy uniqueName="[Measures].[Count of meeting_date (Year)]" caption="Count of meeting_date (Year)" measure="1" displayFolder="" measureGroup="meeting_list" count="0">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_list" count="0" oneField="1">
      <fieldsUsage count="1">
        <fieldUsage x="1"/>
      </fieldsUsage>
      <extLst>
        <ext xmlns:x15="http://schemas.microsoft.com/office/spreadsheetml/2010/11/main" uri="{B97F6D7D-B522-45F9-BDA1-12C45D357490}">
          <x15:cacheHierarchy aggregatedColumn="62"/>
        </ext>
      </extLst>
    </cacheHierarchy>
    <cacheHierarchy uniqueName="[Measures].[Sum of Amount 2]" caption="Sum of Amount 2" measure="1" displayFolder="" measureGroup="brokerage" count="0">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_bdgt" count="0">
      <extLst>
        <ext xmlns:x15="http://schemas.microsoft.com/office/spreadsheetml/2010/11/main" uri="{B97F6D7D-B522-45F9-BDA1-12C45D357490}">
          <x15:cacheHierarchy aggregatedColumn="43"/>
        </ext>
      </extLst>
    </cacheHierarchy>
    <cacheHierarchy uniqueName="[Measures].[Sum of Cross sell bugdet]" caption="Sum of Cross sell bugdet" measure="1" displayFolder="" measureGroup="Indi_bdgt" count="0">
      <extLst>
        <ext xmlns:x15="http://schemas.microsoft.com/office/spreadsheetml/2010/11/main" uri="{B97F6D7D-B522-45F9-BDA1-12C45D357490}">
          <x15:cacheHierarchy aggregatedColumn="44"/>
        </ext>
      </extLst>
    </cacheHierarchy>
    <cacheHierarchy uniqueName="[Measures].[Sum of Renewal Budget]" caption="Sum of Renewal Budget" measure="1" displayFolder="" measureGroup="Indi_bdgt" count="0">
      <extLst>
        <ext xmlns:x15="http://schemas.microsoft.com/office/spreadsheetml/2010/11/main" uri="{B97F6D7D-B522-45F9-BDA1-12C45D357490}">
          <x15:cacheHierarchy aggregatedColumn="45"/>
        </ext>
      </extLst>
    </cacheHierarchy>
    <cacheHierarchy uniqueName="[Measures].[Sum of revenue_amount]" caption="Sum of revenue_amount" measure="1" displayFolder="" measureGroup="gcrm_opportunity" count="0">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 count="0">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 count="0">
      <extLst>
        <ext xmlns:x15="http://schemas.microsoft.com/office/spreadsheetml/2010/11/main" uri="{B97F6D7D-B522-45F9-BDA1-12C45D357490}">
          <x15:cacheHierarchy aggregatedColumn="26"/>
        </ext>
      </extLst>
    </cacheHierarchy>
    <cacheHierarchy uniqueName="[Measures].[Sum of Display Top N]" caption="Sum of Display Top N" measure="1" displayFolder="" measureGroup="Table9" count="0">
      <extLst>
        <ext xmlns:x15="http://schemas.microsoft.com/office/spreadsheetml/2010/11/main" uri="{B97F6D7D-B522-45F9-BDA1-12C45D357490}">
          <x15:cacheHierarchy aggregatedColumn="66"/>
        </ext>
      </extLst>
    </cacheHierarchy>
    <cacheHierarchy uniqueName="[Measures].[Selected Top N]" caption="Selected Top N" measure="1" displayFolder="" measureGroup="Table9" count="0"/>
    <cacheHierarchy uniqueName="[Measures].[Total Amount]" caption="Total Amount" measure="1" displayFolder="" measureGroup="Table9" count="0"/>
    <cacheHierarchy uniqueName="[Measures].[Rank_oppor]" caption="Rank_oppor" measure="1" displayFolder="" measureGroup="Table9" count="0"/>
    <cacheHierarchy uniqueName="[Measures].[Includeoppur]" caption="Includeoppur" measure="1" displayFolder="" measureGroup="Table9"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_bdgt]" caption="__XL_Count Indi_bdgt" measure="1" displayFolder="" measureGroup="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ies>
  <kpis count="0"/>
  <dimensions count="8">
    <dimension name="brokerage" uniqueName="[brokerage]" caption="brokerage"/>
    <dimension name="fees" uniqueName="[fees]" caption="fees"/>
    <dimension name="gcrm_opportunity" uniqueName="[gcrm_opportunity]" caption="gcrm_opportunity"/>
    <dimension name="Indi_bdgt" uniqueName="[Indi_bdgt]" caption="Indi_bdgt"/>
    <dimension name="invoice" uniqueName="[invoice]" caption="invoice"/>
    <dimension measure="1" name="Measures" uniqueName="[Measures]" caption="Measures"/>
    <dimension name="meeting_list" uniqueName="[meeting_list]" caption="meeting_list"/>
    <dimension name="Table9" uniqueName="[Table9]" caption="Table9"/>
  </dimensions>
  <measureGroups count="7">
    <measureGroup name="brokerage" caption="brokerage"/>
    <measureGroup name="fees" caption="fees"/>
    <measureGroup name="gcrm_opportunity" caption="gcrm_opportunity"/>
    <measureGroup name="Indi_bdgt" caption="Indi_bdgt"/>
    <measureGroup name="invoice" caption="invoice"/>
    <measureGroup name="meeting_list" caption="meeting_list"/>
    <measureGroup name="Table9" caption="Table9"/>
  </measureGroups>
  <maps count="7">
    <map measureGroup="0" dimension="0"/>
    <map measureGroup="1" dimension="1"/>
    <map measureGroup="2" dimension="2"/>
    <map measureGroup="3" dimension="3"/>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ela Michael" refreshedDate="45667.913780092589" backgroundQuery="1" createdVersion="8" refreshedVersion="8" minRefreshableVersion="3" recordCount="0" supportSubquery="1" supportAdvancedDrill="1" xr:uid="{B3534B71-4832-4B2E-8A56-660A130BAD51}">
  <cacheSource type="external" connectionId="7"/>
  <cacheFields count="2">
    <cacheField name="[meeting_list].[meeting_date (Year)].[meeting_date (Year)]" caption="meeting_date (Year)" numFmtId="0" hierarchy="63" level="1">
      <sharedItems count="2">
        <s v="2019"/>
        <s v="2020"/>
      </sharedItems>
    </cacheField>
    <cacheField name="[Measures].[Count of meeting_date]" caption="Count of meeting_date" numFmtId="0" hierarchy="72" level="32767"/>
  </cacheFields>
  <cacheHierarchies count="94">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Id]" caption="Account Id" attribute="1" defaultMemberUniqueName="[brokerage].[Account Id].[All]" allUniqueName="[brokerage].[Account Id].[All]" dimensionUniqueName="[brokerage]" displayFolder="" count="2" memberValueDatatype="20" unbalanced="0"/>
    <cacheHierarchy uniqueName="[brokerage].[Account Exe ID]" caption="Account Exe ID" attribute="1" defaultMemberUniqueName="[brokerage].[Account Exe ID].[All]" allUniqueName="[brokerage].[Account Exe ID].[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Salesperson ID]" caption="Salesperson ID" attribute="1" defaultMemberUniqueName="[fees].[Salesperson ID].[All]" allUniqueName="[fees].[Salesperson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2"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2"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2"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2"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2"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2" memberValueDatatype="7" unbalanced="0"/>
    <cacheHierarchy uniqueName="[gcrm_opportunity].[stage]" caption="stage" attribute="1" defaultMemberUniqueName="[gcrm_opportunity].[stage].[All]" allUniqueName="[gcrm_opportunity].[stage].[All]" dimensionUniqueName="[gcrm_opportunity]" displayFolder="" count="2" memberValueDatatype="130" unbalanced="0"/>
    <cacheHierarchy uniqueName="[gcrm_opportunity].[branch]" caption="branch" attribute="1" defaultMemberUniqueName="[gcrm_opportunity].[branch].[All]" allUniqueName="[gcrm_opportunity].[branch].[All]" dimensionUniqueName="[gcrm_opportunity]" displayFolder="" count="2" memberValueDatatype="130" unbalanced="0"/>
    <cacheHierarchy uniqueName="[gcrm_opportunity].[specialty]" caption="specialty" attribute="1" defaultMemberUniqueName="[gcrm_opportunity].[specialty].[All]" allUniqueName="[gcrm_opportunity].[specialty].[All]" dimensionUniqueName="[gcrm_opportunity]" displayFolder="" count="2"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2"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2" memberValueDatatype="130" unbalanced="0"/>
    <cacheHierarchy uniqueName="[gcrm_opportunity].[risk_details]" caption="risk_details" attribute="1" defaultMemberUniqueName="[gcrm_opportunity].[risk_details].[All]" allUniqueName="[gcrm_opportunity].[risk_details].[All]" dimensionUniqueName="[gcrm_opportunity]" displayFolder="" count="2" memberValueDatatype="130" unbalanced="0"/>
    <cacheHierarchy uniqueName="[Indi_bdgt].[Branch]" caption="Branch" attribute="1" defaultMemberUniqueName="[Indi_bdgt].[Branch].[All]" allUniqueName="[Indi_bdgt].[Branch].[All]" dimensionUniqueName="[Indi_bdgt]" displayFolder="" count="2" memberValueDatatype="130" unbalanced="0"/>
    <cacheHierarchy uniqueName="[Indi_bdgt].[Sales person ID]" caption="Sales person ID" attribute="1" defaultMemberUniqueName="[Indi_bdgt].[Sales person ID].[All]" allUniqueName="[Indi_bdgt].[Sales person ID].[All]" dimensionUniqueName="[Indi_bdgt]" displayFolder="" count="2"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cacheHierarchy uniqueName="[Indi_bdgt].[New Role2]" caption="New Role2" attribute="1" defaultMemberUniqueName="[Indi_bdgt].[New Role2].[All]" allUniqueName="[Indi_bdgt].[New Role2].[All]" dimensionUniqueName="[Indi_bdgt]" displayFolder="" count="2" memberValueDatatype="130" unbalanced="0"/>
    <cacheHierarchy uniqueName="[Indi_bdgt].[New Budget]" caption="New Budget" attribute="1" defaultMemberUniqueName="[Indi_bdgt].[New Budget].[All]" allUniqueName="[Indi_bdgt].[New Budget].[All]" dimensionUniqueName="[Indi_bdgt]" displayFolder="" count="2" memberValueDatatype="20" unbalanced="0"/>
    <cacheHierarchy uniqueName="[Indi_bdgt].[Cross sell bugdet]" caption="Cross sell bugdet" attribute="1" defaultMemberUniqueName="[Indi_bdgt].[Cross sell bugdet].[All]" allUniqueName="[Indi_bdgt].[Cross sell bugdet].[All]" dimensionUniqueName="[Indi_bdgt]" displayFolder="" count="2" memberValueDatatype="20" unbalanced="0"/>
    <cacheHierarchy uniqueName="[Indi_bdgt].[Renewal Budget]" caption="Renewal Budget" attribute="1" defaultMemberUniqueName="[Indi_bdgt].[Renewal Budget].[All]" allUniqueName="[Indi_bdgt].[Renewal Budget].[All]" dimensionUniqueName="[Indi_bdgt]" displayFolder="" count="2" memberValueDatatype="2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_name]" caption="client_name" attribute="1" defaultMemberUniqueName="[invoice].[client_name].[All]" allUniqueName="[invoice].[client_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meeting_list].[Account Exe ID]" caption="Account Exe ID" attribute="1" defaultMemberUniqueName="[meeting_list].[Account Exe ID].[All]" allUniqueName="[meeting_list].[Account Exe ID].[All]" dimensionUniqueName="[meeting_list]" displayFolder="" count="2" memberValueDatatype="20" unbalanced="0"/>
    <cacheHierarchy uniqueName="[meeting_list].[Account Executive]" caption="Account Executive" attribute="1" defaultMemberUniqueName="[meeting_list].[Account Executive].[All]" allUniqueName="[meeting_list].[Account Executive].[All]" dimensionUniqueName="[meeting_list]" displayFolder="" count="2" memberValueDatatype="130" unbalanced="0"/>
    <cacheHierarchy uniqueName="[meeting_list].[branch_name]" caption="branch_name" attribute="1" defaultMemberUniqueName="[meeting_list].[branch_name].[All]" allUniqueName="[meeting_list].[branch_name].[All]" dimensionUniqueName="[meeting_list]" displayFolder="" count="2" memberValueDatatype="130" unbalanced="0"/>
    <cacheHierarchy uniqueName="[meeting_list].[global_attendees]" caption="global_attendees" attribute="1" defaultMemberUniqueName="[meeting_list].[global_attendees].[All]" allUniqueName="[meeting_list].[global_attendees].[All]" dimensionUniqueName="[meeting_list]" displayFolder="" count="2" memberValueDatatype="130" unbalanced="0"/>
    <cacheHierarchy uniqueName="[meeting_list].[meeting_date]" caption="meeting_date" attribute="1" time="1" defaultMemberUniqueName="[meeting_list].[meeting_date].[All]" allUniqueName="[meeting_list].[meeting_date].[All]" dimensionUniqueName="[meeting_list]" displayFolder="" count="2"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fieldsUsage count="2">
        <fieldUsage x="-1"/>
        <fieldUsage x="0"/>
      </fieldsUsage>
    </cacheHierarchy>
    <cacheHierarchy uniqueName="[meeting_list].[meeting_date (Quarter)]" caption="meeting_date (Quarter)" attribute="1" defaultMemberUniqueName="[meeting_list].[meeting_date (Quarter)].[All]" allUniqueName="[meeting_list].[meeting_date (Quarter)].[All]" dimensionUniqueName="[meeting_list]" displayFolder="" count="2"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2" memberValueDatatype="130" unbalanced="0"/>
    <cacheHierarchy uniqueName="[Table9].[Display Top N]" caption="Display Top N" attribute="1" defaultMemberUniqueName="[Table9].[Display Top N].[All]" allUniqueName="[Table9].[Display Top N].[All]" dimensionUniqueName="[Table9]" displayFolder="" count="2"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2" memberValueDatatype="20" unbalanced="0" hidden="1"/>
    <cacheHierarchy uniqueName="[Measures].[Sum of Amount]" caption="Sum of Amount" measure="1" displayFolder="" measureGroup="invoice" count="0">
      <extLst>
        <ext xmlns:x15="http://schemas.microsoft.com/office/spreadsheetml/2010/11/main" uri="{B97F6D7D-B522-45F9-BDA1-12C45D357490}">
          <x15:cacheHierarchy aggregatedColumn="56"/>
        </ext>
      </extLst>
    </cacheHierarchy>
    <cacheHierarchy uniqueName="[Measures].[Count of Amount]" caption="Count of Amount" measure="1" displayFolder="" measureGroup="invoice" count="0">
      <extLst>
        <ext xmlns:x15="http://schemas.microsoft.com/office/spreadsheetml/2010/11/main" uri="{B97F6D7D-B522-45F9-BDA1-12C45D357490}">
          <x15:cacheHierarchy aggregatedColumn="56"/>
        </ext>
      </extLst>
    </cacheHierarchy>
    <cacheHierarchy uniqueName="[Measures].[Count of income_class]" caption="Count of income_class" measure="1" displayFolder="" measureGroup="invoice" count="0">
      <extLst>
        <ext xmlns:x15="http://schemas.microsoft.com/office/spreadsheetml/2010/11/main" uri="{B97F6D7D-B522-45F9-BDA1-12C45D357490}">
          <x15:cacheHierarchy aggregatedColumn="53"/>
        </ext>
      </extLst>
    </cacheHierarchy>
    <cacheHierarchy uniqueName="[Measures].[Count of meeting_date (Year)]" caption="Count of meeting_date (Year)" measure="1" displayFolder="" measureGroup="meeting_list" count="0">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_list" count="0" oneField="1">
      <fieldsUsage count="1">
        <fieldUsage x="1"/>
      </fieldsUsage>
      <extLst>
        <ext xmlns:x15="http://schemas.microsoft.com/office/spreadsheetml/2010/11/main" uri="{B97F6D7D-B522-45F9-BDA1-12C45D357490}">
          <x15:cacheHierarchy aggregatedColumn="62"/>
        </ext>
      </extLst>
    </cacheHierarchy>
    <cacheHierarchy uniqueName="[Measures].[Sum of Amount 2]" caption="Sum of Amount 2" measure="1" displayFolder="" measureGroup="brokerage" count="0">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_bdgt" count="0">
      <extLst>
        <ext xmlns:x15="http://schemas.microsoft.com/office/spreadsheetml/2010/11/main" uri="{B97F6D7D-B522-45F9-BDA1-12C45D357490}">
          <x15:cacheHierarchy aggregatedColumn="43"/>
        </ext>
      </extLst>
    </cacheHierarchy>
    <cacheHierarchy uniqueName="[Measures].[Sum of Cross sell bugdet]" caption="Sum of Cross sell bugdet" measure="1" displayFolder="" measureGroup="Indi_bdgt" count="0">
      <extLst>
        <ext xmlns:x15="http://schemas.microsoft.com/office/spreadsheetml/2010/11/main" uri="{B97F6D7D-B522-45F9-BDA1-12C45D357490}">
          <x15:cacheHierarchy aggregatedColumn="44"/>
        </ext>
      </extLst>
    </cacheHierarchy>
    <cacheHierarchy uniqueName="[Measures].[Sum of Renewal Budget]" caption="Sum of Renewal Budget" measure="1" displayFolder="" measureGroup="Indi_bdgt" count="0">
      <extLst>
        <ext xmlns:x15="http://schemas.microsoft.com/office/spreadsheetml/2010/11/main" uri="{B97F6D7D-B522-45F9-BDA1-12C45D357490}">
          <x15:cacheHierarchy aggregatedColumn="45"/>
        </ext>
      </extLst>
    </cacheHierarchy>
    <cacheHierarchy uniqueName="[Measures].[Sum of revenue_amount]" caption="Sum of revenue_amount" measure="1" displayFolder="" measureGroup="gcrm_opportunity" count="0">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 count="0">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 count="0">
      <extLst>
        <ext xmlns:x15="http://schemas.microsoft.com/office/spreadsheetml/2010/11/main" uri="{B97F6D7D-B522-45F9-BDA1-12C45D357490}">
          <x15:cacheHierarchy aggregatedColumn="26"/>
        </ext>
      </extLst>
    </cacheHierarchy>
    <cacheHierarchy uniqueName="[Measures].[Sum of Display Top N]" caption="Sum of Display Top N" measure="1" displayFolder="" measureGroup="Table9" count="0">
      <extLst>
        <ext xmlns:x15="http://schemas.microsoft.com/office/spreadsheetml/2010/11/main" uri="{B97F6D7D-B522-45F9-BDA1-12C45D357490}">
          <x15:cacheHierarchy aggregatedColumn="66"/>
        </ext>
      </extLst>
    </cacheHierarchy>
    <cacheHierarchy uniqueName="[Measures].[Selected Top N]" caption="Selected Top N" measure="1" displayFolder="" measureGroup="Table9" count="0"/>
    <cacheHierarchy uniqueName="[Measures].[Total Amount]" caption="Total Amount" measure="1" displayFolder="" measureGroup="Table9" count="0"/>
    <cacheHierarchy uniqueName="[Measures].[Rank_oppor]" caption="Rank_oppor" measure="1" displayFolder="" measureGroup="Table9" count="0"/>
    <cacheHierarchy uniqueName="[Measures].[Includeoppur]" caption="Includeoppur" measure="1" displayFolder="" measureGroup="Table9"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_bdgt]" caption="__XL_Count Indi_bdgt" measure="1" displayFolder="" measureGroup="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ies>
  <kpis count="0"/>
  <dimensions count="8">
    <dimension name="brokerage" uniqueName="[brokerage]" caption="brokerage"/>
    <dimension name="fees" uniqueName="[fees]" caption="fees"/>
    <dimension name="gcrm_opportunity" uniqueName="[gcrm_opportunity]" caption="gcrm_opportunity"/>
    <dimension name="Indi_bdgt" uniqueName="[Indi_bdgt]" caption="Indi_bdgt"/>
    <dimension name="invoice" uniqueName="[invoice]" caption="invoice"/>
    <dimension measure="1" name="Measures" uniqueName="[Measures]" caption="Measures"/>
    <dimension name="meeting_list" uniqueName="[meeting_list]" caption="meeting_list"/>
    <dimension name="Table9" uniqueName="[Table9]" caption="Table9"/>
  </dimensions>
  <measureGroups count="7">
    <measureGroup name="brokerage" caption="brokerage"/>
    <measureGroup name="fees" caption="fees"/>
    <measureGroup name="gcrm_opportunity" caption="gcrm_opportunity"/>
    <measureGroup name="Indi_bdgt" caption="Indi_bdgt"/>
    <measureGroup name="invoice" caption="invoice"/>
    <measureGroup name="meeting_list" caption="meeting_list"/>
    <measureGroup name="Table9" caption="Table9"/>
  </measureGroups>
  <maps count="7">
    <map measureGroup="0" dimension="0"/>
    <map measureGroup="1" dimension="1"/>
    <map measureGroup="2" dimension="2"/>
    <map measureGroup="3" dimension="3"/>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ela Michael" refreshedDate="45667.913856250001" backgroundQuery="1" createdVersion="8" refreshedVersion="8" minRefreshableVersion="3" recordCount="0" supportSubquery="1" supportAdvancedDrill="1" xr:uid="{DF755EC6-77A7-40DA-8875-3AF8B824416E}">
  <cacheSource type="external" connectionId="7"/>
  <cacheFields count="3">
    <cacheField name="[invoice].[Account Executive].[Account Executive]" caption="Account Executive" numFmtId="0" hierarchy="52" level="1">
      <sharedItems count="11">
        <s v="Abhinav Shivam"/>
        <s v="Animesh Rawat"/>
        <s v="Ankita Shah"/>
        <s v="Divya Dhingra"/>
        <s v="Gautam Murkunde"/>
        <s v="Mark"/>
        <s v="Neel Jain"/>
        <s v="Shloka Shelat"/>
        <s v="Shobhit Agarwal"/>
        <s v="Vidit Shah"/>
        <s v="Vinay"/>
      </sharedItems>
    </cacheField>
    <cacheField name="[Measures].[Count of Amount]" caption="Count of Amount" numFmtId="0" hierarchy="69" level="32767"/>
    <cacheField name="[invoice].[income_class].[income_class]" caption="income_class" numFmtId="0" hierarchy="53" level="1">
      <sharedItems containsBlank="1" count="4">
        <m/>
        <s v="Cross Sell"/>
        <s v="New"/>
        <s v="Renewal"/>
      </sharedItems>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di_bdgt].[Branch]" caption="Branch" attribute="1" defaultMemberUniqueName="[Indi_bdgt].[Branch].[All]" allUniqueName="[Indi_bdgt].[Branch].[All]" dimensionUniqueName="[Indi_bdgt]" displayFolder="" count="0" memberValueDatatype="130" unbalanced="0"/>
    <cacheHierarchy uniqueName="[Indi_bdgt].[Sales person ID]" caption="Sales person ID" attribute="1" defaultMemberUniqueName="[Indi_bdgt].[Sales person ID].[All]" allUniqueName="[Indi_bdgt].[Sales person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0" memberValueDatatype="130" unbalanced="0"/>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2"/>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Table9].[Display Top N]" caption="Display Top N" attribute="1" defaultMemberUniqueName="[Table9].[Display Top N].[All]" allUniqueName="[Table9].[Display Top N].[All]" dimensionUniqueName="[Table9]" displayFolder="" count="0"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invoice" count="0">
      <extLst>
        <ext xmlns:x15="http://schemas.microsoft.com/office/spreadsheetml/2010/11/main" uri="{B97F6D7D-B522-45F9-BDA1-12C45D357490}">
          <x15:cacheHierarchy aggregatedColumn="56"/>
        </ext>
      </extLst>
    </cacheHierarchy>
    <cacheHierarchy uniqueName="[Measures].[Count of Amount]" caption="Count of Amount" measure="1" displayFolder="" measureGroup="invoice" count="0" oneField="1">
      <fieldsUsage count="1">
        <fieldUsage x="1"/>
      </fieldsUsage>
      <extLst>
        <ext xmlns:x15="http://schemas.microsoft.com/office/spreadsheetml/2010/11/main" uri="{B97F6D7D-B522-45F9-BDA1-12C45D357490}">
          <x15:cacheHierarchy aggregatedColumn="56"/>
        </ext>
      </extLst>
    </cacheHierarchy>
    <cacheHierarchy uniqueName="[Measures].[Count of income_class]" caption="Count of income_class" measure="1" displayFolder="" measureGroup="invoice" count="0">
      <extLst>
        <ext xmlns:x15="http://schemas.microsoft.com/office/spreadsheetml/2010/11/main" uri="{B97F6D7D-B522-45F9-BDA1-12C45D357490}">
          <x15:cacheHierarchy aggregatedColumn="53"/>
        </ext>
      </extLst>
    </cacheHierarchy>
    <cacheHierarchy uniqueName="[Measures].[Count of meeting_date (Year)]" caption="Count of meeting_date (Year)" measure="1" displayFolder="" measureGroup="meeting_list" count="0">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62"/>
        </ext>
      </extLst>
    </cacheHierarchy>
    <cacheHierarchy uniqueName="[Measures].[Sum of Amount 2]" caption="Sum of Amount 2" measure="1" displayFolder="" measureGroup="brokerage" count="0">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_bdgt" count="0">
      <extLst>
        <ext xmlns:x15="http://schemas.microsoft.com/office/spreadsheetml/2010/11/main" uri="{B97F6D7D-B522-45F9-BDA1-12C45D357490}">
          <x15:cacheHierarchy aggregatedColumn="43"/>
        </ext>
      </extLst>
    </cacheHierarchy>
    <cacheHierarchy uniqueName="[Measures].[Sum of Cross sell bugdet]" caption="Sum of Cross sell bugdet" measure="1" displayFolder="" measureGroup="Indi_bdgt" count="0">
      <extLst>
        <ext xmlns:x15="http://schemas.microsoft.com/office/spreadsheetml/2010/11/main" uri="{B97F6D7D-B522-45F9-BDA1-12C45D357490}">
          <x15:cacheHierarchy aggregatedColumn="44"/>
        </ext>
      </extLst>
    </cacheHierarchy>
    <cacheHierarchy uniqueName="[Measures].[Sum of Renewal Budget]" caption="Sum of Renewal Budget" measure="1" displayFolder="" measureGroup="Indi_bdgt" count="0">
      <extLst>
        <ext xmlns:x15="http://schemas.microsoft.com/office/spreadsheetml/2010/11/main" uri="{B97F6D7D-B522-45F9-BDA1-12C45D357490}">
          <x15:cacheHierarchy aggregatedColumn="45"/>
        </ext>
      </extLst>
    </cacheHierarchy>
    <cacheHierarchy uniqueName="[Measures].[Sum of revenue_amount]" caption="Sum of revenue_amount" measure="1" displayFolder="" measureGroup="gcrm_opportunity" count="0">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 count="0">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 count="0">
      <extLst>
        <ext xmlns:x15="http://schemas.microsoft.com/office/spreadsheetml/2010/11/main" uri="{B97F6D7D-B522-45F9-BDA1-12C45D357490}">
          <x15:cacheHierarchy aggregatedColumn="26"/>
        </ext>
      </extLst>
    </cacheHierarchy>
    <cacheHierarchy uniqueName="[Measures].[Sum of Display Top N]" caption="Sum of Display Top N" measure="1" displayFolder="" measureGroup="Table9" count="0">
      <extLst>
        <ext xmlns:x15="http://schemas.microsoft.com/office/spreadsheetml/2010/11/main" uri="{B97F6D7D-B522-45F9-BDA1-12C45D357490}">
          <x15:cacheHierarchy aggregatedColumn="66"/>
        </ext>
      </extLst>
    </cacheHierarchy>
    <cacheHierarchy uniqueName="[Measures].[Selected Top N]" caption="Selected Top N" measure="1" displayFolder="" measureGroup="Table9" count="0"/>
    <cacheHierarchy uniqueName="[Measures].[Total Amount]" caption="Total Amount" measure="1" displayFolder="" measureGroup="Table9" count="0"/>
    <cacheHierarchy uniqueName="[Measures].[Rank_oppor]" caption="Rank_oppor" measure="1" displayFolder="" measureGroup="Table9" count="0"/>
    <cacheHierarchy uniqueName="[Measures].[Includeoppur]" caption="Includeoppur" measure="1" displayFolder="" measureGroup="Table9"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_bdgt]" caption="__XL_Count Indi_bdgt" measure="1" displayFolder="" measureGroup="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ies>
  <kpis count="0"/>
  <dimensions count="8">
    <dimension name="brokerage" uniqueName="[brokerage]" caption="brokerage"/>
    <dimension name="fees" uniqueName="[fees]" caption="fees"/>
    <dimension name="gcrm_opportunity" uniqueName="[gcrm_opportunity]" caption="gcrm_opportunity"/>
    <dimension name="Indi_bdgt" uniqueName="[Indi_bdgt]" caption="Indi_bdgt"/>
    <dimension name="invoice" uniqueName="[invoice]" caption="invoice"/>
    <dimension measure="1" name="Measures" uniqueName="[Measures]" caption="Measures"/>
    <dimension name="meeting_list" uniqueName="[meeting_list]" caption="meeting_list"/>
    <dimension name="Table9" uniqueName="[Table9]" caption="Table9"/>
  </dimensions>
  <measureGroups count="7">
    <measureGroup name="brokerage" caption="brokerage"/>
    <measureGroup name="fees" caption="fees"/>
    <measureGroup name="gcrm_opportunity" caption="gcrm_opportunity"/>
    <measureGroup name="Indi_bdgt" caption="Indi_bdgt"/>
    <measureGroup name="invoice" caption="invoice"/>
    <measureGroup name="meeting_list" caption="meeting_list"/>
    <measureGroup name="Table9" caption="Table9"/>
  </measureGroups>
  <maps count="7">
    <map measureGroup="0" dimension="0"/>
    <map measureGroup="1" dimension="1"/>
    <map measureGroup="2" dimension="2"/>
    <map measureGroup="3" dimension="3"/>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ela Michael" refreshedDate="45667.913856712963" backgroundQuery="1" createdVersion="8" refreshedVersion="8" minRefreshableVersion="3" recordCount="0" supportSubquery="1" supportAdvancedDrill="1" xr:uid="{4BD37C83-9100-4EF3-BB4C-2F586B18765A}">
  <cacheSource type="external" connectionId="7"/>
  <cacheFields count="3">
    <cacheField name="[Measures].[Count of meeting_date (Year)]" caption="Count of meeting_date (Year)" numFmtId="0" hierarchy="71" level="32767"/>
    <cacheField name="[meeting_list].[Account Executive].[Account Executive]" caption="Account Executive" numFmtId="0" hierarchy="59" level="1">
      <sharedItems count="9">
        <s v="Abhinav Shivam"/>
        <s v="Animesh Rawat"/>
        <s v="Gilbert"/>
        <s v="Ketan Jain"/>
        <s v="Manish Sharma"/>
        <s v="Mark"/>
        <s v="Raju Kumar"/>
        <s v="Shivani Sharma"/>
        <s v="Vinay"/>
      </sharedItems>
    </cacheField>
    <cacheField name="[invoice].[Account Executive].[Account Executive]" caption="Account Executive" numFmtId="0" hierarchy="52"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2" memberValueDatatype="130" unbalanced="0"/>
    <cacheHierarchy uniqueName="[brokerage].[policy_number]" caption="policy_number" attribute="1" defaultMemberUniqueName="[brokerage].[policy_number].[All]" allUniqueName="[brokerage].[policy_number].[All]" dimensionUniqueName="[brokerage]" displayFolder="" count="2" memberValueDatatype="130" unbalanced="0"/>
    <cacheHierarchy uniqueName="[brokerage].[policy_status]" caption="policy_status" attribute="1" defaultMemberUniqueName="[brokerage].[policy_status].[All]" allUniqueName="[brokerage].[policy_status].[All]" dimensionUniqueName="[brokerage]" displayFolder="" count="2" memberValueDatatype="130" unbalanced="0"/>
    <cacheHierarchy uniqueName="[brokerage].[policy_start_date]" caption="policy_start_date" attribute="1" time="1" defaultMemberUniqueName="[brokerage].[policy_start_date].[All]" allUniqueName="[brokerage].[policy_start_date].[All]" dimensionUniqueName="[brokerage]" displayFolder="" count="2"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cacheHierarchy uniqueName="[brokerage].[product_group]" caption="product_group" attribute="1" defaultMemberUniqueName="[brokerage].[product_group].[All]" allUniqueName="[brokerage].[product_group].[All]" dimensionUniqueName="[brokerage]" displayFolder="" count="2" memberValueDatatype="130" unbalanced="0"/>
    <cacheHierarchy uniqueName="[brokerage].[Account Id]" caption="Account Id" attribute="1" defaultMemberUniqueName="[brokerage].[Account Id].[All]" allUniqueName="[brokerage].[Account Id].[All]" dimensionUniqueName="[brokerage]" displayFolder="" count="2" memberValueDatatype="20" unbalanced="0"/>
    <cacheHierarchy uniqueName="[brokerage].[Account Exe ID]" caption="Account Exe ID" attribute="1" defaultMemberUniqueName="[brokerage].[Account Exe ID].[All]" allUniqueName="[brokerage].[Account Exe ID].[All]" dimensionUniqueName="[brokerage]" displayFolder="" count="2" memberValueDatatype="130" unbalanced="0"/>
    <cacheHierarchy uniqueName="[brokerage].[branch_name]" caption="branch_name" attribute="1" defaultMemberUniqueName="[brokerage].[branch_name].[All]" allUniqueName="[brokerage].[branch_name].[All]" dimensionUniqueName="[brokerage]" displayFolder="" count="2" memberValueDatatype="130" unbalanced="0"/>
    <cacheHierarchy uniqueName="[brokerage].[solution_group]" caption="solution_group" attribute="1" defaultMemberUniqueName="[brokerage].[solution_group].[All]" allUniqueName="[brokerage].[solution_group].[All]" dimensionUniqueName="[brokerage]" displayFolder="" count="2"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cacheHierarchy uniqueName="[brokerage].[Amount]" caption="Amount" attribute="1" defaultMemberUniqueName="[brokerage].[Amount].[All]" allUniqueName="[brokerage].[Amount].[All]" dimensionUniqueName="[brokerage]" displayFolder="" count="2" memberValueDatatype="5" unbalanced="0"/>
    <cacheHierarchy uniqueName="[brokerage].[income_due_date]" caption="income_due_date" attribute="1" time="1" defaultMemberUniqueName="[brokerage].[income_due_date].[All]" allUniqueName="[brokerage].[income_due_date].[All]" dimensionUniqueName="[brokerage]" displayFolder="" count="2"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2" memberValueDatatype="130" unbalanced="0"/>
    <cacheHierarchy uniqueName="[brokerage].[renewal_status]" caption="renewal_status" attribute="1" defaultMemberUniqueName="[brokerage].[renewal_status].[All]" allUniqueName="[brokerage].[renewal_status].[All]" dimensionUniqueName="[brokerage]" displayFolder="" count="2" memberValueDatatype="130" unbalanced="0"/>
    <cacheHierarchy uniqueName="[brokerage].[lapse_reason]" caption="lapse_reason" attribute="1" defaultMemberUniqueName="[brokerage].[lapse_reason].[All]" allUniqueName="[brokerage].[lapse_reason].[All]" dimensionUniqueName="[brokerage]" displayFolder="" count="2" memberValueDatatype="130" unbalanced="0"/>
    <cacheHierarchy uniqueName="[brokerage].[last_updated_date]" caption="last_updated_date" attribute="1" time="1" defaultMemberUniqueName="[brokerage].[last_updated_date].[All]" allUniqueName="[brokerage].[last_updated_date].[All]" dimensionUniqueName="[brokerage]" displayFolder="" count="2" memberValueDatatype="7" unbalanced="0"/>
    <cacheHierarchy uniqueName="[fees].[client_name]" caption="client_name" attribute="1" defaultMemberUniqueName="[fees].[client_name].[All]" allUniqueName="[fees].[client_name].[All]" dimensionUniqueName="[fees]" displayFolder="" count="2" memberValueDatatype="130" unbalanced="0"/>
    <cacheHierarchy uniqueName="[fees].[branch_name]" caption="branch_name" attribute="1" defaultMemberUniqueName="[fees].[branch_name].[All]" allUniqueName="[fees].[branch_name].[All]" dimensionUniqueName="[fees]" displayFolder="" count="2" memberValueDatatype="130" unbalanced="0"/>
    <cacheHierarchy uniqueName="[fees].[solution_group]" caption="solution_group" attribute="1" defaultMemberUniqueName="[fees].[solution_group].[All]" allUniqueName="[fees].[solution_group].[All]" dimensionUniqueName="[fees]" displayFolder="" count="2" memberValueDatatype="130" unbalanced="0"/>
    <cacheHierarchy uniqueName="[fees].[Salesperson ID]" caption="Salesperson ID" attribute="1" defaultMemberUniqueName="[fees].[Salesperson ID].[All]" allUniqueName="[fees].[Salesperson ID].[All]" dimensionUniqueName="[fees]" displayFolder="" count="2" memberValueDatatype="20" unbalanced="0"/>
    <cacheHierarchy uniqueName="[fees].[Account Executive]" caption="Account Executive" attribute="1" defaultMemberUniqueName="[fees].[Account Executive].[All]" allUniqueName="[fees].[Account Executive].[All]" dimensionUniqueName="[fees]" displayFolder="" count="2" memberValueDatatype="130" unbalanced="0"/>
    <cacheHierarchy uniqueName="[fees].[income_class]" caption="income_class" attribute="1" defaultMemberUniqueName="[fees].[income_class].[All]" allUniqueName="[fees].[income_class].[All]" dimensionUniqueName="[fees]" displayFolder="" count="2" memberValueDatatype="130" unbalanced="0"/>
    <cacheHierarchy uniqueName="[fees].[Amount]" caption="Amount" attribute="1" defaultMemberUniqueName="[fees].[Amount].[All]" allUniqueName="[fees].[Amount].[All]" dimensionUniqueName="[fees]" displayFolder="" count="2" memberValueDatatype="20" unbalanced="0"/>
    <cacheHierarchy uniqueName="[fees].[income_due_date]" caption="income_due_date" attribute="1" time="1" defaultMemberUniqueName="[fees].[income_due_date].[All]" allUniqueName="[fees].[income_due_date].[All]" dimensionUniqueName="[fees]" displayFolder="" count="2" memberValueDatatype="7" unbalanced="0"/>
    <cacheHierarchy uniqueName="[fees].[revenue_transaction_type]" caption="revenue_transaction_type" attribute="1" defaultMemberUniqueName="[fees].[revenue_transaction_type].[All]" allUniqueName="[fees].[revenue_transaction_type].[All]" dimensionUniqueName="[fees]" displayFolder="" count="2"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2"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2"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2"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2"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2"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2" memberValueDatatype="7" unbalanced="0"/>
    <cacheHierarchy uniqueName="[gcrm_opportunity].[stage]" caption="stage" attribute="1" defaultMemberUniqueName="[gcrm_opportunity].[stage].[All]" allUniqueName="[gcrm_opportunity].[stage].[All]" dimensionUniqueName="[gcrm_opportunity]" displayFolder="" count="2" memberValueDatatype="130" unbalanced="0"/>
    <cacheHierarchy uniqueName="[gcrm_opportunity].[branch]" caption="branch" attribute="1" defaultMemberUniqueName="[gcrm_opportunity].[branch].[All]" allUniqueName="[gcrm_opportunity].[branch].[All]" dimensionUniqueName="[gcrm_opportunity]" displayFolder="" count="2" memberValueDatatype="130" unbalanced="0"/>
    <cacheHierarchy uniqueName="[gcrm_opportunity].[specialty]" caption="specialty" attribute="1" defaultMemberUniqueName="[gcrm_opportunity].[specialty].[All]" allUniqueName="[gcrm_opportunity].[specialty].[All]" dimensionUniqueName="[gcrm_opportunity]" displayFolder="" count="2"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2"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2" memberValueDatatype="130" unbalanced="0"/>
    <cacheHierarchy uniqueName="[gcrm_opportunity].[risk_details]" caption="risk_details" attribute="1" defaultMemberUniqueName="[gcrm_opportunity].[risk_details].[All]" allUniqueName="[gcrm_opportunity].[risk_details].[All]" dimensionUniqueName="[gcrm_opportunity]" displayFolder="" count="2" memberValueDatatype="130" unbalanced="0"/>
    <cacheHierarchy uniqueName="[Indi_bdgt].[Branch]" caption="Branch" attribute="1" defaultMemberUniqueName="[Indi_bdgt].[Branch].[All]" allUniqueName="[Indi_bdgt].[Branch].[All]" dimensionUniqueName="[Indi_bdgt]" displayFolder="" count="2" memberValueDatatype="130" unbalanced="0"/>
    <cacheHierarchy uniqueName="[Indi_bdgt].[Sales person ID]" caption="Sales person ID" attribute="1" defaultMemberUniqueName="[Indi_bdgt].[Sales person ID].[All]" allUniqueName="[Indi_bdgt].[Sales person ID].[All]" dimensionUniqueName="[Indi_bdgt]" displayFolder="" count="2" memberValueDatatype="20" unbalanced="0"/>
    <cacheHierarchy uniqueName="[Indi_bdgt].[Employee Name]" caption="Employee Name" attribute="1" defaultMemberUniqueName="[Indi_bdgt].[Employee Name].[All]" allUniqueName="[Indi_bdgt].[Employee Name].[All]" dimensionUniqueName="[Indi_bdgt]" displayFolder="" count="2" memberValueDatatype="130" unbalanced="0"/>
    <cacheHierarchy uniqueName="[Indi_bdgt].[New Role2]" caption="New Role2" attribute="1" defaultMemberUniqueName="[Indi_bdgt].[New Role2].[All]" allUniqueName="[Indi_bdgt].[New Role2].[All]" dimensionUniqueName="[Indi_bdgt]" displayFolder="" count="2" memberValueDatatype="130" unbalanced="0"/>
    <cacheHierarchy uniqueName="[Indi_bdgt].[New Budget]" caption="New Budget" attribute="1" defaultMemberUniqueName="[Indi_bdgt].[New Budget].[All]" allUniqueName="[Indi_bdgt].[New Budget].[All]" dimensionUniqueName="[Indi_bdgt]" displayFolder="" count="2" memberValueDatatype="20" unbalanced="0"/>
    <cacheHierarchy uniqueName="[Indi_bdgt].[Cross sell bugdet]" caption="Cross sell bugdet" attribute="1" defaultMemberUniqueName="[Indi_bdgt].[Cross sell bugdet].[All]" allUniqueName="[Indi_bdgt].[Cross sell bugdet].[All]" dimensionUniqueName="[Indi_bdgt]" displayFolder="" count="2" memberValueDatatype="20" unbalanced="0"/>
    <cacheHierarchy uniqueName="[Indi_bdgt].[Renewal Budget]" caption="Renewal Budget" attribute="1" defaultMemberUniqueName="[Indi_bdgt].[Renewal Budget].[All]" allUniqueName="[Indi_bdgt].[Renewal Budget].[All]" dimensionUniqueName="[Indi_bdgt]" displayFolder="" count="2" memberValueDatatype="20" unbalanced="0"/>
    <cacheHierarchy uniqueName="[invoice].[invoice_number]" caption="invoice_number" attribute="1" defaultMemberUniqueName="[invoice].[invoice_number].[All]" allUniqueName="[invoice].[invoice_number].[All]" dimensionUniqueName="[invoice]" displayFolder="" count="2" memberValueDatatype="20" unbalanced="0"/>
    <cacheHierarchy uniqueName="[invoice].[invoice_date]" caption="invoice_date" attribute="1" time="1" defaultMemberUniqueName="[invoice].[invoice_date].[All]" allUniqueName="[invoice].[invoice_date].[All]" dimensionUniqueName="[invoice]" displayFolder="" count="2"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2" memberValueDatatype="130" unbalanced="0"/>
    <cacheHierarchy uniqueName="[invoice].[branch_name]" caption="branch_name" attribute="1" defaultMemberUniqueName="[invoice].[branch_name].[All]" allUniqueName="[invoice].[branch_name].[All]" dimensionUniqueName="[invoice]" displayFolder="" count="2" memberValueDatatype="130" unbalanced="0"/>
    <cacheHierarchy uniqueName="[invoice].[solution_group]" caption="solution_group" attribute="1" defaultMemberUniqueName="[invoice].[solution_group].[All]" allUniqueName="[invoice].[solution_group].[All]" dimensionUniqueName="[invoice]" displayFolder="" count="2" memberValueDatatype="130" unbalanced="0"/>
    <cacheHierarchy uniqueName="[invoice].[Account Exe ID]" caption="Account Exe ID" attribute="1" defaultMemberUniqueName="[invoice].[Account Exe ID].[All]" allUniqueName="[invoice].[Account Exe ID].[All]" dimensionUniqueName="[invoice]" displayFolder="" count="2"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2"/>
      </fieldsUsage>
    </cacheHierarchy>
    <cacheHierarchy uniqueName="[invoice].[income_class]" caption="income_class" attribute="1" defaultMemberUniqueName="[invoice].[income_class].[All]" allUniqueName="[invoice].[income_class].[All]" dimensionUniqueName="[invoice]" displayFolder="" count="2" memberValueDatatype="130" unbalanced="0"/>
    <cacheHierarchy uniqueName="[invoice].[client_name]" caption="client_name" attribute="1" defaultMemberUniqueName="[invoice].[client_name].[All]" allUniqueName="[invoice].[client_name].[All]" dimensionUniqueName="[invoice]" displayFolder="" count="2" memberValueDatatype="130" unbalanced="0"/>
    <cacheHierarchy uniqueName="[invoice].[policy_number]" caption="policy_number" attribute="1" defaultMemberUniqueName="[invoice].[policy_number].[All]" allUniqueName="[invoice].[policy_number].[All]" dimensionUniqueName="[invoice]" displayFolder="" count="2" memberValueDatatype="130" unbalanced="0"/>
    <cacheHierarchy uniqueName="[invoice].[Amount]" caption="Amount" attribute="1" defaultMemberUniqueName="[invoice].[Amount].[All]" allUniqueName="[invoice].[Amount].[All]" dimensionUniqueName="[invoice]" displayFolder="" count="2" memberValueDatatype="20" unbalanced="0"/>
    <cacheHierarchy uniqueName="[invoice].[income_due_date]" caption="income_due_date" attribute="1" time="1" defaultMemberUniqueName="[invoice].[income_due_date].[All]" allUniqueName="[invoice].[income_due_date].[All]" dimensionUniqueName="[invoice]" displayFolder="" count="2" memberValueDatatype="7" unbalanced="0"/>
    <cacheHierarchy uniqueName="[meeting_list].[Account Exe ID]" caption="Account Exe ID" attribute="1" defaultMemberUniqueName="[meeting_list].[Account Exe ID].[All]" allUniqueName="[meeting_list].[Account Exe ID].[All]" dimensionUniqueName="[meeting_list]" displayFolder="" count="2" memberValueDatatype="20" unbalanced="0"/>
    <cacheHierarchy uniqueName="[meeting_list].[Account Executive]" caption="Account Executive" attribute="1" defaultMemberUniqueName="[meeting_list].[Account Executive].[All]" allUniqueName="[meeting_list].[Account Executive].[All]" dimensionUniqueName="[meeting_list]" displayFolder="" count="2" memberValueDatatype="130" unbalanced="0">
      <fieldsUsage count="2">
        <fieldUsage x="-1"/>
        <fieldUsage x="1"/>
      </fieldsUsage>
    </cacheHierarchy>
    <cacheHierarchy uniqueName="[meeting_list].[branch_name]" caption="branch_name" attribute="1" defaultMemberUniqueName="[meeting_list].[branch_name].[All]" allUniqueName="[meeting_list].[branch_name].[All]" dimensionUniqueName="[meeting_list]" displayFolder="" count="2" memberValueDatatype="130" unbalanced="0"/>
    <cacheHierarchy uniqueName="[meeting_list].[global_attendees]" caption="global_attendees" attribute="1" defaultMemberUniqueName="[meeting_list].[global_attendees].[All]" allUniqueName="[meeting_list].[global_attendees].[All]" dimensionUniqueName="[meeting_list]" displayFolder="" count="2" memberValueDatatype="130" unbalanced="0"/>
    <cacheHierarchy uniqueName="[meeting_list].[meeting_date]" caption="meeting_date" attribute="1" time="1" defaultMemberUniqueName="[meeting_list].[meeting_date].[All]" allUniqueName="[meeting_list].[meeting_date].[All]" dimensionUniqueName="[meeting_list]" displayFolder="" count="2"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2"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2" memberValueDatatype="130" unbalanced="0"/>
    <cacheHierarchy uniqueName="[Table9].[Display Top N]" caption="Display Top N" attribute="1" defaultMemberUniqueName="[Table9].[Display Top N].[All]" allUniqueName="[Table9].[Display Top N].[All]" dimensionUniqueName="[Table9]" displayFolder="" count="2"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2" memberValueDatatype="20" unbalanced="0" hidden="1"/>
    <cacheHierarchy uniqueName="[Measures].[Sum of Amount]" caption="Sum of Amount" measure="1" displayFolder="" measureGroup="invoice" count="0">
      <extLst>
        <ext xmlns:x15="http://schemas.microsoft.com/office/spreadsheetml/2010/11/main" uri="{B97F6D7D-B522-45F9-BDA1-12C45D357490}">
          <x15:cacheHierarchy aggregatedColumn="56"/>
        </ext>
      </extLst>
    </cacheHierarchy>
    <cacheHierarchy uniqueName="[Measures].[Count of Amount]" caption="Count of Amount" measure="1" displayFolder="" measureGroup="invoice" count="0">
      <extLst>
        <ext xmlns:x15="http://schemas.microsoft.com/office/spreadsheetml/2010/11/main" uri="{B97F6D7D-B522-45F9-BDA1-12C45D357490}">
          <x15:cacheHierarchy aggregatedColumn="56"/>
        </ext>
      </extLst>
    </cacheHierarchy>
    <cacheHierarchy uniqueName="[Measures].[Count of income_class]" caption="Count of income_class" measure="1" displayFolder="" measureGroup="invoice" count="0">
      <extLst>
        <ext xmlns:x15="http://schemas.microsoft.com/office/spreadsheetml/2010/11/main" uri="{B97F6D7D-B522-45F9-BDA1-12C45D357490}">
          <x15:cacheHierarchy aggregatedColumn="53"/>
        </ext>
      </extLst>
    </cacheHierarchy>
    <cacheHierarchy uniqueName="[Measures].[Count of meeting_date (Year)]" caption="Count of meeting_date (Year)" measure="1" displayFolder="" measureGroup="meeting_list" count="0" oneField="1">
      <fieldsUsage count="1">
        <fieldUsage x="0"/>
      </fieldsUsage>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62"/>
        </ext>
      </extLst>
    </cacheHierarchy>
    <cacheHierarchy uniqueName="[Measures].[Sum of Amount 2]" caption="Sum of Amount 2" measure="1" displayFolder="" measureGroup="brokerage" count="0">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_bdgt" count="0">
      <extLst>
        <ext xmlns:x15="http://schemas.microsoft.com/office/spreadsheetml/2010/11/main" uri="{B97F6D7D-B522-45F9-BDA1-12C45D357490}">
          <x15:cacheHierarchy aggregatedColumn="43"/>
        </ext>
      </extLst>
    </cacheHierarchy>
    <cacheHierarchy uniqueName="[Measures].[Sum of Cross sell bugdet]" caption="Sum of Cross sell bugdet" measure="1" displayFolder="" measureGroup="Indi_bdgt" count="0">
      <extLst>
        <ext xmlns:x15="http://schemas.microsoft.com/office/spreadsheetml/2010/11/main" uri="{B97F6D7D-B522-45F9-BDA1-12C45D357490}">
          <x15:cacheHierarchy aggregatedColumn="44"/>
        </ext>
      </extLst>
    </cacheHierarchy>
    <cacheHierarchy uniqueName="[Measures].[Sum of Renewal Budget]" caption="Sum of Renewal Budget" measure="1" displayFolder="" measureGroup="Indi_bdgt" count="0">
      <extLst>
        <ext xmlns:x15="http://schemas.microsoft.com/office/spreadsheetml/2010/11/main" uri="{B97F6D7D-B522-45F9-BDA1-12C45D357490}">
          <x15:cacheHierarchy aggregatedColumn="45"/>
        </ext>
      </extLst>
    </cacheHierarchy>
    <cacheHierarchy uniqueName="[Measures].[Sum of revenue_amount]" caption="Sum of revenue_amount" measure="1" displayFolder="" measureGroup="gcrm_opportunity" count="0">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 count="0">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 count="0">
      <extLst>
        <ext xmlns:x15="http://schemas.microsoft.com/office/spreadsheetml/2010/11/main" uri="{B97F6D7D-B522-45F9-BDA1-12C45D357490}">
          <x15:cacheHierarchy aggregatedColumn="26"/>
        </ext>
      </extLst>
    </cacheHierarchy>
    <cacheHierarchy uniqueName="[Measures].[Sum of Display Top N]" caption="Sum of Display Top N" measure="1" displayFolder="" measureGroup="Table9" count="0">
      <extLst>
        <ext xmlns:x15="http://schemas.microsoft.com/office/spreadsheetml/2010/11/main" uri="{B97F6D7D-B522-45F9-BDA1-12C45D357490}">
          <x15:cacheHierarchy aggregatedColumn="66"/>
        </ext>
      </extLst>
    </cacheHierarchy>
    <cacheHierarchy uniqueName="[Measures].[Selected Top N]" caption="Selected Top N" measure="1" displayFolder="" measureGroup="Table9" count="0"/>
    <cacheHierarchy uniqueName="[Measures].[Total Amount]" caption="Total Amount" measure="1" displayFolder="" measureGroup="Table9" count="0"/>
    <cacheHierarchy uniqueName="[Measures].[Rank_oppor]" caption="Rank_oppor" measure="1" displayFolder="" measureGroup="Table9" count="0"/>
    <cacheHierarchy uniqueName="[Measures].[Includeoppur]" caption="Includeoppur" measure="1" displayFolder="" measureGroup="Table9"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_bdgt]" caption="__XL_Count Indi_bdgt" measure="1" displayFolder="" measureGroup="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ies>
  <kpis count="0"/>
  <dimensions count="8">
    <dimension name="brokerage" uniqueName="[brokerage]" caption="brokerage"/>
    <dimension name="fees" uniqueName="[fees]" caption="fees"/>
    <dimension name="gcrm_opportunity" uniqueName="[gcrm_opportunity]" caption="gcrm_opportunity"/>
    <dimension name="Indi_bdgt" uniqueName="[Indi_bdgt]" caption="Indi_bdgt"/>
    <dimension name="invoice" uniqueName="[invoice]" caption="invoice"/>
    <dimension measure="1" name="Measures" uniqueName="[Measures]" caption="Measures"/>
    <dimension name="meeting_list" uniqueName="[meeting_list]" caption="meeting_list"/>
    <dimension name="Table9" uniqueName="[Table9]" caption="Table9"/>
  </dimensions>
  <measureGroups count="7">
    <measureGroup name="brokerage" caption="brokerage"/>
    <measureGroup name="fees" caption="fees"/>
    <measureGroup name="gcrm_opportunity" caption="gcrm_opportunity"/>
    <measureGroup name="Indi_bdgt" caption="Indi_bdgt"/>
    <measureGroup name="invoice" caption="invoice"/>
    <measureGroup name="meeting_list" caption="meeting_list"/>
    <measureGroup name="Table9" caption="Table9"/>
  </measureGroups>
  <maps count="7">
    <map measureGroup="0" dimension="0"/>
    <map measureGroup="1" dimension="1"/>
    <map measureGroup="2" dimension="2"/>
    <map measureGroup="3" dimension="3"/>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ela Michael" refreshedDate="45667.913977083335" backgroundQuery="1" createdVersion="8" refreshedVersion="8" minRefreshableVersion="3" recordCount="0" supportSubquery="1" supportAdvancedDrill="1" xr:uid="{32F766B6-F8EC-403C-82A9-18EBB01F4209}">
  <cacheSource type="external" connectionId="7"/>
  <cacheFields count="5">
    <cacheField name="[gcrm_opportunity].[opportunity_name].[opportunity_name]" caption="opportunity_name" numFmtId="0" hierarchy="26" level="1">
      <sharedItems count="3">
        <s v="DB -Mega Policy"/>
        <s v="EL-Group Mediclaim"/>
        <s v="Fire"/>
      </sharedItems>
    </cacheField>
    <cacheField name="[Measures].[Total Amount]" caption="Total Amount" numFmtId="0" hierarchy="83" level="32767"/>
    <cacheField name="[Measures].[Rank_oppor]" caption="Rank_oppor" numFmtId="0" hierarchy="84" level="32767"/>
    <cacheField name="[Measures].[Includeoppur]" caption="Includeoppur" numFmtId="0" hierarchy="85" level="32767"/>
    <cacheField name="[Table9].[Display Top N].[Display Top N]" caption="Display Top N" numFmtId="0" hierarchy="66" level="1">
      <sharedItems containsSemiMixedTypes="0" containsNonDate="0" containsString="0"/>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fieldsUsage count="2">
        <fieldUsage x="-1"/>
        <fieldUsage x="0"/>
      </fieldsUsage>
    </cacheHierarchy>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di_bdgt].[Branch]" caption="Branch" attribute="1" defaultMemberUniqueName="[Indi_bdgt].[Branch].[All]" allUniqueName="[Indi_bdgt].[Branch].[All]" dimensionUniqueName="[Indi_bdgt]" displayFolder="" count="0" memberValueDatatype="130" unbalanced="0"/>
    <cacheHierarchy uniqueName="[Indi_bdgt].[Sales person ID]" caption="Sales person ID" attribute="1" defaultMemberUniqueName="[Indi_bdgt].[Sales person ID].[All]" allUniqueName="[Indi_bdgt].[Sales person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0" memberValueDatatype="130" unbalanced="0"/>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Table9].[Display Top N]" caption="Display Top N" attribute="1" defaultMemberUniqueName="[Table9].[Display Top N].[All]" allUniqueName="[Table9].[Display Top N].[All]" dimensionUniqueName="[Table9]" displayFolder="" count="2" memberValueDatatype="20" unbalanced="0">
      <fieldsUsage count="2">
        <fieldUsage x="-1"/>
        <fieldUsage x="4"/>
      </fieldsUsage>
    </cacheHierarchy>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invoice" count="0">
      <extLst>
        <ext xmlns:x15="http://schemas.microsoft.com/office/spreadsheetml/2010/11/main" uri="{B97F6D7D-B522-45F9-BDA1-12C45D357490}">
          <x15:cacheHierarchy aggregatedColumn="56"/>
        </ext>
      </extLst>
    </cacheHierarchy>
    <cacheHierarchy uniqueName="[Measures].[Count of Amount]" caption="Count of Amount" measure="1" displayFolder="" measureGroup="invoice" count="0">
      <extLst>
        <ext xmlns:x15="http://schemas.microsoft.com/office/spreadsheetml/2010/11/main" uri="{B97F6D7D-B522-45F9-BDA1-12C45D357490}">
          <x15:cacheHierarchy aggregatedColumn="56"/>
        </ext>
      </extLst>
    </cacheHierarchy>
    <cacheHierarchy uniqueName="[Measures].[Count of income_class]" caption="Count of income_class" measure="1" displayFolder="" measureGroup="invoice" count="0">
      <extLst>
        <ext xmlns:x15="http://schemas.microsoft.com/office/spreadsheetml/2010/11/main" uri="{B97F6D7D-B522-45F9-BDA1-12C45D357490}">
          <x15:cacheHierarchy aggregatedColumn="53"/>
        </ext>
      </extLst>
    </cacheHierarchy>
    <cacheHierarchy uniqueName="[Measures].[Count of meeting_date (Year)]" caption="Count of meeting_date (Year)" measure="1" displayFolder="" measureGroup="meeting_list" count="0">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62"/>
        </ext>
      </extLst>
    </cacheHierarchy>
    <cacheHierarchy uniqueName="[Measures].[Sum of Amount 2]" caption="Sum of Amount 2" measure="1" displayFolder="" measureGroup="brokerage" count="0">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_bdgt" count="0">
      <extLst>
        <ext xmlns:x15="http://schemas.microsoft.com/office/spreadsheetml/2010/11/main" uri="{B97F6D7D-B522-45F9-BDA1-12C45D357490}">
          <x15:cacheHierarchy aggregatedColumn="43"/>
        </ext>
      </extLst>
    </cacheHierarchy>
    <cacheHierarchy uniqueName="[Measures].[Sum of Cross sell bugdet]" caption="Sum of Cross sell bugdet" measure="1" displayFolder="" measureGroup="Indi_bdgt" count="0">
      <extLst>
        <ext xmlns:x15="http://schemas.microsoft.com/office/spreadsheetml/2010/11/main" uri="{B97F6D7D-B522-45F9-BDA1-12C45D357490}">
          <x15:cacheHierarchy aggregatedColumn="44"/>
        </ext>
      </extLst>
    </cacheHierarchy>
    <cacheHierarchy uniqueName="[Measures].[Sum of Renewal Budget]" caption="Sum of Renewal Budget" measure="1" displayFolder="" measureGroup="Indi_bdgt" count="0">
      <extLst>
        <ext xmlns:x15="http://schemas.microsoft.com/office/spreadsheetml/2010/11/main" uri="{B97F6D7D-B522-45F9-BDA1-12C45D357490}">
          <x15:cacheHierarchy aggregatedColumn="45"/>
        </ext>
      </extLst>
    </cacheHierarchy>
    <cacheHierarchy uniqueName="[Measures].[Sum of revenue_amount]" caption="Sum of revenue_amount" measure="1" displayFolder="" measureGroup="gcrm_opportunity" count="0">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 count="0">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 count="0">
      <extLst>
        <ext xmlns:x15="http://schemas.microsoft.com/office/spreadsheetml/2010/11/main" uri="{B97F6D7D-B522-45F9-BDA1-12C45D357490}">
          <x15:cacheHierarchy aggregatedColumn="26"/>
        </ext>
      </extLst>
    </cacheHierarchy>
    <cacheHierarchy uniqueName="[Measures].[Sum of Display Top N]" caption="Sum of Display Top N" measure="1" displayFolder="" measureGroup="Table9" count="0">
      <extLst>
        <ext xmlns:x15="http://schemas.microsoft.com/office/spreadsheetml/2010/11/main" uri="{B97F6D7D-B522-45F9-BDA1-12C45D357490}">
          <x15:cacheHierarchy aggregatedColumn="66"/>
        </ext>
      </extLst>
    </cacheHierarchy>
    <cacheHierarchy uniqueName="[Measures].[Selected Top N]" caption="Selected Top N" measure="1" displayFolder="" measureGroup="Table9" count="0"/>
    <cacheHierarchy uniqueName="[Measures].[Total Amount]" caption="Total Amount" measure="1" displayFolder="" measureGroup="Table9" count="0" oneField="1">
      <fieldsUsage count="1">
        <fieldUsage x="1"/>
      </fieldsUsage>
    </cacheHierarchy>
    <cacheHierarchy uniqueName="[Measures].[Rank_oppor]" caption="Rank_oppor" measure="1" displayFolder="" measureGroup="Table9" count="0" oneField="1">
      <fieldsUsage count="1">
        <fieldUsage x="2"/>
      </fieldsUsage>
    </cacheHierarchy>
    <cacheHierarchy uniqueName="[Measures].[Includeoppur]" caption="Includeoppur" measure="1" displayFolder="" measureGroup="Table9" count="0" oneField="1">
      <fieldsUsage count="1">
        <fieldUsage x="3"/>
      </fieldsUsage>
    </cacheHierarchy>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_bdgt]" caption="__XL_Count Indi_bdgt" measure="1" displayFolder="" measureGroup="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ies>
  <kpis count="0"/>
  <dimensions count="8">
    <dimension name="brokerage" uniqueName="[brokerage]" caption="brokerage"/>
    <dimension name="fees" uniqueName="[fees]" caption="fees"/>
    <dimension name="gcrm_opportunity" uniqueName="[gcrm_opportunity]" caption="gcrm_opportunity"/>
    <dimension name="Indi_bdgt" uniqueName="[Indi_bdgt]" caption="Indi_bdgt"/>
    <dimension name="invoice" uniqueName="[invoice]" caption="invoice"/>
    <dimension measure="1" name="Measures" uniqueName="[Measures]" caption="Measures"/>
    <dimension name="meeting_list" uniqueName="[meeting_list]" caption="meeting_list"/>
    <dimension name="Table9" uniqueName="[Table9]" caption="Table9"/>
  </dimensions>
  <measureGroups count="7">
    <measureGroup name="brokerage" caption="brokerage"/>
    <measureGroup name="fees" caption="fees"/>
    <measureGroup name="gcrm_opportunity" caption="gcrm_opportunity"/>
    <measureGroup name="Indi_bdgt" caption="Indi_bdgt"/>
    <measureGroup name="invoice" caption="invoice"/>
    <measureGroup name="meeting_list" caption="meeting_list"/>
    <measureGroup name="Table9" caption="Table9"/>
  </measureGroups>
  <maps count="7">
    <map measureGroup="0" dimension="0"/>
    <map measureGroup="1" dimension="1"/>
    <map measureGroup="2" dimension="2"/>
    <map measureGroup="3" dimension="3"/>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ela Michael" refreshedDate="45667.73575104167" backgroundQuery="1" createdVersion="3" refreshedVersion="8" minRefreshableVersion="3" recordCount="0" supportSubquery="1" supportAdvancedDrill="1" xr:uid="{5C68EBA0-C7D1-4BBB-BA8B-1EC07A539F48}">
  <cacheSource type="external" connectionId="7">
    <extLst>
      <ext xmlns:x14="http://schemas.microsoft.com/office/spreadsheetml/2009/9/main" uri="{F057638F-6D5F-4e77-A914-E7F072B9BCA8}">
        <x14:sourceConnection name="ThisWorkbookDataModel"/>
      </ext>
    </extLst>
  </cacheSource>
  <cacheFields count="0"/>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di_bdgt].[Branch]" caption="Branch" attribute="1" defaultMemberUniqueName="[Indi_bdgt].[Branch].[All]" allUniqueName="[Indi_bdgt].[Branch].[All]" dimensionUniqueName="[Indi_bdgt]" displayFolder="" count="0" memberValueDatatype="130" unbalanced="0"/>
    <cacheHierarchy uniqueName="[Indi_bdgt].[Sales person ID]" caption="Sales person ID" attribute="1" defaultMemberUniqueName="[Indi_bdgt].[Sales person ID].[All]" allUniqueName="[Indi_bdgt].[Sales person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0" memberValueDatatype="130" unbalanced="0"/>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2"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2"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Table9].[Display Top N]" caption="Display Top N" attribute="1" defaultMemberUniqueName="[Table9].[Display Top N].[All]" allUniqueName="[Table9].[Display Top N].[All]" dimensionUniqueName="[Table9]" displayFolder="" count="2"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invoice" count="0">
      <extLst>
        <ext xmlns:x15="http://schemas.microsoft.com/office/spreadsheetml/2010/11/main" uri="{B97F6D7D-B522-45F9-BDA1-12C45D357490}">
          <x15:cacheHierarchy aggregatedColumn="56"/>
        </ext>
      </extLst>
    </cacheHierarchy>
    <cacheHierarchy uniqueName="[Measures].[Count of Amount]" caption="Count of Amount" measure="1" displayFolder="" measureGroup="invoice" count="0">
      <extLst>
        <ext xmlns:x15="http://schemas.microsoft.com/office/spreadsheetml/2010/11/main" uri="{B97F6D7D-B522-45F9-BDA1-12C45D357490}">
          <x15:cacheHierarchy aggregatedColumn="56"/>
        </ext>
      </extLst>
    </cacheHierarchy>
    <cacheHierarchy uniqueName="[Measures].[Count of income_class]" caption="Count of income_class" measure="1" displayFolder="" measureGroup="invoice" count="0">
      <extLst>
        <ext xmlns:x15="http://schemas.microsoft.com/office/spreadsheetml/2010/11/main" uri="{B97F6D7D-B522-45F9-BDA1-12C45D357490}">
          <x15:cacheHierarchy aggregatedColumn="53"/>
        </ext>
      </extLst>
    </cacheHierarchy>
    <cacheHierarchy uniqueName="[Measures].[Count of meeting_date (Year)]" caption="Count of meeting_date (Year)" measure="1" displayFolder="" measureGroup="meeting_list" count="0">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62"/>
        </ext>
      </extLst>
    </cacheHierarchy>
    <cacheHierarchy uniqueName="[Measures].[Sum of Amount 2]" caption="Sum of Amount 2" measure="1" displayFolder="" measureGroup="brokerage" count="0">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_bdgt" count="0">
      <extLst>
        <ext xmlns:x15="http://schemas.microsoft.com/office/spreadsheetml/2010/11/main" uri="{B97F6D7D-B522-45F9-BDA1-12C45D357490}">
          <x15:cacheHierarchy aggregatedColumn="43"/>
        </ext>
      </extLst>
    </cacheHierarchy>
    <cacheHierarchy uniqueName="[Measures].[Sum of Cross sell bugdet]" caption="Sum of Cross sell bugdet" measure="1" displayFolder="" measureGroup="Indi_bdgt" count="0">
      <extLst>
        <ext xmlns:x15="http://schemas.microsoft.com/office/spreadsheetml/2010/11/main" uri="{B97F6D7D-B522-45F9-BDA1-12C45D357490}">
          <x15:cacheHierarchy aggregatedColumn="44"/>
        </ext>
      </extLst>
    </cacheHierarchy>
    <cacheHierarchy uniqueName="[Measures].[Sum of Renewal Budget]" caption="Sum of Renewal Budget" measure="1" displayFolder="" measureGroup="Indi_bdgt" count="0">
      <extLst>
        <ext xmlns:x15="http://schemas.microsoft.com/office/spreadsheetml/2010/11/main" uri="{B97F6D7D-B522-45F9-BDA1-12C45D357490}">
          <x15:cacheHierarchy aggregatedColumn="45"/>
        </ext>
      </extLst>
    </cacheHierarchy>
    <cacheHierarchy uniqueName="[Measures].[Sum of revenue_amount]" caption="Sum of revenue_amount" measure="1" displayFolder="" measureGroup="gcrm_opportunity" count="0">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 count="0">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 count="0">
      <extLst>
        <ext xmlns:x15="http://schemas.microsoft.com/office/spreadsheetml/2010/11/main" uri="{B97F6D7D-B522-45F9-BDA1-12C45D357490}">
          <x15:cacheHierarchy aggregatedColumn="26"/>
        </ext>
      </extLst>
    </cacheHierarchy>
    <cacheHierarchy uniqueName="[Measures].[Sum of Display Top N]" caption="Sum of Display Top N" measure="1" displayFolder="" measureGroup="Table9" count="0">
      <extLst>
        <ext xmlns:x15="http://schemas.microsoft.com/office/spreadsheetml/2010/11/main" uri="{B97F6D7D-B522-45F9-BDA1-12C45D357490}">
          <x15:cacheHierarchy aggregatedColumn="66"/>
        </ext>
      </extLst>
    </cacheHierarchy>
    <cacheHierarchy uniqueName="[Measures].[Selected Top N]" caption="Selected Top N" measure="1" displayFolder="" measureGroup="Table9" count="0"/>
    <cacheHierarchy uniqueName="[Measures].[Total Amount]" caption="Total Amount" measure="1" displayFolder="" measureGroup="Table9" count="0"/>
    <cacheHierarchy uniqueName="[Measures].[Rank_oppor]" caption="Rank_oppor" measure="1" displayFolder="" measureGroup="Table9" count="0"/>
    <cacheHierarchy uniqueName="[Measures].[Includeoppur]" caption="Includeoppur" measure="1" displayFolder="" measureGroup="Table9"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_bdgt]" caption="__XL_Count Indi_bdgt" measure="1" displayFolder="" measureGroup="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3329290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mela Michael" refreshedDate="45666.544318171298" createdVersion="8" refreshedVersion="8" minRefreshableVersion="3" recordCount="3" xr:uid="{0B3BCA6A-EB3E-4FE3-837E-B1BC901D32AF}">
  <cacheSource type="worksheet">
    <worksheetSource name="CrossSell"/>
  </cacheSource>
  <cacheFields count="2">
    <cacheField name="Cross Sell" numFmtId="0">
      <sharedItems count="3">
        <s v="Target"/>
        <s v="Achievement"/>
        <s v="Invoice"/>
      </sharedItems>
    </cacheField>
    <cacheField name="Values2" numFmtId="0">
      <sharedItems containsSemiMixedTypes="0" containsString="0" containsNumber="1" minValue="2853842" maxValue="2008311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mela Michael" refreshedDate="45666.545788310184" createdVersion="8" refreshedVersion="8" minRefreshableVersion="3" recordCount="3" xr:uid="{C7CAAD2F-1384-45B8-A2BA-4B3C8D1A058E}">
  <cacheSource type="worksheet">
    <worksheetSource name="Renewal"/>
  </cacheSource>
  <cacheFields count="2">
    <cacheField name="Renewal" numFmtId="0">
      <sharedItems count="3">
        <s v="Target"/>
        <s v="Achievement"/>
        <s v="Invoice"/>
      </sharedItems>
    </cacheField>
    <cacheField name="Values2" numFmtId="0">
      <sharedItems containsSemiMixedTypes="0" containsString="0" containsNumber="1" minValue="8244310" maxValue="18507270.640000019"/>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ela Michael" refreshedDate="45667.735739814816" backgroundQuery="1" createdVersion="8" refreshedVersion="8" minRefreshableVersion="3" recordCount="0" supportSubquery="1" supportAdvancedDrill="1" xr:uid="{A55538F4-CB52-48EF-9819-2364B67BF6CE}">
  <cacheSource type="external" connectionId="7"/>
  <cacheFields count="2">
    <cacheField name="[gcrm_opportunity].[opportunity_name].[opportunity_name]" caption="opportunity_name" numFmtId="0" hierarchy="26" level="1">
      <sharedItems count="4">
        <s v="CVP GMC"/>
        <s v="DB -Mega Policy"/>
        <s v="EL-Group Mediclaim"/>
        <s v="Fire"/>
      </sharedItems>
    </cacheField>
    <cacheField name="[Measures].[Sum of revenue_amount]" caption="Sum of revenue_amount" numFmtId="0" hierarchy="78" level="32767"/>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fieldsUsage count="2">
        <fieldUsage x="-1"/>
        <fieldUsage x="0"/>
      </fieldsUsage>
    </cacheHierarchy>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di_bdgt].[Branch]" caption="Branch" attribute="1" defaultMemberUniqueName="[Indi_bdgt].[Branch].[All]" allUniqueName="[Indi_bdgt].[Branch].[All]" dimensionUniqueName="[Indi_bdgt]" displayFolder="" count="0" memberValueDatatype="130" unbalanced="0"/>
    <cacheHierarchy uniqueName="[Indi_bdgt].[Sales person ID]" caption="Sales person ID" attribute="1" defaultMemberUniqueName="[Indi_bdgt].[Sales person ID].[All]" allUniqueName="[Indi_bdgt].[Sales person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0" memberValueDatatype="130" unbalanced="0"/>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Table9].[Display Top N]" caption="Display Top N" attribute="1" defaultMemberUniqueName="[Table9].[Display Top N].[All]" allUniqueName="[Table9].[Display Top N].[All]" dimensionUniqueName="[Table9]" displayFolder="" count="0"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invoice" count="0">
      <extLst>
        <ext xmlns:x15="http://schemas.microsoft.com/office/spreadsheetml/2010/11/main" uri="{B97F6D7D-B522-45F9-BDA1-12C45D357490}">
          <x15:cacheHierarchy aggregatedColumn="56"/>
        </ext>
      </extLst>
    </cacheHierarchy>
    <cacheHierarchy uniqueName="[Measures].[Count of Amount]" caption="Count of Amount" measure="1" displayFolder="" measureGroup="invoice" count="0">
      <extLst>
        <ext xmlns:x15="http://schemas.microsoft.com/office/spreadsheetml/2010/11/main" uri="{B97F6D7D-B522-45F9-BDA1-12C45D357490}">
          <x15:cacheHierarchy aggregatedColumn="56"/>
        </ext>
      </extLst>
    </cacheHierarchy>
    <cacheHierarchy uniqueName="[Measures].[Count of income_class]" caption="Count of income_class" measure="1" displayFolder="" measureGroup="invoice" count="0">
      <extLst>
        <ext xmlns:x15="http://schemas.microsoft.com/office/spreadsheetml/2010/11/main" uri="{B97F6D7D-B522-45F9-BDA1-12C45D357490}">
          <x15:cacheHierarchy aggregatedColumn="53"/>
        </ext>
      </extLst>
    </cacheHierarchy>
    <cacheHierarchy uniqueName="[Measures].[Count of meeting_date (Year)]" caption="Count of meeting_date (Year)" measure="1" displayFolder="" measureGroup="meeting_list" count="0">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62"/>
        </ext>
      </extLst>
    </cacheHierarchy>
    <cacheHierarchy uniqueName="[Measures].[Sum of Amount 2]" caption="Sum of Amount 2" measure="1" displayFolder="" measureGroup="brokerage" count="0">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_bdgt" count="0">
      <extLst>
        <ext xmlns:x15="http://schemas.microsoft.com/office/spreadsheetml/2010/11/main" uri="{B97F6D7D-B522-45F9-BDA1-12C45D357490}">
          <x15:cacheHierarchy aggregatedColumn="43"/>
        </ext>
      </extLst>
    </cacheHierarchy>
    <cacheHierarchy uniqueName="[Measures].[Sum of Cross sell bugdet]" caption="Sum of Cross sell bugdet" measure="1" displayFolder="" measureGroup="Indi_bdgt" count="0">
      <extLst>
        <ext xmlns:x15="http://schemas.microsoft.com/office/spreadsheetml/2010/11/main" uri="{B97F6D7D-B522-45F9-BDA1-12C45D357490}">
          <x15:cacheHierarchy aggregatedColumn="44"/>
        </ext>
      </extLst>
    </cacheHierarchy>
    <cacheHierarchy uniqueName="[Measures].[Sum of Renewal Budget]" caption="Sum of Renewal Budget" measure="1" displayFolder="" measureGroup="Indi_bdgt" count="0">
      <extLst>
        <ext xmlns:x15="http://schemas.microsoft.com/office/spreadsheetml/2010/11/main" uri="{B97F6D7D-B522-45F9-BDA1-12C45D357490}">
          <x15:cacheHierarchy aggregatedColumn="45"/>
        </ext>
      </extLst>
    </cacheHierarchy>
    <cacheHierarchy uniqueName="[Measures].[Sum of revenue_amount]" caption="Sum of revenue_amount" measure="1" displayFolder="" measureGroup="gcrm_opportunity" count="0" oneField="1">
      <fieldsUsage count="1">
        <fieldUsage x="1"/>
      </fieldsUsage>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 count="0">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 count="0">
      <extLst>
        <ext xmlns:x15="http://schemas.microsoft.com/office/spreadsheetml/2010/11/main" uri="{B97F6D7D-B522-45F9-BDA1-12C45D357490}">
          <x15:cacheHierarchy aggregatedColumn="26"/>
        </ext>
      </extLst>
    </cacheHierarchy>
    <cacheHierarchy uniqueName="[Measures].[Sum of Display Top N]" caption="Sum of Display Top N" measure="1" displayFolder="" measureGroup="Table9" count="0">
      <extLst>
        <ext xmlns:x15="http://schemas.microsoft.com/office/spreadsheetml/2010/11/main" uri="{B97F6D7D-B522-45F9-BDA1-12C45D357490}">
          <x15:cacheHierarchy aggregatedColumn="66"/>
        </ext>
      </extLst>
    </cacheHierarchy>
    <cacheHierarchy uniqueName="[Measures].[Selected Top N]" caption="Selected Top N" measure="1" displayFolder="" measureGroup="Table9" count="0"/>
    <cacheHierarchy uniqueName="[Measures].[Total Amount]" caption="Total Amount" measure="1" displayFolder="" measureGroup="Table9" count="0"/>
    <cacheHierarchy uniqueName="[Measures].[Rank_oppor]" caption="Rank_oppor" measure="1" displayFolder="" measureGroup="Table9" count="0"/>
    <cacheHierarchy uniqueName="[Measures].[Includeoppur]" caption="Includeoppur" measure="1" displayFolder="" measureGroup="Table9"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_bdgt]" caption="__XL_Count Indi_bdgt" measure="1" displayFolder="" measureGroup="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ies>
  <kpis count="0"/>
  <dimensions count="8">
    <dimension name="brokerage" uniqueName="[brokerage]" caption="brokerage"/>
    <dimension name="fees" uniqueName="[fees]" caption="fees"/>
    <dimension name="gcrm_opportunity" uniqueName="[gcrm_opportunity]" caption="gcrm_opportunity"/>
    <dimension name="Indi_bdgt" uniqueName="[Indi_bdgt]" caption="Indi_bdgt"/>
    <dimension name="invoice" uniqueName="[invoice]" caption="invoice"/>
    <dimension measure="1" name="Measures" uniqueName="[Measures]" caption="Measures"/>
    <dimension name="meeting_list" uniqueName="[meeting_list]" caption="meeting_list"/>
    <dimension name="Table9" uniqueName="[Table9]" caption="Table9"/>
  </dimensions>
  <measureGroups count="7">
    <measureGroup name="brokerage" caption="brokerage"/>
    <measureGroup name="fees" caption="fees"/>
    <measureGroup name="gcrm_opportunity" caption="gcrm_opportunity"/>
    <measureGroup name="Indi_bdgt" caption="Indi_bdgt"/>
    <measureGroup name="invoice" caption="invoice"/>
    <measureGroup name="meeting_list" caption="meeting_list"/>
    <measureGroup name="Table9" caption="Table9"/>
  </measureGroups>
  <maps count="7">
    <map measureGroup="0" dimension="0"/>
    <map measureGroup="1" dimension="1"/>
    <map measureGroup="2" dimension="2"/>
    <map measureGroup="3" dimension="3"/>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ela Michael" refreshedDate="45667.735741203702" backgroundQuery="1" createdVersion="8" refreshedVersion="8" minRefreshableVersion="3" recordCount="0" supportSubquery="1" supportAdvancedDrill="1" xr:uid="{19272ED3-8F7D-4095-8B15-2D9E7FE23C22}">
  <cacheSource type="external" connectionId="7"/>
  <cacheFields count="3">
    <cacheField name="[gcrm_opportunity].[opportunity_name].[opportunity_name]" caption="opportunity_name" numFmtId="0" hierarchy="26" level="1">
      <sharedItems count="49">
        <s v="ag - Property Insurance"/>
        <s v="AL GPA"/>
        <s v="BC - PDBI"/>
        <s v="BD PDBI"/>
        <s v="BE-Mega policy"/>
        <s v="BL - Marine STOP"/>
        <s v="BV GPA"/>
        <s v="BVGMC"/>
        <s v="CI-CAR/EAR Policy"/>
        <s v="CP-PDBI"/>
        <s v="CVP GMC"/>
        <s v="DB- Cyber Liability"/>
        <s v="DB -Mega Policy"/>
        <s v="DB -Terrorism Policy"/>
        <s v="DS- Employees GMC"/>
        <s v="EI- GMC"/>
        <s v="EL-Group Mediclaim"/>
        <s v="Fire"/>
        <s v="FM-Group Mediclaim"/>
        <s v="G R -CAR"/>
        <s v="G R -GMC"/>
        <s v="GL-CGL"/>
        <s v="GL-Crime"/>
        <s v="GRTC-CAR"/>
        <s v="II -  GMC"/>
        <s v="II - GPA"/>
        <s v="II-Marine"/>
        <s v="Infra-CAR"/>
        <s v="ITNL - IAR (Operational Roads)"/>
        <s v="KB GMC"/>
        <s v="KG-CAR"/>
        <s v="Maine Open"/>
        <s v="Marine"/>
        <s v="OP-GMC"/>
        <s v="PDBI"/>
        <s v="PI(Operational Road)"/>
        <s v="PIL -Marine"/>
        <s v="PIL-CGL"/>
        <s v="PIL-Credit Insurance"/>
        <s v="Sandesh - Marine"/>
        <s v="Sandesh - PDBI"/>
        <s v="SFSP"/>
        <s v="SGL- GMC"/>
        <s v="SI-CAR"/>
        <s v="Sin GMC"/>
        <s v="Stem GMC"/>
        <s v="VS.-D &amp; O"/>
        <s v="VS.-Marine"/>
        <s v="VS-PDBI"/>
      </sharedItems>
    </cacheField>
    <cacheField name="[Measures].[Sum of revenue_amount]" caption="Sum of revenue_amount" numFmtId="0" hierarchy="78" level="32767"/>
    <cacheField name="[Measures].[Includeoppur]" caption="Includeoppur" numFmtId="0" hierarchy="85" level="32767"/>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2" memberValueDatatype="130" unbalanced="0">
      <fieldsUsage count="2">
        <fieldUsage x="-1"/>
        <fieldUsage x="0"/>
      </fieldsUsage>
    </cacheHierarchy>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di_bdgt].[Branch]" caption="Branch" attribute="1" defaultMemberUniqueName="[Indi_bdgt].[Branch].[All]" allUniqueName="[Indi_bdgt].[Branch].[All]" dimensionUniqueName="[Indi_bdgt]" displayFolder="" count="0" memberValueDatatype="130" unbalanced="0"/>
    <cacheHierarchy uniqueName="[Indi_bdgt].[Sales person ID]" caption="Sales person ID" attribute="1" defaultMemberUniqueName="[Indi_bdgt].[Sales person ID].[All]" allUniqueName="[Indi_bdgt].[Sales person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0" memberValueDatatype="130" unbalanced="0"/>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Table9].[Display Top N]" caption="Display Top N" attribute="1" defaultMemberUniqueName="[Table9].[Display Top N].[All]" allUniqueName="[Table9].[Display Top N].[All]" dimensionUniqueName="[Table9]" displayFolder="" count="0"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invoice" count="0">
      <extLst>
        <ext xmlns:x15="http://schemas.microsoft.com/office/spreadsheetml/2010/11/main" uri="{B97F6D7D-B522-45F9-BDA1-12C45D357490}">
          <x15:cacheHierarchy aggregatedColumn="56"/>
        </ext>
      </extLst>
    </cacheHierarchy>
    <cacheHierarchy uniqueName="[Measures].[Count of Amount]" caption="Count of Amount" measure="1" displayFolder="" measureGroup="invoice" count="0">
      <extLst>
        <ext xmlns:x15="http://schemas.microsoft.com/office/spreadsheetml/2010/11/main" uri="{B97F6D7D-B522-45F9-BDA1-12C45D357490}">
          <x15:cacheHierarchy aggregatedColumn="56"/>
        </ext>
      </extLst>
    </cacheHierarchy>
    <cacheHierarchy uniqueName="[Measures].[Count of income_class]" caption="Count of income_class" measure="1" displayFolder="" measureGroup="invoice" count="0">
      <extLst>
        <ext xmlns:x15="http://schemas.microsoft.com/office/spreadsheetml/2010/11/main" uri="{B97F6D7D-B522-45F9-BDA1-12C45D357490}">
          <x15:cacheHierarchy aggregatedColumn="53"/>
        </ext>
      </extLst>
    </cacheHierarchy>
    <cacheHierarchy uniqueName="[Measures].[Count of meeting_date (Year)]" caption="Count of meeting_date (Year)" measure="1" displayFolder="" measureGroup="meeting_list" count="0">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62"/>
        </ext>
      </extLst>
    </cacheHierarchy>
    <cacheHierarchy uniqueName="[Measures].[Sum of Amount 2]" caption="Sum of Amount 2" measure="1" displayFolder="" measureGroup="brokerage" count="0">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_bdgt" count="0">
      <extLst>
        <ext xmlns:x15="http://schemas.microsoft.com/office/spreadsheetml/2010/11/main" uri="{B97F6D7D-B522-45F9-BDA1-12C45D357490}">
          <x15:cacheHierarchy aggregatedColumn="43"/>
        </ext>
      </extLst>
    </cacheHierarchy>
    <cacheHierarchy uniqueName="[Measures].[Sum of Cross sell bugdet]" caption="Sum of Cross sell bugdet" measure="1" displayFolder="" measureGroup="Indi_bdgt" count="0">
      <extLst>
        <ext xmlns:x15="http://schemas.microsoft.com/office/spreadsheetml/2010/11/main" uri="{B97F6D7D-B522-45F9-BDA1-12C45D357490}">
          <x15:cacheHierarchy aggregatedColumn="44"/>
        </ext>
      </extLst>
    </cacheHierarchy>
    <cacheHierarchy uniqueName="[Measures].[Sum of Renewal Budget]" caption="Sum of Renewal Budget" measure="1" displayFolder="" measureGroup="Indi_bdgt" count="0">
      <extLst>
        <ext xmlns:x15="http://schemas.microsoft.com/office/spreadsheetml/2010/11/main" uri="{B97F6D7D-B522-45F9-BDA1-12C45D357490}">
          <x15:cacheHierarchy aggregatedColumn="45"/>
        </ext>
      </extLst>
    </cacheHierarchy>
    <cacheHierarchy uniqueName="[Measures].[Sum of revenue_amount]" caption="Sum of revenue_amount" measure="1" displayFolder="" measureGroup="gcrm_opportunity" count="0" oneField="1">
      <fieldsUsage count="1">
        <fieldUsage x="1"/>
      </fieldsUsage>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 count="0">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 count="0">
      <extLst>
        <ext xmlns:x15="http://schemas.microsoft.com/office/spreadsheetml/2010/11/main" uri="{B97F6D7D-B522-45F9-BDA1-12C45D357490}">
          <x15:cacheHierarchy aggregatedColumn="26"/>
        </ext>
      </extLst>
    </cacheHierarchy>
    <cacheHierarchy uniqueName="[Measures].[Sum of Display Top N]" caption="Sum of Display Top N" measure="1" displayFolder="" measureGroup="Table9" count="0">
      <extLst>
        <ext xmlns:x15="http://schemas.microsoft.com/office/spreadsheetml/2010/11/main" uri="{B97F6D7D-B522-45F9-BDA1-12C45D357490}">
          <x15:cacheHierarchy aggregatedColumn="66"/>
        </ext>
      </extLst>
    </cacheHierarchy>
    <cacheHierarchy uniqueName="[Measures].[Selected Top N]" caption="Selected Top N" measure="1" displayFolder="" measureGroup="Table9" count="0"/>
    <cacheHierarchy uniqueName="[Measures].[Total Amount]" caption="Total Amount" measure="1" displayFolder="" measureGroup="Table9" count="0"/>
    <cacheHierarchy uniqueName="[Measures].[Rank_oppor]" caption="Rank_oppor" measure="1" displayFolder="" measureGroup="Table9" count="0"/>
    <cacheHierarchy uniqueName="[Measures].[Includeoppur]" caption="Includeoppur" measure="1" displayFolder="" measureGroup="Table9" count="0" oneField="1">
      <fieldsUsage count="1">
        <fieldUsage x="2"/>
      </fieldsUsage>
    </cacheHierarchy>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_bdgt]" caption="__XL_Count Indi_bdgt" measure="1" displayFolder="" measureGroup="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ies>
  <kpis count="0"/>
  <dimensions count="8">
    <dimension name="brokerage" uniqueName="[brokerage]" caption="brokerage"/>
    <dimension name="fees" uniqueName="[fees]" caption="fees"/>
    <dimension name="gcrm_opportunity" uniqueName="[gcrm_opportunity]" caption="gcrm_opportunity"/>
    <dimension name="Indi_bdgt" uniqueName="[Indi_bdgt]" caption="Indi_bdgt"/>
    <dimension name="invoice" uniqueName="[invoice]" caption="invoice"/>
    <dimension measure="1" name="Measures" uniqueName="[Measures]" caption="Measures"/>
    <dimension name="meeting_list" uniqueName="[meeting_list]" caption="meeting_list"/>
    <dimension name="Table9" uniqueName="[Table9]" caption="Table9"/>
  </dimensions>
  <measureGroups count="7">
    <measureGroup name="brokerage" caption="brokerage"/>
    <measureGroup name="fees" caption="fees"/>
    <measureGroup name="gcrm_opportunity" caption="gcrm_opportunity"/>
    <measureGroup name="Indi_bdgt" caption="Indi_bdgt"/>
    <measureGroup name="invoice" caption="invoice"/>
    <measureGroup name="meeting_list" caption="meeting_list"/>
    <measureGroup name="Table9" caption="Table9"/>
  </measureGroups>
  <maps count="7">
    <map measureGroup="0" dimension="0"/>
    <map measureGroup="1" dimension="1"/>
    <map measureGroup="2" dimension="2"/>
    <map measureGroup="3" dimension="3"/>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ela Michael" refreshedDate="45667.735742129633" backgroundQuery="1" createdVersion="8" refreshedVersion="8" minRefreshableVersion="3" recordCount="0" supportSubquery="1" supportAdvancedDrill="1" xr:uid="{7E919F6E-9949-4A14-A346-4E7A0C504DA2}">
  <cacheSource type="external" connectionId="7"/>
  <cacheFields count="2">
    <cacheField name="[gcrm_opportunity].[product_group].[product_group]" caption="product_group" numFmtId="0" hierarchy="36" level="1">
      <sharedItems count="7">
        <s v="Employee Benefits"/>
        <s v="Engineering"/>
        <s v="Fire"/>
        <s v="Liability"/>
        <s v="Marine"/>
        <s v="Miscellaneous"/>
        <s v="Terrorism"/>
      </sharedItems>
    </cacheField>
    <cacheField name="[Measures].[Count of opportunity_name]" caption="Count of opportunity_name" numFmtId="0" hierarchy="80" level="32767"/>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2" memberValueDatatype="130" unbalanced="0">
      <fieldsUsage count="2">
        <fieldUsage x="-1"/>
        <fieldUsage x="0"/>
      </fieldsUsage>
    </cacheHierarchy>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di_bdgt].[Branch]" caption="Branch" attribute="1" defaultMemberUniqueName="[Indi_bdgt].[Branch].[All]" allUniqueName="[Indi_bdgt].[Branch].[All]" dimensionUniqueName="[Indi_bdgt]" displayFolder="" count="0" memberValueDatatype="130" unbalanced="0"/>
    <cacheHierarchy uniqueName="[Indi_bdgt].[Sales person ID]" caption="Sales person ID" attribute="1" defaultMemberUniqueName="[Indi_bdgt].[Sales person ID].[All]" allUniqueName="[Indi_bdgt].[Sales person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0" memberValueDatatype="130" unbalanced="0"/>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Table9].[Display Top N]" caption="Display Top N" attribute="1" defaultMemberUniqueName="[Table9].[Display Top N].[All]" allUniqueName="[Table9].[Display Top N].[All]" dimensionUniqueName="[Table9]" displayFolder="" count="0"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invoice" count="0">
      <extLst>
        <ext xmlns:x15="http://schemas.microsoft.com/office/spreadsheetml/2010/11/main" uri="{B97F6D7D-B522-45F9-BDA1-12C45D357490}">
          <x15:cacheHierarchy aggregatedColumn="56"/>
        </ext>
      </extLst>
    </cacheHierarchy>
    <cacheHierarchy uniqueName="[Measures].[Count of Amount]" caption="Count of Amount" measure="1" displayFolder="" measureGroup="invoice" count="0">
      <extLst>
        <ext xmlns:x15="http://schemas.microsoft.com/office/spreadsheetml/2010/11/main" uri="{B97F6D7D-B522-45F9-BDA1-12C45D357490}">
          <x15:cacheHierarchy aggregatedColumn="56"/>
        </ext>
      </extLst>
    </cacheHierarchy>
    <cacheHierarchy uniqueName="[Measures].[Count of income_class]" caption="Count of income_class" measure="1" displayFolder="" measureGroup="invoice" count="0">
      <extLst>
        <ext xmlns:x15="http://schemas.microsoft.com/office/spreadsheetml/2010/11/main" uri="{B97F6D7D-B522-45F9-BDA1-12C45D357490}">
          <x15:cacheHierarchy aggregatedColumn="53"/>
        </ext>
      </extLst>
    </cacheHierarchy>
    <cacheHierarchy uniqueName="[Measures].[Count of meeting_date (Year)]" caption="Count of meeting_date (Year)" measure="1" displayFolder="" measureGroup="meeting_list" count="0">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62"/>
        </ext>
      </extLst>
    </cacheHierarchy>
    <cacheHierarchy uniqueName="[Measures].[Sum of Amount 2]" caption="Sum of Amount 2" measure="1" displayFolder="" measureGroup="brokerage" count="0">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_bdgt" count="0">
      <extLst>
        <ext xmlns:x15="http://schemas.microsoft.com/office/spreadsheetml/2010/11/main" uri="{B97F6D7D-B522-45F9-BDA1-12C45D357490}">
          <x15:cacheHierarchy aggregatedColumn="43"/>
        </ext>
      </extLst>
    </cacheHierarchy>
    <cacheHierarchy uniqueName="[Measures].[Sum of Cross sell bugdet]" caption="Sum of Cross sell bugdet" measure="1" displayFolder="" measureGroup="Indi_bdgt" count="0">
      <extLst>
        <ext xmlns:x15="http://schemas.microsoft.com/office/spreadsheetml/2010/11/main" uri="{B97F6D7D-B522-45F9-BDA1-12C45D357490}">
          <x15:cacheHierarchy aggregatedColumn="44"/>
        </ext>
      </extLst>
    </cacheHierarchy>
    <cacheHierarchy uniqueName="[Measures].[Sum of Renewal Budget]" caption="Sum of Renewal Budget" measure="1" displayFolder="" measureGroup="Indi_bdgt" count="0">
      <extLst>
        <ext xmlns:x15="http://schemas.microsoft.com/office/spreadsheetml/2010/11/main" uri="{B97F6D7D-B522-45F9-BDA1-12C45D357490}">
          <x15:cacheHierarchy aggregatedColumn="45"/>
        </ext>
      </extLst>
    </cacheHierarchy>
    <cacheHierarchy uniqueName="[Measures].[Sum of revenue_amount]" caption="Sum of revenue_amount" measure="1" displayFolder="" measureGroup="gcrm_opportunity" count="0">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 count="0">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 count="0" oneField="1">
      <fieldsUsage count="1">
        <fieldUsage x="1"/>
      </fieldsUsage>
      <extLst>
        <ext xmlns:x15="http://schemas.microsoft.com/office/spreadsheetml/2010/11/main" uri="{B97F6D7D-B522-45F9-BDA1-12C45D357490}">
          <x15:cacheHierarchy aggregatedColumn="26"/>
        </ext>
      </extLst>
    </cacheHierarchy>
    <cacheHierarchy uniqueName="[Measures].[Sum of Display Top N]" caption="Sum of Display Top N" measure="1" displayFolder="" measureGroup="Table9" count="0">
      <extLst>
        <ext xmlns:x15="http://schemas.microsoft.com/office/spreadsheetml/2010/11/main" uri="{B97F6D7D-B522-45F9-BDA1-12C45D357490}">
          <x15:cacheHierarchy aggregatedColumn="66"/>
        </ext>
      </extLst>
    </cacheHierarchy>
    <cacheHierarchy uniqueName="[Measures].[Selected Top N]" caption="Selected Top N" measure="1" displayFolder="" measureGroup="Table9" count="0"/>
    <cacheHierarchy uniqueName="[Measures].[Total Amount]" caption="Total Amount" measure="1" displayFolder="" measureGroup="Table9" count="0"/>
    <cacheHierarchy uniqueName="[Measures].[Rank_oppor]" caption="Rank_oppor" measure="1" displayFolder="" measureGroup="Table9" count="0"/>
    <cacheHierarchy uniqueName="[Measures].[Includeoppur]" caption="Includeoppur" measure="1" displayFolder="" measureGroup="Table9"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_bdgt]" caption="__XL_Count Indi_bdgt" measure="1" displayFolder="" measureGroup="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ies>
  <kpis count="0"/>
  <dimensions count="8">
    <dimension name="brokerage" uniqueName="[brokerage]" caption="brokerage"/>
    <dimension name="fees" uniqueName="[fees]" caption="fees"/>
    <dimension name="gcrm_opportunity" uniqueName="[gcrm_opportunity]" caption="gcrm_opportunity"/>
    <dimension name="Indi_bdgt" uniqueName="[Indi_bdgt]" caption="Indi_bdgt"/>
    <dimension name="invoice" uniqueName="[invoice]" caption="invoice"/>
    <dimension measure="1" name="Measures" uniqueName="[Measures]" caption="Measures"/>
    <dimension name="meeting_list" uniqueName="[meeting_list]" caption="meeting_list"/>
    <dimension name="Table9" uniqueName="[Table9]" caption="Table9"/>
  </dimensions>
  <measureGroups count="7">
    <measureGroup name="brokerage" caption="brokerage"/>
    <measureGroup name="fees" caption="fees"/>
    <measureGroup name="gcrm_opportunity" caption="gcrm_opportunity"/>
    <measureGroup name="Indi_bdgt" caption="Indi_bdgt"/>
    <measureGroup name="invoice" caption="invoice"/>
    <measureGroup name="meeting_list" caption="meeting_list"/>
    <measureGroup name="Table9" caption="Table9"/>
  </measureGroups>
  <maps count="7">
    <map measureGroup="0" dimension="0"/>
    <map measureGroup="1" dimension="1"/>
    <map measureGroup="2" dimension="2"/>
    <map measureGroup="3" dimension="3"/>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ela Michael" refreshedDate="45667.73574398148" backgroundQuery="1" createdVersion="8" refreshedVersion="8" minRefreshableVersion="3" recordCount="0" supportSubquery="1" supportAdvancedDrill="1" xr:uid="{AB178464-F2AB-436F-8EBA-3D8A3F838407}">
  <cacheSource type="external" connectionId="7"/>
  <cacheFields count="2">
    <cacheField name="[gcrm_opportunity].[stage].[stage]" caption="stage" numFmtId="0" hierarchy="33" level="1">
      <sharedItems count="3">
        <s v="Negotiate"/>
        <s v="Propose Solution"/>
        <s v="Qualify Opportunity"/>
      </sharedItems>
    </cacheField>
    <cacheField name="[Measures].[Sum of revenue_amount]" caption="Sum of revenue_amount" numFmtId="0" hierarchy="78" level="32767"/>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2" memberValueDatatype="130" unbalanced="0">
      <fieldsUsage count="2">
        <fieldUsage x="-1"/>
        <fieldUsage x="0"/>
      </fieldsUsage>
    </cacheHierarchy>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di_bdgt].[Branch]" caption="Branch" attribute="1" defaultMemberUniqueName="[Indi_bdgt].[Branch].[All]" allUniqueName="[Indi_bdgt].[Branch].[All]" dimensionUniqueName="[Indi_bdgt]" displayFolder="" count="0" memberValueDatatype="130" unbalanced="0"/>
    <cacheHierarchy uniqueName="[Indi_bdgt].[Sales person ID]" caption="Sales person ID" attribute="1" defaultMemberUniqueName="[Indi_bdgt].[Sales person ID].[All]" allUniqueName="[Indi_bdgt].[Sales person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0" memberValueDatatype="130" unbalanced="0"/>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Table9].[Display Top N]" caption="Display Top N" attribute="1" defaultMemberUniqueName="[Table9].[Display Top N].[All]" allUniqueName="[Table9].[Display Top N].[All]" dimensionUniqueName="[Table9]" displayFolder="" count="0"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invoice" count="0">
      <extLst>
        <ext xmlns:x15="http://schemas.microsoft.com/office/spreadsheetml/2010/11/main" uri="{B97F6D7D-B522-45F9-BDA1-12C45D357490}">
          <x15:cacheHierarchy aggregatedColumn="56"/>
        </ext>
      </extLst>
    </cacheHierarchy>
    <cacheHierarchy uniqueName="[Measures].[Count of Amount]" caption="Count of Amount" measure="1" displayFolder="" measureGroup="invoice" count="0">
      <extLst>
        <ext xmlns:x15="http://schemas.microsoft.com/office/spreadsheetml/2010/11/main" uri="{B97F6D7D-B522-45F9-BDA1-12C45D357490}">
          <x15:cacheHierarchy aggregatedColumn="56"/>
        </ext>
      </extLst>
    </cacheHierarchy>
    <cacheHierarchy uniqueName="[Measures].[Count of income_class]" caption="Count of income_class" measure="1" displayFolder="" measureGroup="invoice" count="0">
      <extLst>
        <ext xmlns:x15="http://schemas.microsoft.com/office/spreadsheetml/2010/11/main" uri="{B97F6D7D-B522-45F9-BDA1-12C45D357490}">
          <x15:cacheHierarchy aggregatedColumn="53"/>
        </ext>
      </extLst>
    </cacheHierarchy>
    <cacheHierarchy uniqueName="[Measures].[Count of meeting_date (Year)]" caption="Count of meeting_date (Year)" measure="1" displayFolder="" measureGroup="meeting_list" count="0">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62"/>
        </ext>
      </extLst>
    </cacheHierarchy>
    <cacheHierarchy uniqueName="[Measures].[Sum of Amount 2]" caption="Sum of Amount 2" measure="1" displayFolder="" measureGroup="brokerage" count="0">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_bdgt" count="0">
      <extLst>
        <ext xmlns:x15="http://schemas.microsoft.com/office/spreadsheetml/2010/11/main" uri="{B97F6D7D-B522-45F9-BDA1-12C45D357490}">
          <x15:cacheHierarchy aggregatedColumn="43"/>
        </ext>
      </extLst>
    </cacheHierarchy>
    <cacheHierarchy uniqueName="[Measures].[Sum of Cross sell bugdet]" caption="Sum of Cross sell bugdet" measure="1" displayFolder="" measureGroup="Indi_bdgt" count="0">
      <extLst>
        <ext xmlns:x15="http://schemas.microsoft.com/office/spreadsheetml/2010/11/main" uri="{B97F6D7D-B522-45F9-BDA1-12C45D357490}">
          <x15:cacheHierarchy aggregatedColumn="44"/>
        </ext>
      </extLst>
    </cacheHierarchy>
    <cacheHierarchy uniqueName="[Measures].[Sum of Renewal Budget]" caption="Sum of Renewal Budget" measure="1" displayFolder="" measureGroup="Indi_bdgt" count="0">
      <extLst>
        <ext xmlns:x15="http://schemas.microsoft.com/office/spreadsheetml/2010/11/main" uri="{B97F6D7D-B522-45F9-BDA1-12C45D357490}">
          <x15:cacheHierarchy aggregatedColumn="45"/>
        </ext>
      </extLst>
    </cacheHierarchy>
    <cacheHierarchy uniqueName="[Measures].[Sum of revenue_amount]" caption="Sum of revenue_amount" measure="1" displayFolder="" measureGroup="gcrm_opportunity" count="0" oneField="1">
      <fieldsUsage count="1">
        <fieldUsage x="1"/>
      </fieldsUsage>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 count="0">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 count="0">
      <extLst>
        <ext xmlns:x15="http://schemas.microsoft.com/office/spreadsheetml/2010/11/main" uri="{B97F6D7D-B522-45F9-BDA1-12C45D357490}">
          <x15:cacheHierarchy aggregatedColumn="26"/>
        </ext>
      </extLst>
    </cacheHierarchy>
    <cacheHierarchy uniqueName="[Measures].[Sum of Display Top N]" caption="Sum of Display Top N" measure="1" displayFolder="" measureGroup="Table9" count="0">
      <extLst>
        <ext xmlns:x15="http://schemas.microsoft.com/office/spreadsheetml/2010/11/main" uri="{B97F6D7D-B522-45F9-BDA1-12C45D357490}">
          <x15:cacheHierarchy aggregatedColumn="66"/>
        </ext>
      </extLst>
    </cacheHierarchy>
    <cacheHierarchy uniqueName="[Measures].[Selected Top N]" caption="Selected Top N" measure="1" displayFolder="" measureGroup="Table9" count="0"/>
    <cacheHierarchy uniqueName="[Measures].[Total Amount]" caption="Total Amount" measure="1" displayFolder="" measureGroup="Table9" count="0"/>
    <cacheHierarchy uniqueName="[Measures].[Rank_oppor]" caption="Rank_oppor" measure="1" displayFolder="" measureGroup="Table9" count="0"/>
    <cacheHierarchy uniqueName="[Measures].[Includeoppur]" caption="Includeoppur" measure="1" displayFolder="" measureGroup="Table9"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_bdgt]" caption="__XL_Count Indi_bdgt" measure="1" displayFolder="" measureGroup="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ies>
  <kpis count="0"/>
  <dimensions count="8">
    <dimension name="brokerage" uniqueName="[brokerage]" caption="brokerage"/>
    <dimension name="fees" uniqueName="[fees]" caption="fees"/>
    <dimension name="gcrm_opportunity" uniqueName="[gcrm_opportunity]" caption="gcrm_opportunity"/>
    <dimension name="Indi_bdgt" uniqueName="[Indi_bdgt]" caption="Indi_bdgt"/>
    <dimension name="invoice" uniqueName="[invoice]" caption="invoice"/>
    <dimension measure="1" name="Measures" uniqueName="[Measures]" caption="Measures"/>
    <dimension name="meeting_list" uniqueName="[meeting_list]" caption="meeting_list"/>
    <dimension name="Table9" uniqueName="[Table9]" caption="Table9"/>
  </dimensions>
  <measureGroups count="7">
    <measureGroup name="brokerage" caption="brokerage"/>
    <measureGroup name="fees" caption="fees"/>
    <measureGroup name="gcrm_opportunity" caption="gcrm_opportunity"/>
    <measureGroup name="Indi_bdgt" caption="Indi_bdgt"/>
    <measureGroup name="invoice" caption="invoice"/>
    <measureGroup name="meeting_list" caption="meeting_list"/>
    <measureGroup name="Table9" caption="Table9"/>
  </measureGroups>
  <maps count="7">
    <map measureGroup="0" dimension="0"/>
    <map measureGroup="1" dimension="1"/>
    <map measureGroup="2" dimension="2"/>
    <map measureGroup="3" dimension="3"/>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ela Michael" refreshedDate="45667.735744907404" backgroundQuery="1" createdVersion="8" refreshedVersion="8" minRefreshableVersion="3" recordCount="0" supportSubquery="1" supportAdvancedDrill="1" xr:uid="{FA9CD668-C43E-4A9B-90F0-3BB8A413D893}">
  <cacheSource type="external" connectionId="7"/>
  <cacheFields count="2">
    <cacheField name="[Measures].[Sum of Amount 2]" caption="Sum of Amount 2" numFmtId="0" hierarchy="73" level="32767"/>
    <cacheField name="[brokerage].[income_class].[income_class]" caption="income_class" numFmtId="0" hierarchy="10" level="1">
      <sharedItems containsBlank="1" count="4">
        <m/>
        <s v="Cross Sell"/>
        <s v="New"/>
        <s v="Renewal"/>
      </sharedItems>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2" memberValueDatatype="130" unbalanced="0">
      <fieldsUsage count="2">
        <fieldUsage x="-1"/>
        <fieldUsage x="1"/>
      </fieldsUsage>
    </cacheHierarchy>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di_bdgt].[Branch]" caption="Branch" attribute="1" defaultMemberUniqueName="[Indi_bdgt].[Branch].[All]" allUniqueName="[Indi_bdgt].[Branch].[All]" dimensionUniqueName="[Indi_bdgt]" displayFolder="" count="0" memberValueDatatype="130" unbalanced="0"/>
    <cacheHierarchy uniqueName="[Indi_bdgt].[Sales person ID]" caption="Sales person ID" attribute="1" defaultMemberUniqueName="[Indi_bdgt].[Sales person ID].[All]" allUniqueName="[Indi_bdgt].[Sales person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0" memberValueDatatype="130" unbalanced="0"/>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Table9].[Display Top N]" caption="Display Top N" attribute="1" defaultMemberUniqueName="[Table9].[Display Top N].[All]" allUniqueName="[Table9].[Display Top N].[All]" dimensionUniqueName="[Table9]" displayFolder="" count="0"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invoice" count="0">
      <extLst>
        <ext xmlns:x15="http://schemas.microsoft.com/office/spreadsheetml/2010/11/main" uri="{B97F6D7D-B522-45F9-BDA1-12C45D357490}">
          <x15:cacheHierarchy aggregatedColumn="56"/>
        </ext>
      </extLst>
    </cacheHierarchy>
    <cacheHierarchy uniqueName="[Measures].[Count of Amount]" caption="Count of Amount" measure="1" displayFolder="" measureGroup="invoice" count="0">
      <extLst>
        <ext xmlns:x15="http://schemas.microsoft.com/office/spreadsheetml/2010/11/main" uri="{B97F6D7D-B522-45F9-BDA1-12C45D357490}">
          <x15:cacheHierarchy aggregatedColumn="56"/>
        </ext>
      </extLst>
    </cacheHierarchy>
    <cacheHierarchy uniqueName="[Measures].[Count of income_class]" caption="Count of income_class" measure="1" displayFolder="" measureGroup="invoice" count="0">
      <extLst>
        <ext xmlns:x15="http://schemas.microsoft.com/office/spreadsheetml/2010/11/main" uri="{B97F6D7D-B522-45F9-BDA1-12C45D357490}">
          <x15:cacheHierarchy aggregatedColumn="53"/>
        </ext>
      </extLst>
    </cacheHierarchy>
    <cacheHierarchy uniqueName="[Measures].[Count of meeting_date (Year)]" caption="Count of meeting_date (Year)" measure="1" displayFolder="" measureGroup="meeting_list" count="0">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62"/>
        </ext>
      </extLst>
    </cacheHierarchy>
    <cacheHierarchy uniqueName="[Measures].[Sum of Amount 2]" caption="Sum of Amount 2" measure="1" displayFolder="" measureGroup="brokerage" count="0" oneField="1">
      <fieldsUsage count="1">
        <fieldUsage x="0"/>
      </fieldsUsage>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_bdgt" count="0">
      <extLst>
        <ext xmlns:x15="http://schemas.microsoft.com/office/spreadsheetml/2010/11/main" uri="{B97F6D7D-B522-45F9-BDA1-12C45D357490}">
          <x15:cacheHierarchy aggregatedColumn="43"/>
        </ext>
      </extLst>
    </cacheHierarchy>
    <cacheHierarchy uniqueName="[Measures].[Sum of Cross sell bugdet]" caption="Sum of Cross sell bugdet" measure="1" displayFolder="" measureGroup="Indi_bdgt" count="0">
      <extLst>
        <ext xmlns:x15="http://schemas.microsoft.com/office/spreadsheetml/2010/11/main" uri="{B97F6D7D-B522-45F9-BDA1-12C45D357490}">
          <x15:cacheHierarchy aggregatedColumn="44"/>
        </ext>
      </extLst>
    </cacheHierarchy>
    <cacheHierarchy uniqueName="[Measures].[Sum of Renewal Budget]" caption="Sum of Renewal Budget" measure="1" displayFolder="" measureGroup="Indi_bdgt" count="0">
      <extLst>
        <ext xmlns:x15="http://schemas.microsoft.com/office/spreadsheetml/2010/11/main" uri="{B97F6D7D-B522-45F9-BDA1-12C45D357490}">
          <x15:cacheHierarchy aggregatedColumn="45"/>
        </ext>
      </extLst>
    </cacheHierarchy>
    <cacheHierarchy uniqueName="[Measures].[Sum of revenue_amount]" caption="Sum of revenue_amount" measure="1" displayFolder="" measureGroup="gcrm_opportunity" count="0">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 count="0">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 count="0">
      <extLst>
        <ext xmlns:x15="http://schemas.microsoft.com/office/spreadsheetml/2010/11/main" uri="{B97F6D7D-B522-45F9-BDA1-12C45D357490}">
          <x15:cacheHierarchy aggregatedColumn="26"/>
        </ext>
      </extLst>
    </cacheHierarchy>
    <cacheHierarchy uniqueName="[Measures].[Sum of Display Top N]" caption="Sum of Display Top N" measure="1" displayFolder="" measureGroup="Table9" count="0">
      <extLst>
        <ext xmlns:x15="http://schemas.microsoft.com/office/spreadsheetml/2010/11/main" uri="{B97F6D7D-B522-45F9-BDA1-12C45D357490}">
          <x15:cacheHierarchy aggregatedColumn="66"/>
        </ext>
      </extLst>
    </cacheHierarchy>
    <cacheHierarchy uniqueName="[Measures].[Selected Top N]" caption="Selected Top N" measure="1" displayFolder="" measureGroup="Table9" count="0"/>
    <cacheHierarchy uniqueName="[Measures].[Total Amount]" caption="Total Amount" measure="1" displayFolder="" measureGroup="Table9" count="0"/>
    <cacheHierarchy uniqueName="[Measures].[Rank_oppor]" caption="Rank_oppor" measure="1" displayFolder="" measureGroup="Table9" count="0"/>
    <cacheHierarchy uniqueName="[Measures].[Includeoppur]" caption="Includeoppur" measure="1" displayFolder="" measureGroup="Table9"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_bdgt]" caption="__XL_Count Indi_bdgt" measure="1" displayFolder="" measureGroup="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ies>
  <kpis count="0"/>
  <dimensions count="8">
    <dimension name="brokerage" uniqueName="[brokerage]" caption="brokerage"/>
    <dimension name="fees" uniqueName="[fees]" caption="fees"/>
    <dimension name="gcrm_opportunity" uniqueName="[gcrm_opportunity]" caption="gcrm_opportunity"/>
    <dimension name="Indi_bdgt" uniqueName="[Indi_bdgt]" caption="Indi_bdgt"/>
    <dimension name="invoice" uniqueName="[invoice]" caption="invoice"/>
    <dimension measure="1" name="Measures" uniqueName="[Measures]" caption="Measures"/>
    <dimension name="meeting_list" uniqueName="[meeting_list]" caption="meeting_list"/>
    <dimension name="Table9" uniqueName="[Table9]" caption="Table9"/>
  </dimensions>
  <measureGroups count="7">
    <measureGroup name="brokerage" caption="brokerage"/>
    <measureGroup name="fees" caption="fees"/>
    <measureGroup name="gcrm_opportunity" caption="gcrm_opportunity"/>
    <measureGroup name="Indi_bdgt" caption="Indi_bdgt"/>
    <measureGroup name="invoice" caption="invoice"/>
    <measureGroup name="meeting_list" caption="meeting_list"/>
    <measureGroup name="Table9" caption="Table9"/>
  </measureGroups>
  <maps count="7">
    <map measureGroup="0" dimension="0"/>
    <map measureGroup="1" dimension="1"/>
    <map measureGroup="2" dimension="2"/>
    <map measureGroup="3" dimension="3"/>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mela Michael" refreshedDate="45667.735745833335" backgroundQuery="1" createdVersion="8" refreshedVersion="8" minRefreshableVersion="3" recordCount="0" supportSubquery="1" supportAdvancedDrill="1" xr:uid="{86DABD5E-061A-4991-8DE5-30782C2059E4}">
  <cacheSource type="external" connectionId="7"/>
  <cacheFields count="2">
    <cacheField name="[Measures].[Sum of Amount 3]" caption="Sum of Amount 3" numFmtId="0" hierarchy="74" level="32767"/>
    <cacheField name="[fees].[income_class].[income_class]" caption="income_class" numFmtId="0" hierarchy="22" level="1">
      <sharedItems count="3">
        <s v="Cross Sell"/>
        <s v="New"/>
        <s v="Renewal"/>
      </sharedItems>
    </cacheField>
  </cacheFields>
  <cacheHierarchies count="94">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Id]" caption="Account Id" attribute="1" defaultMemberUniqueName="[brokerage].[Account Id].[All]" allUniqueName="[brokerage].[Account Id].[All]" dimensionUniqueName="[brokerage]" displayFolder="" count="0" memberValueDatatype="20" unbalanced="0"/>
    <cacheHierarchy uniqueName="[brokerage].[Account Exe ID]" caption="Account Exe ID" attribute="1" defaultMemberUniqueName="[brokerage].[Account Exe ID].[All]" allUniqueName="[brokerage].[Account Exe ID].[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pse_reason]" caption="lapse_reason" attribute="1" defaultMemberUniqueName="[brokerage].[lapse_reason].[All]" allUniqueName="[brokerage].[lapse_reason].[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Salesperson ID]" caption="Salesperson ID" attribute="1" defaultMemberUniqueName="[fees].[Salesperson ID].[All]" allUniqueName="[fees].[Salesperson ID].[All]" dimensionUniqueName="[fees]" displayFolder="" count="0" memberValueDatatype="2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2" memberValueDatatype="130" unbalanced="0">
      <fieldsUsage count="2">
        <fieldUsage x="-1"/>
        <fieldUsage x="1"/>
      </fieldsUsage>
    </cacheHierarchy>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gcrm_opportunity].[opportunity_name]" caption="opportunity_name" attribute="1" defaultMemberUniqueName="[gcrm_opportunity].[opportunity_name].[All]" allUniqueName="[gcrm_opportunity].[opportunity_name].[All]" dimensionUniqueName="[gcrm_opportunity]" displayFolder="" count="0" memberValueDatatype="130" unbalanced="0"/>
    <cacheHierarchy uniqueName="[gcrm_opportunity].[opportunity_id]" caption="opportunity_id" attribute="1" defaultMemberUniqueName="[gcrm_opportunity].[opportunity_id].[All]" allUniqueName="[gcrm_opportunity].[opportunity_id].[All]" dimensionUniqueName="[gcrm_opportunity]" displayFolder="" count="0" memberValueDatatype="130" unbalanced="0"/>
    <cacheHierarchy uniqueName="[gcrm_opportunity].[Account Exe Id]" caption="Account Exe Id" attribute="1" defaultMemberUniqueName="[gcrm_opportunity].[Account Exe Id].[All]" allUniqueName="[gcrm_opportunity].[Account Exe Id].[All]" dimensionUniqueName="[gcrm_opportunity]" displayFolder="" count="0" memberValueDatatype="20" unbalanced="0"/>
    <cacheHierarchy uniqueName="[gcrm_opportunity].[Account Executive]" caption="Account Executive" attribute="1" defaultMemberUniqueName="[gcrm_opportunity].[Account Executive].[All]" allUniqueName="[gcrm_opportunity].[Account Executive].[All]" dimensionUniqueName="[gcrm_opportunity]" displayFolder="" count="0" memberValueDatatype="130" unbalanced="0"/>
    <cacheHierarchy uniqueName="[gcrm_opportunity].[premium_amount]" caption="premium_amount" attribute="1" defaultMemberUniqueName="[gcrm_opportunity].[premium_amount].[All]" allUniqueName="[gcrm_opportunity].[premium_amount].[All]" dimensionUniqueName="[gcrm_opportunity]" displayFolder="" count="0" memberValueDatatype="20" unbalanced="0"/>
    <cacheHierarchy uniqueName="[gcrm_opportunity].[revenue_amount]" caption="revenue_amount" attribute="1" defaultMemberUniqueName="[gcrm_opportunity].[revenue_amount].[All]" allUniqueName="[gcrm_opportunity].[revenue_amount].[All]" dimensionUniqueName="[gcrm_opportunity]" displayFolder="" count="0" memberValueDatatype="20" unbalanced="0"/>
    <cacheHierarchy uniqueName="[gcrm_opportunity].[closing_date]" caption="closing_date" attribute="1" time="1" defaultMemberUniqueName="[gcrm_opportunity].[closing_date].[All]" allUniqueName="[gcrm_opportunity].[closing_date].[All]" dimensionUniqueName="[gcrm_opportunity]" displayFolder="" count="0" memberValueDatatype="7" unbalanced="0"/>
    <cacheHierarchy uniqueName="[gcrm_opportunity].[stage]" caption="stage" attribute="1" defaultMemberUniqueName="[gcrm_opportunity].[stage].[All]" allUniqueName="[gcrm_opportunity].[stage].[All]" dimensionUniqueName="[gcrm_opportunity]" displayFolder="" count="0" memberValueDatatype="130" unbalanced="0"/>
    <cacheHierarchy uniqueName="[gcrm_opportunity].[branch]" caption="branch" attribute="1" defaultMemberUniqueName="[gcrm_opportunity].[branch].[All]" allUniqueName="[gcrm_opportunity].[branch].[All]" dimensionUniqueName="[gcrm_opportunity]" displayFolder="" count="0" memberValueDatatype="130" unbalanced="0"/>
    <cacheHierarchy uniqueName="[gcrm_opportunity].[specialty]" caption="specialty" attribute="1" defaultMemberUniqueName="[gcrm_opportunity].[specialty].[All]" allUniqueName="[gcrm_opportunity].[specialty].[All]" dimensionUniqueName="[gcrm_opportunity]" displayFolder="" count="0" memberValueDatatype="130" unbalanced="0"/>
    <cacheHierarchy uniqueName="[gcrm_opportunity].[product_group]" caption="product_group" attribute="1" defaultMemberUniqueName="[gcrm_opportunity].[product_group].[All]" allUniqueName="[gcrm_opportunity].[product_group].[All]" dimensionUniqueName="[gcrm_opportunity]" displayFolder="" count="0" memberValueDatatype="130" unbalanced="0"/>
    <cacheHierarchy uniqueName="[gcrm_opportunity].[product_sub_group]" caption="product_sub_group" attribute="1" defaultMemberUniqueName="[gcrm_opportunity].[product_sub_group].[All]" allUniqueName="[gcrm_opportunity].[product_sub_group].[All]" dimensionUniqueName="[gcrm_opportunity]" displayFolder="" count="0" memberValueDatatype="130" unbalanced="0"/>
    <cacheHierarchy uniqueName="[gcrm_opportunity].[risk_details]" caption="risk_details" attribute="1" defaultMemberUniqueName="[gcrm_opportunity].[risk_details].[All]" allUniqueName="[gcrm_opportunity].[risk_details].[All]" dimensionUniqueName="[gcrm_opportunity]" displayFolder="" count="0" memberValueDatatype="130" unbalanced="0"/>
    <cacheHierarchy uniqueName="[Indi_bdgt].[Branch]" caption="Branch" attribute="1" defaultMemberUniqueName="[Indi_bdgt].[Branch].[All]" allUniqueName="[Indi_bdgt].[Branch].[All]" dimensionUniqueName="[Indi_bdgt]" displayFolder="" count="0" memberValueDatatype="130" unbalanced="0"/>
    <cacheHierarchy uniqueName="[Indi_bdgt].[Sales person ID]" caption="Sales person ID" attribute="1" defaultMemberUniqueName="[Indi_bdgt].[Sales person ID].[All]" allUniqueName="[Indi_bdgt].[Sales person ID].[All]" dimensionUniqueName="[Indi_bdgt]" displayFolder="" count="0" memberValueDatatype="20" unbalanced="0"/>
    <cacheHierarchy uniqueName="[Indi_bdgt].[Employee Name]" caption="Employee Name" attribute="1" defaultMemberUniqueName="[Indi_bdgt].[Employee Name].[All]" allUniqueName="[Indi_bdgt].[Employee Name].[All]" dimensionUniqueName="[Indi_bdgt]" displayFolder="" count="0" memberValueDatatype="130" unbalanced="0"/>
    <cacheHierarchy uniqueName="[Indi_bdgt].[New Role2]" caption="New Role2" attribute="1" defaultMemberUniqueName="[Indi_bdgt].[New Role2].[All]" allUniqueName="[Indi_bdgt].[New Role2].[All]" dimensionUniqueName="[Indi_bdgt]" displayFolder="" count="0" memberValueDatatype="130" unbalanced="0"/>
    <cacheHierarchy uniqueName="[Indi_bdgt].[New Budget]" caption="New Budget" attribute="1" defaultMemberUniqueName="[Indi_bdgt].[New Budget].[All]" allUniqueName="[Indi_bdgt].[New Budget].[All]" dimensionUniqueName="[Indi_bdgt]" displayFolder="" count="0" memberValueDatatype="20" unbalanced="0"/>
    <cacheHierarchy uniqueName="[Indi_bdgt].[Cross sell bugdet]" caption="Cross sell bugdet" attribute="1" defaultMemberUniqueName="[Indi_bdgt].[Cross sell bugdet].[All]" allUniqueName="[Indi_bdgt].[Cross sell bugdet].[All]" dimensionUniqueName="[Indi_bdgt]" displayFolder="" count="0" memberValueDatatype="20" unbalanced="0"/>
    <cacheHierarchy uniqueName="[Indi_bdgt].[Renewal Budget]" caption="Renewal Budget" attribute="1" defaultMemberUniqueName="[Indi_bdgt].[Renewal Budget].[All]" allUniqueName="[Indi_bdgt].[Renewal Budget].[All]" dimensionUniqueName="[Indi_bdgt]" displayFolder="" count="0" memberValueDatatype="20"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 ID]" caption="Account Exe ID" attribute="1" defaultMemberUniqueName="[invoice].[Account Exe ID].[All]" allUniqueName="[invoice].[Account Exe ID].[All]" dimensionUniqueName="[invoice]" displayFolder="" count="0" memberValueDatatype="2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meeting_list].[Account Exe ID]" caption="Account Exe ID" attribute="1" defaultMemberUniqueName="[meeting_list].[Account Exe ID].[All]" allUniqueName="[meeting_list].[Account Exe ID].[All]" dimensionUniqueName="[meeting_list]" displayFolder="" count="0" memberValueDatatype="20" unbalanced="0"/>
    <cacheHierarchy uniqueName="[meeting_list].[Account Executive]" caption="Account Executive" attribute="1" defaultMemberUniqueName="[meeting_list].[Account Executive].[All]" allUniqueName="[meeting_list].[Account Executive].[All]" dimensionUniqueName="[meeting_list]" displayFolder="" count="0" memberValueDatatype="130" unbalanced="0"/>
    <cacheHierarchy uniqueName="[meeting_list].[branch_name]" caption="branch_name" attribute="1" defaultMemberUniqueName="[meeting_list].[branch_name].[All]" allUniqueName="[meeting_list].[branch_name].[All]" dimensionUniqueName="[meeting_list]" displayFolder="" count="0" memberValueDatatype="130" unbalanced="0"/>
    <cacheHierarchy uniqueName="[meeting_list].[global_attendees]" caption="global_attendees" attribute="1" defaultMemberUniqueName="[meeting_list].[global_attendees].[All]" allUniqueName="[meeting_list].[global_attendees].[All]" dimensionUniqueName="[meeting_list]" displayFolder="" count="0" memberValueDatatype="130" unbalanced="0"/>
    <cacheHierarchy uniqueName="[meeting_list].[meeting_date]" caption="meeting_date" attribute="1" time="1" defaultMemberUniqueName="[meeting_list].[meeting_date].[All]" allUniqueName="[meeting_list].[meeting_date].[All]" dimensionUniqueName="[meeting_list]" displayFolder="" count="0" memberValueDatatype="7" unbalanced="0"/>
    <cacheHierarchy uniqueName="[meeting_list].[meeting_date (Year)]" caption="meeting_date (Year)" attribute="1" defaultMemberUniqueName="[meeting_list].[meeting_date (Year)].[All]" allUniqueName="[meeting_list].[meeting_date (Year)].[All]" dimensionUniqueName="[meeting_list]" displayFolder="" count="0" memberValueDatatype="130" unbalanced="0"/>
    <cacheHierarchy uniqueName="[meeting_list].[meeting_date (Quarter)]" caption="meeting_date (Quarter)" attribute="1" defaultMemberUniqueName="[meeting_list].[meeting_date (Quarter)].[All]" allUniqueName="[meeting_list].[meeting_date (Quarter)].[All]" dimensionUniqueName="[meeting_list]" displayFolder="" count="0" memberValueDatatype="130" unbalanced="0"/>
    <cacheHierarchy uniqueName="[meeting_list].[meeting_date (Month)]" caption="meeting_date (Month)" attribute="1" defaultMemberUniqueName="[meeting_list].[meeting_date (Month)].[All]" allUniqueName="[meeting_list].[meeting_date (Month)].[All]" dimensionUniqueName="[meeting_list]" displayFolder="" count="0" memberValueDatatype="130" unbalanced="0"/>
    <cacheHierarchy uniqueName="[Table9].[Display Top N]" caption="Display Top N" attribute="1" defaultMemberUniqueName="[Table9].[Display Top N].[All]" allUniqueName="[Table9].[Display Top N].[All]" dimensionUniqueName="[Table9]" displayFolder="" count="0" memberValueDatatype="20" unbalanced="0"/>
    <cacheHierarchy uniqueName="[meeting_list].[meeting_date (Month Index)]" caption="meeting_date (Month Index)" attribute="1" defaultMemberUniqueName="[meeting_list].[meeting_date (Month Index)].[All]" allUniqueName="[meeting_list].[meeting_date (Month Index)].[All]" dimensionUniqueName="[meeting_list]" displayFolder="" count="0" memberValueDatatype="20" unbalanced="0" hidden="1"/>
    <cacheHierarchy uniqueName="[Measures].[Sum of Amount]" caption="Sum of Amount" measure="1" displayFolder="" measureGroup="invoice" count="0">
      <extLst>
        <ext xmlns:x15="http://schemas.microsoft.com/office/spreadsheetml/2010/11/main" uri="{B97F6D7D-B522-45F9-BDA1-12C45D357490}">
          <x15:cacheHierarchy aggregatedColumn="56"/>
        </ext>
      </extLst>
    </cacheHierarchy>
    <cacheHierarchy uniqueName="[Measures].[Count of Amount]" caption="Count of Amount" measure="1" displayFolder="" measureGroup="invoice" count="0">
      <extLst>
        <ext xmlns:x15="http://schemas.microsoft.com/office/spreadsheetml/2010/11/main" uri="{B97F6D7D-B522-45F9-BDA1-12C45D357490}">
          <x15:cacheHierarchy aggregatedColumn="56"/>
        </ext>
      </extLst>
    </cacheHierarchy>
    <cacheHierarchy uniqueName="[Measures].[Count of income_class]" caption="Count of income_class" measure="1" displayFolder="" measureGroup="invoice" count="0">
      <extLst>
        <ext xmlns:x15="http://schemas.microsoft.com/office/spreadsheetml/2010/11/main" uri="{B97F6D7D-B522-45F9-BDA1-12C45D357490}">
          <x15:cacheHierarchy aggregatedColumn="53"/>
        </ext>
      </extLst>
    </cacheHierarchy>
    <cacheHierarchy uniqueName="[Measures].[Count of meeting_date (Year)]" caption="Count of meeting_date (Year)" measure="1" displayFolder="" measureGroup="meeting_list" count="0">
      <extLst>
        <ext xmlns:x15="http://schemas.microsoft.com/office/spreadsheetml/2010/11/main" uri="{B97F6D7D-B522-45F9-BDA1-12C45D357490}">
          <x15:cacheHierarchy aggregatedColumn="63"/>
        </ext>
      </extLst>
    </cacheHierarchy>
    <cacheHierarchy uniqueName="[Measures].[Count of meeting_date]" caption="Count of meeting_date" measure="1" displayFolder="" measureGroup="meeting_list" count="0">
      <extLst>
        <ext xmlns:x15="http://schemas.microsoft.com/office/spreadsheetml/2010/11/main" uri="{B97F6D7D-B522-45F9-BDA1-12C45D357490}">
          <x15:cacheHierarchy aggregatedColumn="62"/>
        </ext>
      </extLst>
    </cacheHierarchy>
    <cacheHierarchy uniqueName="[Measures].[Sum of Amount 2]" caption="Sum of Amount 2" measure="1" displayFolder="" measureGroup="brokerage" count="0">
      <extLst>
        <ext xmlns:x15="http://schemas.microsoft.com/office/spreadsheetml/2010/11/main" uri="{B97F6D7D-B522-45F9-BDA1-12C45D357490}">
          <x15:cacheHierarchy aggregatedColumn="11"/>
        </ext>
      </extLst>
    </cacheHierarchy>
    <cacheHierarchy uniqueName="[Measures].[Sum of Amount 3]" caption="Sum of Amount 3" measure="1" displayFolder="" measureGroup="fees" count="0" oneField="1">
      <fieldsUsage count="1">
        <fieldUsage x="0"/>
      </fieldsUsage>
      <extLst>
        <ext xmlns:x15="http://schemas.microsoft.com/office/spreadsheetml/2010/11/main" uri="{B97F6D7D-B522-45F9-BDA1-12C45D357490}">
          <x15:cacheHierarchy aggregatedColumn="23"/>
        </ext>
      </extLst>
    </cacheHierarchy>
    <cacheHierarchy uniqueName="[Measures].[Sum of New Budget]" caption="Sum of New Budget" measure="1" displayFolder="" measureGroup="Indi_bdgt" count="0">
      <extLst>
        <ext xmlns:x15="http://schemas.microsoft.com/office/spreadsheetml/2010/11/main" uri="{B97F6D7D-B522-45F9-BDA1-12C45D357490}">
          <x15:cacheHierarchy aggregatedColumn="43"/>
        </ext>
      </extLst>
    </cacheHierarchy>
    <cacheHierarchy uniqueName="[Measures].[Sum of Cross sell bugdet]" caption="Sum of Cross sell bugdet" measure="1" displayFolder="" measureGroup="Indi_bdgt" count="0">
      <extLst>
        <ext xmlns:x15="http://schemas.microsoft.com/office/spreadsheetml/2010/11/main" uri="{B97F6D7D-B522-45F9-BDA1-12C45D357490}">
          <x15:cacheHierarchy aggregatedColumn="44"/>
        </ext>
      </extLst>
    </cacheHierarchy>
    <cacheHierarchy uniqueName="[Measures].[Sum of Renewal Budget]" caption="Sum of Renewal Budget" measure="1" displayFolder="" measureGroup="Indi_bdgt" count="0">
      <extLst>
        <ext xmlns:x15="http://schemas.microsoft.com/office/spreadsheetml/2010/11/main" uri="{B97F6D7D-B522-45F9-BDA1-12C45D357490}">
          <x15:cacheHierarchy aggregatedColumn="45"/>
        </ext>
      </extLst>
    </cacheHierarchy>
    <cacheHierarchy uniqueName="[Measures].[Sum of revenue_amount]" caption="Sum of revenue_amount" measure="1" displayFolder="" measureGroup="gcrm_opportunity" count="0">
      <extLst>
        <ext xmlns:x15="http://schemas.microsoft.com/office/spreadsheetml/2010/11/main" uri="{B97F6D7D-B522-45F9-BDA1-12C45D357490}">
          <x15:cacheHierarchy aggregatedColumn="31"/>
        </ext>
      </extLst>
    </cacheHierarchy>
    <cacheHierarchy uniqueName="[Measures].[Count of product_group]" caption="Count of product_group" measure="1" displayFolder="" measureGroup="gcrm_opportunity" count="0">
      <extLst>
        <ext xmlns:x15="http://schemas.microsoft.com/office/spreadsheetml/2010/11/main" uri="{B97F6D7D-B522-45F9-BDA1-12C45D357490}">
          <x15:cacheHierarchy aggregatedColumn="36"/>
        </ext>
      </extLst>
    </cacheHierarchy>
    <cacheHierarchy uniqueName="[Measures].[Count of opportunity_name]" caption="Count of opportunity_name" measure="1" displayFolder="" measureGroup="gcrm_opportunity" count="0">
      <extLst>
        <ext xmlns:x15="http://schemas.microsoft.com/office/spreadsheetml/2010/11/main" uri="{B97F6D7D-B522-45F9-BDA1-12C45D357490}">
          <x15:cacheHierarchy aggregatedColumn="26"/>
        </ext>
      </extLst>
    </cacheHierarchy>
    <cacheHierarchy uniqueName="[Measures].[Sum of Display Top N]" caption="Sum of Display Top N" measure="1" displayFolder="" measureGroup="Table9" count="0">
      <extLst>
        <ext xmlns:x15="http://schemas.microsoft.com/office/spreadsheetml/2010/11/main" uri="{B97F6D7D-B522-45F9-BDA1-12C45D357490}">
          <x15:cacheHierarchy aggregatedColumn="66"/>
        </ext>
      </extLst>
    </cacheHierarchy>
    <cacheHierarchy uniqueName="[Measures].[Selected Top N]" caption="Selected Top N" measure="1" displayFolder="" measureGroup="Table9" count="0"/>
    <cacheHierarchy uniqueName="[Measures].[Total Amount]" caption="Total Amount" measure="1" displayFolder="" measureGroup="Table9" count="0"/>
    <cacheHierarchy uniqueName="[Measures].[Rank_oppor]" caption="Rank_oppor" measure="1" displayFolder="" measureGroup="Table9" count="0"/>
    <cacheHierarchy uniqueName="[Measures].[Includeoppur]" caption="Includeoppur" measure="1" displayFolder="" measureGroup="Table9" count="0"/>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di_bdgt]" caption="__XL_Count Indi_bdgt" measure="1" displayFolder="" measureGroup="Indi_bdgt" count="0" hidden="1"/>
    <cacheHierarchy uniqueName="[Measures].[__XL_Count invoice]" caption="__XL_Count invoice" measure="1" displayFolder="" measureGroup="invoice" count="0" hidden="1"/>
    <cacheHierarchy uniqueName="[Measures].[__XL_Count meeting_list]" caption="__XL_Count meeting_list" measure="1" displayFolder="" measureGroup="meeting_list" count="0" hidden="1"/>
    <cacheHierarchy uniqueName="[Measures].[__XL_Count gcrm_opportunity]" caption="__XL_Count gcrm_opportunity" measure="1" displayFolder="" measureGroup="gcrm_opportunity" count="0" hidden="1"/>
    <cacheHierarchy uniqueName="[Measures].[__XL_Count Table9]" caption="__XL_Count Table9" measure="1" displayFolder="" measureGroup="Table9" count="0" hidden="1"/>
    <cacheHierarchy uniqueName="[Measures].[__No measures defined]" caption="__No measures defined" measure="1" displayFolder="" count="0" hidden="1"/>
  </cacheHierarchies>
  <kpis count="0"/>
  <dimensions count="8">
    <dimension name="brokerage" uniqueName="[brokerage]" caption="brokerage"/>
    <dimension name="fees" uniqueName="[fees]" caption="fees"/>
    <dimension name="gcrm_opportunity" uniqueName="[gcrm_opportunity]" caption="gcrm_opportunity"/>
    <dimension name="Indi_bdgt" uniqueName="[Indi_bdgt]" caption="Indi_bdgt"/>
    <dimension name="invoice" uniqueName="[invoice]" caption="invoice"/>
    <dimension measure="1" name="Measures" uniqueName="[Measures]" caption="Measures"/>
    <dimension name="meeting_list" uniqueName="[meeting_list]" caption="meeting_list"/>
    <dimension name="Table9" uniqueName="[Table9]" caption="Table9"/>
  </dimensions>
  <measureGroups count="7">
    <measureGroup name="brokerage" caption="brokerage"/>
    <measureGroup name="fees" caption="fees"/>
    <measureGroup name="gcrm_opportunity" caption="gcrm_opportunity"/>
    <measureGroup name="Indi_bdgt" caption="Indi_bdgt"/>
    <measureGroup name="invoice" caption="invoice"/>
    <measureGroup name="meeting_list" caption="meeting_list"/>
    <measureGroup name="Table9" caption="Table9"/>
  </measureGroups>
  <maps count="7">
    <map measureGroup="0" dimension="0"/>
    <map measureGroup="1" dimension="1"/>
    <map measureGroup="2" dimension="2"/>
    <map measureGroup="3" dimension="3"/>
    <map measureGroup="4"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9673793"/>
  </r>
  <r>
    <x v="1"/>
    <n v="3531629.3099999982"/>
  </r>
  <r>
    <x v="2"/>
    <n v="56981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0083111"/>
  </r>
  <r>
    <x v="1"/>
    <n v="13041253.300000003"/>
  </r>
  <r>
    <x v="2"/>
    <n v="285384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12319455"/>
  </r>
  <r>
    <x v="1"/>
    <n v="18507270.640000019"/>
  </r>
  <r>
    <x v="2"/>
    <n v="82443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E15133-942F-4379-B482-2A8A45721F57}" name="Invoice" cacheId="13" applyNumberFormats="0" applyBorderFormats="0" applyFontFormats="0" applyPatternFormats="0" applyAlignmentFormats="0" applyWidthHeightFormats="1" dataCaption="Values" tag="1e083c27-4863-4443-81a2-9c1674f3c977" updatedVersion="8" minRefreshableVersion="3" useAutoFormatting="1" subtotalHiddenItems="1" itemPrintTitles="1" createdVersion="8" indent="0" outline="1" outlineData="1" multipleFieldFilters="0" chartFormat="8">
  <location ref="A3:F16" firstHeaderRow="1" firstDataRow="2" firstDataCol="1"/>
  <pivotFields count="3">
    <pivotField axis="axisRow" allDrilled="1" subtotalTop="0" showAll="0" sortType="ascending" defaultSubtotal="0" defaultAttributeDrillState="1">
      <items count="11">
        <item x="0"/>
        <item x="1"/>
        <item x="2"/>
        <item x="3"/>
        <item x="4"/>
        <item x="5"/>
        <item x="6"/>
        <item x="7"/>
        <item x="8"/>
        <item x="9"/>
        <item x="10"/>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0"/>
  </rowFields>
  <rowItems count="12">
    <i>
      <x v="6"/>
    </i>
    <i>
      <x v="5"/>
    </i>
    <i>
      <x v="4"/>
    </i>
    <i>
      <x/>
    </i>
    <i>
      <x v="7"/>
    </i>
    <i>
      <x v="8"/>
    </i>
    <i>
      <x v="10"/>
    </i>
    <i>
      <x v="1"/>
    </i>
    <i>
      <x v="9"/>
    </i>
    <i>
      <x v="2"/>
    </i>
    <i>
      <x v="3"/>
    </i>
    <i t="grand">
      <x/>
    </i>
  </rowItems>
  <colFields count="1">
    <field x="2"/>
  </colFields>
  <colItems count="5">
    <i>
      <x/>
    </i>
    <i>
      <x v="1"/>
    </i>
    <i>
      <x v="2"/>
    </i>
    <i>
      <x v="3"/>
    </i>
    <i t="grand">
      <x/>
    </i>
  </colItems>
  <dataFields count="1">
    <dataField name="Count of Amount" fld="1"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0"/>
          </reference>
          <reference field="2" count="1" selected="0">
            <x v="3"/>
          </reference>
        </references>
      </pivotArea>
    </chartFormat>
    <chartFormat chart="0"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0"/>
          </reference>
        </references>
      </pivotArea>
    </chartFormat>
    <chartFormat chart="6" format="8" series="1">
      <pivotArea type="data" outline="0" fieldPosition="0">
        <references count="2">
          <reference field="4294967294" count="1" selected="0">
            <x v="0"/>
          </reference>
          <reference field="2" count="1" selected="0">
            <x v="1"/>
          </reference>
        </references>
      </pivotArea>
    </chartFormat>
    <chartFormat chart="6" format="9" series="1">
      <pivotArea type="data" outline="0" fieldPosition="0">
        <references count="2">
          <reference field="4294967294" count="1" selected="0">
            <x v="0"/>
          </reference>
          <reference field="2" count="1" selected="0">
            <x v="2"/>
          </reference>
        </references>
      </pivotArea>
    </chartFormat>
    <chartFormat chart="6" format="10" series="1">
      <pivotArea type="data" outline="0" fieldPosition="0">
        <references count="2">
          <reference field="4294967294" count="1" selected="0">
            <x v="0"/>
          </reference>
          <reference field="2" count="1" selected="0">
            <x v="3"/>
          </reference>
        </references>
      </pivotArea>
    </chartFormat>
    <chartFormat chart="7" format="11" series="1">
      <pivotArea type="data" outline="0" fieldPosition="0">
        <references count="2">
          <reference field="4294967294" count="1" selected="0">
            <x v="0"/>
          </reference>
          <reference field="2" count="1" selected="0">
            <x v="0"/>
          </reference>
        </references>
      </pivotArea>
    </chartFormat>
    <chartFormat chart="7" format="12" series="1">
      <pivotArea type="data" outline="0" fieldPosition="0">
        <references count="2">
          <reference field="4294967294" count="1" selected="0">
            <x v="0"/>
          </reference>
          <reference field="2" count="1" selected="0">
            <x v="1"/>
          </reference>
        </references>
      </pivotArea>
    </chartFormat>
    <chartFormat chart="7" format="13" series="1">
      <pivotArea type="data" outline="0" fieldPosition="0">
        <references count="2">
          <reference field="4294967294" count="1" selected="0">
            <x v="0"/>
          </reference>
          <reference field="2" count="1" selected="0">
            <x v="2"/>
          </reference>
        </references>
      </pivotArea>
    </chartFormat>
    <chartFormat chart="7" format="14" series="1">
      <pivotArea type="data" outline="0" fieldPosition="0">
        <references count="2">
          <reference field="4294967294" count="1" selected="0">
            <x v="0"/>
          </reference>
          <reference field="2" count="1" selected="0">
            <x v="3"/>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Am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2"/>
  </rowHierarchiesUsage>
  <colHierarchiesUsage count="1">
    <colHierarchyUsage hierarchyUsage="5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activeTabTopLevelEntity name="[fees]"/>
        <x15:activeTabTopLevelEntity name="[Indi_bdgt]"/>
        <x15:activeTabTopLevelEntity name="[invoice]"/>
        <x15:activeTabTopLevelEntity name="[meeting_list]"/>
        <x15:activeTabTopLevelEntity name="[gcrm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F5AD1F2-A60A-4893-A440-7B781C4EED64}" name="PivotTable17" cacheId="10" applyNumberFormats="0" applyBorderFormats="0" applyFontFormats="0" applyPatternFormats="0" applyAlignmentFormats="0" applyWidthHeightFormats="1" dataCaption="Values" tag="3b1e01e3-e20b-4078-ae95-e963c5019c76" updatedVersion="8" minRefreshableVersion="3" useAutoFormatting="1" itemPrintTitles="1" createdVersion="8" indent="0" outline="1" outlineData="1" multipleFieldFilters="0">
  <location ref="J9:L10"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New Budget" fld="0" baseField="0" baseItem="0"/>
    <dataField name="Sum of Cross sell bugdet" fld="1" baseField="0" baseItem="0"/>
    <dataField name="Sum of Renewal Budget" fld="2"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_bdg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078DACD-CD91-4BAF-82DF-C9D5ABEADE99}" name="PivotTable22" cacheId="6" applyNumberFormats="0" applyBorderFormats="0" applyFontFormats="0" applyPatternFormats="0" applyAlignmentFormats="0" applyWidthHeightFormats="1" dataCaption="Values" tag="628c872f-3497-47cc-9fe2-a4d0bf85bc08" updatedVersion="8" minRefreshableVersion="3" useAutoFormatting="1" itemPrintTitles="1" createdVersion="8" indent="0" outline="1" outlineData="1" multipleFieldFilters="0">
  <location ref="A3:B7" firstHeaderRow="1" firstDataRow="1" firstDataCol="1"/>
  <pivotFields count="2">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i>
    <i>
      <x v="1"/>
    </i>
    <i t="grand">
      <x/>
    </i>
  </rowItems>
  <colItems count="1">
    <i/>
  </colItems>
  <dataFields count="1">
    <dataField name="Sum of revenue_amount" fld="1"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3EF5CE0-9BCD-4A59-902D-AA9C4E2F8C98}" name="PivotTable28" cacheId="12" applyNumberFormats="0" applyBorderFormats="0" applyFontFormats="0" applyPatternFormats="0" applyAlignmentFormats="0" applyWidthHeightFormats="1" dataCaption="Values" tag="f8fd8686-2b03-4b61-ba5c-db615117e030" updatedVersion="8" minRefreshableVersion="3" useAutoFormatting="1" itemPrintTitles="1" createdVersion="8" indent="0" outline="1" outlineData="1" multipleFieldFilters="0" chartFormat="11">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meeting_date" fld="1" subtotal="count" baseField="0" baseItem="0"/>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0" count="1" selected="0">
            <x v="0"/>
          </reference>
        </references>
      </pivotArea>
    </chartFormat>
    <chartFormat chart="4" format="2">
      <pivotArea type="data" outline="0" fieldPosition="0">
        <references count="2">
          <reference field="4294967294" count="1" selected="0">
            <x v="0"/>
          </reference>
          <reference field="0"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0" count="1" selected="0">
            <x v="0"/>
          </reference>
        </references>
      </pivotArea>
    </chartFormat>
    <chartFormat chart="8" format="8">
      <pivotArea type="data" outline="0" fieldPosition="0">
        <references count="2">
          <reference field="4294967294" count="1" selected="0">
            <x v="0"/>
          </reference>
          <reference field="0" count="1" selected="0">
            <x v="1"/>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9611EBF-B944-4D48-9405-CCC9D6A49DC1}" name="PivotTable29" cacheId="5" applyNumberFormats="0" applyBorderFormats="0" applyFontFormats="0" applyPatternFormats="0" applyAlignmentFormats="0" applyWidthHeightFormats="1" dataCaption="Values" tag="a860ba53-3309-4129-bf78-43182554549d" updatedVersion="8" minRefreshableVersion="3" useAutoFormatting="1" itemPrintTitles="1" createdVersion="8" indent="0" outline="1" outlineData="1" multipleFieldFilters="0" chartFormat="4">
  <location ref="A3:B11"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Count of opportunity_name" fld="1"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pivotArea type="data" outline="0" fieldPosition="0">
        <references count="2">
          <reference field="4294967294" count="1" selected="0">
            <x v="0"/>
          </reference>
          <reference field="0" count="1" selected="0">
            <x v="0"/>
          </reference>
        </references>
      </pivotArea>
    </chartFormat>
    <chartFormat chart="3" format="18">
      <pivotArea type="data" outline="0" fieldPosition="0">
        <references count="2">
          <reference field="4294967294" count="1" selected="0">
            <x v="0"/>
          </reference>
          <reference field="0" count="1" selected="0">
            <x v="1"/>
          </reference>
        </references>
      </pivotArea>
    </chartFormat>
    <chartFormat chart="3" format="19">
      <pivotArea type="data" outline="0" fieldPosition="0">
        <references count="2">
          <reference field="4294967294" count="1" selected="0">
            <x v="0"/>
          </reference>
          <reference field="0" count="1" selected="0">
            <x v="2"/>
          </reference>
        </references>
      </pivotArea>
    </chartFormat>
    <chartFormat chart="3" format="20">
      <pivotArea type="data" outline="0" fieldPosition="0">
        <references count="2">
          <reference field="4294967294" count="1" selected="0">
            <x v="0"/>
          </reference>
          <reference field="0" count="1" selected="0">
            <x v="3"/>
          </reference>
        </references>
      </pivotArea>
    </chartFormat>
    <chartFormat chart="3" format="21">
      <pivotArea type="data" outline="0" fieldPosition="0">
        <references count="2">
          <reference field="4294967294" count="1" selected="0">
            <x v="0"/>
          </reference>
          <reference field="0" count="1" selected="0">
            <x v="4"/>
          </reference>
        </references>
      </pivotArea>
    </chartFormat>
    <chartFormat chart="3" format="22">
      <pivotArea type="data" outline="0" fieldPosition="0">
        <references count="2">
          <reference field="4294967294" count="1" selected="0">
            <x v="0"/>
          </reference>
          <reference field="0" count="1" selected="0">
            <x v="5"/>
          </reference>
        </references>
      </pivotArea>
    </chartFormat>
    <chartFormat chart="3" format="23">
      <pivotArea type="data" outline="0" fieldPosition="0">
        <references count="2">
          <reference field="4294967294" count="1" selected="0">
            <x v="0"/>
          </reference>
          <reference field="0" count="1" selected="0">
            <x v="6"/>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C986E44-C570-4665-B0B3-7A2B3236472C}" name="PivotTable33" cacheId="4" applyNumberFormats="0" applyBorderFormats="0" applyFontFormats="0" applyPatternFormats="0" applyAlignmentFormats="0" applyWidthHeightFormats="1" dataCaption="Values" tag="f495b126-64da-4153-97e6-d07cd75881bf" updatedVersion="8" minRefreshableVersion="3" useAutoFormatting="1" subtotalHiddenItems="1" itemPrintTitles="1" createdVersion="8" indent="0" outline="1" outlineData="1" multipleFieldFilters="0">
  <location ref="M3:O53" firstHeaderRow="0" firstDataRow="1" firstDataCol="1"/>
  <pivotFields count="3">
    <pivotField axis="axisRow" allDrilled="1" subtotalTop="0" showAll="0"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 dataField="1" subtotalTop="0" showAll="0" defaultSubtota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2"/>
  </colFields>
  <colItems count="2">
    <i>
      <x/>
    </i>
    <i i="1">
      <x v="1"/>
    </i>
  </colItems>
  <dataFields count="2">
    <dataField name="Sum of revenue_amount" fld="1" baseField="0" baseItem="0"/>
    <dataField fld="2" subtotal="count"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79D4473-4507-4BFD-9FCE-3D486761F404}" name="PivotTable30" cacheId="3" applyNumberFormats="0" applyBorderFormats="0" applyFontFormats="0" applyPatternFormats="0" applyAlignmentFormats="0" applyWidthHeightFormats="1" dataCaption="Values" tag="05189504-4e05-47d5-939b-43c596ecd468" updatedVersion="8" minRefreshableVersion="3" useAutoFormatting="1" itemPrintTitles="1" createdVersion="8" indent="0" outline="1" outlineData="1" multipleFieldFilters="0" chartFormat="1">
  <location ref="A3:B8" firstHeaderRow="1" firstDataRow="1" firstDataCol="1"/>
  <pivotFields count="2">
    <pivotField axis="axisRow" allDrilled="1" subtotalTop="0" showAll="0" measureFilter="1"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revenue_amount" fld="1" baseField="0" baseItem="0" numFmtId="166"/>
  </dataFields>
  <chartFormats count="1">
    <chartFormat chart="0" format="0" series="1">
      <pivotArea type="data" outline="0" fieldPosition="0">
        <references count="1">
          <reference field="4294967294" count="1" selected="0">
            <x v="0"/>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8">
      <autoFilter ref="A1">
        <filterColumn colId="0">
          <top10 val="4" filterVal="4"/>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969CA72-4752-4578-9530-53B20936D464}" name="PivotTable35" cacheId="15" applyNumberFormats="0" applyBorderFormats="0" applyFontFormats="0" applyPatternFormats="0" applyAlignmentFormats="0" applyWidthHeightFormats="1" dataCaption="Values" tag="07fe9f08-40ad-4ad7-b90e-49d2a8c2ca7a" updatedVersion="8" minRefreshableVersion="3" useAutoFormatting="1" rowGrandTotals="0" itemPrintTitles="1" createdVersion="8" indent="0" outline="1" outlineData="1" multipleFieldFilters="0" chartFormat="4">
  <location ref="H7:K10" firstHeaderRow="0" firstDataRow="1" firstDataCol="1"/>
  <pivotFields count="5">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v="2"/>
    </i>
    <i>
      <x v="1"/>
    </i>
    <i>
      <x/>
    </i>
  </rowItems>
  <colFields count="1">
    <field x="-2"/>
  </colFields>
  <colItems count="3">
    <i>
      <x/>
    </i>
    <i i="1">
      <x v="1"/>
    </i>
    <i i="2">
      <x v="2"/>
    </i>
  </colItems>
  <dataFields count="3">
    <dataField fld="3" subtotal="count" baseField="0" baseItem="0"/>
    <dataField fld="2" subtotal="count" baseField="0" baseItem="0"/>
    <dataField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valueGreaterThan" id="1" iMeasureHier="85">
      <autoFilter ref="A1">
        <filterColumn colId="0">
          <customFilters>
            <customFilter operator="greaterThan" val="0"/>
          </customFilters>
        </filterColumn>
      </autoFilter>
    </filter>
  </filters>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crm_opportunity]"/>
        <x15:activeTabTopLevelEntity name="[Table9]"/>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4D4A29-905D-4B7D-ADE4-EF00F51D3E4E}" name="MeetCount" cacheId="14" applyNumberFormats="0" applyBorderFormats="0" applyFontFormats="0" applyPatternFormats="0" applyAlignmentFormats="0" applyWidthHeightFormats="1" dataCaption="Values" tag="b09f0a62-005f-4601-a2f1-0d95908e3585" updatedVersion="8" minRefreshableVersion="3" useAutoFormatting="1" subtotalHiddenItems="1" itemPrintTitles="1" createdVersion="8" indent="0" outline="1" outlineData="1" multipleFieldFilters="0" chartFormat="16">
  <location ref="A1:B11" firstHeaderRow="1" firstDataRow="1" firstDataCol="1"/>
  <pivotFields count="3">
    <pivotField dataField="1" subtotalTop="0" showAll="0" defaultSubtotal="0"/>
    <pivotField axis="axisRow" allDrilled="1" subtotalTop="0" showAll="0"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0">
    <i>
      <x v="6"/>
    </i>
    <i>
      <x v="5"/>
    </i>
    <i>
      <x v="4"/>
    </i>
    <i>
      <x v="2"/>
    </i>
    <i>
      <x v="1"/>
    </i>
    <i>
      <x v="3"/>
    </i>
    <i>
      <x v="7"/>
    </i>
    <i>
      <x v="8"/>
    </i>
    <i>
      <x/>
    </i>
    <i t="grand">
      <x/>
    </i>
  </rowItems>
  <colItems count="1">
    <i/>
  </colItems>
  <dataFields count="1">
    <dataField name="Count of meeting_date (Year)" fld="0" subtotal="count" baseField="0" baseItem="0"/>
  </dataFields>
  <chartFormats count="21">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1" count="1" selected="0">
            <x v="6"/>
          </reference>
        </references>
      </pivotArea>
    </chartFormat>
    <chartFormat chart="5" format="2">
      <pivotArea type="data" outline="0" fieldPosition="0">
        <references count="2">
          <reference field="4294967294" count="1" selected="0">
            <x v="0"/>
          </reference>
          <reference field="1" count="1" selected="0">
            <x v="5"/>
          </reference>
        </references>
      </pivotArea>
    </chartFormat>
    <chartFormat chart="5" format="3">
      <pivotArea type="data" outline="0" fieldPosition="0">
        <references count="2">
          <reference field="4294967294" count="1" selected="0">
            <x v="0"/>
          </reference>
          <reference field="1" count="1" selected="0">
            <x v="4"/>
          </reference>
        </references>
      </pivotArea>
    </chartFormat>
    <chartFormat chart="5" format="4">
      <pivotArea type="data" outline="0" fieldPosition="0">
        <references count="2">
          <reference field="4294967294" count="1" selected="0">
            <x v="0"/>
          </reference>
          <reference field="1" count="1" selected="0">
            <x v="2"/>
          </reference>
        </references>
      </pivotArea>
    </chartFormat>
    <chartFormat chart="5" format="5">
      <pivotArea type="data" outline="0" fieldPosition="0">
        <references count="2">
          <reference field="4294967294" count="1" selected="0">
            <x v="0"/>
          </reference>
          <reference field="1" count="1" selected="0">
            <x v="1"/>
          </reference>
        </references>
      </pivotArea>
    </chartFormat>
    <chartFormat chart="5" format="6">
      <pivotArea type="data" outline="0" fieldPosition="0">
        <references count="2">
          <reference field="4294967294" count="1" selected="0">
            <x v="0"/>
          </reference>
          <reference field="1" count="1" selected="0">
            <x v="3"/>
          </reference>
        </references>
      </pivotArea>
    </chartFormat>
    <chartFormat chart="5" format="7">
      <pivotArea type="data" outline="0" fieldPosition="0">
        <references count="2">
          <reference field="4294967294" count="1" selected="0">
            <x v="0"/>
          </reference>
          <reference field="1" count="1" selected="0">
            <x v="7"/>
          </reference>
        </references>
      </pivotArea>
    </chartFormat>
    <chartFormat chart="5" format="8">
      <pivotArea type="data" outline="0" fieldPosition="0">
        <references count="2">
          <reference field="4294967294" count="1" selected="0">
            <x v="0"/>
          </reference>
          <reference field="1" count="1" selected="0">
            <x v="8"/>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1" count="1" selected="0">
            <x v="6"/>
          </reference>
        </references>
      </pivotArea>
    </chartFormat>
    <chartFormat chart="10" format="22">
      <pivotArea type="data" outline="0" fieldPosition="0">
        <references count="2">
          <reference field="4294967294" count="1" selected="0">
            <x v="0"/>
          </reference>
          <reference field="1" count="1" selected="0">
            <x v="5"/>
          </reference>
        </references>
      </pivotArea>
    </chartFormat>
    <chartFormat chart="10" format="23">
      <pivotArea type="data" outline="0" fieldPosition="0">
        <references count="2">
          <reference field="4294967294" count="1" selected="0">
            <x v="0"/>
          </reference>
          <reference field="1" count="1" selected="0">
            <x v="4"/>
          </reference>
        </references>
      </pivotArea>
    </chartFormat>
    <chartFormat chart="10" format="24">
      <pivotArea type="data" outline="0" fieldPosition="0">
        <references count="2">
          <reference field="4294967294" count="1" selected="0">
            <x v="0"/>
          </reference>
          <reference field="1" count="1" selected="0">
            <x v="2"/>
          </reference>
        </references>
      </pivotArea>
    </chartFormat>
    <chartFormat chart="10" format="25">
      <pivotArea type="data" outline="0" fieldPosition="0">
        <references count="2">
          <reference field="4294967294" count="1" selected="0">
            <x v="0"/>
          </reference>
          <reference field="1" count="1" selected="0">
            <x v="1"/>
          </reference>
        </references>
      </pivotArea>
    </chartFormat>
    <chartFormat chart="10" format="26">
      <pivotArea type="data" outline="0" fieldPosition="0">
        <references count="2">
          <reference field="4294967294" count="1" selected="0">
            <x v="0"/>
          </reference>
          <reference field="1" count="1" selected="0">
            <x v="3"/>
          </reference>
        </references>
      </pivotArea>
    </chartFormat>
    <chartFormat chart="10" format="27">
      <pivotArea type="data" outline="0" fieldPosition="0">
        <references count="2">
          <reference field="4294967294" count="1" selected="0">
            <x v="0"/>
          </reference>
          <reference field="1" count="1" selected="0">
            <x v="7"/>
          </reference>
        </references>
      </pivotArea>
    </chartFormat>
    <chartFormat chart="10" format="28">
      <pivotArea type="data" outline="0" fieldPosition="0">
        <references count="2">
          <reference field="4294967294" count="1" selected="0">
            <x v="0"/>
          </reference>
          <reference field="1" count="1" selected="0">
            <x v="8"/>
          </reference>
        </references>
      </pivotArea>
    </chartFormat>
    <chartFormat chart="10" format="29">
      <pivotArea type="data" outline="0" fieldPosition="0">
        <references count="2">
          <reference field="4294967294" count="1" selected="0">
            <x v="0"/>
          </reference>
          <reference field="1" count="1" selected="0">
            <x v="0"/>
          </reference>
        </references>
      </pivotArea>
    </chartFormat>
    <chartFormat chart="15" format="0" series="1">
      <pivotArea type="data" outline="0" fieldPosition="0">
        <references count="1">
          <reference field="4294967294" count="1" selected="0">
            <x v="0"/>
          </reference>
        </references>
      </pivotArea>
    </chartFormat>
  </chartFormat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76EF6A-0FC3-4D69-97C7-3CF76073E6A8}" name="PivotTable10" cacheId="11" applyNumberFormats="0" applyBorderFormats="0" applyFontFormats="0" applyPatternFormats="0" applyAlignmentFormats="0" applyWidthHeightFormats="1" dataCaption="Values" tag="0cfc696f-c0d9-419c-af05-592be03e3d56" updatedVersion="8" minRefreshableVersion="3" useAutoFormatting="1" itemPrintTitles="1" createdVersion="8" indent="0" outline="1" outlineData="1" multipleFieldFilters="0">
  <location ref="B25:C28"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meeting_date" fld="1" subtotal="count"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_lis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FE83E8-7319-4145-8207-C01D0F12AD32}"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20:H24"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Values2" fld="1" baseField="0" baseItem="0" numFmtId="164"/>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21FFCF6-66C1-4990-A8AB-7215B5BA8308}" name="PivotTable14" cacheId="8" applyNumberFormats="0" applyBorderFormats="0" applyFontFormats="0" applyPatternFormats="0" applyAlignmentFormats="0" applyWidthHeightFormats="1" dataCaption="Values" tag="fceb9369-7a8e-4e27-86f6-2a33da221e32" updatedVersion="8" minRefreshableVersion="3" useAutoFormatting="1" itemPrintTitles="1" createdVersion="8" indent="0" outline="1" outlineData="1" multipleFieldFilters="0">
  <location ref="D3:E7" firstHeaderRow="1" firstDataRow="1" firstDataCol="1"/>
  <pivotFields count="2">
    <pivotField dataField="1" subtotalTop="0" showAll="0" defaultSubtotal="0"/>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1"/>
  </rowFields>
  <rowItems count="4">
    <i>
      <x/>
    </i>
    <i>
      <x v="1"/>
    </i>
    <i>
      <x v="2"/>
    </i>
    <i t="grand">
      <x/>
    </i>
  </rowItems>
  <colItems count="1">
    <i/>
  </colItems>
  <dataFields count="1">
    <dataField name="Sum of Amount" fld="0"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026A22-A014-48F1-8D84-5598CE7DD55D}"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B24"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Values2" fld="1" baseField="0" baseItem="0" numFmtId="164"/>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248BA0-9D90-40CF-BE8E-85C239773BCA}"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20:E24"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Values2" fld="1" baseField="0" baseItem="1" numFmtId="164"/>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6ACD8D-D330-4248-9234-EE26C8A62ACC}" name="Brokerage" cacheId="7" applyNumberFormats="0" applyBorderFormats="0" applyFontFormats="0" applyPatternFormats="0" applyAlignmentFormats="0" applyWidthHeightFormats="1" dataCaption="Values" tag="13b6e8b5-289f-46e4-9362-4476df733cb4" updatedVersion="8" minRefreshableVersion="3" useAutoFormatting="1" itemPrintTitles="1" createdVersion="8" indent="0" outline="1" outlineData="1" multipleFieldFilters="0">
  <location ref="A3:B8" firstHeaderRow="1" firstDataRow="1" firstDataCol="1"/>
  <pivotFields count="2">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v="3"/>
    </i>
    <i>
      <x v="1"/>
    </i>
    <i>
      <x v="2"/>
    </i>
    <i>
      <x/>
    </i>
    <i t="grand">
      <x/>
    </i>
  </rowItems>
  <colItems count="1">
    <i/>
  </colItems>
  <dataFields count="1">
    <dataField name="Sum of Amount" fld="0"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C465EE-AEC0-4235-BE37-F5007D059715}" name="PivotTable15" cacheId="9" applyNumberFormats="0" applyBorderFormats="0" applyFontFormats="0" applyPatternFormats="0" applyAlignmentFormats="0" applyWidthHeightFormats="1" dataCaption="Values" tag="4de14a0b-a7b1-4c52-8554-38177a25123c" updatedVersion="8" minRefreshableVersion="3" useAutoFormatting="1" itemPrintTitles="1" createdVersion="8" indent="0" outline="1" outlineData="1" multipleFieldFilters="0">
  <location ref="G3:H8" firstHeaderRow="1" firstDataRow="1" firstDataCol="1"/>
  <pivotFields count="2">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1"/>
  </rowFields>
  <rowItems count="5">
    <i>
      <x v="3"/>
    </i>
    <i>
      <x v="1"/>
    </i>
    <i>
      <x/>
    </i>
    <i>
      <x v="2"/>
    </i>
    <i t="grand">
      <x/>
    </i>
  </rowItems>
  <colItems count="1">
    <i/>
  </colItems>
  <dataFields count="1">
    <dataField name="Sum of Amount" fld="0" baseField="0" baseItem="0"/>
  </dataFields>
  <pivotHierarchies count="9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AFC7BFCC-0BB9-442E-B2E0-7497607B4407}" sourceName="[invoice].[Account Executive]">
  <pivotTables>
    <pivotTable tabId="1" name="Invoice"/>
    <pivotTable tabId="2" name="MeetCount"/>
  </pivotTables>
  <data>
    <olap pivotCacheId="1033292900">
      <levels count="2">
        <level uniqueName="[invoice].[Account Executive].[(All)]" sourceCaption="(All)" count="0"/>
        <level uniqueName="[invoice].[Account Executive].[Account Executive]" sourceCaption="Account Executive" count="11">
          <ranges>
            <range startItem="0">
              <i n="[invoice].[Account Executive].&amp;[Abhinav Shivam]" c="Abhinav Shivam"/>
              <i n="[invoice].[Account Executive].&amp;[Animesh Rawat]" c="Animesh Rawat"/>
              <i n="[invoice].[Account Executive].&amp;[Ankita Shah]" c="Ankita Shah"/>
              <i n="[invoice].[Account Executive].&amp;[Divya Dhingra]" c="Divya Dhingra"/>
              <i n="[invoice].[Account Executive].&amp;[Gautam Murkunde]" c="Gautam Murkunde"/>
              <i n="[invoice].[Account Executive].&amp;[Mark]" c="Mark"/>
              <i n="[invoice].[Account Executive].&amp;[Neel Jain]" c="Neel Jain"/>
              <i n="[invoice].[Account Executive].&amp;[Shloka Shelat]" c="Shloka Shelat"/>
              <i n="[invoice].[Account Executive].&amp;[Shobhit Agarwal]" c="Shobhit Agarwal"/>
              <i n="[invoice].[Account Executive].&amp;[Vidit Shah]" c="Vidit Shah"/>
              <i n="[invoice].[Account Executive].&amp;[Vinay]" c="Vinay"/>
            </range>
          </ranges>
        </level>
      </levels>
      <selections count="1">
        <selection n="[invoice].[Account Executiv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play_Top_N" xr10:uid="{E3BBBDA1-0BCF-43D0-87BB-E4533343B79D}" sourceName="[Table9].[Display Top N]">
  <pivotTables>
    <pivotTable tabId="9" name="PivotTable35"/>
  </pivotTables>
  <data>
    <olap pivotCacheId="1033292900">
      <levels count="2">
        <level uniqueName="[Table9].[Display Top N].[(All)]" sourceCaption="(All)" count="0"/>
        <level uniqueName="[Table9].[Display Top N].[Display Top N]" sourceCaption="Display Top N" count="5">
          <ranges>
            <range startItem="0">
              <i n="[Table9].[Display Top N].&amp;[2]" c="2"/>
              <i n="[Table9].[Display Top N].&amp;[4]" c="4"/>
              <i n="[Table9].[Display Top N].&amp;[6]" c="6"/>
              <i n="[Table9].[Display Top N].&amp;[8]" c="8"/>
              <i n="[Table9].[Display Top N].&amp;[10]" c="10"/>
            </range>
          </ranges>
        </level>
      </levels>
      <selections count="1">
        <selection n="[Table9].[Display Top 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Year" xr10:uid="{10C94A6D-00D0-4C3F-BAF9-E96450806E5A}" sourceName="[meeting_list].[meeting_date (Year)]">
  <pivotTables>
    <pivotTable tabId="6" name="PivotTable28"/>
    <pivotTable tabId="2" name="MeetCount"/>
  </pivotTables>
  <data>
    <olap pivotCacheId="1033292900">
      <levels count="2">
        <level uniqueName="[meeting_list].[meeting_date (Year)].[(All)]" sourceCaption="(All)" count="0"/>
        <level uniqueName="[meeting_list].[meeting_date (Year)].[meeting_date (Year)]" sourceCaption="meeting_date (Year)" count="2">
          <ranges>
            <range startItem="0">
              <i n="[meeting_list].[meeting_date (Year)].&amp;[2019]" c="2019"/>
              <i n="[meeting_list].[meeting_date (Year)].&amp;[2020]" c="2020"/>
            </range>
          </ranges>
        </level>
      </levels>
      <selections count="1">
        <selection n="[meeting_list].[meeting_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B539A765-E73E-4FE8-A1AF-F5039C8F2585}" cache="Slicer_Account_Executive" caption="Account Executive" level="1" style="SlicerStyleDark6"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2" xr10:uid="{83EF84F7-5AB1-4632-A26D-D22F703C962B}" cache="Slicer_Account_Executive" caption="Account Executive" startItem="2" level="1" style="SlicerStyleDark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Year)" xr10:uid="{FD66D378-197D-4960-94A8-22E5972D96EF}" cache="Slicer_meeting_date__Year" caption="Year" columnCount="2" level="1" style="SlicerStyleDark6"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play Top N" xr10:uid="{173A0267-7871-408C-815A-ED5E6CDACD0D}" cache="Slicer_Display_Top_N" caption="Display Top N" columnCount="5" level="1" style="SlicerStyleDark6"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B0AB1AEF-D7A8-43CE-95A4-C66980CCC3AA}" cache="Slicer_Account_Executive" caption="Emp_Name" level="1" style="SlicerStyleDark6" rowHeight="234950"/>
  <slicer name="Display Top N 1" xr10:uid="{A37EEFC2-798D-48E3-A25F-7955DFFE8775}" cache="Slicer_Display_Top_N" caption="Display Top N" columnCount="5" level="1" style="SlicerStyleDark6" rowHeight="234950"/>
  <slicer name="meeting_date (Year) 1" xr10:uid="{B6E11841-52D8-4F11-B232-E60244F9A566}" cache="Slicer_meeting_date__Year" caption="Year" columnCount="2" level="1"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58597-E8CF-4C07-94B4-D89B3BC67580}" name="Table3" displayName="Table3" ref="J2:K5" totalsRowShown="0">
  <autoFilter ref="J2:K5" xr:uid="{8B558597-E8CF-4C07-94B4-D89B3BC67580}"/>
  <tableColumns count="2">
    <tableColumn id="1" xr3:uid="{23FEBB8E-545B-4214-BED3-4350E284839D}" name="Achievement "/>
    <tableColumn id="2" xr3:uid="{86D8CD6F-8255-412C-83AE-0998921F8FA9}" name="Values" dataDxfId="12">
      <calculatedColumnFormula>GETPIVOTDATA("[Measures].[Sum of Amount 2]",$A$3,"[brokerage].[income_class]","[brokerage].[income_class].&amp;[Cross Sell]")+GETPIVOTDATA("[Measures].[Sum of Amount 3]",$D$3,"[fees].[income_class]","[fees].[income_class].&amp;[Cross Sell]")</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122692-E7AB-4688-8B2E-EE99E7502CE6}" name="New" displayName="New" ref="A13:B16" totalsRowShown="0">
  <autoFilter ref="A13:B16" xr:uid="{2A122692-E7AB-4688-8B2E-EE99E7502CE6}"/>
  <tableColumns count="2">
    <tableColumn id="1" xr3:uid="{FE0592AB-E315-4C8A-AA2A-F9AE3D353BE5}" name="New"/>
    <tableColumn id="2" xr3:uid="{273DCCA9-79B4-4394-B028-44CBB5C01E05}" name="Values"/>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ABEABB-05C9-486F-B90D-3D6D94EED2E7}" name="CrossSell" displayName="CrossSell" ref="D13:E16" totalsRowShown="0">
  <autoFilter ref="D13:E16" xr:uid="{07ABEABB-05C9-486F-B90D-3D6D94EED2E7}"/>
  <tableColumns count="2">
    <tableColumn id="1" xr3:uid="{ECE6EF37-2C65-432C-99ED-F1F740F30D3A}" name="Cross Sell"/>
    <tableColumn id="2" xr3:uid="{234A9F0C-F401-4741-9875-13C149AF2392}" name="Values"/>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1E7D43-4E67-4C1F-92C3-EDB644FE70A5}" name="Renewal" displayName="Renewal" ref="G13:H16" totalsRowShown="0">
  <autoFilter ref="G13:H16" xr:uid="{EA1E7D43-4E67-4C1F-92C3-EDB644FE70A5}"/>
  <tableColumns count="2">
    <tableColumn id="1" xr3:uid="{B4F8AF55-49D0-4939-B0B8-FBED857DA51A}" name="Renewal"/>
    <tableColumn id="2" xr3:uid="{ADC2C6A9-C26E-403D-BB52-C7AB39CF7CC7}" name="Values"/>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6EE3894-FCB6-4854-821C-7F8FB4E3BF5D}" name="Table1" displayName="Table1" ref="J13:K14" totalsRowShown="0">
  <autoFilter ref="J13:K14" xr:uid="{76EE3894-FCB6-4854-821C-7F8FB4E3BF5D}"/>
  <tableColumns count="2">
    <tableColumn id="1" xr3:uid="{BC25D511-2A2E-4BDE-8F1E-8B28CDFF97BD}" name="Cross Sell Plcd Achievement %" dataDxfId="11">
      <calculatedColumnFormula>ROUND(K3/GETPIVOTDATA("[Measures].[Sum of Cross sell bugdet]",$J$9)*100,3)</calculatedColumnFormula>
    </tableColumn>
    <tableColumn id="2" xr3:uid="{87E5E971-CF48-40D5-A942-BEF16B88FD74}" name="Cross Sell Invoice Achievement %" dataDxfId="10">
      <calculatedColumnFormula>ROUND(GETPIVOTDATA("[Measures].[Sum of Amount]",$G$3,"[invoice].[income_class]","[invoice].[income_class].&amp;[Cross Sell]")/GETPIVOTDATA("[Measures].[Sum of Cross sell bugdet]",$J$9)*100,3)</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DD3A36-1A61-4972-B09F-9B165C2632E0}" name="Table2" displayName="Table2" ref="J16:K17" totalsRowShown="0">
  <autoFilter ref="J16:K17" xr:uid="{42DD3A36-1A61-4972-B09F-9B165C2632E0}"/>
  <tableColumns count="2">
    <tableColumn id="1" xr3:uid="{E43F74E4-0738-4697-9594-AF2EBC61B731}" name="New Plcd Achievement %" dataDxfId="9">
      <calculatedColumnFormula>ROUND(K4/GETPIVOTDATA("[Measures].[Sum of New Budget]",$J$9)*100,3)</calculatedColumnFormula>
    </tableColumn>
    <tableColumn id="2" xr3:uid="{E3E6F4FC-C578-40D2-86F1-AD4874303651}" name="New Invoice Achievement %" dataDxfId="8">
      <calculatedColumnFormula>ROUND(GETPIVOTDATA("[Measures].[Sum of Amount]",$G$3,"[invoice].[income_class]","[invoice].[income_class].&amp;[New]")/GETPIVOTDATA("[Measures].[Sum of New Budget]",$J$9)*100,3)</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EDBC4E4-7722-4F03-B924-542814FAF071}" name="Table7" displayName="Table7" ref="J19:K20" totalsRowShown="0">
  <autoFilter ref="J19:K20" xr:uid="{DEDBC4E4-7722-4F03-B924-542814FAF071}"/>
  <tableColumns count="2">
    <tableColumn id="1" xr3:uid="{3422F686-8604-4D0D-AB1F-6BB71BA311D1}" name="Renewal Plcd Achievement %" dataDxfId="7">
      <calculatedColumnFormula>ROUND(K5/GETPIVOTDATA("[Measures].[Sum of Renewal Budget]",$J$9)*100,3)</calculatedColumnFormula>
    </tableColumn>
    <tableColumn id="2" xr3:uid="{C606FB8C-9026-4E9A-9D08-00494DA89A4A}" name="Renewal Invoice Achievement %" dataDxfId="6">
      <calculatedColumnFormula>ROUND(GETPIVOTDATA("[Measures].[Sum of Amount]",$G$3,"[invoice].[income_class]","[invoice].[income_class].&amp;[Renewal]")/GETPIVOTDATA("[Measures].[Sum of Renewal Budget]",$J$9)*100,3)</calculatedColumnFormula>
    </tableColumn>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E910152-8064-4257-9181-2A45769DB801}" name="Table11" displayName="Table11" ref="D3:E5" totalsRowShown="0" headerRowDxfId="5" headerRowBorderDxfId="4" tableBorderDxfId="3" totalsRowBorderDxfId="2">
  <autoFilter ref="D3:E5" xr:uid="{8E910152-8064-4257-9181-2A45769DB801}"/>
  <tableColumns count="2">
    <tableColumn id="1" xr3:uid="{0FAB85E8-8EFE-45A5-B6A6-E7A7372C6643}" name="Yearly Meeting Count" dataDxfId="1"/>
    <tableColumn id="2" xr3:uid="{56238350-131D-461E-87C2-D40F2C1273A6}" name="Column1" dataDxfId="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EC31BBE-A002-42B9-8579-EF5BA2866753}" name="Table9" displayName="Table9" ref="A26:A31" totalsRowShown="0">
  <autoFilter ref="A26:A31" xr:uid="{AEC31BBE-A002-42B9-8579-EF5BA2866753}"/>
  <tableColumns count="1">
    <tableColumn id="1" xr3:uid="{ACCACB6B-495D-4C24-9CEA-73CEF53C4D34}" name="Display Top 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13" Type="http://schemas.openxmlformats.org/officeDocument/2006/relationships/table" Target="../tables/table5.xml"/><Relationship Id="rId3" Type="http://schemas.openxmlformats.org/officeDocument/2006/relationships/pivotTable" Target="../pivotTables/pivotTable6.xml"/><Relationship Id="rId7" Type="http://schemas.openxmlformats.org/officeDocument/2006/relationships/pivotTable" Target="../pivotTables/pivotTable10.xml"/><Relationship Id="rId12" Type="http://schemas.openxmlformats.org/officeDocument/2006/relationships/table" Target="../tables/table4.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table" Target="../tables/table3.xml"/><Relationship Id="rId5" Type="http://schemas.openxmlformats.org/officeDocument/2006/relationships/pivotTable" Target="../pivotTables/pivotTable8.xml"/><Relationship Id="rId15" Type="http://schemas.openxmlformats.org/officeDocument/2006/relationships/table" Target="../tables/table7.xml"/><Relationship Id="rId10" Type="http://schemas.openxmlformats.org/officeDocument/2006/relationships/table" Target="../tables/table2.xml"/><Relationship Id="rId4" Type="http://schemas.openxmlformats.org/officeDocument/2006/relationships/pivotTable" Target="../pivotTables/pivotTable7.xml"/><Relationship Id="rId9" Type="http://schemas.openxmlformats.org/officeDocument/2006/relationships/table" Target="../tables/table1.xml"/><Relationship Id="rId1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5.xml"/><Relationship Id="rId1" Type="http://schemas.openxmlformats.org/officeDocument/2006/relationships/pivotTable" Target="../pivotTables/pivotTable12.xml"/><Relationship Id="rId4" Type="http://schemas.microsoft.com/office/2007/relationships/slicer" Target="../slicers/slicer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5.xml"/><Relationship Id="rId1" Type="http://schemas.openxmlformats.org/officeDocument/2006/relationships/pivotTable" Target="../pivotTables/pivotTable14.xml"/><Relationship Id="rId4" Type="http://schemas.openxmlformats.org/officeDocument/2006/relationships/table" Target="../tables/table9.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1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1.bin"/><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8FC84-0883-4F12-AF5F-414A6D400E69}">
  <dimension ref="A3:F16"/>
  <sheetViews>
    <sheetView workbookViewId="0">
      <selection activeCell="B1" sqref="B1"/>
    </sheetView>
  </sheetViews>
  <sheetFormatPr defaultRowHeight="14.4" x14ac:dyDescent="0.3"/>
  <cols>
    <col min="1" max="1" width="16.21875" bestFit="1" customWidth="1"/>
    <col min="2" max="2" width="15.5546875" bestFit="1" customWidth="1"/>
    <col min="3" max="3" width="8.77734375" bestFit="1" customWidth="1"/>
    <col min="4" max="4" width="4.77734375" bestFit="1" customWidth="1"/>
    <col min="5" max="5" width="8.109375" bestFit="1" customWidth="1"/>
    <col min="6" max="6" width="10.77734375" bestFit="1" customWidth="1"/>
  </cols>
  <sheetData>
    <row r="3" spans="1:6" x14ac:dyDescent="0.3">
      <c r="A3" s="1" t="s">
        <v>14</v>
      </c>
      <c r="B3" s="1" t="s">
        <v>19</v>
      </c>
    </row>
    <row r="4" spans="1:6" x14ac:dyDescent="0.3">
      <c r="A4" s="1" t="s">
        <v>0</v>
      </c>
      <c r="B4" t="s">
        <v>17</v>
      </c>
      <c r="C4" t="s">
        <v>16</v>
      </c>
      <c r="D4" t="s">
        <v>15</v>
      </c>
      <c r="E4" t="s">
        <v>18</v>
      </c>
      <c r="F4" t="s">
        <v>12</v>
      </c>
    </row>
    <row r="5" spans="1:6" x14ac:dyDescent="0.3">
      <c r="A5" s="2" t="s">
        <v>7</v>
      </c>
      <c r="D5">
        <v>1</v>
      </c>
      <c r="F5">
        <v>1</v>
      </c>
    </row>
    <row r="6" spans="1:6" x14ac:dyDescent="0.3">
      <c r="A6" s="2" t="s">
        <v>6</v>
      </c>
      <c r="C6">
        <v>2</v>
      </c>
      <c r="F6">
        <v>2</v>
      </c>
    </row>
    <row r="7" spans="1:6" x14ac:dyDescent="0.3">
      <c r="A7" s="2" t="s">
        <v>5</v>
      </c>
      <c r="B7">
        <v>1</v>
      </c>
      <c r="E7">
        <v>3</v>
      </c>
      <c r="F7">
        <v>4</v>
      </c>
    </row>
    <row r="8" spans="1:6" x14ac:dyDescent="0.3">
      <c r="A8" s="2" t="s">
        <v>1</v>
      </c>
      <c r="C8">
        <v>10</v>
      </c>
      <c r="F8">
        <v>10</v>
      </c>
    </row>
    <row r="9" spans="1:6" x14ac:dyDescent="0.3">
      <c r="A9" s="2" t="s">
        <v>8</v>
      </c>
      <c r="D9">
        <v>7</v>
      </c>
      <c r="E9">
        <v>3</v>
      </c>
      <c r="F9">
        <v>10</v>
      </c>
    </row>
    <row r="10" spans="1:6" x14ac:dyDescent="0.3">
      <c r="A10" s="2" t="s">
        <v>9</v>
      </c>
      <c r="B10">
        <v>4</v>
      </c>
      <c r="D10">
        <v>8</v>
      </c>
      <c r="F10">
        <v>12</v>
      </c>
    </row>
    <row r="11" spans="1:6" x14ac:dyDescent="0.3">
      <c r="A11" s="2" t="s">
        <v>11</v>
      </c>
      <c r="C11">
        <v>19</v>
      </c>
      <c r="F11">
        <v>19</v>
      </c>
    </row>
    <row r="12" spans="1:6" x14ac:dyDescent="0.3">
      <c r="A12" s="2" t="s">
        <v>2</v>
      </c>
      <c r="C12">
        <v>20</v>
      </c>
      <c r="F12">
        <v>20</v>
      </c>
    </row>
    <row r="13" spans="1:6" x14ac:dyDescent="0.3">
      <c r="A13" s="2" t="s">
        <v>10</v>
      </c>
      <c r="C13">
        <v>12</v>
      </c>
      <c r="E13">
        <v>15</v>
      </c>
      <c r="F13">
        <v>27</v>
      </c>
    </row>
    <row r="14" spans="1:6" x14ac:dyDescent="0.3">
      <c r="A14" s="2" t="s">
        <v>3</v>
      </c>
      <c r="B14">
        <v>18</v>
      </c>
      <c r="E14">
        <v>18</v>
      </c>
      <c r="F14">
        <v>36</v>
      </c>
    </row>
    <row r="15" spans="1:6" x14ac:dyDescent="0.3">
      <c r="A15" s="2" t="s">
        <v>4</v>
      </c>
      <c r="B15">
        <v>5</v>
      </c>
      <c r="E15">
        <v>58</v>
      </c>
      <c r="F15">
        <v>63</v>
      </c>
    </row>
    <row r="16" spans="1:6" x14ac:dyDescent="0.3">
      <c r="A16" s="2" t="s">
        <v>12</v>
      </c>
      <c r="B16">
        <v>28</v>
      </c>
      <c r="C16">
        <v>63</v>
      </c>
      <c r="D16">
        <v>16</v>
      </c>
      <c r="E16">
        <v>97</v>
      </c>
      <c r="F16">
        <v>204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D7E81-DA37-4FE6-A585-2F8DC4BBD36C}">
  <dimension ref="A1:G28"/>
  <sheetViews>
    <sheetView workbookViewId="0">
      <selection activeCell="B1" sqref="B1"/>
    </sheetView>
  </sheetViews>
  <sheetFormatPr defaultRowHeight="14.4" x14ac:dyDescent="0.3"/>
  <cols>
    <col min="1" max="1" width="13.77734375" bestFit="1" customWidth="1"/>
    <col min="2" max="2" width="26.33203125" bestFit="1" customWidth="1"/>
    <col min="3" max="3" width="20.6640625" bestFit="1" customWidth="1"/>
    <col min="4" max="4" width="5" bestFit="1" customWidth="1"/>
    <col min="5" max="5" width="10.77734375" bestFit="1" customWidth="1"/>
    <col min="6" max="15" width="10.33203125" bestFit="1" customWidth="1"/>
    <col min="16" max="16" width="10.77734375" bestFit="1" customWidth="1"/>
  </cols>
  <sheetData>
    <row r="1" spans="1:2" x14ac:dyDescent="0.3">
      <c r="A1" s="1" t="s">
        <v>0</v>
      </c>
      <c r="B1" t="s">
        <v>22</v>
      </c>
    </row>
    <row r="2" spans="1:2" x14ac:dyDescent="0.3">
      <c r="A2" s="2" t="s">
        <v>26</v>
      </c>
      <c r="B2">
        <v>2</v>
      </c>
    </row>
    <row r="3" spans="1:2" x14ac:dyDescent="0.3">
      <c r="A3" s="2" t="s">
        <v>6</v>
      </c>
      <c r="B3">
        <v>2</v>
      </c>
    </row>
    <row r="4" spans="1:2" x14ac:dyDescent="0.3">
      <c r="A4" s="2" t="s">
        <v>25</v>
      </c>
      <c r="B4">
        <v>3</v>
      </c>
    </row>
    <row r="5" spans="1:2" x14ac:dyDescent="0.3">
      <c r="A5" s="2" t="s">
        <v>23</v>
      </c>
      <c r="B5">
        <v>3</v>
      </c>
    </row>
    <row r="6" spans="1:2" x14ac:dyDescent="0.3">
      <c r="A6" s="2" t="s">
        <v>2</v>
      </c>
      <c r="B6">
        <v>4</v>
      </c>
    </row>
    <row r="7" spans="1:2" x14ac:dyDescent="0.3">
      <c r="A7" s="2" t="s">
        <v>24</v>
      </c>
      <c r="B7">
        <v>4</v>
      </c>
    </row>
    <row r="8" spans="1:2" x14ac:dyDescent="0.3">
      <c r="A8" s="2" t="s">
        <v>27</v>
      </c>
      <c r="B8">
        <v>4</v>
      </c>
    </row>
    <row r="9" spans="1:2" x14ac:dyDescent="0.3">
      <c r="A9" s="2" t="s">
        <v>11</v>
      </c>
      <c r="B9">
        <v>5</v>
      </c>
    </row>
    <row r="10" spans="1:2" x14ac:dyDescent="0.3">
      <c r="A10" s="2" t="s">
        <v>1</v>
      </c>
      <c r="B10">
        <v>7</v>
      </c>
    </row>
    <row r="11" spans="1:2" x14ac:dyDescent="0.3">
      <c r="A11" s="2" t="s">
        <v>12</v>
      </c>
      <c r="B11">
        <v>34</v>
      </c>
    </row>
    <row r="25" spans="2:7" x14ac:dyDescent="0.3">
      <c r="B25" s="1" t="s">
        <v>0</v>
      </c>
      <c r="C25" t="s">
        <v>29</v>
      </c>
      <c r="F25" s="25" t="s">
        <v>28</v>
      </c>
      <c r="G25" s="26"/>
    </row>
    <row r="26" spans="2:7" x14ac:dyDescent="0.3">
      <c r="B26" s="2" t="s">
        <v>20</v>
      </c>
      <c r="C26">
        <v>3</v>
      </c>
      <c r="F26" s="3">
        <v>2019</v>
      </c>
      <c r="G26" s="3">
        <v>2020</v>
      </c>
    </row>
    <row r="27" spans="2:7" x14ac:dyDescent="0.3">
      <c r="B27" s="2" t="s">
        <v>21</v>
      </c>
      <c r="C27">
        <v>31</v>
      </c>
      <c r="F27" s="3">
        <f>GETPIVOTDATA("[Measures].[Count of meeting_date]",$B$25,"[meeting_list].[meeting_date (Year)]","[meeting_list].[meeting_date (Year)].&amp;[2019]")</f>
        <v>3</v>
      </c>
      <c r="G27" s="3">
        <f>GETPIVOTDATA("[Measures].[Count of meeting_date]",$B$25,"[meeting_list].[meeting_date (Year)]","[meeting_list].[meeting_date (Year)].&amp;[2020]")</f>
        <v>31</v>
      </c>
    </row>
    <row r="28" spans="2:7" x14ac:dyDescent="0.3">
      <c r="B28" s="2" t="s">
        <v>12</v>
      </c>
      <c r="C28">
        <v>34</v>
      </c>
    </row>
  </sheetData>
  <mergeCells count="1">
    <mergeCell ref="F25:G25"/>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CD890-D2F8-44F5-8C1F-8ECEFF4C6273}">
  <dimension ref="A2:O24"/>
  <sheetViews>
    <sheetView tabSelected="1" topLeftCell="B1" zoomScale="85" zoomScaleNormal="85" workbookViewId="0">
      <selection activeCell="K10" sqref="K10"/>
    </sheetView>
  </sheetViews>
  <sheetFormatPr defaultRowHeight="14.4" x14ac:dyDescent="0.3"/>
  <cols>
    <col min="1" max="1" width="13.44140625" bestFit="1" customWidth="1"/>
    <col min="2" max="2" width="15.109375" bestFit="1" customWidth="1"/>
    <col min="4" max="4" width="13.44140625" bestFit="1" customWidth="1"/>
    <col min="5" max="5" width="15.109375" bestFit="1" customWidth="1"/>
    <col min="7" max="7" width="13.44140625" bestFit="1" customWidth="1"/>
    <col min="8" max="8" width="15.109375" bestFit="1" customWidth="1"/>
    <col min="10" max="10" width="18.88671875" bestFit="1" customWidth="1"/>
    <col min="11" max="11" width="23" bestFit="1" customWidth="1"/>
    <col min="12" max="12" width="22.5546875" bestFit="1" customWidth="1"/>
    <col min="13" max="13" width="28.33203125" bestFit="1" customWidth="1"/>
    <col min="15" max="15" width="31.109375" bestFit="1" customWidth="1"/>
  </cols>
  <sheetData>
    <row r="2" spans="1:15" x14ac:dyDescent="0.3">
      <c r="A2" s="4" t="s">
        <v>30</v>
      </c>
      <c r="D2" s="4" t="s">
        <v>31</v>
      </c>
      <c r="G2" s="4" t="s">
        <v>32</v>
      </c>
      <c r="J2" t="s">
        <v>34</v>
      </c>
      <c r="K2" t="s">
        <v>33</v>
      </c>
    </row>
    <row r="3" spans="1:15" x14ac:dyDescent="0.3">
      <c r="A3" s="1" t="s">
        <v>0</v>
      </c>
      <c r="B3" t="s">
        <v>13</v>
      </c>
      <c r="D3" s="1" t="s">
        <v>0</v>
      </c>
      <c r="E3" t="s">
        <v>13</v>
      </c>
      <c r="G3" s="1" t="s">
        <v>0</v>
      </c>
      <c r="H3" t="s">
        <v>13</v>
      </c>
      <c r="J3" t="s">
        <v>16</v>
      </c>
      <c r="K3" s="5">
        <f t="shared" ref="K3" si="0">GETPIVOTDATA("[Measures].[Sum of Amount 2]",$A$3,"[brokerage].[income_class]","[brokerage].[income_class].&amp;[Cross Sell]")+GETPIVOTDATA("[Measures].[Sum of Amount 3]",$D$3,"[fees].[income_class]","[fees].[income_class].&amp;[Cross Sell]")</f>
        <v>13041253.300000003</v>
      </c>
    </row>
    <row r="4" spans="1:15" x14ac:dyDescent="0.3">
      <c r="A4" s="2" t="s">
        <v>18</v>
      </c>
      <c r="B4">
        <v>18489219.640000019</v>
      </c>
      <c r="D4" s="2" t="s">
        <v>16</v>
      </c>
      <c r="E4">
        <v>396480</v>
      </c>
      <c r="G4" s="2" t="s">
        <v>18</v>
      </c>
      <c r="H4">
        <v>8244310</v>
      </c>
      <c r="J4" t="s">
        <v>15</v>
      </c>
      <c r="K4" s="5">
        <f>GETPIVOTDATA("[Measures].[Sum of Amount 2]",$A$3,"[brokerage].[income_class]","[brokerage].[income_class].&amp;[New]")+GETPIVOTDATA("[Measures].[Sum of Amount 3]",$D$3,"[fees].[income_class]","[fees].[income_class].&amp;[New]")</f>
        <v>3531629.3099999982</v>
      </c>
    </row>
    <row r="5" spans="1:15" x14ac:dyDescent="0.3">
      <c r="A5" s="2" t="s">
        <v>16</v>
      </c>
      <c r="B5">
        <v>12644773.300000003</v>
      </c>
      <c r="D5" s="2" t="s">
        <v>15</v>
      </c>
      <c r="E5">
        <v>100000</v>
      </c>
      <c r="G5" s="2" t="s">
        <v>16</v>
      </c>
      <c r="H5">
        <v>2853842</v>
      </c>
      <c r="J5" t="s">
        <v>18</v>
      </c>
      <c r="K5" s="5">
        <f>GETPIVOTDATA("[Measures].[Sum of Amount 2]",$A$3,"[brokerage].[income_class]","[brokerage].[income_class].&amp;[Renewal]")+GETPIVOTDATA("[Measures].[Sum of Amount 3]",$D$3,"[fees].[income_class]","[fees].[income_class].&amp;[Renewal]")</f>
        <v>18507270.640000019</v>
      </c>
    </row>
    <row r="6" spans="1:15" x14ac:dyDescent="0.3">
      <c r="A6" s="2" t="s">
        <v>15</v>
      </c>
      <c r="B6">
        <v>3431629.3099999982</v>
      </c>
      <c r="D6" s="2" t="s">
        <v>18</v>
      </c>
      <c r="E6">
        <v>18051</v>
      </c>
      <c r="G6" s="2" t="s">
        <v>17</v>
      </c>
      <c r="H6">
        <v>594739</v>
      </c>
    </row>
    <row r="7" spans="1:15" x14ac:dyDescent="0.3">
      <c r="A7" s="2" t="s">
        <v>17</v>
      </c>
      <c r="B7">
        <v>1558.76</v>
      </c>
      <c r="D7" s="2" t="s">
        <v>12</v>
      </c>
      <c r="E7">
        <v>514531</v>
      </c>
      <c r="G7" s="2" t="s">
        <v>15</v>
      </c>
      <c r="H7">
        <v>569815</v>
      </c>
    </row>
    <row r="8" spans="1:15" x14ac:dyDescent="0.3">
      <c r="A8" s="2" t="s">
        <v>12</v>
      </c>
      <c r="B8">
        <v>34567181.009999998</v>
      </c>
      <c r="G8" s="2" t="s">
        <v>12</v>
      </c>
      <c r="H8">
        <v>12262706</v>
      </c>
      <c r="J8" s="4" t="s">
        <v>35</v>
      </c>
    </row>
    <row r="9" spans="1:15" x14ac:dyDescent="0.3">
      <c r="J9" t="s">
        <v>36</v>
      </c>
      <c r="K9" t="s">
        <v>37</v>
      </c>
      <c r="L9" t="s">
        <v>38</v>
      </c>
    </row>
    <row r="10" spans="1:15" x14ac:dyDescent="0.3">
      <c r="J10">
        <v>19673793</v>
      </c>
      <c r="K10">
        <v>20083111</v>
      </c>
      <c r="L10">
        <v>12319455</v>
      </c>
    </row>
    <row r="12" spans="1:15" x14ac:dyDescent="0.3">
      <c r="J12" s="27" t="s">
        <v>48</v>
      </c>
      <c r="K12" s="27"/>
      <c r="M12" s="7" t="s">
        <v>42</v>
      </c>
      <c r="O12" s="8" t="s">
        <v>43</v>
      </c>
    </row>
    <row r="13" spans="1:15" x14ac:dyDescent="0.3">
      <c r="A13" t="s">
        <v>15</v>
      </c>
      <c r="B13" t="s">
        <v>33</v>
      </c>
      <c r="D13" t="s">
        <v>16</v>
      </c>
      <c r="E13" t="s">
        <v>33</v>
      </c>
      <c r="G13" t="s">
        <v>18</v>
      </c>
      <c r="H13" t="s">
        <v>33</v>
      </c>
      <c r="J13" t="s">
        <v>42</v>
      </c>
      <c r="K13" t="s">
        <v>43</v>
      </c>
      <c r="M13" s="23">
        <v>64.936000000000007</v>
      </c>
      <c r="O13" s="24">
        <v>14.21</v>
      </c>
    </row>
    <row r="14" spans="1:15" x14ac:dyDescent="0.3">
      <c r="A14" t="s">
        <v>39</v>
      </c>
      <c r="B14">
        <f>GETPIVOTDATA("[Measures].[Sum of New Budget]",$J$9)</f>
        <v>19673793</v>
      </c>
      <c r="D14" t="s">
        <v>39</v>
      </c>
      <c r="E14">
        <f>GETPIVOTDATA("[Measures].[Sum of Cross sell bugdet]",$J$9)</f>
        <v>20083111</v>
      </c>
      <c r="G14" t="s">
        <v>39</v>
      </c>
      <c r="H14">
        <f>GETPIVOTDATA("[Measures].[Sum of Renewal Budget]",$J$9)</f>
        <v>12319455</v>
      </c>
      <c r="J14" s="9">
        <f>ROUND(K3/GETPIVOTDATA("[Measures].[Sum of Cross sell bugdet]",$J$9)*100,3)</f>
        <v>64.936000000000007</v>
      </c>
      <c r="K14" s="9">
        <f>ROUND(GETPIVOTDATA("[Measures].[Sum of Amount]",$G$3,"[invoice].[income_class]","[invoice].[income_class].&amp;[Cross Sell]")/GETPIVOTDATA("[Measures].[Sum of Cross sell bugdet]",$J$9)*100,3)</f>
        <v>14.21</v>
      </c>
    </row>
    <row r="15" spans="1:15" x14ac:dyDescent="0.3">
      <c r="A15" t="s">
        <v>40</v>
      </c>
      <c r="B15" s="5">
        <f>K4</f>
        <v>3531629.3099999982</v>
      </c>
      <c r="D15" t="s">
        <v>40</v>
      </c>
      <c r="E15" s="5">
        <f>K3</f>
        <v>13041253.300000003</v>
      </c>
      <c r="G15" t="s">
        <v>40</v>
      </c>
      <c r="H15" s="5">
        <f>K5</f>
        <v>18507270.640000019</v>
      </c>
      <c r="M15" s="7" t="s">
        <v>44</v>
      </c>
      <c r="O15" s="8" t="s">
        <v>45</v>
      </c>
    </row>
    <row r="16" spans="1:15" x14ac:dyDescent="0.3">
      <c r="A16" t="s">
        <v>32</v>
      </c>
      <c r="B16">
        <f>GETPIVOTDATA("[Measures].[Sum of Amount]",$G$3,"[invoice].[income_class]","[invoice].[income_class].&amp;[New]")</f>
        <v>569815</v>
      </c>
      <c r="D16" t="s">
        <v>32</v>
      </c>
      <c r="E16">
        <f>GETPIVOTDATA("[Measures].[Sum of Amount]",$G$3,"[invoice].[income_class]","[invoice].[income_class].&amp;[Cross Sell]")</f>
        <v>2853842</v>
      </c>
      <c r="G16" t="s">
        <v>32</v>
      </c>
      <c r="H16">
        <f>GETPIVOTDATA("[Measures].[Sum of Amount]",$G$3,"[invoice].[income_class]","[invoice].[income_class].&amp;[Renewal]")</f>
        <v>8244310</v>
      </c>
      <c r="J16" t="s">
        <v>44</v>
      </c>
      <c r="K16" t="s">
        <v>45</v>
      </c>
      <c r="M16" s="23">
        <v>17.951000000000001</v>
      </c>
      <c r="O16" s="24">
        <v>2.8959999999999999</v>
      </c>
    </row>
    <row r="17" spans="1:15" x14ac:dyDescent="0.3">
      <c r="J17" s="9">
        <f>ROUND(K4/GETPIVOTDATA("[Measures].[Sum of New Budget]",$J$9)*100,3)</f>
        <v>17.951000000000001</v>
      </c>
      <c r="K17" s="9">
        <f>ROUND(GETPIVOTDATA("[Measures].[Sum of Amount]",$G$3,"[invoice].[income_class]","[invoice].[income_class].&amp;[New]")/GETPIVOTDATA("[Measures].[Sum of New Budget]",$J$9)*100,3)</f>
        <v>2.8959999999999999</v>
      </c>
    </row>
    <row r="18" spans="1:15" x14ac:dyDescent="0.3">
      <c r="M18" s="7" t="s">
        <v>46</v>
      </c>
      <c r="O18" s="8" t="s">
        <v>47</v>
      </c>
    </row>
    <row r="19" spans="1:15" x14ac:dyDescent="0.3">
      <c r="J19" t="s">
        <v>46</v>
      </c>
      <c r="K19" t="s">
        <v>47</v>
      </c>
      <c r="M19" s="23">
        <v>150.22800000000001</v>
      </c>
      <c r="O19" s="24">
        <v>66.921000000000006</v>
      </c>
    </row>
    <row r="20" spans="1:15" x14ac:dyDescent="0.3">
      <c r="A20" s="1" t="s">
        <v>0</v>
      </c>
      <c r="B20" t="s">
        <v>41</v>
      </c>
      <c r="D20" s="1" t="s">
        <v>0</v>
      </c>
      <c r="E20" t="s">
        <v>41</v>
      </c>
      <c r="G20" s="1" t="s">
        <v>0</v>
      </c>
      <c r="H20" t="s">
        <v>41</v>
      </c>
      <c r="J20" s="9">
        <f>ROUND(K5/GETPIVOTDATA("[Measures].[Sum of Renewal Budget]",$J$9)*100,3)</f>
        <v>150.22800000000001</v>
      </c>
      <c r="K20" s="9">
        <f>ROUND(GETPIVOTDATA("[Measures].[Sum of Amount]",$G$3,"[invoice].[income_class]","[invoice].[income_class].&amp;[Renewal]")/GETPIVOTDATA("[Measures].[Sum of Renewal Budget]",$J$9)*100,3)</f>
        <v>66.921000000000006</v>
      </c>
    </row>
    <row r="21" spans="1:15" x14ac:dyDescent="0.3">
      <c r="A21" s="2" t="s">
        <v>40</v>
      </c>
      <c r="B21" s="6">
        <v>3531629.3099999982</v>
      </c>
      <c r="D21" s="2" t="s">
        <v>40</v>
      </c>
      <c r="E21" s="6">
        <v>13041253.300000003</v>
      </c>
      <c r="G21" s="2" t="s">
        <v>40</v>
      </c>
      <c r="H21" s="6">
        <v>18507270.640000019</v>
      </c>
    </row>
    <row r="22" spans="1:15" x14ac:dyDescent="0.3">
      <c r="A22" s="2" t="s">
        <v>32</v>
      </c>
      <c r="B22" s="6">
        <v>569815</v>
      </c>
      <c r="D22" s="2" t="s">
        <v>32</v>
      </c>
      <c r="E22" s="6">
        <v>2853842</v>
      </c>
      <c r="G22" s="2" t="s">
        <v>32</v>
      </c>
      <c r="H22" s="6">
        <v>8244310</v>
      </c>
    </row>
    <row r="23" spans="1:15" x14ac:dyDescent="0.3">
      <c r="A23" s="2" t="s">
        <v>39</v>
      </c>
      <c r="B23" s="6">
        <v>19673793</v>
      </c>
      <c r="D23" s="2" t="s">
        <v>39</v>
      </c>
      <c r="E23" s="6">
        <v>20083111</v>
      </c>
      <c r="G23" s="2" t="s">
        <v>39</v>
      </c>
      <c r="H23" s="6">
        <v>12319455</v>
      </c>
    </row>
    <row r="24" spans="1:15" x14ac:dyDescent="0.3">
      <c r="A24" s="2" t="s">
        <v>12</v>
      </c>
      <c r="B24" s="6">
        <v>23775237.309999999</v>
      </c>
      <c r="D24" s="2" t="s">
        <v>12</v>
      </c>
      <c r="E24" s="6">
        <v>35978206.300000004</v>
      </c>
      <c r="G24" s="2" t="s">
        <v>12</v>
      </c>
      <c r="H24" s="6">
        <v>39071035.640000015</v>
      </c>
    </row>
  </sheetData>
  <mergeCells count="1">
    <mergeCell ref="J12:K12"/>
  </mergeCells>
  <pageMargins left="0.7" right="0.7" top="0.75" bottom="0.75" header="0.3" footer="0.3"/>
  <ignoredErrors>
    <ignoredError sqref="K4:K5" calculatedColumn="1"/>
  </ignoredErrors>
  <drawing r:id="rId8"/>
  <tableParts count="7">
    <tablePart r:id="rId9"/>
    <tablePart r:id="rId10"/>
    <tablePart r:id="rId11"/>
    <tablePart r:id="rId12"/>
    <tablePart r:id="rId13"/>
    <tablePart r:id="rId14"/>
    <tablePart r:id="rId15"/>
  </tableParts>
  <extLst>
    <ext xmlns:x14="http://schemas.microsoft.com/office/spreadsheetml/2009/9/main" uri="{78C0D931-6437-407d-A8EE-F0AAD7539E65}">
      <x14:conditionalFormattings>
        <x14:conditionalFormatting xmlns:xm="http://schemas.microsoft.com/office/excel/2006/main">
          <x14:cfRule type="iconSet" priority="23" id="{6D3C5207-2EC9-4592-B65A-57DDF7A47A89}">
            <x14:iconSet iconSet="3Triangles" custom="1">
              <x14:cfvo type="percent">
                <xm:f>0</xm:f>
              </x14:cfvo>
              <x14:cfvo type="num" gte="0">
                <xm:f>0</xm:f>
              </x14:cfvo>
              <x14:cfvo type="num">
                <xm:f>100</xm:f>
              </x14:cfvo>
              <x14:cfIcon iconSet="3Triangles" iconId="0"/>
              <x14:cfIcon iconSet="3Triangles" iconId="0"/>
              <x14:cfIcon iconSet="3Triangles" iconId="2"/>
            </x14:iconSet>
          </x14:cfRule>
          <xm:sqref>J14:K14</xm:sqref>
        </x14:conditionalFormatting>
        <x14:conditionalFormatting xmlns:xm="http://schemas.microsoft.com/office/excel/2006/main">
          <x14:cfRule type="iconSet" priority="20" id="{307A9D1E-719A-4BB8-BD85-38D28FE12220}">
            <x14:iconSet iconSet="3Triangles" custom="1">
              <x14:cfvo type="percent">
                <xm:f>0</xm:f>
              </x14:cfvo>
              <x14:cfvo type="num">
                <xm:f>0</xm:f>
              </x14:cfvo>
              <x14:cfvo type="num">
                <xm:f>100</xm:f>
              </x14:cfvo>
              <x14:cfIcon iconSet="3Triangles" iconId="0"/>
              <x14:cfIcon iconSet="3Triangles" iconId="0"/>
              <x14:cfIcon iconSet="3Triangles" iconId="2"/>
            </x14:iconSet>
          </x14:cfRule>
          <x14:cfRule type="iconSet" priority="21" id="{D809F090-80FC-4FA5-8864-90670A25CF2E}">
            <x14:iconSet iconSet="3Triangles">
              <x14:cfvo type="percent">
                <xm:f>0</xm:f>
              </x14:cfvo>
              <x14:cfvo type="percent">
                <xm:f>0</xm:f>
              </x14:cfvo>
              <x14:cfvo type="percent">
                <xm:f>100</xm:f>
              </x14:cfvo>
            </x14:iconSet>
          </x14:cfRule>
          <x14:cfRule type="iconSet" priority="26" id="{D1785CCE-419C-4397-A1CF-6238D7063C26}">
            <x14:iconSet iconSet="3Triangles">
              <x14:cfvo type="percent">
                <xm:f>0</xm:f>
              </x14:cfvo>
              <x14:cfvo type="percent">
                <xm:f>33</xm:f>
              </x14:cfvo>
              <x14:cfvo type="percent">
                <xm:f>100</xm:f>
              </x14:cfvo>
            </x14:iconSet>
          </x14:cfRule>
          <x14:cfRule type="iconSet" priority="28" id="{32434992-7360-4D36-8AB4-7C26B59BF037}">
            <x14:iconSet iconSet="3Triangles">
              <x14:cfvo type="percent">
                <xm:f>0</xm:f>
              </x14:cfvo>
              <x14:cfvo type="percent">
                <xm:f>33</xm:f>
              </x14:cfvo>
              <x14:cfvo type="percent">
                <xm:f>100</xm:f>
              </x14:cfvo>
            </x14:iconSet>
          </x14:cfRule>
          <xm:sqref>J17:K17</xm:sqref>
        </x14:conditionalFormatting>
        <x14:conditionalFormatting xmlns:xm="http://schemas.microsoft.com/office/excel/2006/main">
          <x14:cfRule type="iconSet" priority="18" id="{470F4658-A280-4005-A54A-00FCF515D7EF}">
            <x14:iconSet iconSet="3Triangles" custom="1">
              <x14:cfvo type="percent">
                <xm:f>0</xm:f>
              </x14:cfvo>
              <x14:cfvo type="num">
                <xm:f>0</xm:f>
              </x14:cfvo>
              <x14:cfvo type="num">
                <xm:f>100</xm:f>
              </x14:cfvo>
              <x14:cfIcon iconSet="3Triangles" iconId="0"/>
              <x14:cfIcon iconSet="3Triangles" iconId="0"/>
              <x14:cfIcon iconSet="3Triangles" iconId="2"/>
            </x14:iconSet>
          </x14:cfRule>
          <x14:cfRule type="iconSet" priority="19" id="{5E208B01-47F5-424E-9BD4-58E9F1DEFD82}">
            <x14:iconSet iconSet="3Triangles">
              <x14:cfvo type="percent">
                <xm:f>0</xm:f>
              </x14:cfvo>
              <x14:cfvo type="percent">
                <xm:f>50</xm:f>
              </x14:cfvo>
              <x14:cfvo type="percent">
                <xm:f>100</xm:f>
              </x14:cfvo>
            </x14:iconSet>
          </x14:cfRule>
          <x14:cfRule type="iconSet" priority="30" id="{87E50EE0-68C4-454C-B4D4-56C057AF0122}">
            <x14:iconSet iconSet="3Triangles">
              <x14:cfvo type="percent">
                <xm:f>0</xm:f>
              </x14:cfvo>
              <x14:cfvo type="percent">
                <xm:f>33</xm:f>
              </x14:cfvo>
              <x14:cfvo type="percent">
                <xm:f>67</xm:f>
              </x14:cfvo>
            </x14:iconSet>
          </x14:cfRule>
          <xm:sqref>J20:K20</xm:sqref>
        </x14:conditionalFormatting>
        <x14:conditionalFormatting xmlns:xm="http://schemas.microsoft.com/office/excel/2006/main">
          <x14:cfRule type="iconSet" priority="16" id="{B1FBF003-0DC2-4B46-9E74-7522060D4544}">
            <x14:iconSet iconSet="3Triangles" custom="1">
              <x14:cfvo type="percent">
                <xm:f>0</xm:f>
              </x14:cfvo>
              <x14:cfvo type="num" gte="0">
                <xm:f>0</xm:f>
              </x14:cfvo>
              <x14:cfvo type="num">
                <xm:f>100</xm:f>
              </x14:cfvo>
              <x14:cfIcon iconSet="3Triangles" iconId="0"/>
              <x14:cfIcon iconSet="3Triangles" iconId="0"/>
              <x14:cfIcon iconSet="3Triangles" iconId="2"/>
            </x14:iconSet>
          </x14:cfRule>
          <xm:sqref>M13</xm:sqref>
        </x14:conditionalFormatting>
        <x14:conditionalFormatting xmlns:xm="http://schemas.microsoft.com/office/excel/2006/main">
          <x14:cfRule type="iconSet" priority="12" id="{534A1769-C1B7-4B21-9B71-2BD163C71A8D}">
            <x14:iconSet iconSet="3Triangles" custom="1">
              <x14:cfvo type="percent">
                <xm:f>0</xm:f>
              </x14:cfvo>
              <x14:cfvo type="num">
                <xm:f>0</xm:f>
              </x14:cfvo>
              <x14:cfvo type="num">
                <xm:f>100</xm:f>
              </x14:cfvo>
              <x14:cfIcon iconSet="3Triangles" iconId="0"/>
              <x14:cfIcon iconSet="3Triangles" iconId="0"/>
              <x14:cfIcon iconSet="3Triangles" iconId="2"/>
            </x14:iconSet>
          </x14:cfRule>
          <x14:cfRule type="iconSet" priority="13" id="{43DA2340-E6E0-4DD5-AB46-FAFAF88AFA59}">
            <x14:iconSet iconSet="3Triangles">
              <x14:cfvo type="percent">
                <xm:f>0</xm:f>
              </x14:cfvo>
              <x14:cfvo type="percent">
                <xm:f>0</xm:f>
              </x14:cfvo>
              <x14:cfvo type="percent">
                <xm:f>100</xm:f>
              </x14:cfvo>
            </x14:iconSet>
          </x14:cfRule>
          <x14:cfRule type="iconSet" priority="14" id="{8FA79F4F-3075-45FB-9C06-9A76D6BDA5EC}">
            <x14:iconSet iconSet="3Triangles">
              <x14:cfvo type="percent">
                <xm:f>0</xm:f>
              </x14:cfvo>
              <x14:cfvo type="percent">
                <xm:f>33</xm:f>
              </x14:cfvo>
              <x14:cfvo type="percent">
                <xm:f>100</xm:f>
              </x14:cfvo>
            </x14:iconSet>
          </x14:cfRule>
          <x14:cfRule type="iconSet" priority="15" id="{0C613D98-5785-446B-B440-468C587129BD}">
            <x14:iconSet iconSet="3Triangles">
              <x14:cfvo type="percent">
                <xm:f>0</xm:f>
              </x14:cfvo>
              <x14:cfvo type="percent">
                <xm:f>33</xm:f>
              </x14:cfvo>
              <x14:cfvo type="percent">
                <xm:f>100</xm:f>
              </x14:cfvo>
            </x14:iconSet>
          </x14:cfRule>
          <xm:sqref>M16</xm:sqref>
        </x14:conditionalFormatting>
        <x14:conditionalFormatting xmlns:xm="http://schemas.microsoft.com/office/excel/2006/main">
          <x14:cfRule type="iconSet" priority="9" id="{ADC3169A-B6E3-418D-B0F2-F2186400C307}">
            <x14:iconSet iconSet="3Triangles" custom="1">
              <x14:cfvo type="percent">
                <xm:f>0</xm:f>
              </x14:cfvo>
              <x14:cfvo type="num">
                <xm:f>0</xm:f>
              </x14:cfvo>
              <x14:cfvo type="num">
                <xm:f>100</xm:f>
              </x14:cfvo>
              <x14:cfIcon iconSet="3Triangles" iconId="0"/>
              <x14:cfIcon iconSet="3Triangles" iconId="0"/>
              <x14:cfIcon iconSet="3Triangles" iconId="2"/>
            </x14:iconSet>
          </x14:cfRule>
          <x14:cfRule type="iconSet" priority="10" id="{74C8E41D-9287-496E-AB0F-CAF6A813FD24}">
            <x14:iconSet iconSet="3Triangles">
              <x14:cfvo type="percent">
                <xm:f>0</xm:f>
              </x14:cfvo>
              <x14:cfvo type="percent">
                <xm:f>50</xm:f>
              </x14:cfvo>
              <x14:cfvo type="percent">
                <xm:f>100</xm:f>
              </x14:cfvo>
            </x14:iconSet>
          </x14:cfRule>
          <x14:cfRule type="iconSet" priority="11" id="{3E667B1A-097E-4CC9-9DFD-665500BE5660}">
            <x14:iconSet iconSet="3Triangles">
              <x14:cfvo type="percent">
                <xm:f>0</xm:f>
              </x14:cfvo>
              <x14:cfvo type="percent">
                <xm:f>33</xm:f>
              </x14:cfvo>
              <x14:cfvo type="percent">
                <xm:f>67</xm:f>
              </x14:cfvo>
            </x14:iconSet>
          </x14:cfRule>
          <xm:sqref>M19</xm:sqref>
        </x14:conditionalFormatting>
        <x14:conditionalFormatting xmlns:xm="http://schemas.microsoft.com/office/excel/2006/main">
          <x14:cfRule type="iconSet" priority="8" id="{CF361934-731A-45E4-9D64-C3D0A1130E45}">
            <x14:iconSet iconSet="3Triangles" custom="1">
              <x14:cfvo type="percent">
                <xm:f>0</xm:f>
              </x14:cfvo>
              <x14:cfvo type="num" gte="0">
                <xm:f>0</xm:f>
              </x14:cfvo>
              <x14:cfvo type="num">
                <xm:f>100</xm:f>
              </x14:cfvo>
              <x14:cfIcon iconSet="3Triangles" iconId="0"/>
              <x14:cfIcon iconSet="3Triangles" iconId="0"/>
              <x14:cfIcon iconSet="3Triangles" iconId="2"/>
            </x14:iconSet>
          </x14:cfRule>
          <xm:sqref>O13</xm:sqref>
        </x14:conditionalFormatting>
        <x14:conditionalFormatting xmlns:xm="http://schemas.microsoft.com/office/excel/2006/main">
          <x14:cfRule type="iconSet" priority="4" id="{96A60345-52F2-4E92-91F0-0D423798A002}">
            <x14:iconSet iconSet="3Triangles" custom="1">
              <x14:cfvo type="percent">
                <xm:f>0</xm:f>
              </x14:cfvo>
              <x14:cfvo type="num">
                <xm:f>0</xm:f>
              </x14:cfvo>
              <x14:cfvo type="num">
                <xm:f>100</xm:f>
              </x14:cfvo>
              <x14:cfIcon iconSet="3Triangles" iconId="0"/>
              <x14:cfIcon iconSet="3Triangles" iconId="0"/>
              <x14:cfIcon iconSet="3Triangles" iconId="2"/>
            </x14:iconSet>
          </x14:cfRule>
          <x14:cfRule type="iconSet" priority="5" id="{28A15C65-BDC5-4526-B938-D9584C4C6CF9}">
            <x14:iconSet iconSet="3Triangles">
              <x14:cfvo type="percent">
                <xm:f>0</xm:f>
              </x14:cfvo>
              <x14:cfvo type="percent">
                <xm:f>0</xm:f>
              </x14:cfvo>
              <x14:cfvo type="percent">
                <xm:f>100</xm:f>
              </x14:cfvo>
            </x14:iconSet>
          </x14:cfRule>
          <x14:cfRule type="iconSet" priority="6" id="{249B57E0-1A82-4680-9099-49BFE4520231}">
            <x14:iconSet iconSet="3Triangles">
              <x14:cfvo type="percent">
                <xm:f>0</xm:f>
              </x14:cfvo>
              <x14:cfvo type="percent">
                <xm:f>33</xm:f>
              </x14:cfvo>
              <x14:cfvo type="percent">
                <xm:f>100</xm:f>
              </x14:cfvo>
            </x14:iconSet>
          </x14:cfRule>
          <x14:cfRule type="iconSet" priority="7" id="{CE26F521-5E46-4B53-98E4-7C9256819F70}">
            <x14:iconSet iconSet="3Triangles">
              <x14:cfvo type="percent">
                <xm:f>0</xm:f>
              </x14:cfvo>
              <x14:cfvo type="percent">
                <xm:f>33</xm:f>
              </x14:cfvo>
              <x14:cfvo type="percent">
                <xm:f>100</xm:f>
              </x14:cfvo>
            </x14:iconSet>
          </x14:cfRule>
          <xm:sqref>O16</xm:sqref>
        </x14:conditionalFormatting>
        <x14:conditionalFormatting xmlns:xm="http://schemas.microsoft.com/office/excel/2006/main">
          <x14:cfRule type="iconSet" priority="1" id="{E46C87D2-2DF8-43BB-A047-2F4C50F2CAF8}">
            <x14:iconSet iconSet="3Triangles" custom="1">
              <x14:cfvo type="percent">
                <xm:f>0</xm:f>
              </x14:cfvo>
              <x14:cfvo type="num">
                <xm:f>0</xm:f>
              </x14:cfvo>
              <x14:cfvo type="num">
                <xm:f>100</xm:f>
              </x14:cfvo>
              <x14:cfIcon iconSet="3Triangles" iconId="0"/>
              <x14:cfIcon iconSet="3Triangles" iconId="0"/>
              <x14:cfIcon iconSet="3Triangles" iconId="2"/>
            </x14:iconSet>
          </x14:cfRule>
          <x14:cfRule type="iconSet" priority="2" id="{3778CBCA-5959-4604-8786-589C09E10928}">
            <x14:iconSet iconSet="3Triangles">
              <x14:cfvo type="percent">
                <xm:f>0</xm:f>
              </x14:cfvo>
              <x14:cfvo type="percent">
                <xm:f>50</xm:f>
              </x14:cfvo>
              <x14:cfvo type="percent">
                <xm:f>100</xm:f>
              </x14:cfvo>
            </x14:iconSet>
          </x14:cfRule>
          <x14:cfRule type="iconSet" priority="3" id="{9FCB1B38-9A57-487C-89FD-87FF94512590}">
            <x14:iconSet iconSet="3Triangles">
              <x14:cfvo type="percent">
                <xm:f>0</xm:f>
              </x14:cfvo>
              <x14:cfvo type="percent">
                <xm:f>33</xm:f>
              </x14:cfvo>
              <x14:cfvo type="percent">
                <xm:f>67</xm:f>
              </x14:cfvo>
            </x14:iconSet>
          </x14:cfRule>
          <xm:sqref>O19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40F23-0526-40EC-921A-C55CFC782203}">
  <dimension ref="A3:B21"/>
  <sheetViews>
    <sheetView topLeftCell="B1" workbookViewId="0">
      <selection activeCell="N18" sqref="N18"/>
    </sheetView>
  </sheetViews>
  <sheetFormatPr defaultRowHeight="14.4" x14ac:dyDescent="0.3"/>
  <cols>
    <col min="1" max="1" width="17.21875" bestFit="1" customWidth="1"/>
    <col min="2" max="2" width="22.33203125" bestFit="1" customWidth="1"/>
    <col min="4" max="4" width="17.21875" bestFit="1" customWidth="1"/>
    <col min="5" max="5" width="22.44140625" bestFit="1" customWidth="1"/>
  </cols>
  <sheetData>
    <row r="3" spans="1:2" x14ac:dyDescent="0.3">
      <c r="A3" s="1" t="s">
        <v>0</v>
      </c>
      <c r="B3" t="s">
        <v>52</v>
      </c>
    </row>
    <row r="4" spans="1:2" x14ac:dyDescent="0.3">
      <c r="A4" s="2" t="s">
        <v>51</v>
      </c>
      <c r="B4">
        <v>5919500</v>
      </c>
    </row>
    <row r="5" spans="1:2" x14ac:dyDescent="0.3">
      <c r="A5" s="2" t="s">
        <v>49</v>
      </c>
      <c r="B5">
        <v>899000</v>
      </c>
    </row>
    <row r="6" spans="1:2" x14ac:dyDescent="0.3">
      <c r="A6" s="2" t="s">
        <v>50</v>
      </c>
      <c r="B6">
        <v>60000</v>
      </c>
    </row>
    <row r="7" spans="1:2" x14ac:dyDescent="0.3">
      <c r="A7" s="2" t="s">
        <v>12</v>
      </c>
      <c r="B7">
        <v>6878500</v>
      </c>
    </row>
    <row r="18" spans="1:2" x14ac:dyDescent="0.3">
      <c r="A18" s="10" t="s">
        <v>53</v>
      </c>
      <c r="B18" s="10" t="s">
        <v>54</v>
      </c>
    </row>
    <row r="19" spans="1:2" x14ac:dyDescent="0.3">
      <c r="A19" s="2" t="s">
        <v>51</v>
      </c>
      <c r="B19">
        <v>5919500</v>
      </c>
    </row>
    <row r="20" spans="1:2" x14ac:dyDescent="0.3">
      <c r="A20" s="2" t="s">
        <v>49</v>
      </c>
      <c r="B20">
        <v>899000</v>
      </c>
    </row>
    <row r="21" spans="1:2" x14ac:dyDescent="0.3">
      <c r="A21" s="2" t="s">
        <v>50</v>
      </c>
      <c r="B21">
        <v>60000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EA5FE-D324-41FC-BC12-D6B07FCDE5F0}">
  <dimension ref="A3:E9"/>
  <sheetViews>
    <sheetView workbookViewId="0">
      <selection activeCell="H19" sqref="H19"/>
    </sheetView>
  </sheetViews>
  <sheetFormatPr defaultRowHeight="14.4" x14ac:dyDescent="0.3"/>
  <cols>
    <col min="1" max="1" width="12.5546875" bestFit="1" customWidth="1"/>
    <col min="2" max="2" width="20.6640625" bestFit="1" customWidth="1"/>
    <col min="3" max="3" width="15.109375" bestFit="1" customWidth="1"/>
    <col min="4" max="4" width="21" customWidth="1"/>
    <col min="5" max="5" width="10.44140625" customWidth="1"/>
    <col min="6" max="14" width="10.33203125" bestFit="1" customWidth="1"/>
    <col min="15" max="15" width="10.77734375" bestFit="1" customWidth="1"/>
  </cols>
  <sheetData>
    <row r="3" spans="1:5" x14ac:dyDescent="0.3">
      <c r="A3" s="1" t="s">
        <v>0</v>
      </c>
      <c r="B3" t="s">
        <v>29</v>
      </c>
      <c r="D3" s="18" t="s">
        <v>28</v>
      </c>
      <c r="E3" s="18" t="s">
        <v>112</v>
      </c>
    </row>
    <row r="4" spans="1:5" x14ac:dyDescent="0.3">
      <c r="A4" s="2" t="s">
        <v>20</v>
      </c>
      <c r="B4">
        <v>3</v>
      </c>
      <c r="D4" s="19">
        <v>2019</v>
      </c>
      <c r="E4" s="20">
        <v>3</v>
      </c>
    </row>
    <row r="5" spans="1:5" x14ac:dyDescent="0.3">
      <c r="A5" s="2" t="s">
        <v>21</v>
      </c>
      <c r="B5">
        <v>31</v>
      </c>
      <c r="D5" s="21">
        <v>2020</v>
      </c>
      <c r="E5" s="22">
        <v>31</v>
      </c>
    </row>
    <row r="6" spans="1:5" x14ac:dyDescent="0.3">
      <c r="A6" s="2" t="s">
        <v>12</v>
      </c>
      <c r="B6">
        <v>34</v>
      </c>
    </row>
    <row r="8" spans="1:5" x14ac:dyDescent="0.3">
      <c r="B8" s="12"/>
      <c r="C8" s="12"/>
    </row>
    <row r="9" spans="1:5" x14ac:dyDescent="0.3">
      <c r="B9" s="13"/>
      <c r="C9" s="14"/>
      <c r="D9" s="11"/>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2A8AA-39C1-43AD-952E-B3F03C647A1A}">
  <dimension ref="A3:B11"/>
  <sheetViews>
    <sheetView workbookViewId="0">
      <selection activeCell="G34" sqref="G34"/>
    </sheetView>
  </sheetViews>
  <sheetFormatPr defaultRowHeight="14.4" x14ac:dyDescent="0.3"/>
  <cols>
    <col min="1" max="1" width="16.21875" bestFit="1" customWidth="1"/>
    <col min="2" max="2" width="25" bestFit="1" customWidth="1"/>
  </cols>
  <sheetData>
    <row r="3" spans="1:2" x14ac:dyDescent="0.3">
      <c r="A3" s="1" t="s">
        <v>0</v>
      </c>
      <c r="B3" t="s">
        <v>109</v>
      </c>
    </row>
    <row r="4" spans="1:2" x14ac:dyDescent="0.3">
      <c r="A4" s="2" t="s">
        <v>104</v>
      </c>
      <c r="B4">
        <v>15</v>
      </c>
    </row>
    <row r="5" spans="1:2" x14ac:dyDescent="0.3">
      <c r="A5" s="2" t="s">
        <v>105</v>
      </c>
      <c r="B5">
        <v>6</v>
      </c>
    </row>
    <row r="6" spans="1:2" x14ac:dyDescent="0.3">
      <c r="A6" s="2" t="s">
        <v>72</v>
      </c>
      <c r="B6">
        <v>13</v>
      </c>
    </row>
    <row r="7" spans="1:2" x14ac:dyDescent="0.3">
      <c r="A7" s="2" t="s">
        <v>107</v>
      </c>
      <c r="B7">
        <v>5</v>
      </c>
    </row>
    <row r="8" spans="1:2" x14ac:dyDescent="0.3">
      <c r="A8" s="2" t="s">
        <v>87</v>
      </c>
      <c r="B8">
        <v>7</v>
      </c>
    </row>
    <row r="9" spans="1:2" x14ac:dyDescent="0.3">
      <c r="A9" s="2" t="s">
        <v>106</v>
      </c>
      <c r="B9">
        <v>2</v>
      </c>
    </row>
    <row r="10" spans="1:2" x14ac:dyDescent="0.3">
      <c r="A10" s="2" t="s">
        <v>108</v>
      </c>
      <c r="B10">
        <v>1</v>
      </c>
    </row>
    <row r="11" spans="1:2" x14ac:dyDescent="0.3">
      <c r="A11" s="2" t="s">
        <v>12</v>
      </c>
      <c r="B11">
        <v>49</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7EC77-9FD4-41C7-88A4-3A9BBB39B311}">
  <dimension ref="A3:O53"/>
  <sheetViews>
    <sheetView workbookViewId="0">
      <selection activeCell="G23" sqref="G23"/>
    </sheetView>
  </sheetViews>
  <sheetFormatPr defaultRowHeight="14.4" x14ac:dyDescent="0.3"/>
  <cols>
    <col min="1" max="1" width="17.6640625" bestFit="1" customWidth="1"/>
    <col min="2" max="2" width="22.33203125" bestFit="1" customWidth="1"/>
    <col min="3" max="3" width="12.5546875" bestFit="1" customWidth="1"/>
    <col min="4" max="4" width="14.33203125" customWidth="1"/>
    <col min="13" max="13" width="26.21875" bestFit="1" customWidth="1"/>
    <col min="14" max="14" width="22.33203125" bestFit="1" customWidth="1"/>
    <col min="15" max="15" width="12.33203125" bestFit="1" customWidth="1"/>
  </cols>
  <sheetData>
    <row r="3" spans="1:15" x14ac:dyDescent="0.3">
      <c r="A3" s="1" t="s">
        <v>0</v>
      </c>
      <c r="B3" t="s">
        <v>52</v>
      </c>
      <c r="M3" s="1" t="s">
        <v>0</v>
      </c>
      <c r="N3" t="s">
        <v>52</v>
      </c>
      <c r="O3" t="s">
        <v>117</v>
      </c>
    </row>
    <row r="4" spans="1:15" x14ac:dyDescent="0.3">
      <c r="A4" s="2" t="s">
        <v>65</v>
      </c>
      <c r="B4" s="15">
        <v>350000</v>
      </c>
      <c r="M4" s="2" t="s">
        <v>55</v>
      </c>
      <c r="N4">
        <v>100000</v>
      </c>
      <c r="O4">
        <v>0</v>
      </c>
    </row>
    <row r="5" spans="1:15" x14ac:dyDescent="0.3">
      <c r="A5" s="2" t="s">
        <v>67</v>
      </c>
      <c r="B5" s="15">
        <v>400000</v>
      </c>
      <c r="M5" s="2" t="s">
        <v>56</v>
      </c>
      <c r="N5">
        <v>30000</v>
      </c>
      <c r="O5">
        <v>0</v>
      </c>
    </row>
    <row r="6" spans="1:15" x14ac:dyDescent="0.3">
      <c r="A6" s="2" t="s">
        <v>71</v>
      </c>
      <c r="B6" s="15">
        <v>400000</v>
      </c>
      <c r="M6" s="2" t="s">
        <v>57</v>
      </c>
      <c r="N6">
        <v>200000</v>
      </c>
      <c r="O6">
        <v>0</v>
      </c>
    </row>
    <row r="7" spans="1:15" x14ac:dyDescent="0.3">
      <c r="A7" s="2" t="s">
        <v>72</v>
      </c>
      <c r="B7" s="15">
        <v>500000</v>
      </c>
      <c r="M7" s="2" t="s">
        <v>58</v>
      </c>
      <c r="N7">
        <v>50000</v>
      </c>
      <c r="O7">
        <v>0</v>
      </c>
    </row>
    <row r="8" spans="1:15" x14ac:dyDescent="0.3">
      <c r="A8" s="2" t="s">
        <v>12</v>
      </c>
      <c r="B8" s="15">
        <v>1650000</v>
      </c>
      <c r="M8" s="2" t="s">
        <v>59</v>
      </c>
      <c r="N8">
        <v>300000</v>
      </c>
      <c r="O8">
        <v>0</v>
      </c>
    </row>
    <row r="9" spans="1:15" x14ac:dyDescent="0.3">
      <c r="M9" s="2" t="s">
        <v>60</v>
      </c>
      <c r="N9">
        <v>100000</v>
      </c>
      <c r="O9">
        <v>0</v>
      </c>
    </row>
    <row r="10" spans="1:15" x14ac:dyDescent="0.3">
      <c r="M10" s="2" t="s">
        <v>61</v>
      </c>
      <c r="N10">
        <v>35000</v>
      </c>
      <c r="O10">
        <v>0</v>
      </c>
    </row>
    <row r="11" spans="1:15" x14ac:dyDescent="0.3">
      <c r="M11" s="2" t="s">
        <v>62</v>
      </c>
      <c r="N11">
        <v>100000</v>
      </c>
      <c r="O11">
        <v>0</v>
      </c>
    </row>
    <row r="12" spans="1:15" x14ac:dyDescent="0.3">
      <c r="M12" s="2" t="s">
        <v>63</v>
      </c>
      <c r="N12">
        <v>30000</v>
      </c>
      <c r="O12">
        <v>0</v>
      </c>
    </row>
    <row r="13" spans="1:15" x14ac:dyDescent="0.3">
      <c r="M13" s="2" t="s">
        <v>64</v>
      </c>
      <c r="N13">
        <v>200000</v>
      </c>
      <c r="O13">
        <v>0</v>
      </c>
    </row>
    <row r="14" spans="1:15" x14ac:dyDescent="0.3">
      <c r="M14" s="2" t="s">
        <v>65</v>
      </c>
      <c r="N14">
        <v>350000</v>
      </c>
      <c r="O14">
        <v>0</v>
      </c>
    </row>
    <row r="15" spans="1:15" x14ac:dyDescent="0.3">
      <c r="M15" s="2" t="s">
        <v>66</v>
      </c>
      <c r="N15">
        <v>75000</v>
      </c>
      <c r="O15">
        <v>0</v>
      </c>
    </row>
    <row r="16" spans="1:15" x14ac:dyDescent="0.3">
      <c r="M16" s="2" t="s">
        <v>67</v>
      </c>
      <c r="N16">
        <v>400000</v>
      </c>
      <c r="O16">
        <v>1</v>
      </c>
    </row>
    <row r="17" spans="1:15" x14ac:dyDescent="0.3">
      <c r="M17" s="2" t="s">
        <v>68</v>
      </c>
      <c r="N17">
        <v>300000</v>
      </c>
      <c r="O17">
        <v>0</v>
      </c>
    </row>
    <row r="18" spans="1:15" x14ac:dyDescent="0.3">
      <c r="M18" s="2" t="s">
        <v>69</v>
      </c>
      <c r="N18">
        <v>300000</v>
      </c>
      <c r="O18">
        <v>0</v>
      </c>
    </row>
    <row r="19" spans="1:15" x14ac:dyDescent="0.3">
      <c r="M19" s="2" t="s">
        <v>70</v>
      </c>
      <c r="N19">
        <v>100000</v>
      </c>
      <c r="O19">
        <v>0</v>
      </c>
    </row>
    <row r="20" spans="1:15" x14ac:dyDescent="0.3">
      <c r="B20" s="28" t="s">
        <v>110</v>
      </c>
      <c r="C20" s="29"/>
      <c r="M20" s="2" t="s">
        <v>71</v>
      </c>
      <c r="N20">
        <v>400000</v>
      </c>
      <c r="O20">
        <v>1</v>
      </c>
    </row>
    <row r="21" spans="1:15" x14ac:dyDescent="0.3">
      <c r="B21" s="17">
        <v>5</v>
      </c>
      <c r="C21" s="17" t="s">
        <v>113</v>
      </c>
      <c r="M21" s="2" t="s">
        <v>72</v>
      </c>
      <c r="N21">
        <v>500000</v>
      </c>
      <c r="O21">
        <v>1</v>
      </c>
    </row>
    <row r="22" spans="1:15" x14ac:dyDescent="0.3">
      <c r="M22" s="2" t="s">
        <v>73</v>
      </c>
      <c r="N22">
        <v>300000</v>
      </c>
      <c r="O22">
        <v>0</v>
      </c>
    </row>
    <row r="23" spans="1:15" x14ac:dyDescent="0.3">
      <c r="B23" t="s">
        <v>115</v>
      </c>
      <c r="C23" t="s">
        <v>114</v>
      </c>
      <c r="M23" s="2" t="s">
        <v>74</v>
      </c>
      <c r="N23">
        <v>100000</v>
      </c>
      <c r="O23">
        <v>0</v>
      </c>
    </row>
    <row r="24" spans="1:15" x14ac:dyDescent="0.3">
      <c r="M24" s="2" t="s">
        <v>75</v>
      </c>
      <c r="N24">
        <v>150000</v>
      </c>
      <c r="O24">
        <v>0</v>
      </c>
    </row>
    <row r="25" spans="1:15" x14ac:dyDescent="0.3">
      <c r="M25" s="2" t="s">
        <v>76</v>
      </c>
      <c r="N25">
        <v>49500</v>
      </c>
      <c r="O25">
        <v>0</v>
      </c>
    </row>
    <row r="26" spans="1:15" x14ac:dyDescent="0.3">
      <c r="A26" t="s">
        <v>110</v>
      </c>
      <c r="M26" s="2" t="s">
        <v>77</v>
      </c>
      <c r="N26">
        <v>49500</v>
      </c>
      <c r="O26">
        <v>0</v>
      </c>
    </row>
    <row r="27" spans="1:15" x14ac:dyDescent="0.3">
      <c r="A27">
        <v>1</v>
      </c>
      <c r="M27" s="2" t="s">
        <v>78</v>
      </c>
      <c r="N27">
        <v>37500</v>
      </c>
      <c r="O27">
        <v>0</v>
      </c>
    </row>
    <row r="28" spans="1:15" x14ac:dyDescent="0.3">
      <c r="A28">
        <v>2</v>
      </c>
      <c r="M28" s="2" t="s">
        <v>79</v>
      </c>
      <c r="N28">
        <v>75000</v>
      </c>
      <c r="O28">
        <v>0</v>
      </c>
    </row>
    <row r="29" spans="1:15" x14ac:dyDescent="0.3">
      <c r="A29">
        <v>3</v>
      </c>
      <c r="M29" s="2" t="s">
        <v>80</v>
      </c>
      <c r="N29">
        <v>25000</v>
      </c>
      <c r="O29">
        <v>0</v>
      </c>
    </row>
    <row r="30" spans="1:15" x14ac:dyDescent="0.3">
      <c r="A30">
        <v>4</v>
      </c>
      <c r="M30" s="2" t="s">
        <v>81</v>
      </c>
      <c r="N30">
        <v>100000</v>
      </c>
      <c r="O30">
        <v>0</v>
      </c>
    </row>
    <row r="31" spans="1:15" x14ac:dyDescent="0.3">
      <c r="A31">
        <v>5</v>
      </c>
      <c r="M31" s="2" t="s">
        <v>82</v>
      </c>
      <c r="N31">
        <v>50000</v>
      </c>
      <c r="O31">
        <v>0</v>
      </c>
    </row>
    <row r="32" spans="1:15" x14ac:dyDescent="0.3">
      <c r="M32" s="2" t="s">
        <v>83</v>
      </c>
      <c r="N32">
        <v>200000</v>
      </c>
      <c r="O32">
        <v>0</v>
      </c>
    </row>
    <row r="33" spans="13:15" x14ac:dyDescent="0.3">
      <c r="M33" s="2" t="s">
        <v>84</v>
      </c>
      <c r="N33">
        <v>125000</v>
      </c>
      <c r="O33">
        <v>0</v>
      </c>
    </row>
    <row r="34" spans="13:15" x14ac:dyDescent="0.3">
      <c r="M34" s="2" t="s">
        <v>85</v>
      </c>
      <c r="N34">
        <v>50000</v>
      </c>
      <c r="O34">
        <v>0</v>
      </c>
    </row>
    <row r="35" spans="13:15" x14ac:dyDescent="0.3">
      <c r="M35" s="2" t="s">
        <v>86</v>
      </c>
      <c r="N35">
        <v>10000</v>
      </c>
      <c r="O35">
        <v>0</v>
      </c>
    </row>
    <row r="36" spans="13:15" x14ac:dyDescent="0.3">
      <c r="M36" s="2" t="s">
        <v>87</v>
      </c>
      <c r="N36">
        <v>100000</v>
      </c>
      <c r="O36">
        <v>0</v>
      </c>
    </row>
    <row r="37" spans="13:15" x14ac:dyDescent="0.3">
      <c r="M37" s="2" t="s">
        <v>88</v>
      </c>
      <c r="N37">
        <v>250000</v>
      </c>
      <c r="O37">
        <v>0</v>
      </c>
    </row>
    <row r="38" spans="13:15" x14ac:dyDescent="0.3">
      <c r="M38" s="2" t="s">
        <v>89</v>
      </c>
      <c r="N38">
        <v>100000</v>
      </c>
      <c r="O38">
        <v>0</v>
      </c>
    </row>
    <row r="39" spans="13:15" x14ac:dyDescent="0.3">
      <c r="M39" s="2" t="s">
        <v>90</v>
      </c>
      <c r="N39">
        <v>100000</v>
      </c>
      <c r="O39">
        <v>0</v>
      </c>
    </row>
    <row r="40" spans="13:15" x14ac:dyDescent="0.3">
      <c r="M40" s="2" t="s">
        <v>91</v>
      </c>
      <c r="N40">
        <v>100000</v>
      </c>
      <c r="O40">
        <v>0</v>
      </c>
    </row>
    <row r="41" spans="13:15" x14ac:dyDescent="0.3">
      <c r="M41" s="2" t="s">
        <v>92</v>
      </c>
      <c r="N41">
        <v>100000</v>
      </c>
      <c r="O41">
        <v>0</v>
      </c>
    </row>
    <row r="42" spans="13:15" x14ac:dyDescent="0.3">
      <c r="M42" s="2" t="s">
        <v>93</v>
      </c>
      <c r="N42">
        <v>100000</v>
      </c>
      <c r="O42">
        <v>0</v>
      </c>
    </row>
    <row r="43" spans="13:15" x14ac:dyDescent="0.3">
      <c r="M43" s="2" t="s">
        <v>94</v>
      </c>
      <c r="N43">
        <v>100000</v>
      </c>
      <c r="O43">
        <v>0</v>
      </c>
    </row>
    <row r="44" spans="13:15" x14ac:dyDescent="0.3">
      <c r="M44" s="2" t="s">
        <v>95</v>
      </c>
      <c r="N44">
        <v>200000</v>
      </c>
      <c r="O44">
        <v>0</v>
      </c>
    </row>
    <row r="45" spans="13:15" x14ac:dyDescent="0.3">
      <c r="M45" s="2" t="s">
        <v>96</v>
      </c>
      <c r="N45">
        <v>50000</v>
      </c>
      <c r="O45">
        <v>0</v>
      </c>
    </row>
    <row r="46" spans="13:15" x14ac:dyDescent="0.3">
      <c r="M46" s="2" t="s">
        <v>97</v>
      </c>
      <c r="N46">
        <v>125000</v>
      </c>
      <c r="O46">
        <v>0</v>
      </c>
    </row>
    <row r="47" spans="13:15" x14ac:dyDescent="0.3">
      <c r="M47" s="2" t="s">
        <v>98</v>
      </c>
      <c r="N47">
        <v>62000</v>
      </c>
      <c r="O47">
        <v>0</v>
      </c>
    </row>
    <row r="48" spans="13:15" x14ac:dyDescent="0.3">
      <c r="M48" s="2" t="s">
        <v>99</v>
      </c>
      <c r="N48">
        <v>200000</v>
      </c>
      <c r="O48">
        <v>0</v>
      </c>
    </row>
    <row r="49" spans="13:15" x14ac:dyDescent="0.3">
      <c r="M49" s="2" t="s">
        <v>100</v>
      </c>
      <c r="N49">
        <v>100000</v>
      </c>
      <c r="O49">
        <v>0</v>
      </c>
    </row>
    <row r="50" spans="13:15" x14ac:dyDescent="0.3">
      <c r="M50" s="2" t="s">
        <v>101</v>
      </c>
      <c r="N50">
        <v>50000</v>
      </c>
      <c r="O50">
        <v>0</v>
      </c>
    </row>
    <row r="51" spans="13:15" x14ac:dyDescent="0.3">
      <c r="M51" s="2" t="s">
        <v>102</v>
      </c>
      <c r="N51">
        <v>200000</v>
      </c>
      <c r="O51">
        <v>0</v>
      </c>
    </row>
    <row r="52" spans="13:15" x14ac:dyDescent="0.3">
      <c r="M52" s="2" t="s">
        <v>103</v>
      </c>
      <c r="N52">
        <v>50000</v>
      </c>
      <c r="O52">
        <v>0</v>
      </c>
    </row>
    <row r="53" spans="13:15" x14ac:dyDescent="0.3">
      <c r="M53" s="2" t="s">
        <v>12</v>
      </c>
      <c r="N53">
        <v>6878500</v>
      </c>
      <c r="O53">
        <v>1</v>
      </c>
    </row>
  </sheetData>
  <mergeCells count="1">
    <mergeCell ref="B20:C20"/>
  </mergeCells>
  <pageMargins left="0.7" right="0.7" top="0.75" bottom="0.75" header="0.3" footer="0.3"/>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9ADFB-AA50-4052-A16A-4BE742DDD960}">
  <dimension ref="H7:K10"/>
  <sheetViews>
    <sheetView workbookViewId="0">
      <selection activeCell="H7" sqref="H7"/>
    </sheetView>
  </sheetViews>
  <sheetFormatPr defaultRowHeight="14.4" x14ac:dyDescent="0.3"/>
  <cols>
    <col min="1" max="1" width="26.21875" bestFit="1" customWidth="1"/>
    <col min="2" max="2" width="12.5546875" bestFit="1" customWidth="1"/>
    <col min="3" max="3" width="11.33203125" bestFit="1" customWidth="1"/>
    <col min="4" max="4" width="12.33203125" bestFit="1" customWidth="1"/>
    <col min="8" max="8" width="17.6640625" bestFit="1" customWidth="1"/>
    <col min="9" max="9" width="12.33203125" bestFit="1" customWidth="1"/>
    <col min="10" max="10" width="11.33203125" bestFit="1" customWidth="1"/>
    <col min="11" max="11" width="12.5546875" bestFit="1" customWidth="1"/>
  </cols>
  <sheetData>
    <row r="7" spans="8:11" x14ac:dyDescent="0.3">
      <c r="H7" s="1" t="s">
        <v>0</v>
      </c>
      <c r="I7" t="s">
        <v>117</v>
      </c>
      <c r="J7" t="s">
        <v>116</v>
      </c>
      <c r="K7" t="s">
        <v>111</v>
      </c>
    </row>
    <row r="8" spans="8:11" x14ac:dyDescent="0.3">
      <c r="H8" s="2" t="s">
        <v>72</v>
      </c>
      <c r="I8">
        <v>1</v>
      </c>
      <c r="J8">
        <v>1</v>
      </c>
      <c r="K8" s="16">
        <v>500000</v>
      </c>
    </row>
    <row r="9" spans="8:11" x14ac:dyDescent="0.3">
      <c r="H9" s="2" t="s">
        <v>71</v>
      </c>
      <c r="I9">
        <v>1</v>
      </c>
      <c r="J9">
        <v>2</v>
      </c>
      <c r="K9" s="16">
        <v>400000</v>
      </c>
    </row>
    <row r="10" spans="8:11" x14ac:dyDescent="0.3">
      <c r="H10" s="2" t="s">
        <v>67</v>
      </c>
      <c r="I10">
        <v>1</v>
      </c>
      <c r="J10">
        <v>2</v>
      </c>
      <c r="K10" s="16">
        <v>400000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F3A76-9F42-4D0E-8E71-2989C3AA608B}">
  <dimension ref="A1"/>
  <sheetViews>
    <sheetView showGridLines="0" zoomScaleNormal="100" workbookViewId="0">
      <selection activeCell="V13" sqref="V13"/>
    </sheetView>
  </sheetViews>
  <sheetFormatPr defaultRowHeight="14.4" x14ac:dyDescent="0.3"/>
  <sheetData/>
  <pageMargins left="0.7" right="0.7" top="0.75" bottom="0.75" header="0.3" footer="0.3"/>
  <pageSetup paperSize="9" orientation="portrait" r:id="rId1"/>
  <drawing r:id="rId2"/>
  <legacy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T a b l e 9 ] ] > < / C u s t o m C o n t e n t > < / G e m i n i > 
</file>

<file path=customXml/item10.xml>��< ? x m l   v e r s i o n = " 1 . 0 "   e n c o d i n g = " U T F - 1 6 " ? > < G e m i n i   x m l n s = " h t t p : / / g e m i n i / p i v o t c u s t o m i z a t i o n / S h o w H i d d e n " > < C u s t o m C o n t e n t > < ! [ C D A T A [ T r u e ] ] > < / C u s t o m C o n t e n t > < / G e m i n i > 
</file>

<file path=customXml/item11.xml>��< ? x m l   v e r s i o n = " 1 . 0 "   e n c o d i n g = " U T F - 1 6 " ? > < G e m i n i   x m l n s = " h t t p : / / g e m i n i / p i v o t c u s t o m i z a t i o n / b 0 9 f 0 a 6 2 - 0 0 5 f - 4 6 0 1 - a 2 f 1 - 0 d 9 5 9 0 8 e 3 5 8 5 " > < C u s t o m C o n t e n t > < ! [ C D A T A [ < ? x m l   v e r s i o n = " 1 . 0 "   e n c o d i n g = " u t f - 1 6 " ? > < S e t t i n g s > < C a l c u l a t e d F i e l d s > < i t e m > < M e a s u r e N a m e > S e l e c t e d   T o p   N < / M e a s u r e N a m e > < D i s p l a y N a m e > S e l e c t e d   T o p   N < / D i s p l a y N a m e > < V i s i b l e > F a l s e < / V i s i b l e > < / i t e m > < i t e m > < M e a s u r e N a m e > T o t a l   A m o u n t < / M e a s u r e N a m e > < D i s p l a y N a m e > T o t a l   A m o u n t < / D i s p l a y N a m e > < V i s i b l e > F a l s e < / V i s i b l e > < / i t e m > < i t e m > < M e a s u r e N a m e > R a n k _ o p p o r < / M e a s u r e N a m e > < D i s p l a y N a m e > R a n k _ o p p o r < / D i s p l a y N a m e > < V i s i b l e > F a l s e < / V i s i b l e > < / i t e m > < i t e m > < M e a s u r e N a m e > I n c l u d e o p p u r < / M e a s u r e N a m e > < D i s p l a y N a m e > I n c l u d e o p p u r < / D i s p l a y N a m e > < V i s i b l e > F a l s e < / V i s i b l e > < / i t e m > < / C a l c u l a t e d F i e l d s > < S A H o s t H a s h > 0 < / S A H o s t H a s h > < G e m i n i F i e l d L i s t V i s i b l e > T r u e < / G e m i n i F i e l d L i s t V i s i b l e > < / S e t t i n g s > ] ] > < / C u s t o m C o n t e n t > < / G e m i n i > 
</file>

<file path=customXml/item12.xml>��< ? x m l   v e r s i o n = " 1 . 0 "   e n c o d i n g = " U T F - 1 6 " ? > < G e m i n i   x m l n s = " h t t p : / / g e m i n i / p i v o t c u s t o m i z a t i o n / 6 2 8 c 8 7 2 f - 3 4 9 7 - 4 7 c c - 9 f e 2 - a 4 d 0 b f 8 5 b c 0 8 " > < C u s t o m C o n t e n t > < ! [ C D A T A [ < ? x m l   v e r s i o n = " 1 . 0 "   e n c o d i n g = " u t f - 1 6 " ? > < S e t t i n g s > < C a l c u l a t e d F i e l d s > < i t e m > < M e a s u r e N a m e > S e l e c t e d   T o p   N < / M e a s u r e N a m e > < D i s p l a y N a m e > S e l e c t e d   T o p   N < / D i s p l a y N a m e > < V i s i b l e > F a l s e < / V i s i b l e > < / i t e m > < i t e m > < M e a s u r e N a m e > T o t a l   A m o u n t < / M e a s u r e N a m e > < D i s p l a y N a m e > T o t a l   A m o u n t < / D i s p l a y N a m e > < V i s i b l e > F a l s e < / V i s i b l e > < / i t e m > < i t e m > < M e a s u r e N a m e > R a n k _ o p p o r < / M e a s u r e N a m e > < D i s p l a y N a m e > R a n k _ o p p o r < / D i s p l a y N a m e > < V i s i b l e > F a l s e < / V i s i b l e > < / i t e m > < i t e m > < M e a s u r e N a m e > I n c l u d e o p p u r < / M e a s u r e N a m e > < D i s p l a y N a m e > I n c l u d e o p p u r < / D i s p l a y N a m e > < V i s i b l e > F a l s e < / V i s i b l e > < / i t e m > < / C a l c u l a t e d F i e l d s > < S A H o s t H a s h > 0 < / S A H o s t H a s h > < G e m i n i F i e l d L i s t V i s i b l e > T r u e < / G e m i n i F i e l d L i s t V i s i b l e > < / S e t t i n g s > ] ] > < / C u s t o m C o n t e n t > < / G e m i n i > 
</file>

<file path=customXml/item13.xml>��< ? x m l   v e r s i o n = " 1 . 0 "   e n c o d i n g = " U T F - 1 6 " ? > < G e m i n i   x m l n s = " h t t p : / / g e m i n i / p i v o t c u s t o m i z a t i o n / f 4 9 5 b 1 2 6 - 6 4 d a - 4 1 5 3 - 9 7 e 6 - d 0 7 c d 7 5 8 8 1 b f " > < C u s t o m C o n t e n t > < ! [ C D A T A [ < ? x m l   v e r s i o n = " 1 . 0 "   e n c o d i n g = " u t f - 1 6 " ? > < S e t t i n g s > < C a l c u l a t e d F i e l d s > < i t e m > < M e a s u r e N a m e > S e l e c t e d   T o p   N < / M e a s u r e N a m e > < D i s p l a y N a m e > S e l e c t e d   T o p   N < / D i s p l a y N a m e > < V i s i b l e > F a l s e < / V i s i b l e > < / i t e m > < i t e m > < M e a s u r e N a m e > T o t a l   A m o u n t < / M e a s u r e N a m e > < D i s p l a y N a m e > T o t a l   A m o u n t < / D i s p l a y N a m e > < V i s i b l e > F a l s e < / V i s i b l e > < / i t e m > < i t e m > < M e a s u r e N a m e > R a n k _ o p p o r < / M e a s u r e N a m e > < D i s p l a y N a m e > R a n k _ o p p o r < / D i s p l a y N a m e > < V i s i b l e > T r u e < / V i s i b l e > < / i t e m > < i t e m > < M e a s u r e N a m e > I n c l u d e o p p u r < / M e a s u r e N a m e > < D i s p l a y N a m e > I n c l u d e o p p u r < / D i s p l a y N a m e > < V i s i b l e > T r u e < / V i s i b l e > < / i t e m > < / C a l c u l a t e d F i e l d s > < S A H o s t H a s h > 0 < / S A H o s t H a s h > < G e m i n i F i e l d L i s t V i s i b l e > T r u e < / G e m i n i F i e l d L i s t V i s i b l e > < / S e t t i n g s > ] ] > < / C u s t o m C o n t e n t > < / G e m i n i > 
</file>

<file path=customXml/item14.xml>��< ? x m l   v e r s i o n = " 1 . 0 "   e n c o d i n g = " U T F - 1 6 " ? > < G e m i n i   x m l n s = " h t t p : / / g e m i n i / p i v o t c u s t o m i z a t i o n / 2 a 6 f a c 3 3 - 8 e 3 1 - 4 c b 9 - a 1 6 2 - 8 4 a 5 3 1 f 4 d 1 3 c " > < C u s t o m C o n t e n t > < ! [ C D A T A [ < ? x m l   v e r s i o n = " 1 . 0 "   e n c o d i n g = " u t f - 1 6 " ? > < S e t t i n g s > < C a l c u l a t e d F i e l d s > < i t e m > < M e a s u r e N a m e > S e l e c t e d   T o p   N < / M e a s u r e N a m e > < D i s p l a y N a m e > S e l e c t e d   T o p   N < / D i s p l a y N a m e > < V i s i b l e > F a l s e < / V i s i b l e > < / i t e m > < i t e m > < M e a s u r e N a m e > T o t a l   A m o u n t < / M e a s u r e N a m e > < D i s p l a y N a m e > T o t a l   A m o u n t < / D i s p l a y N a m e > < V i s i b l e > F a l s e < / V i s i b l e > < / i t e m > < i t e m > < M e a s u r e N a m e > R a n k _ o p p o r < / M e a s u r e N a m e > < D i s p l a y N a m e > R a n k _ o p p o r < / D i s p l a y N a m e > < V i s i b l e > F a l s e < / V i s i b l e > < / i t e m > < i t e m > < M e a s u r e N a m e > I n c l u d e o p p u r < / M e a s u r e N a m e > < D i s p l a y N a m e > I n c l u d e o p p u r < / D i s p l a y N a m e > < V i s i b l e > F a l s e < / V i s i b l e > < / i t e m > < / C a l c u l a t e d F i e l d s > < S A H o s t H a s h > 0 < / S A H o s t H a s h > < G e m i n i F i e l d L i s t V i s i b l e > T r u e < / G e m i n i F i e l d L i s t V i s i b l e > < / S e t t i n g s > ] ] > < / C u s t o m C o n t e n t > < / G e m i n i > 
</file>

<file path=customXml/item15.xml>��< ? x m l   v e r s i o n = " 1 . 0 "   e n c o d i n g = " U T F - 1 6 " ? > < G e m i n i   x m l n s = " h t t p : / / g e m i n i / p i v o t c u s t o m i z a t i o n / 0 e 2 2 1 7 6 4 - 5 0 1 a - 4 c 1 4 - b c 8 e - f d 4 7 7 b 3 a 0 f 1 7 " > < C u s t o m C o n t e n t > < ! [ C D A T A [ < ? x m l   v e r s i o n = " 1 . 0 "   e n c o d i n g = " u t f - 1 6 " ? > < S e t t i n g s > < C a l c u l a t e d F i e l d s > < i t e m > < M e a s u r e N a m e > S e l e c t e d   T o p   N < / M e a s u r e N a m e > < D i s p l a y N a m e > S e l e c t e d   T o p   N < / D i s p l a y N a m e > < V i s i b l e > F a l s e < / V i s i b l e > < / i t e m > < i t e m > < M e a s u r e N a m e > T o t a l   A m o u n t < / M e a s u r e N a m e > < D i s p l a y N a m e > T o t a l   A m o u n t < / D i s p l a y N a m e > < V i s i b l e > F a l s e < / V i s i b l e > < / i t e m > < / C a l c u l a t e d F i e l d s > < S A H o s t H a s h > 0 < / S A H o s t H a s h > < G e m i n i F i e l d L i s t V i s i b l e > T r u e < / G e m i n i F i e l d L i s t V i s i b l e > < / S e t t i n g s > ] ] > < / C u s t o m C o n t e n t > < / G e m i n i > 
</file>

<file path=customXml/item16.xml>��< ? x m l   v e r s i o n = " 1 . 0 "   e n c o d i n g = " U T F - 1 6 " ? > < G e m i n i   x m l n s = " h t t p : / / g e m i n i / p i v o t c u s t o m i z a t i o n / 0 7 f e 9 f 0 8 - 4 0 a d - 4 a d 7 - b 9 0 e - 4 9 d 2 a 8 c 2 c a 7 a " > < C u s t o m C o n t e n t > < ! [ C D A T A [ < ? x m l   v e r s i o n = " 1 . 0 "   e n c o d i n g = " u t f - 1 6 " ? > < S e t t i n g s > < C a l c u l a t e d F i e l d s > < i t e m > < M e a s u r e N a m e > S e l e c t e d   T o p   N < / M e a s u r e N a m e > < D i s p l a y N a m e > S e l e c t e d   T o p   N < / D i s p l a y N a m e > < V i s i b l e > F a l s e < / V i s i b l e > < / i t e m > < i t e m > < M e a s u r e N a m e > T o t a l   A m o u n t < / M e a s u r e N a m e > < D i s p l a y N a m e > T o t a l   A m o u n t < / D i s p l a y N a m e > < V i s i b l e > F a l s e < / V i s i b l e > < / i t e m > < i t e m > < M e a s u r e N a m e > R a n k _ o p p o r < / M e a s u r e N a m e > < D i s p l a y N a m e > R a n k _ o p p o r < / D i s p l a y N a m e > < V i s i b l e > F a l s e < / V i s i b l e > < / i t e m > < i t e m > < M e a s u r e N a m e > I n c l u d e o p p u r < / M e a s u r e N a m e > < D i s p l a y N a m e > I n c l u d e o p p u r < / D i s p l a y N a m e > < V i s i b l e > F a l s e < / V i s i b l e > < / i t e m > < / C a l c u l a t e d F i e l d s > < S A H o s t H a s h > 0 < / S A H o s t H a s h > < G e m i n i F i e l d L i s t V i s i b l e > T r u e < / G e m i n i F i e l d L i s t V i s i b l e > < / S e t t i n g s > ] ] > < / C u s t o m C o n t e n t > < / G e m i n i > 
</file>

<file path=customXml/item17.xml>��< ? x m l   v e r s i o n = " 1 . 0 "   e n c o d i n g = " u t f - 1 6 " ? > < D a t a M a s h u p   x m l n s = " h t t p : / / s c h e m a s . m i c r o s o f t . c o m / D a t a M a s h u p " > A A A A A L Q G A A B Q S w M E F A A C A A g A E a M p W g G / u i 2 k A A A A 9 g A A A B I A H A B D b 2 5 m a W c v U G F j a 2 F n Z S 5 4 b W w g o h g A K K A U A A A A A A A A A A A A A A A A A A A A A A A A A A A A h Y + x D o I w F E V / h X S n L b A Q 8 q i D k 4 k Y E x P j 2 p Q K j f A w t F j + z c F P 8 h f E K O r m e M 8 9 w 7 3 3 6 w 0 W Y 9 s E F 9 1 b 0 2 F O I s p J o F F 1 p c E q J 4 M 7 h i l Z C N h K d Z K V D i Y Z b T b a M i e 1 c + e M M e 8 9 9 Q n t + o r F n E f s U K x 3 q t a t J B / Z / J d D g 9 Z J V J o I 2 L / G i J h G S U q j l F M O b I Z Q G P w K 8 b T 3 2 f 5 A W A 6 N G 3 o t N I a r D b A 5 A n t / E A 9 Q S w M E F A A C A A g A E a M p 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G j K V q / o r C t r g M A A P I S A A A T A B w A R m 9 y b X V s Y X M v U 2 V j d G l v b j E u b S C i G A A o o B Q A A A A A A A A A A A A A A A A A A A A A A A A A A A D F W F 1 P 2 0 g U f U f i P 4 z c l 0 R N o 0 C r P m z F A 4 R U j X Y L K 8 J 2 H w i y x u N b Z 5 r x j D U f I R H K f 9 9 r O w k G f 2 w E k Y u Q C L 5 3 7 j n 3 + p y Z A Q P M c i X J J P 9 5 8 u X 4 6 P j I z K i G k A R a z U H T C M g Z E W C P j w h + T Z T T L H 0 y W j I Q / X + V n g d K z T t f u Y D + U E k L 0 p q O N / x j + o 8 B b a Z x Q m O Y X k u 4 1 H w B 0 5 F h m l u l u Z q O p X G a S i z 2 t 1 a / E H + 6 A + w v h V l 6 3 R 6 R T o g e s d p B t 5 f j 7 3 L 8 0 8 H p Y H B y + v F k 8 G n g T 2 Y A F l n l 9 B 7 v x h b i M 6 8 6 2 e v 9 y W V 4 5 m V r v P v 1 3 S W 1 9 H 5 T / 5 2 H b G J l s f 9 v Q E N s w c O y t z T A 9 j a R z f N O E 5 U e u d t k n w s x Y V R Q b c 7 S P u 6 7 O 6 D h j M o I c W 5 X C T y B 3 O J M z E + l 4 6 E S L p Z p 0 H Q q W P U e H z 0 m O I 7 b l z h i D 8 e E q c T C 0 q 5 7 5 N F L l O B s 5 U s X B 6 C 3 U S p X x a C x 1 D p T t x S j 2 v o h t b v i 6 e d i B s i w J q 5 V 6 J j 1 I 6 1 c U q p / z p h y 0 p J x i K G x t J 8 / 9 d M 2 n 8 V G S y D j y 9 L S I F X M r L p j g w N L R V y D y i V T M f h M U F N u + T x O U b e P 8 6 E V V 4 U O q j v V s A C J Q Z u + N p q Z y E 8 z S g g a J D x Q U T d z Q R M D v g Z q l K w I G u u 7 J A W t G P i 6 e 3 z E Z a W q i n b + C W D a c n K K 1 W D i N F w 0 z U m N f 0 t 5 h 7 J u D Y H f 7 9 o 3 6 H t C B Z g E Q X A 7 z 5 x T 7 y y G d R Z l g P 0 c 8 q L s Q Q y y p 4 T H M u R + E E a 2 L R 2 n g A s e O i r I h Q s j s E 2 q f u d d X b 0 f 4 f c o I 0 o y o h 8 y j a H S S C 4 x r y T y x k W H E v x + 3 N r R / 0 W m 8 W r 9 k g Y B j + J E q B U A u a p y x x U 8 k B s l 4 L Q y k r + 9 c s 2 h V s Y Q A 0 K Q w E V h V c p N v n F X l l g / z e U G Y r X A T i 8 E l X N k 8 l B 4 G R M Q q K b 0 W e f F A H s E K J s R q S z 5 i x v b H x v s 0 q 4 6 2 S 9 5 y e / U s h m X U a o W 0 7 k B p n T Y / 8 p B h D + o c D h m v 5 v S 9 H J J r r v d Z 1 6 q o F V 0 F J c L x V l r N 7 w N X I O J N h n 7 n A 5 V q Y f y S z 2 N d j y y x d 9 d 3 0 q 7 b h 5 / 2 5 3 k D a d N 6 Z 5 2 2 N P m 1 T f b 1 x x T e 5 4 + M b 5 9 9 K E v 0 J t t G W a D 2 W C Y I q t 9 X F O b f y j r / A + h d v z z d n k 2 e S M S K s C r P L X 4 a k O 8 S p Y S t j N 4 r d Q i p m N f J Y n S 1 k l u V 2 3 J 7 f o J s k F y L 9 n t I 7 v G N Y e S 3 h 7 E 2 p F f k U O l g o o J P G z e X Z v / S q 6 R b 6 I h 5 i 7 2 a c 1 + u D 0 j 6 u J M K F O p 4 O x s s D S q c 0 z 5 I E m A c S r s q o J j 0 3 8 J t l H j g p o M z c 3 c x z s b 5 e K 5 B Z t c 9 h 9 Q S w E C L Q A U A A I A C A A R o y l a A b + 6 L a Q A A A D 2 A A A A E g A A A A A A A A A A A A A A A A A A A A A A Q 2 9 u Z m l n L 1 B h Y 2 t h Z 2 U u e G 1 s U E s B A i 0 A F A A C A A g A E a M p W g / K 6 a u k A A A A 6 Q A A A B M A A A A A A A A A A A A A A A A A 8 A A A A F t D b 2 5 0 Z W 5 0 X 1 R 5 c G V z X S 5 4 b W x Q S w E C L Q A U A A I A C A A R o y l a v 6 K w r a 4 D A A D y E g A A E w A A A A A A A A A A A A A A A A D h A Q A A R m 9 y b X V s Y X M v U 2 V j d G l v b j E u b V B L B Q Y A A A A A A w A D A M I A A A D c 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V Q A A A A A A A L B 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c m 9 r Z X J h Z 2 U 8 L 0 l 0 Z W 1 Q Y X R o P j w v S X R l b U x v Y 2 F 0 a W 9 u P j x T d G F i b G V F b n R y a W V z P j x F b n R y e S B U e X B l P S J J c 1 B y a X Z h d G U i I F Z h b H V l P S J s M C I g L z 4 8 R W 5 0 c n k g V H l w Z T 0 i U X V l c n l J R C I g V m F s d W U 9 I n M w Y T l l Z D d i Y i 0 2 Y z A 2 L T Q 0 Y z g t Y T c x M i 0 y O T E x O D Z m O W E 3 N W I 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O b y 5 v Z i B J b n Z v a W N l I E F j Y 2 5 0 I E V 4 Z S F J b n Z v a W N l I i A v P j x F b n R y e S B U e X B l P S J G a W x s Z W R D b 2 1 w b G V 0 Z V J l c 3 V s d F R v V 2 9 y a 3 N o Z W V 0 I i B W Y W x 1 Z T 0 i b D A i I C 8 + P E V u d H J 5 I F R 5 c G U 9 I k F k Z G V k V G 9 E Y X R h T W 9 k Z W w i I F Z h b H V l P S J s M S I g L z 4 8 R W 5 0 c n k g V H l w Z T 0 i R m l s b E N v d W 5 0 I i B W Y W x 1 Z T 0 i b D k 2 M S I g L z 4 8 R W 5 0 c n k g V H l w Z T 0 i R m l s b E V y c m 9 y Q 2 9 k Z S I g V m F s d W U 9 I n N V b m t u b 3 d u I i A v P j x F b n R y e S B U e X B l P S J G a W x s R X J y b 3 J D b 3 V u d C I g V m F s d W U 9 I m w w I i A v P j x F b n R y e S B U e X B l P S J G a W x s T G F z d F V w Z G F 0 Z W Q i I F Z h b H V l P S J k M j A y N S 0 w M S 0 w O F Q x N D o y M D o w N S 4 1 N j I 1 M z A 3 W i I g L z 4 8 R W 5 0 c n k g V H l w Z T 0 i R m l s b E N v b H V t b l R 5 c G V z I i B W Y W x 1 Z T 0 i c 0 J n Q U d D U W t H Q X d Z R 0 J n W U Z D U V l H Q m d r 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J Z C Z x d W 9 0 O y w m c X V v d D t B Y 2 N v d W 5 0 I E V 4 Z S B J R C Z x d W 9 0 O y w m c X V v d D t i c m F u Y 2 h f b m F t Z S Z x d W 9 0 O y w m c X V v d D t z b 2 x 1 d G l v b l 9 n c m 9 1 c C Z x d W 9 0 O y w m c X V v d D t p b m N v b W V f Y 2 x h c 3 M m c X V v d D s s J n F 1 b 3 Q 7 Q W 1 v d W 5 0 J n F 1 b 3 Q 7 L C Z x d W 9 0 O 2 l u Y 2 9 t Z V 9 k d W V f Z G F 0 Z S Z x d W 9 0 O y w m c X V v d D t y Z X Z l b n V l X 3 R y Y W 5 z Y W N 0 a W 9 u X 3 R 5 c G U m c X V v d D s s J n F 1 b 3 Q 7 c m V u Z X d h b F 9 z d G F 0 d X M m c X V v d D s s J n F 1 b 3 Q 7 b G F w c 2 V f c m V h c 2 9 u J n F 1 b 3 Q 7 L C Z x d W 9 0 O 2 x h c 3 R f d X B k Y X R l Z F 9 k Y X R l 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2 J y b 2 t l c m F n Z S 9 D a G F u Z 2 V k I F R 5 c G U u e 2 N s a W V u d F 9 u Y W 1 l L D B 9 J n F 1 b 3 Q 7 L C Z x d W 9 0 O 1 N l Y 3 R p b 2 4 x L 2 J y b 2 t l c m F n Z S 9 D a G F u Z 2 V k I F R 5 c G U u e 3 B v b G l j e V 9 u d W 1 i Z X I s M X 0 m c X V v d D s s J n F 1 b 3 Q 7 U 2 V j d G l v b j E v Y n J v a 2 V y Y W d l L 0 N o Y W 5 n Z W Q g V H l w Z S 5 7 c G 9 s a W N 5 X 3 N 0 Y X R 1 c y w y f S Z x d W 9 0 O y w m c X V v d D t T Z W N 0 a W 9 u M S 9 i c m 9 r Z X J h Z 2 U v Q 2 h h b m d l Z C B U e X B l L n t w b 2 x p Y 3 l f c 3 R h c n R f Z G F 0 Z S w z f S Z x d W 9 0 O y w m c X V v d D t T Z W N 0 a W 9 u M S 9 i c m 9 r Z X J h Z 2 U v Q 2 h h b m d l Z C B U e X B l L n t w b 2 x p Y 3 l f Z W 5 k X 2 R h d G U s N H 0 m c X V v d D s s J n F 1 b 3 Q 7 U 2 V j d G l v b j E v Y n J v a 2 V y Y W d l L 0 N o Y W 5 n Z W Q g V H l w Z S 5 7 c H J v Z H V j d F 9 n c m 9 1 c C w 1 f S Z x d W 9 0 O y w m c X V v d D t T Z W N 0 a W 9 u M S 9 i c m 9 r Z X J h Z 2 U v Q 2 h h b m d l Z C B U e X B l L n t B Y 2 N v d W 5 0 I E l k L D Z 9 J n F 1 b 3 Q 7 L C Z x d W 9 0 O 1 N l Y 3 R p b 2 4 x L 2 J y b 2 t l c m F n Z S 9 D a G F u Z 2 V k I F R 5 c G U u e 0 F j Y 2 9 1 b n Q g R X h l I E l E L D d 9 J n F 1 b 3 Q 7 L C Z x d W 9 0 O 1 N l Y 3 R p b 2 4 x L 2 J y b 2 t l c m F n Z S 9 D a G F u Z 2 V k I F R 5 c G U u e 2 J y Y W 5 j a F 9 u Y W 1 l L D h 9 J n F 1 b 3 Q 7 L C Z x d W 9 0 O 1 N l Y 3 R p b 2 4 x L 2 J y b 2 t l c m F n Z S 9 D a G F u Z 2 V k I F R 5 c G U u e 3 N v b H V 0 a W 9 u X 2 d y b 3 V w L D l 9 J n F 1 b 3 Q 7 L C Z x d W 9 0 O 1 N l Y 3 R p b 2 4 x L 2 J y b 2 t l c m F n Z S 9 D a G F u Z 2 V k I F R 5 c G U u e 2 l u Y 2 9 t Z V 9 j b G F z c y w x M H 0 m c X V v d D s s J n F 1 b 3 Q 7 U 2 V j d G l v b j E v Y n J v a 2 V y Y W d l L 0 N o Y W 5 n Z W Q g V H l w Z S 5 7 Q W 1 v d W 5 0 L D E x f S Z x d W 9 0 O y w m c X V v d D t T Z W N 0 a W 9 u M S 9 i c m 9 r Z X J h Z 2 U v Q 2 h h b m d l Z C B U e X B l L n t p b m N v b W V f Z H V l X 2 R h d G U s M T J 9 J n F 1 b 3 Q 7 L C Z x d W 9 0 O 1 N l Y 3 R p b 2 4 x L 2 J y b 2 t l c m F n Z S 9 D a G F u Z 2 V k I F R 5 c G U u e 3 J l d m V u d W V f d H J h b n N h Y 3 R p b 2 5 f d H l w Z S w x M 3 0 m c X V v d D s s J n F 1 b 3 Q 7 U 2 V j d G l v b j E v Y n J v a 2 V y Y W d l L 0 N o Y W 5 n Z W Q g V H l w Z S 5 7 c m V u Z X d h b F 9 z d G F 0 d X M s M T R 9 J n F 1 b 3 Q 7 L C Z x d W 9 0 O 1 N l Y 3 R p b 2 4 x L 2 J y b 2 t l c m F n Z S 9 D a G F u Z 2 V k I F R 5 c G U u e 2 x h c H N l X 3 J l Y X N v b i w x N X 0 m c X V v d D s s J n F 1 b 3 Q 7 U 2 V j d G l v b j E v Y n J v a 2 V y Y W d l L 0 N o Y W 5 n Z W Q g V H l w Z S 5 7 b G F z d F 9 1 c G R h d G V k X 2 R h d G U s M T Z 9 J n F 1 b 3 Q 7 X S w m c X V v d D t D b 2 x 1 b W 5 D b 3 V u d C Z x d W 9 0 O z o x N y w m c X V v d D t L Z X l D b 2 x 1 b W 5 O Y W 1 l c y Z x d W 9 0 O z p b X S w m c X V v d D t D b 2 x 1 b W 5 J Z G V u d G l 0 a W V z J n F 1 b 3 Q 7 O l s m c X V v d D t T Z W N 0 a W 9 u M S 9 i c m 9 r Z X J h Z 2 U v Q 2 h h b m d l Z C B U e X B l L n t j b G l l b n R f b m F t Z S w w f S Z x d W 9 0 O y w m c X V v d D t T Z W N 0 a W 9 u M S 9 i c m 9 r Z X J h Z 2 U v Q 2 h h b m d l Z C B U e X B l L n t w b 2 x p Y 3 l f b n V t Y m V y L D F 9 J n F 1 b 3 Q 7 L C Z x d W 9 0 O 1 N l Y 3 R p b 2 4 x L 2 J y b 2 t l c m F n Z S 9 D a G F u Z 2 V k I F R 5 c G U u e 3 B v b G l j e V 9 z d G F 0 d X M s M n 0 m c X V v d D s s J n F 1 b 3 Q 7 U 2 V j d G l v b j E v Y n J v a 2 V y Y W d l L 0 N o Y W 5 n Z W Q g V H l w Z S 5 7 c G 9 s a W N 5 X 3 N 0 Y X J 0 X 2 R h d G U s M 3 0 m c X V v d D s s J n F 1 b 3 Q 7 U 2 V j d G l v b j E v Y n J v a 2 V y Y W d l L 0 N o Y W 5 n Z W Q g V H l w Z S 5 7 c G 9 s a W N 5 X 2 V u Z F 9 k Y X R l L D R 9 J n F 1 b 3 Q 7 L C Z x d W 9 0 O 1 N l Y 3 R p b 2 4 x L 2 J y b 2 t l c m F n Z S 9 D a G F u Z 2 V k I F R 5 c G U u e 3 B y b 2 R 1 Y 3 R f Z 3 J v d X A s N X 0 m c X V v d D s s J n F 1 b 3 Q 7 U 2 V j d G l v b j E v Y n J v a 2 V y Y W d l L 0 N o Y W 5 n Z W Q g V H l w Z S 5 7 Q W N j b 3 V u d C B J Z C w 2 f S Z x d W 9 0 O y w m c X V v d D t T Z W N 0 a W 9 u M S 9 i c m 9 r Z X J h Z 2 U v Q 2 h h b m d l Z C B U e X B l L n t B Y 2 N v d W 5 0 I E V 4 Z S B J R C w 3 f S Z x d W 9 0 O y w m c X V v d D t T Z W N 0 a W 9 u M S 9 i c m 9 r Z X J h Z 2 U v Q 2 h h b m d l Z C B U e X B l L n t i c m F u Y 2 h f b m F t Z S w 4 f S Z x d W 9 0 O y w m c X V v d D t T Z W N 0 a W 9 u M S 9 i c m 9 r Z X J h Z 2 U v Q 2 h h b m d l Z C B U e X B l L n t z b 2 x 1 d G l v b l 9 n c m 9 1 c C w 5 f S Z x d W 9 0 O y w m c X V v d D t T Z W N 0 a W 9 u M S 9 i c m 9 r Z X J h Z 2 U v Q 2 h h b m d l Z C B U e X B l L n t p b m N v b W V f Y 2 x h c 3 M s M T B 9 J n F 1 b 3 Q 7 L C Z x d W 9 0 O 1 N l Y 3 R p b 2 4 x L 2 J y b 2 t l c m F n Z S 9 D a G F u Z 2 V k I F R 5 c G U u e 0 F t b 3 V u d C w x M X 0 m c X V v d D s s J n F 1 b 3 Q 7 U 2 V j d G l v b j E v Y n J v a 2 V y Y W d l L 0 N o Y W 5 n Z W Q g V H l w Z S 5 7 a W 5 j b 2 1 l X 2 R 1 Z V 9 k Y X R l L D E y f S Z x d W 9 0 O y w m c X V v d D t T Z W N 0 a W 9 u M S 9 i c m 9 r Z X J h Z 2 U v Q 2 h h b m d l Z C B U e X B l L n t y Z X Z l b n V l X 3 R y Y W 5 z Y W N 0 a W 9 u X 3 R 5 c G U s M T N 9 J n F 1 b 3 Q 7 L C Z x d W 9 0 O 1 N l Y 3 R p b 2 4 x L 2 J y b 2 t l c m F n Z S 9 D a G F u Z 2 V k I F R 5 c G U u e 3 J l b m V 3 Y W x f c 3 R h d H V z L D E 0 f S Z x d W 9 0 O y w m c X V v d D t T Z W N 0 a W 9 u M S 9 i c m 9 r Z X J h Z 2 U v Q 2 h h b m d l Z C B U e X B l L n t s Y X B z Z V 9 y Z W F z b 2 4 s M T V 9 J n F 1 b 3 Q 7 L C Z x d W 9 0 O 1 N l Y 3 R p b 2 4 x L 2 J y b 2 t l c m F n Z S 9 D a G F u Z 2 V k I F R 5 c G U u e 2 x h c 3 R f d X B k Y X R l Z F 9 k Y X R l L D E 2 f S Z x d W 9 0 O 1 0 s J n F 1 b 3 Q 7 U m V s Y X R p b 2 5 z a G l w S W 5 m b y Z x d W 9 0 O z p b X X 0 i I C 8 + P C 9 T d G F i b G V F b n R y a W V z P j w v S X R l b T 4 8 S X R l b T 4 8 S X R l b U x v Y 2 F 0 a W 9 u P j x J d G V t V H l w Z T 5 G b 3 J t d W x h P C 9 J d G V t V H l w Z T 4 8 S X R l b V B h d G g + U 2 V j d G l v b j E v Y n J v a 2 V y Y W d l L 1 N v d X J j Z T w v S X R l b V B h d G g + P C 9 J d G V t T G 9 j Y X R p b 2 4 + P F N 0 Y W J s Z U V u d H J p Z X M g L z 4 8 L 0 l 0 Z W 0 + P E l 0 Z W 0 + P E l 0 Z W 1 M b 2 N h d G l v b j 4 8 S X R l b V R 5 c G U + R m 9 y b X V s Y T w v S X R l b V R 5 c G U + P E l 0 Z W 1 Q Y X R o P l N l Y 3 R p b 2 4 x L 2 J y b 2 t l c m F n Z S 9 i c m 9 r Z X J h Z 2 V f M j A y M D A x M j M x M D Q w X 1 N o Z W V 0 P C 9 J d G V t U G F 0 a D 4 8 L 0 l 0 Z W 1 M b 2 N h d G l v b j 4 8 U 3 R h Y m x l R W 5 0 c m l l c y A v P j w v S X R l b T 4 8 S X R l b T 4 8 S X R l b U x v Y 2 F 0 a W 9 u P j x J d G V t V H l w Z T 5 G b 3 J t d W x h P C 9 J d G V t V H l w Z T 4 8 S X R l b V B h d G g + U 2 V j d G l v b j E v Y n J v a 2 V y Y W d l L 1 B y b 2 1 v d G V k J T I w S G V h Z G V y c z w v S X R l b V B h d G g + P C 9 J d G V t T G 9 j Y X R p b 2 4 + P F N 0 Y W J s Z U V u d H J p Z X M g L z 4 8 L 0 l 0 Z W 0 + P E l 0 Z W 0 + P E l 0 Z W 1 M b 2 N h d G l v b j 4 8 S X R l b V R 5 c G U + R m 9 y b X V s Y T w v S X R l b V R 5 c G U + P E l 0 Z W 1 Q Y X R o P l N l Y 3 R p b 2 4 x L 2 J y b 2 t l c m F n Z S 9 D a G F u Z 2 V k J T I w V H l w Z T w v S X R l b V B h d G g + P C 9 J d G V t T G 9 j Y X R p b 2 4 + P F N 0 Y W J s Z U V u d H J p Z X M g L z 4 8 L 0 l 0 Z W 0 + P E l 0 Z W 0 + P E l 0 Z W 1 M b 2 N h d G l v b j 4 8 S X R l b V R 5 c G U + R m 9 y b X V s Y T w v S X R l b V R 5 c G U + P E l 0 Z W 1 Q Y X R o P l N l Y 3 R p b 2 4 x L 2 Z l Z X M 8 L 0 l 0 Z W 1 Q Y X R o P j w v S X R l b U x v Y 2 F 0 a W 9 u P j x T d G F i b G V F b n R y a W V z P j x F b n R y e S B U e X B l P S J J c 1 B y a X Z h d G U i I F Z h b H V l P S J s M C I g L z 4 8 R W 5 0 c n k g V H l w Z T 0 i U X V l c n l J R C I g V m F s d W U 9 I n M 3 O W Z i N W N l M S 1 h M D E 5 L T Q 2 Y z Y t Y W Q x N C 0 2 Z D M 3 Z j U 3 Y j U 4 N m U 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O b y 5 v Z i B J b n Z v a W N l I E F j Y 2 5 0 I E V 4 Z S F J b n Z v a W N l I i A v P j x F b n R y e S B U e X B l P S J G a W x s Z W R D b 2 1 w b G V 0 Z V J l c 3 V s d F R v V 2 9 y a 3 N o Z W V 0 I i B W Y W x 1 Z T 0 i b D A i I C 8 + P E V u d H J 5 I F R 5 c G U 9 I k F k Z G V k V G 9 E Y X R h T W 9 k Z W w i I F Z h b H V l P S J s M S I g L z 4 8 R W 5 0 c n k g V H l w Z T 0 i R m l s b E N v d W 5 0 I i B W Y W x 1 Z T 0 i b D k i I C 8 + P E V u d H J 5 I F R 5 c G U 9 I k Z p b G x F c n J v c k N v Z G U i I F Z h b H V l P S J z V W 5 r b m 9 3 b i I g L z 4 8 R W 5 0 c n k g V H l w Z T 0 i R m l s b E V y c m 9 y Q 2 9 1 b n Q i I F Z h b H V l P S J s M C I g L z 4 8 R W 5 0 c n k g V H l w Z T 0 i R m l s b E x h c 3 R V c G R h d G V k I i B W Y W x 1 Z T 0 i Z D I w M j U t M D E t M D h U M T Q 6 M j A 6 M D U u N T c 3 N T M w O F o i I C 8 + P E V u d H J 5 I F R 5 c G U 9 I k Z p b G x D b 2 x 1 b W 5 U e X B l c y I g V m F s d W U 9 I n N C Z 1 l H Q X d Z R 0 F 3 a 0 c i I C 8 + P E V u d H J 5 I F R 5 c G U 9 I k Z p b G x D b 2 x 1 b W 5 O Y W 1 l c y I g V m F s d W U 9 I n N b J n F 1 b 3 Q 7 Y 2 x p Z W 5 0 X 2 5 h b W U m c X V v d D s s J n F 1 b 3 Q 7 Y n J h b m N o X 2 5 h b W U m c X V v d D s s J n F 1 b 3 Q 7 c 2 9 s d X R p b 2 5 f Z 3 J v d X A m c X V v d D s s J n F 1 b 3 Q 7 U 2 F s Z X N w Z X J z b 2 4 g S U Q m c X V v d D s s J n F 1 b 3 Q 7 Q W N j b 3 V u d C B F e G V j d X R p d m U m c X V v d D s s J n F 1 b 3 Q 7 a W 5 j b 2 1 l X 2 N s Y X N z J n F 1 b 3 Q 7 L C Z x d W 9 0 O 0 F t b 3 V u d C Z x d W 9 0 O y w m c X V v d D t p b m N v b W V f Z H V l X 2 R h d G U m c X V v d D s s J n F 1 b 3 Q 7 c m V 2 Z W 5 1 Z V 9 0 c m F u c 2 F j d G l v b l 9 0 e X B 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Z m V l c y 9 D a G F u Z 2 V k I F R 5 c G U u e 2 N s a W V u d F 9 u Y W 1 l L D B 9 J n F 1 b 3 Q 7 L C Z x d W 9 0 O 1 N l Y 3 R p b 2 4 x L 2 Z l Z X M v Q 2 h h b m d l Z C B U e X B l L n t i c m F u Y 2 h f b m F t Z S w x f S Z x d W 9 0 O y w m c X V v d D t T Z W N 0 a W 9 u M S 9 m Z W V z L 0 N o Y W 5 n Z W Q g V H l w Z S 5 7 c 2 9 s d X R p b 2 5 f Z 3 J v d X A s M n 0 m c X V v d D s s J n F 1 b 3 Q 7 U 2 V j d G l v b j E v Z m V l c y 9 D a G F u Z 2 V k I F R 5 c G U u e 1 N h b G V z c G V y c 2 9 u I E l E L D N 9 J n F 1 b 3 Q 7 L C Z x d W 9 0 O 1 N l Y 3 R p b 2 4 x L 2 Z l Z X M v Q 2 h h b m d l Z C B U e X B l L n t B Y 2 N v d W 5 0 I E V 4 Z W N 1 d G l 2 Z S w 0 f S Z x d W 9 0 O y w m c X V v d D t T Z W N 0 a W 9 u M S 9 m Z W V z L 0 N o Y W 5 n Z W Q g V H l w Z S 5 7 a W 5 j b 2 1 l X 2 N s Y X N z L D V 9 J n F 1 b 3 Q 7 L C Z x d W 9 0 O 1 N l Y 3 R p b 2 4 x L 2 Z l Z X M v Q 2 h h b m d l Z C B U e X B l L n t B b W 9 1 b n Q s N n 0 m c X V v d D s s J n F 1 b 3 Q 7 U 2 V j d G l v b j E v Z m V l c y 9 D a G F u Z 2 V k I F R 5 c G U u e 2 l u Y 2 9 t Z V 9 k d W V f Z G F 0 Z S w 3 f S Z x d W 9 0 O y w m c X V v d D t T Z W N 0 a W 9 u M S 9 m Z W V z L 0 N o Y W 5 n Z W Q g V H l w Z S 5 7 c m V 2 Z W 5 1 Z V 9 0 c m F u c 2 F j d G l v b l 9 0 e X B l L D h 9 J n F 1 b 3 Q 7 X S w m c X V v d D t D b 2 x 1 b W 5 D b 3 V u d C Z x d W 9 0 O z o 5 L C Z x d W 9 0 O 0 t l e U N v b H V t b k 5 h b W V z J n F 1 b 3 Q 7 O l t d L C Z x d W 9 0 O 0 N v b H V t b k l k Z W 5 0 a X R p Z X M m c X V v d D s 6 W y Z x d W 9 0 O 1 N l Y 3 R p b 2 4 x L 2 Z l Z X M v Q 2 h h b m d l Z C B U e X B l L n t j b G l l b n R f b m F t Z S w w f S Z x d W 9 0 O y w m c X V v d D t T Z W N 0 a W 9 u M S 9 m Z W V z L 0 N o Y W 5 n Z W Q g V H l w Z S 5 7 Y n J h b m N o X 2 5 h b W U s M X 0 m c X V v d D s s J n F 1 b 3 Q 7 U 2 V j d G l v b j E v Z m V l c y 9 D a G F u Z 2 V k I F R 5 c G U u e 3 N v b H V 0 a W 9 u X 2 d y b 3 V w L D J 9 J n F 1 b 3 Q 7 L C Z x d W 9 0 O 1 N l Y 3 R p b 2 4 x L 2 Z l Z X M v Q 2 h h b m d l Z C B U e X B l L n t T Y W x l c 3 B l c n N v b i B J R C w z f S Z x d W 9 0 O y w m c X V v d D t T Z W N 0 a W 9 u M S 9 m Z W V z L 0 N o Y W 5 n Z W Q g V H l w Z S 5 7 Q W N j b 3 V u d C B F e G V j d X R p d m U s N H 0 m c X V v d D s s J n F 1 b 3 Q 7 U 2 V j d G l v b j E v Z m V l c y 9 D a G F u Z 2 V k I F R 5 c G U u e 2 l u Y 2 9 t Z V 9 j b G F z c y w 1 f S Z x d W 9 0 O y w m c X V v d D t T Z W N 0 a W 9 u M S 9 m Z W V z L 0 N o Y W 5 n Z W Q g V H l w Z S 5 7 Q W 1 v d W 5 0 L D Z 9 J n F 1 b 3 Q 7 L C Z x d W 9 0 O 1 N l Y 3 R p b 2 4 x L 2 Z l Z X M v Q 2 h h b m d l Z C B U e X B l L n t p b m N v b W V f Z H V l X 2 R h d G U s N 3 0 m c X V v d D s s J n F 1 b 3 Q 7 U 2 V j d G l v b j E v Z m V l c y 9 D a G F u Z 2 V k I F R 5 c G U u e 3 J l d m V u d W V f d H J h b n N h Y 3 R p b 2 5 f d H l w Z S w 4 f S Z x d W 9 0 O 1 0 s J n F 1 b 3 Q 7 U m V s Y X R p b 2 5 z a G l w S W 5 m b y Z x d W 9 0 O z p b X X 0 i I C 8 + P C 9 T d G F i b G V F b n R y a W V z P j w v S X R l b T 4 8 S X R l b T 4 8 S X R l b U x v Y 2 F 0 a W 9 u P j x J d G V t V H l w Z T 5 G b 3 J t d W x h P C 9 J d G V t V H l w Z T 4 8 S X R l b V B h d G g + U 2 V j d G l v b j E v Z m V l c y 9 T b 3 V y Y 2 U 8 L 0 l 0 Z W 1 Q Y X R o P j w v S X R l b U x v Y 2 F 0 a W 9 u P j x T d G F i b G V F b n R y a W V z I C 8 + P C 9 J d G V t P j x J d G V t P j x J d G V t T G 9 j Y X R p b 2 4 + P E l 0 Z W 1 U e X B l P k Z v c m 1 1 b G E 8 L 0 l 0 Z W 1 U e X B l P j x J d G V t U G F 0 a D 5 T Z W N 0 a W 9 u M S 9 m Z W V z L 2 Z l Z X N f M j A y M D A x M j M x M D Q x X 1 N o Z W V 0 P C 9 J d G V t U G F 0 a D 4 8 L 0 l 0 Z W 1 M b 2 N h d G l v b j 4 8 U 3 R h Y m x l R W 5 0 c m l l c y A v P j w v S X R l b T 4 8 S X R l b T 4 8 S X R l b U x v Y 2 F 0 a W 9 u P j x J d G V t V H l w Z T 5 G b 3 J t d W x h P C 9 J d G V t V H l w Z T 4 8 S X R l b V B h d G g + U 2 V j d G l v b j E v Z m V l c y 9 Q c m 9 t b 3 R l Z C U y M E h l Y W R l c n M 8 L 0 l 0 Z W 1 Q Y X R o P j w v S X R l b U x v Y 2 F 0 a W 9 u P j x T d G F i b G V F b n R y a W V z I C 8 + P C 9 J d G V t P j x J d G V t P j x J d G V t T G 9 j Y X R p b 2 4 + P E l 0 Z W 1 U e X B l P k Z v c m 1 1 b G E 8 L 0 l 0 Z W 1 U e X B l P j x J d G V t U G F 0 a D 5 T Z W N 0 a W 9 u M S 9 m Z W V z L 0 N o Y W 5 n Z W Q l M j B U e X B l P C 9 J d G V t U G F 0 a D 4 8 L 0 l 0 Z W 1 M b 2 N h d G l v b j 4 8 U 3 R h Y m x l R W 5 0 c m l l c y A v P j w v S X R l b T 4 8 S X R l b T 4 8 S X R l b U x v Y 2 F 0 a W 9 u P j x J d G V t V H l w Z T 5 G b 3 J t d W x h P C 9 J d G V t V H l w Z T 4 8 S X R l b V B h d G g + U 2 V j d G l v b j E v S W 5 k a V 9 i Z G d 0 P C 9 J d G V t U G F 0 a D 4 8 L 0 l 0 Z W 1 M b 2 N h d G l v b j 4 8 U 3 R h Y m x l R W 5 0 c m l l c z 4 8 R W 5 0 c n k g V H l w Z T 0 i S X N Q c m l 2 Y X R l I i B W Y W x 1 Z T 0 i b D A i I C 8 + P E V u d H J 5 I F R 5 c G U 9 I l F 1 Z X J 5 S U Q i I F Z h b H V l P S J z M T F i O W Y 0 N T I t N z U 5 Z S 0 0 Z T A y L W J m M T U t Y j Q 1 Z W Y 4 Y m M w Z T l h 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T m 8 u b 2 Y g S W 5 2 b 2 l j Z S B B Y 2 N u d C B F e G U h S W 5 2 b 2 l j Z S I g L z 4 8 R W 5 0 c n k g V H l w Z T 0 i R m l s b G V k Q 2 9 t c G x l d G V S Z X N 1 b H R U b 1 d v c m t z a G V l d C I g V m F s d W U 9 I m w w I i A v P j x F b n R y e S B U e X B l P S J B Z G R l Z F R v R G F 0 Y U 1 v Z G V s I i B W Y W x 1 Z T 0 i b D E i I C 8 + P E V u d H J 5 I F R 5 c G U 9 I k Z p b G x D b 3 V u d C I g V m F s d W U 9 I m w x M C I g L z 4 8 R W 5 0 c n k g V H l w Z T 0 i R m l s b E V y c m 9 y Q 2 9 k Z S I g V m F s d W U 9 I n N V b m t u b 3 d u I i A v P j x F b n R y e S B U e X B l P S J G a W x s R X J y b 3 J D b 3 V u d C I g V m F s d W U 9 I m w w I i A v P j x F b n R y e S B U e X B l P S J G a W x s T G F z d F V w Z G F 0 Z W Q i I F Z h b H V l P S J k M j A y N S 0 w M S 0 w O F Q x N D o y M D o w N S 4 1 N z c 1 M z A 4 W i I g L z 4 8 R W 5 0 c n k g V H l w Z T 0 i R m l s b E N v b H V t b l R 5 c G V z I i B W Y W x 1 Z T 0 i c 0 J n T U d C Z 0 1 E Q X c 9 P S I g L z 4 8 R W 5 0 c n k g V H l w Z T 0 i R m l s b E N v b H V t b k 5 h b W V z I i B W Y W x 1 Z T 0 i c 1 s m c X V v d D t C c m F u Y 2 g m c X V v d D s s J n F 1 b 3 Q 7 U 2 F s Z X M g c G V y c 2 9 u I E l E J n F 1 b 3 Q 7 L C Z x d W 9 0 O 0 V t c G x v e W V l I E 5 h b W U m c X V v d D s s J n F 1 b 3 Q 7 T m V 3 I F J v b G U y J n F 1 b 3 Q 7 L C Z x d W 9 0 O 0 5 l d y B C d W R n Z X Q m c X V v d D s s J n F 1 b 3 Q 7 Q 3 J v c 3 M g c 2 V s b C B i d W d k Z X Q m c X V v d D s s J n F 1 b 3 Q 7 U m V u Z X d h b C B C d W R n Z X Q 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b m R p X 2 J k Z 3 Q v Q 2 h h b m d l Z C B U e X B l L n t C c m F u Y 2 g s M H 0 m c X V v d D s s J n F 1 b 3 Q 7 U 2 V j d G l v b j E v S W 5 k a V 9 i Z G d 0 L 0 N o Y W 5 n Z W Q g V H l w Z S 5 7 U 2 F s Z X M g c G V y c 2 9 u I E l E L D F 9 J n F 1 b 3 Q 7 L C Z x d W 9 0 O 1 N l Y 3 R p b 2 4 x L 0 l u Z G l f Y m R n d C 9 D a G F u Z 2 V k I F R 5 c G U u e 0 V t c G x v e W V l I E 5 h b W U s M n 0 m c X V v d D s s J n F 1 b 3 Q 7 U 2 V j d G l v b j E v S W 5 k a V 9 i Z G d 0 L 0 N o Y W 5 n Z W Q g V H l w Z S 5 7 T m V 3 I F J v b G U y L D N 9 J n F 1 b 3 Q 7 L C Z x d W 9 0 O 1 N l Y 3 R p b 2 4 x L 0 l u Z G l f Y m R n d C 9 D a G F u Z 2 V k I F R 5 c G U u e 0 5 l d y B C d W R n Z X Q s N H 0 m c X V v d D s s J n F 1 b 3 Q 7 U 2 V j d G l v b j E v S W 5 k a V 9 i Z G d 0 L 0 N o Y W 5 n Z W Q g V H l w Z S 5 7 Q 3 J v c 3 M g c 2 V s b C B i d W d k Z X Q s N X 0 m c X V v d D s s J n F 1 b 3 Q 7 U 2 V j d G l v b j E v S W 5 k a V 9 i Z G d 0 L 0 N o Y W 5 n Z W Q g V H l w Z S 5 7 U m V u Z X d h b C B C d W R n Z X Q s N n 0 m c X V v d D t d L C Z x d W 9 0 O 0 N v b H V t b k N v d W 5 0 J n F 1 b 3 Q 7 O j c s J n F 1 b 3 Q 7 S 2 V 5 Q 2 9 s d W 1 u T m F t Z X M m c X V v d D s 6 W 1 0 s J n F 1 b 3 Q 7 Q 2 9 s d W 1 u S W R l b n R p d G l l c y Z x d W 9 0 O z p b J n F 1 b 3 Q 7 U 2 V j d G l v b j E v S W 5 k a V 9 i Z G d 0 L 0 N o Y W 5 n Z W Q g V H l w Z S 5 7 Q n J h b m N o L D B 9 J n F 1 b 3 Q 7 L C Z x d W 9 0 O 1 N l Y 3 R p b 2 4 x L 0 l u Z G l f Y m R n d C 9 D a G F u Z 2 V k I F R 5 c G U u e 1 N h b G V z I H B l c n N v b i B J R C w x f S Z x d W 9 0 O y w m c X V v d D t T Z W N 0 a W 9 u M S 9 J b m R p X 2 J k Z 3 Q v Q 2 h h b m d l Z C B U e X B l L n t F b X B s b 3 l l Z S B O Y W 1 l L D J 9 J n F 1 b 3 Q 7 L C Z x d W 9 0 O 1 N l Y 3 R p b 2 4 x L 0 l u Z G l f Y m R n d C 9 D a G F u Z 2 V k I F R 5 c G U u e 0 5 l d y B S b 2 x l M i w z f S Z x d W 9 0 O y w m c X V v d D t T Z W N 0 a W 9 u M S 9 J b m R p X 2 J k Z 3 Q v Q 2 h h b m d l Z C B U e X B l L n t O Z X c g Q n V k Z 2 V 0 L D R 9 J n F 1 b 3 Q 7 L C Z x d W 9 0 O 1 N l Y 3 R p b 2 4 x L 0 l u Z G l f Y m R n d C 9 D a G F u Z 2 V k I F R 5 c G U u e 0 N y b 3 N z I H N l b G w g Y n V n Z G V 0 L D V 9 J n F 1 b 3 Q 7 L C Z x d W 9 0 O 1 N l Y 3 R p b 2 4 x L 0 l u Z G l f Y m R n d C 9 D a G F u Z 2 V k I F R 5 c G U u e 1 J l b m V 3 Y W w g Q n V k Z 2 V 0 L D Z 9 J n F 1 b 3 Q 7 X S w m c X V v d D t S Z W x h d G l v b n N o a X B J b m Z v J n F 1 b 3 Q 7 O l t d f S I g L z 4 8 L 1 N 0 Y W J s Z U V u d H J p Z X M + P C 9 J d G V t P j x J d G V t P j x J d G V t T G 9 j Y X R p b 2 4 + P E l 0 Z W 1 U e X B l P k Z v c m 1 1 b G E 8 L 0 l 0 Z W 1 U e X B l P j x J d G V t U G F 0 a D 5 T Z W N 0 a W 9 u M S 9 J b m R p X 2 J k Z 3 Q v U 2 9 1 c m N l P C 9 J d G V t U G F 0 a D 4 8 L 0 l 0 Z W 1 M b 2 N h d G l v b j 4 8 U 3 R h Y m x l R W 5 0 c m l l c y A v P j w v S X R l b T 4 8 S X R l b T 4 8 S X R l b U x v Y 2 F 0 a W 9 u P j x J d G V t V H l w Z T 5 G b 3 J t d W x h P C 9 J d G V t V H l w Z T 4 8 S X R l b V B h d G g + U 2 V j d G l v b j E v S W 5 k a V 9 i Z G d 0 L 0 5 O J T J C R U 4 l M k J F R S U y M E l u Z G k l M j B i Z G d 0 J T I w L T I w M D E y M D I w J T I w X 1 N o Z W V 0 P C 9 J d G V t U G F 0 a D 4 8 L 0 l 0 Z W 1 M b 2 N h d G l v b j 4 8 U 3 R h Y m x l R W 5 0 c m l l c y A v P j w v S X R l b T 4 8 S X R l b T 4 8 S X R l b U x v Y 2 F 0 a W 9 u P j x J d G V t V H l w Z T 5 G b 3 J t d W x h P C 9 J d G V t V H l w Z T 4 8 S X R l b V B h d G g + U 2 V j d G l v b j E v S W 5 k a V 9 i Z G d 0 L 1 B y b 2 1 v d G V k J T I w S G V h Z G V y c z w v S X R l b V B h d G g + P C 9 J d G V t T G 9 j Y X R p b 2 4 + P F N 0 Y W J s Z U V u d H J p Z X M g L z 4 8 L 0 l 0 Z W 0 + P E l 0 Z W 0 + P E l 0 Z W 1 M b 2 N h d G l v b j 4 8 S X R l b V R 5 c G U + R m 9 y b X V s Y T w v S X R l b V R 5 c G U + P E l 0 Z W 1 Q Y X R o P l N l Y 3 R p b 2 4 x L 0 l u Z G l f Y m R n d C 9 D a G F u Z 2 V k J T I w V H l w Z T w v S X R l b V B h d G g + P C 9 J d G V t T G 9 j Y X R p b 2 4 + P F N 0 Y W J s Z U V u d H J p Z X M g L z 4 8 L 0 l 0 Z W 0 + P E l 0 Z W 0 + P E l 0 Z W 1 M b 2 N h d G l v b j 4 8 S X R l b V R 5 c G U + R m 9 y b X V s Y T w v S X R l b V R 5 c G U + P E l 0 Z W 1 Q Y X R o P l N l Y 3 R p b 2 4 x L 0 l u Z G l f Y m R n d C 9 S Z W 1 v d m V k J T I w Q m x h b m s l M j B S b 3 d z P C 9 J d G V t U G F 0 a D 4 8 L 0 l 0 Z W 1 M b 2 N h d G l v b j 4 8 U 3 R h Y m x l R W 5 0 c m l l c y A v P j w v S X R l b T 4 8 S X R l b T 4 8 S X R l b U x v Y 2 F 0 a W 9 u P j x J d G V t V H l w Z T 5 G b 3 J t d W x h P C 9 J d G V t V H l w Z T 4 8 S X R l b V B h d G g + U 2 V j d G l v b j E v a W 5 2 b 2 l j Z T w v S X R l b V B h d G g + P C 9 J d G V t T G 9 j Y X R p b 2 4 + P F N 0 Y W J s Z U V u d H J p Z X M + P E V u d H J 5 I F R 5 c G U 9 I k l z U H J p d m F 0 Z S I g V m F s d W U 9 I m w w I i A v P j x F b n R y e S B U e X B l P S J R d W V y e U l E I i B W Y W x 1 Z T 0 i c 2 R m O T M x Y 2 E z L T Y 4 Y W I t N D F k Z C 1 h Y j Q x L T F h O D U 1 M T h j Y T Y w Y S I g L z 4 8 R W 5 0 c n k g V H l w Z T 0 i R m l s b E V u Y W J s Z W Q i I F Z h b H V l P S J s M C I g L z 4 8 R W 5 0 c n k g V H l w Z T 0 i R m l s b E 9 i a m V j d F R 5 c G U i I F Z h b H V l P S J z U G l 2 b 3 R 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G l 2 b 3 R P Y m p l Y 3 R O Y W 1 l I i B W Y W x 1 Z T 0 i c 0 5 v L m 9 m I E l u d m 9 p Y 2 U g Q W N j b n Q g R X h l I U l u d m 9 p Y 2 U i I C 8 + P E V u d H J 5 I F R 5 c G U 9 I k Z p b G x l Z E N v b X B s Z X R l U m V z d W x 0 V G 9 X b 3 J r c 2 h l Z X Q i I F Z h b H V l P S J s M C I g L z 4 8 R W 5 0 c n k g V H l w Z T 0 i Q W R k Z W R U b 0 R h d G F N b 2 R l b C I g V m F s d W U 9 I m w x I i A v P j x F b n R y e S B U e X B l P S J G a W x s Q 2 9 1 b n Q i I F Z h b H V l P S J s M j A 0 I i A v P j x F b n R y e S B U e X B l P S J G a W x s R X J y b 3 J D b 2 R l I i B W Y W x 1 Z T 0 i c 1 V u a 2 5 v d 2 4 i I C 8 + P E V u d H J 5 I F R 5 c G U 9 I k Z p b G x F c n J v c k N v d W 5 0 I i B W Y W x 1 Z T 0 i b D A i I C 8 + P E V u d H J 5 I F R 5 c G U 9 I k Z p b G x M Y X N 0 V X B k Y X R l Z C I g V m F s d W U 9 I m Q y M D I 1 L T A x L T A 4 V D E 0 O j I w O j A 1 L j U 3 N z U z M D h a I i A v P j x F b n R y e S B U e X B l P S J G a W x s Q 2 9 s d W 1 u V H l w Z X M i I F Z h b H V l P S J z Q X d r R 0 J n W U R C Z 1 l H Q U F N S i I g L z 4 8 R W 5 0 c n k g V H l w Z T 0 i R m l s b E N v b H V t b k 5 h b W V z I i B W Y W x 1 Z T 0 i c 1 s m c X V v d D t p b n Z v a W N l X 2 5 1 b W J l c i Z x d W 9 0 O y w m c X V v d D t p b n Z v a W N l X 2 R h d G U m c X V v d D s s J n F 1 b 3 Q 7 c m V 2 Z W 5 1 Z V 9 0 c m F u c 2 F j d G l v b l 9 0 e X B l J n F 1 b 3 Q 7 L C Z x d W 9 0 O 2 J y Y W 5 j a F 9 u Y W 1 l J n F 1 b 3 Q 7 L C Z x d W 9 0 O 3 N v b H V 0 a W 9 u X 2 d y b 3 V w J n F 1 b 3 Q 7 L C Z x d W 9 0 O 0 F j Y 2 9 1 b n Q g R X h l I E l E J n F 1 b 3 Q 7 L C Z x d W 9 0 O 0 F j Y 2 9 1 b n Q g R X h l Y 3 V 0 a X Z l J n F 1 b 3 Q 7 L C Z x d W 9 0 O 2 l u Y 2 9 t Z V 9 j b G F z c y Z x d W 9 0 O y w m c X V v d D t j b G l l b n R f b m F t Z S Z x d W 9 0 O y w m c X V v d D t w b 2 x p Y 3 l f b n V t Y m V y J n F 1 b 3 Q 7 L C Z x d W 9 0 O 0 F t b 3 V u d C Z x d W 9 0 O y w m c X V v d D t p b m N v b W V f Z H V l X 2 R h d G 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a W 5 2 b 2 l j Z S 9 D a G F u Z 2 V k I F R 5 c G U u e 2 l u d m 9 p Y 2 V f b n V t Y m V y L D B 9 J n F 1 b 3 Q 7 L C Z x d W 9 0 O 1 N l Y 3 R p b 2 4 x L 2 l u d m 9 p Y 2 U v Q 2 h h b m d l Z C B U e X B l L n t p b n Z v a W N l X 2 R h d G U s M X 0 m c X V v d D s s J n F 1 b 3 Q 7 U 2 V j d G l v b j E v a W 5 2 b 2 l j Z S 9 D a G F u Z 2 V k I F R 5 c G U u e 3 J l d m V u d W V f d H J h b n N h Y 3 R p b 2 5 f d H l w Z S w y f S Z x d W 9 0 O y w m c X V v d D t T Z W N 0 a W 9 u M S 9 p b n Z v a W N l L 0 N o Y W 5 n Z W Q g V H l w Z S 5 7 Y n J h b m N o X 2 5 h b W U s M 3 0 m c X V v d D s s J n F 1 b 3 Q 7 U 2 V j d G l v b j E v a W 5 2 b 2 l j Z S 9 D a G F u Z 2 V k I F R 5 c G U u e 3 N v b H V 0 a W 9 u X 2 d y b 3 V w L D R 9 J n F 1 b 3 Q 7 L C Z x d W 9 0 O 1 N l Y 3 R p b 2 4 x L 2 l u d m 9 p Y 2 U v Q 2 h h b m d l Z C B U e X B l L n t B Y 2 N v d W 5 0 I E V 4 Z S B J R C w 1 f S Z x d W 9 0 O y w m c X V v d D t T Z W N 0 a W 9 u M S 9 p b n Z v a W N l L 0 N o Y W 5 n Z W Q g V H l w Z S 5 7 Q W N j b 3 V u d C B F e G V j d X R p d m U s N n 0 m c X V v d D s s J n F 1 b 3 Q 7 U 2 V j d G l v b j E v a W 5 2 b 2 l j Z S 9 D a G F u Z 2 V k I F R 5 c G U u e 2 l u Y 2 9 t Z V 9 j b G F z c y w 3 f S Z x d W 9 0 O y w m c X V v d D t T Z W N 0 a W 9 u M S 9 p b n Z v a W N l L 0 N o Y W 5 n Z W Q g V H l w Z S 5 7 Y 2 x p Z W 5 0 X 2 5 h b W U s O H 0 m c X V v d D s s J n F 1 b 3 Q 7 U 2 V j d G l v b j E v a W 5 2 b 2 l j Z S 9 D a G F u Z 2 V k I F R 5 c G U u e 3 B v b G l j e V 9 u d W 1 i Z X I s O X 0 m c X V v d D s s J n F 1 b 3 Q 7 U 2 V j d G l v b j E v a W 5 2 b 2 l j Z S 9 D a G F u Z 2 V k I F R 5 c G U u e 0 F t b 3 V u d C w x M H 0 m c X V v d D s s J n F 1 b 3 Q 7 U 2 V j d G l v b j E v a W 5 2 b 2 l j Z S 9 D a G F u Z 2 V k I F R 5 c G U u e 2 l u Y 2 9 t Z V 9 k d W V f Z G F 0 Z S w x M X 0 m c X V v d D t d L C Z x d W 9 0 O 0 N v b H V t b k N v d W 5 0 J n F 1 b 3 Q 7 O j E y L C Z x d W 9 0 O 0 t l e U N v b H V t b k 5 h b W V z J n F 1 b 3 Q 7 O l t d L C Z x d W 9 0 O 0 N v b H V t b k l k Z W 5 0 a X R p Z X M m c X V v d D s 6 W y Z x d W 9 0 O 1 N l Y 3 R p b 2 4 x L 2 l u d m 9 p Y 2 U v Q 2 h h b m d l Z C B U e X B l L n t p b n Z v a W N l X 2 5 1 b W J l c i w w f S Z x d W 9 0 O y w m c X V v d D t T Z W N 0 a W 9 u M S 9 p b n Z v a W N l L 0 N o Y W 5 n Z W Q g V H l w Z S 5 7 a W 5 2 b 2 l j Z V 9 k Y X R l L D F 9 J n F 1 b 3 Q 7 L C Z x d W 9 0 O 1 N l Y 3 R p b 2 4 x L 2 l u d m 9 p Y 2 U v Q 2 h h b m d l Z C B U e X B l L n t y Z X Z l b n V l X 3 R y Y W 5 z Y W N 0 a W 9 u X 3 R 5 c G U s M n 0 m c X V v d D s s J n F 1 b 3 Q 7 U 2 V j d G l v b j E v a W 5 2 b 2 l j Z S 9 D a G F u Z 2 V k I F R 5 c G U u e 2 J y Y W 5 j a F 9 u Y W 1 l L D N 9 J n F 1 b 3 Q 7 L C Z x d W 9 0 O 1 N l Y 3 R p b 2 4 x L 2 l u d m 9 p Y 2 U v Q 2 h h b m d l Z C B U e X B l L n t z b 2 x 1 d G l v b l 9 n c m 9 1 c C w 0 f S Z x d W 9 0 O y w m c X V v d D t T Z W N 0 a W 9 u M S 9 p b n Z v a W N l L 0 N o Y W 5 n Z W Q g V H l w Z S 5 7 Q W N j b 3 V u d C B F e G U g S U Q s N X 0 m c X V v d D s s J n F 1 b 3 Q 7 U 2 V j d G l v b j E v a W 5 2 b 2 l j Z S 9 D a G F u Z 2 V k I F R 5 c G U u e 0 F j Y 2 9 1 b n Q g R X h l Y 3 V 0 a X Z l L D Z 9 J n F 1 b 3 Q 7 L C Z x d W 9 0 O 1 N l Y 3 R p b 2 4 x L 2 l u d m 9 p Y 2 U v Q 2 h h b m d l Z C B U e X B l L n t p b m N v b W V f Y 2 x h c 3 M s N 3 0 m c X V v d D s s J n F 1 b 3 Q 7 U 2 V j d G l v b j E v a W 5 2 b 2 l j Z S 9 D a G F u Z 2 V k I F R 5 c G U u e 2 N s a W V u d F 9 u Y W 1 l L D h 9 J n F 1 b 3 Q 7 L C Z x d W 9 0 O 1 N l Y 3 R p b 2 4 x L 2 l u d m 9 p Y 2 U v Q 2 h h b m d l Z C B U e X B l L n t w b 2 x p Y 3 l f b n V t Y m V y L D l 9 J n F 1 b 3 Q 7 L C Z x d W 9 0 O 1 N l Y 3 R p b 2 4 x L 2 l u d m 9 p Y 2 U v Q 2 h h b m d l Z C B U e X B l L n t B b W 9 1 b n Q s M T B 9 J n F 1 b 3 Q 7 L C Z x d W 9 0 O 1 N l Y 3 R p b 2 4 x L 2 l u d m 9 p Y 2 U v Q 2 h h b m d l Z C B U e X B l L n t p b m N v b W V f Z H V l X 2 R h d G U s M T F 9 J n F 1 b 3 Q 7 X S w m c X V v d D t S Z W x h d G l v b n N o a X B J b m Z v J n F 1 b 3 Q 7 O l t d f S I g L z 4 8 L 1 N 0 Y W J s Z U V u d H J p Z X M + P C 9 J d G V t P j x J d G V t P j x J d G V t T G 9 j Y X R p b 2 4 + P E l 0 Z W 1 U e X B l P k Z v c m 1 1 b G E 8 L 0 l 0 Z W 1 U e X B l P j x J d G V t U G F 0 a D 5 T Z W N 0 a W 9 u M S 9 p b n Z v a W N l L 1 N v d X J j Z T w v S X R l b V B h d G g + P C 9 J d G V t T G 9 j Y X R p b 2 4 + P F N 0 Y W J s Z U V u d H J p Z X M g L z 4 8 L 0 l 0 Z W 0 + P E l 0 Z W 0 + P E l 0 Z W 1 M b 2 N h d G l v b j 4 8 S X R l b V R 5 c G U + R m 9 y b X V s Y T w v S X R l b V R 5 c G U + P E l 0 Z W 1 Q Y X R o P l N l Y 3 R p b 2 4 x L 2 l u d m 9 p Y 2 U v a W 5 2 b 2 l j Z V 8 y M D I w M D E y M z E w N D F f U 2 h l Z X Q 8 L 0 l 0 Z W 1 Q Y X R o P j w v S X R l b U x v Y 2 F 0 a W 9 u P j x T d G F i b G V F b n R y a W V z I C 8 + P C 9 J d G V t P j x J d G V t P j x J d G V t T G 9 j Y X R p b 2 4 + P E l 0 Z W 1 U e X B l P k Z v c m 1 1 b G E 8 L 0 l 0 Z W 1 U e X B l P j x J d G V t U G F 0 a D 5 T Z W N 0 a W 9 u M S 9 p b n Z v a W N l L 1 B y b 2 1 v d G V k J T I w S G V h Z G V y c z w v S X R l b V B h d G g + P C 9 J d G V t T G 9 j Y X R p b 2 4 + P F N 0 Y W J s Z U V u d H J p Z X M g L z 4 8 L 0 l 0 Z W 0 + P E l 0 Z W 0 + P E l 0 Z W 1 M b 2 N h d G l v b j 4 8 S X R l b V R 5 c G U + R m 9 y b X V s Y T w v S X R l b V R 5 c G U + P E l 0 Z W 1 Q Y X R o P l N l Y 3 R p b 2 4 x L 2 l u d m 9 p Y 2 U v Q 2 h h b m d l Z C U y M F R 5 c G U 8 L 0 l 0 Z W 1 Q Y X R o P j w v S X R l b U x v Y 2 F 0 a W 9 u P j x T d G F i b G V F b n R y a W V z I C 8 + P C 9 J d G V t P j x J d G V t P j x J d G V t T G 9 j Y X R p b 2 4 + P E l 0 Z W 1 U e X B l P k Z v c m 1 1 b G E 8 L 0 l 0 Z W 1 U e X B l P j x J d G V t U G F 0 a D 5 T Z W N 0 a W 9 u M S 9 t Z W V 0 a W 5 n X 2 x p c 3 Q 8 L 0 l 0 Z W 1 Q Y X R o P j w v S X R l b U x v Y 2 F 0 a W 9 u P j x T d G F i b G V F b n R y a W V z P j x F b n R y e S B U e X B l P S J J c 1 B y a X Z h d G U i I F Z h b H V l P S J s M C I g L z 4 8 R W 5 0 c n k g V H l w Z T 0 i U X V l c n l J R C I g V m F s d W U 9 I n M z Z j V h M m I y M i 1 h M T U w L T Q 4 O D E t Y j B l Y y 1 h Z W I 2 M 2 M z O G U y M G M 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O b y 5 v Z i B J b n Z v a W N l I E F j Y 2 5 0 I E V 4 Z S F J b n Z v a W N l I i A v P j x F b n R y e S B U e X B l P S J G a W x s Z W R D b 2 1 w b G V 0 Z V J l c 3 V s d F R v V 2 9 y a 3 N o Z W V 0 I i B W Y W x 1 Z T 0 i b D A i I C 8 + P E V u d H J 5 I F R 5 c G U 9 I k F k Z G V k V G 9 E Y X R h T W 9 k Z W w i I F Z h b H V l P S J s M S I g L z 4 8 R W 5 0 c n k g V H l w Z T 0 i R m l s b E N v d W 5 0 I i B W Y W x 1 Z T 0 i b D M 0 I i A v P j x F b n R y e S B U e X B l P S J G a W x s R X J y b 3 J D b 2 R l I i B W Y W x 1 Z T 0 i c 1 V u a 2 5 v d 2 4 i I C 8 + P E V u d H J 5 I F R 5 c G U 9 I k Z p b G x F c n J v c k N v d W 5 0 I i B W Y W x 1 Z T 0 i b D A i I C 8 + P E V u d H J 5 I F R 5 c G U 9 I k Z p b G x M Y X N 0 V X B k Y X R l Z C I g V m F s d W U 9 I m Q y M D I 1 L T A x L T A 4 V D E 0 O j I w O j A 1 L j U 3 N z U z M D h a I i A v P j x F b n R y e S B U e X B l P S J G a W x s Q 2 9 s d W 1 u V H l w Z X M i I F Z h b H V l P S J z Q X d Z R 0 J n a z 0 i I C 8 + P E V u d H J 5 I F R 5 c G U 9 I k Z p b G x D b 2 x 1 b W 5 O Y W 1 l c y I g V m F s d W U 9 I n N b J n F 1 b 3 Q 7 Q W N j b 3 V u d C B F e G U g S U Q m c X V v d D s s 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t Z W V 0 a W 5 n X 2 x p c 3 Q v Q 2 h h b m d l Z C B U e X B l L n t B Y 2 N v d W 5 0 I E V 4 Z S B J R C w w f S Z x d W 9 0 O y w m c X V v d D t T Z W N 0 a W 9 u M S 9 t Z W V 0 a W 5 n X 2 x p c 3 Q v Q 2 h h b m d l Z C B U e X B l L n t B Y 2 N v d W 5 0 I E V 4 Z W N 1 d G l 2 Z S w x f S Z x d W 9 0 O y w m c X V v d D t T Z W N 0 a W 9 u M S 9 t Z W V 0 a W 5 n X 2 x p c 3 Q v Q 2 h h b m d l Z C B U e X B l L n t i c m F u Y 2 h f b m F t Z S w y f S Z x d W 9 0 O y w m c X V v d D t T Z W N 0 a W 9 u M S 9 t Z W V 0 a W 5 n X 2 x p c 3 Q v Q 2 h h b m d l Z C B U e X B l L n t n b G 9 i Y W x f Y X R 0 Z W 5 k Z W V z L D N 9 J n F 1 b 3 Q 7 L C Z x d W 9 0 O 1 N l Y 3 R p b 2 4 x L 2 1 l Z X R p b m d f b G l z d C 9 D a G F u Z 2 V k I F R 5 c G U u e 2 1 l Z X R p b m d f Z G F 0 Z S w 0 f S Z x d W 9 0 O 1 0 s J n F 1 b 3 Q 7 Q 2 9 s d W 1 u Q 2 9 1 b n Q m c X V v d D s 6 N S w m c X V v d D t L Z X l D b 2 x 1 b W 5 O Y W 1 l c y Z x d W 9 0 O z p b X S w m c X V v d D t D b 2 x 1 b W 5 J Z G V u d G l 0 a W V z J n F 1 b 3 Q 7 O l s m c X V v d D t T Z W N 0 a W 9 u M S 9 t Z W V 0 a W 5 n X 2 x p c 3 Q v Q 2 h h b m d l Z C B U e X B l L n t B Y 2 N v d W 5 0 I E V 4 Z S B J R C w w f S Z x d W 9 0 O y w m c X V v d D t T Z W N 0 a W 9 u M S 9 t Z W V 0 a W 5 n X 2 x p c 3 Q v Q 2 h h b m d l Z C B U e X B l L n t B Y 2 N v d W 5 0 I E V 4 Z W N 1 d G l 2 Z S w x f S Z x d W 9 0 O y w m c X V v d D t T Z W N 0 a W 9 u M S 9 t Z W V 0 a W 5 n X 2 x p c 3 Q v Q 2 h h b m d l Z C B U e X B l L n t i c m F u Y 2 h f b m F t Z S w y f S Z x d W 9 0 O y w m c X V v d D t T Z W N 0 a W 9 u M S 9 t Z W V 0 a W 5 n X 2 x p c 3 Q v Q 2 h h b m d l Z C B U e X B l L n t n b G 9 i Y W x f Y X R 0 Z W 5 k Z W V z L D N 9 J n F 1 b 3 Q 7 L C Z x d W 9 0 O 1 N l Y 3 R p b 2 4 x L 2 1 l Z X R p b m d f b G l z d C 9 D a G F u Z 2 V k I F R 5 c G U u e 2 1 l Z X R p b m d f Z G F 0 Z S w 0 f S Z x d W 9 0 O 1 0 s J n F 1 b 3 Q 7 U m V s Y X R p b 2 5 z a G l w S W 5 m b y Z x d W 9 0 O z p b X X 0 i I C 8 + P C 9 T d G F i b G V F b n R y a W V z P j w v S X R l b T 4 8 S X R l b T 4 8 S X R l b U x v Y 2 F 0 a W 9 u P j x J d G V t V H l w Z T 5 G b 3 J t d W x h P C 9 J d G V t V H l w Z T 4 8 S X R l b V B h d G g + U 2 V j d G l v b j E v b W V l d G l u Z 1 9 s a X N 0 L 1 N v d X J j Z T w v S X R l b V B h d G g + P C 9 J d G V t T G 9 j Y X R p b 2 4 + P F N 0 Y W J s Z U V u d H J p Z X M g L z 4 8 L 0 l 0 Z W 0 + P E l 0 Z W 0 + P E l 0 Z W 1 M b 2 N h d G l v b j 4 8 S X R l b V R 5 c G U + R m 9 y b X V s Y T w v S X R l b V R 5 c G U + P E l 0 Z W 1 Q Y X R o P l N l Y 3 R p b 2 4 x L 2 1 l Z X R p b m d f b G l z d C 9 t Z W V 0 a W 5 n X 2 x p c 3 R f M j A y M D A x M j M x M D Q x X 1 N o Z W V 0 P C 9 J d G V t U G F 0 a D 4 8 L 0 l 0 Z W 1 M b 2 N h d G l v b j 4 8 U 3 R h Y m x l R W 5 0 c m l l c y A v P j w v S X R l b T 4 8 S X R l b T 4 8 S X R l b U x v Y 2 F 0 a W 9 u P j x J d G V t V H l w Z T 5 G b 3 J t d W x h P C 9 J d G V t V H l w Z T 4 8 S X R l b V B h d G g + U 2 V j d G l v b j E v b W V l d G l u Z 1 9 s a X N 0 L 1 B y b 2 1 v d G V k J T I w S G V h Z G V y c z w v S X R l b V B h d G g + P C 9 J d G V t T G 9 j Y X R p b 2 4 + P F N 0 Y W J s Z U V u d H J p Z X M g L z 4 8 L 0 l 0 Z W 0 + P E l 0 Z W 0 + P E l 0 Z W 1 M b 2 N h d G l v b j 4 8 S X R l b V R 5 c G U + R m 9 y b X V s Y T w v S X R l b V R 5 c G U + P E l 0 Z W 1 Q Y X R o P l N l Y 3 R p b 2 4 x L 2 1 l Z X R p b m d f b G l z d C 9 D a G F u Z 2 V k J T I w V H l w Z T w v S X R l b V B h d G g + P C 9 J d G V t T G 9 j Y X R p b 2 4 + P F N 0 Y W J s Z U V u d H J p Z X M g L z 4 8 L 0 l 0 Z W 0 + P E l 0 Z W 0 + P E l 0 Z W 1 M b 2 N h d G l v b j 4 8 S X R l b V R 5 c G U + R m 9 y b X V s Y T w v S X R l b V R 5 c G U + P E l 0 Z W 1 Q Y X R o P l N l Y 3 R p b 2 4 x L 2 d j c m 1 f b 3 B w b 3 J 0 d W 5 p d H k 8 L 0 l 0 Z W 1 Q Y X R o P j w v S X R l b U x v Y 2 F 0 a W 9 u P j x T d G F i b G V F b n R y a W V z P j x F b n R y e S B U e X B l P S J J c 1 B y a X Z h d G U i I F Z h b H V l P S J s M C I g L z 4 8 R W 5 0 c n k g V H l w Z T 0 i U X V l c n l J R C I g V m F s d W U 9 I n M y Y z Y y Y z B l Y S 0 1 Y z g 1 L T R l M z k t Y m F l M i 0 4 Z j J l O G N k N j Q w Z T c 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O b y 5 v Z i B J b n Z v a W N l I E F j Y 2 5 0 I E V 4 Z S F J b n Z v a W N l I i A v P j x F b n R y e S B U e X B l P S J G a W x s Z W R D b 2 1 w b G V 0 Z V J l c 3 V s d F R v V 2 9 y a 3 N o Z W V 0 I i B W Y W x 1 Z T 0 i b D A i I C 8 + P E V u d H J 5 I F R 5 c G U 9 I k F k Z G V k V G 9 E Y X R h T W 9 k Z W w i I F Z h b H V l P S J s M S I g L z 4 8 R W 5 0 c n k g V H l w Z T 0 i R m l s b E N v d W 5 0 I i B W Y W x 1 Z T 0 i b D Q 5 I i A v P j x F b n R y e S B U e X B l P S J G a W x s R X J y b 3 J D b 2 R l I i B W Y W x 1 Z T 0 i c 1 V u a 2 5 v d 2 4 i I C 8 + P E V u d H J 5 I F R 5 c G U 9 I k Z p b G x F c n J v c k N v d W 5 0 I i B W Y W x 1 Z T 0 i b D A i I C 8 + P E V u d H J 5 I F R 5 c G U 9 I k Z p b G x M Y X N 0 V X B k Y X R l Z C I g V m F s d W U 9 I m Q y M D I 1 L T A x L T A 4 V D E 0 O j I w O j A 1 L j U 5 M z M x M j F a I i A v P j x F b n R y e S B U e X B l P S J G a W x s Q 2 9 s d W 1 u V H l w Z X M i I F Z h b H V l P S J z Q m d Z R E J n T U R D U V l H Q m d Z R 0 J n P T 0 i I C 8 + P E V u d H J 5 I F R 5 c G U 9 I k Z p b G x D b 2 x 1 b W 5 O Y W 1 l c y I g V m F s d W U 9 I n N b J n F 1 b 3 Q 7 b 3 B w b 3 J 0 d W 5 p d H l f b m F t Z S Z x d W 9 0 O y w m c X V v d D t v c H B v c n R 1 b m l 0 e V 9 p Z C Z x d W 9 0 O y w m c X V v d D t B Y 2 N v d W 5 0 I E V 4 Z S B J 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n Y 3 J t X 2 9 w c G 9 y d H V u a X R 5 L 0 N o Y W 5 n Z W Q g V H l w Z S 5 7 b 3 B w b 3 J 0 d W 5 p d H l f b m F t Z S w w f S Z x d W 9 0 O y w m c X V v d D t T Z W N 0 a W 9 u M S 9 n Y 3 J t X 2 9 w c G 9 y d H V u a X R 5 L 0 N o Y W 5 n Z W Q g V H l w Z S 5 7 b 3 B w b 3 J 0 d W 5 p d H l f a W Q s M X 0 m c X V v d D s s J n F 1 b 3 Q 7 U 2 V j d G l v b j E v Z 2 N y b V 9 v c H B v c n R 1 b m l 0 e S 9 D a G F u Z 2 V k I F R 5 c G U u e 0 F j Y 2 9 1 b n Q g R X h l I E l k L D J 9 J n F 1 b 3 Q 7 L C Z x d W 9 0 O 1 N l Y 3 R p b 2 4 x L 2 d j c m 1 f b 3 B w b 3 J 0 d W 5 p d H k v Q 2 h h b m d l Z C B U e X B l L n t B Y 2 N v d W 5 0 I E V 4 Z W N 1 d G l 2 Z S w z f S Z x d W 9 0 O y w m c X V v d D t T Z W N 0 a W 9 u M S 9 n Y 3 J t X 2 9 w c G 9 y d H V u a X R 5 L 0 N o Y W 5 n Z W Q g V H l w Z S 5 7 c H J l b W l 1 b V 9 h b W 9 1 b n Q s N H 0 m c X V v d D s s J n F 1 b 3 Q 7 U 2 V j d G l v b j E v Z 2 N y b V 9 v c H B v c n R 1 b m l 0 e S 9 D a G F u Z 2 V k I F R 5 c G U u e 3 J l d m V u d W V f Y W 1 v d W 5 0 L D V 9 J n F 1 b 3 Q 7 L C Z x d W 9 0 O 1 N l Y 3 R p b 2 4 x L 2 d j c m 1 f b 3 B w b 3 J 0 d W 5 p d H k v Q 2 h h b m d l Z C B U e X B l L n t j b G 9 z a W 5 n X 2 R h d G U s N n 0 m c X V v d D s s J n F 1 b 3 Q 7 U 2 V j d G l v b j E v Z 2 N y b V 9 v c H B v c n R 1 b m l 0 e S 9 D a G F u Z 2 V k I F R 5 c G U u e 3 N 0 Y W d l L D d 9 J n F 1 b 3 Q 7 L C Z x d W 9 0 O 1 N l Y 3 R p b 2 4 x L 2 d j c m 1 f b 3 B w b 3 J 0 d W 5 p d H k v Q 2 h h b m d l Z C B U e X B l L n t i c m F u Y 2 g s O H 0 m c X V v d D s s J n F 1 b 3 Q 7 U 2 V j d G l v b j E v Z 2 N y b V 9 v c H B v c n R 1 b m l 0 e S 9 D a G F u Z 2 V k I F R 5 c G U u e 3 N w Z W N p Y W x 0 e S w 5 f S Z x d W 9 0 O y w m c X V v d D t T Z W N 0 a W 9 u M S 9 n Y 3 J t X 2 9 w c G 9 y d H V u a X R 5 L 0 N o Y W 5 n Z W Q g V H l w Z S 5 7 c H J v Z H V j d F 9 n c m 9 1 c C w x M H 0 m c X V v d D s s J n F 1 b 3 Q 7 U 2 V j d G l v b j E v Z 2 N y b V 9 v c H B v c n R 1 b m l 0 e S 9 D a G F u Z 2 V k I F R 5 c G U u e 3 B y b 2 R 1 Y 3 R f c 3 V i X 2 d y b 3 V w L D E x f S Z x d W 9 0 O y w m c X V v d D t T Z W N 0 a W 9 u M S 9 n Y 3 J t X 2 9 w c G 9 y d H V u a X R 5 L 0 N o Y W 5 n Z W Q g V H l w Z S 5 7 c m l z a 1 9 k Z X R h a W x z L D E y f S Z x d W 9 0 O 1 0 s J n F 1 b 3 Q 7 Q 2 9 s d W 1 u Q 2 9 1 b n Q m c X V v d D s 6 M T M s J n F 1 b 3 Q 7 S 2 V 5 Q 2 9 s d W 1 u T m F t Z X M m c X V v d D s 6 W 1 0 s J n F 1 b 3 Q 7 Q 2 9 s d W 1 u S W R l b n R p d G l l c y Z x d W 9 0 O z p b J n F 1 b 3 Q 7 U 2 V j d G l v b j E v Z 2 N y b V 9 v c H B v c n R 1 b m l 0 e S 9 D a G F u Z 2 V k I F R 5 c G U u e 2 9 w c G 9 y d H V u a X R 5 X 2 5 h b W U s M H 0 m c X V v d D s s J n F 1 b 3 Q 7 U 2 V j d G l v b j E v Z 2 N y b V 9 v c H B v c n R 1 b m l 0 e S 9 D a G F u Z 2 V k I F R 5 c G U u e 2 9 w c G 9 y d H V u a X R 5 X 2 l k L D F 9 J n F 1 b 3 Q 7 L C Z x d W 9 0 O 1 N l Y 3 R p b 2 4 x L 2 d j c m 1 f b 3 B w b 3 J 0 d W 5 p d H k v Q 2 h h b m d l Z C B U e X B l L n t B Y 2 N v d W 5 0 I E V 4 Z S B J Z C w y f S Z x d W 9 0 O y w m c X V v d D t T Z W N 0 a W 9 u M S 9 n Y 3 J t X 2 9 w c G 9 y d H V u a X R 5 L 0 N o Y W 5 n Z W Q g V H l w Z S 5 7 Q W N j b 3 V u d C B F e G V j d X R p d m U s M 3 0 m c X V v d D s s J n F 1 b 3 Q 7 U 2 V j d G l v b j E v Z 2 N y b V 9 v c H B v c n R 1 b m l 0 e S 9 D a G F u Z 2 V k I F R 5 c G U u e 3 B y Z W 1 p d W 1 f Y W 1 v d W 5 0 L D R 9 J n F 1 b 3 Q 7 L C Z x d W 9 0 O 1 N l Y 3 R p b 2 4 x L 2 d j c m 1 f b 3 B w b 3 J 0 d W 5 p d H k v Q 2 h h b m d l Z C B U e X B l L n t y Z X Z l b n V l X 2 F t b 3 V u d C w 1 f S Z x d W 9 0 O y w m c X V v d D t T Z W N 0 a W 9 u M S 9 n Y 3 J t X 2 9 w c G 9 y d H V u a X R 5 L 0 N o Y W 5 n Z W Q g V H l w Z S 5 7 Y 2 x v c 2 l u Z 1 9 k Y X R l L D Z 9 J n F 1 b 3 Q 7 L C Z x d W 9 0 O 1 N l Y 3 R p b 2 4 x L 2 d j c m 1 f b 3 B w b 3 J 0 d W 5 p d H k v Q 2 h h b m d l Z C B U e X B l L n t z d G F n Z S w 3 f S Z x d W 9 0 O y w m c X V v d D t T Z W N 0 a W 9 u M S 9 n Y 3 J t X 2 9 w c G 9 y d H V u a X R 5 L 0 N o Y W 5 n Z W Q g V H l w Z S 5 7 Y n J h b m N o L D h 9 J n F 1 b 3 Q 7 L C Z x d W 9 0 O 1 N l Y 3 R p b 2 4 x L 2 d j c m 1 f b 3 B w b 3 J 0 d W 5 p d H k v Q 2 h h b m d l Z C B U e X B l L n t z c G V j a W F s d H k s O X 0 m c X V v d D s s J n F 1 b 3 Q 7 U 2 V j d G l v b j E v Z 2 N y b V 9 v c H B v c n R 1 b m l 0 e S 9 D a G F u Z 2 V k I F R 5 c G U u e 3 B y b 2 R 1 Y 3 R f Z 3 J v d X A s M T B 9 J n F 1 b 3 Q 7 L C Z x d W 9 0 O 1 N l Y 3 R p b 2 4 x L 2 d j c m 1 f b 3 B w b 3 J 0 d W 5 p d H k v Q 2 h h b m d l Z C B U e X B l L n t w c m 9 k d W N 0 X 3 N 1 Y l 9 n c m 9 1 c C w x M X 0 m c X V v d D s s J n F 1 b 3 Q 7 U 2 V j d G l v b j E v Z 2 N y b V 9 v c H B v c n R 1 b m l 0 e S 9 D a G F u Z 2 V k I F R 5 c G U u e 3 J p c 2 t f Z G V 0 Y W l s c y w x M n 0 m c X V v d D t d L C Z x d W 9 0 O 1 J l b G F 0 a W 9 u c 2 h p c E l u Z m 8 m c X V v d D s 6 W 1 1 9 I i A v P j w v U 3 R h Y m x l R W 5 0 c m l l c z 4 8 L 0 l 0 Z W 0 + P E l 0 Z W 0 + P E l 0 Z W 1 M b 2 N h d G l v b j 4 8 S X R l b V R 5 c G U + R m 9 y b X V s Y T w v S X R l b V R 5 c G U + P E l 0 Z W 1 Q Y X R o P l N l Y 3 R p b 2 4 x L 2 d j c m 1 f b 3 B w b 3 J 0 d W 5 p d H k v U 2 9 1 c m N l P C 9 J d G V t U G F 0 a D 4 8 L 0 l 0 Z W 1 M b 2 N h d G l v b j 4 8 U 3 R h Y m x l R W 5 0 c m l l c y A v P j w v S X R l b T 4 8 S X R l b T 4 8 S X R l b U x v Y 2 F 0 a W 9 u P j x J d G V t V H l w Z T 5 G b 3 J t d W x h P C 9 J d G V t V H l w Z T 4 8 S X R l b V B h d G g + U 2 V j d G l v b j E v Z 2 N y b V 9 v c H B v c n R 1 b m l 0 e S 9 n Y 3 J t X 2 9 w c G 9 y d H V u a X R 5 X z I w M j A w M T I z M T A 0 M V 9 T a G V l d D w v S X R l b V B h d G g + P C 9 J d G V t T G 9 j Y X R p b 2 4 + P F N 0 Y W J s Z U V u d H J p Z X M g L z 4 8 L 0 l 0 Z W 0 + P E l 0 Z W 0 + P E l 0 Z W 1 M b 2 N h d G l v b j 4 8 S X R l b V R 5 c G U + R m 9 y b X V s Y T w v S X R l b V R 5 c G U + P E l 0 Z W 1 Q Y X R o P l N l Y 3 R p b 2 4 x L 2 d j c m 1 f b 3 B w b 3 J 0 d W 5 p d H k v U H J v b W 9 0 Z W Q l M j B I Z W F k Z X J z P C 9 J d G V t U G F 0 a D 4 8 L 0 l 0 Z W 1 M b 2 N h d G l v b j 4 8 U 3 R h Y m x l R W 5 0 c m l l c y A v P j w v S X R l b T 4 8 S X R l b T 4 8 S X R l b U x v Y 2 F 0 a W 9 u P j x J d G V t V H l w Z T 5 G b 3 J t d W x h P C 9 J d G V t V H l w Z T 4 8 S X R l b V B h d G g + U 2 V j d G l v b j E v Z 2 N y b V 9 v c H B v c n R 1 b m l 0 e S 9 D a G F u Z 2 V k J T I w V H l w Z T w v S X R l b V B h d G g + P C 9 J d G V t T G 9 j Y X R p b 2 4 + P F N 0 Y W J s Z U V u d H J p Z X M g L z 4 8 L 0 l 0 Z W 0 + P C 9 J d G V t c z 4 8 L 0 x v Y 2 F s U G F j a 2 F n Z U 1 l d G F k Y X R h R m l s Z T 4 W A A A A U E s F B g A A A A A A A A A A A A A A A A A A A A A A A C Y B A A A B A A A A 0 I y d 3 w E V 0 R G M e g D A T 8 K X 6 w E A A A A r S j 3 u B k 7 c S b i A G Z Z s q O 3 I A A A A A A I A A A A A A B B m A A A A A Q A A I A A A A B 3 q b d a 9 3 e R w r U h + Q y + Q Y R i a M G y c F 2 C t A 3 C Z B 1 m t G S k 9 A A A A A A 6 A A A A A A g A A I A A A A G v 6 A w M W m g 2 v O S 7 O U v H j d 1 L P 0 N l o + B 2 8 + y v P D y H g Z y N F U A A A A M f L t r r u a 4 e K 2 0 h b L I 1 k / C q G 2 X N d Y 5 u 8 V f b S l n B s H i 1 o D K F F y P T 2 b P V T u Y g o U 7 R n S h 3 q C X S V p S R G u R W z 6 + g e t T d o s M 5 7 p n 5 H F u B y G z R D N 7 9 + Q A A A A H K l 4 d S q W Q 5 L K r 4 D W H s 0 Q M f u m v 2 8 T o L H 3 n F 1 / H k J z x a b N a b t u i g n X 9 r j L Y D y y J P Q k K 3 h o W k D l r f b I r Z j 6 r L P B l c = < / D a t a M a s h u p > 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 I d < / K e y > < / a : K e y > < a : V a l u e   i : t y p e = " T a b l e W i d g e t B a s e V i e w S t a t e " / > < / a : K e y V a l u e O f D i a g r a m O b j e c t K e y a n y T y p e z b w N T n L X > < a : K e y V a l u e O f D i a g r a m O b j e c t K e y a n y T y p e z b w N T n L X > < a : K e y > < K e y > C o l u m n s \ A c c o u n t   E x e   I D < / 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 T a b l e 9 < / 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 T a b l e 9 < / 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 C o l u m n s \ D i s p l a y   T o p   N 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0 c f c 6 9 6 f - c 0 d 9 - 4 1 9 c - a f 0 5 - 5 9 2 b e 0 3 e 3 d 5 6 " > < C u s t o m C o n t e n t > < ! [ C D A T A [ < ? x m l   v e r s i o n = " 1 . 0 "   e n c o d i n g = " u t f - 1 6 " ? > < S e t t i n g s > < C a l c u l a t e d F i e l d s > < i t e m > < M e a s u r e N a m e > S e l e c t e d   T o p   N < / M e a s u r e N a m e > < D i s p l a y N a m e > S e l e c t e d   T o p   N < / D i s p l a y N a m e > < V i s i b l e > F a l s e < / V i s i b l e > < / i t e m > < i t e m > < M e a s u r e N a m e > T o t a l   A m o u n t < / M e a s u r e N a m e > < D i s p l a y N a m e > T o t a l   A m o u n t < / D i s p l a y N a m e > < V i s i b l e > F a l s e < / V i s i b l e > < / i t e m > < i t e m > < M e a s u r e N a m e > R a n k _ o p p o r < / M e a s u r e N a m e > < D i s p l a y N a m e > R a n k _ o p p o r < / D i s p l a y N a m e > < V i s i b l e > F a l s e < / V i s i b l e > < / i t e m > < i t e m > < M e a s u r e N a m e > I n c l u d e o p p u r < / M e a s u r e N a m e > < D i s p l a y N a m e > I n c l u d e o p p u r < / D i s p l a y N a m e > < V i s i b l e > F a l s e < / V i s i b l e > < / i t e m > < / C a l c u l a t e d F i e l d s > < S A H o s t H a s h > 0 < / S A H o s t H a s h > < G e m i n i F i e l d L i s t V i s i b l e > T r u e < / G e m i n i F i e l d L i s t V i s i b l e > < / S e t t i n g s > ] ] > < / C u s t o m C o n t e n t > < / G e m i n i > 
</file>

<file path=customXml/item2.xml>��< ? x m l   v e r s i o n = " 1 . 0 "   e n c o d i n g = " U T F - 1 6 " ? > < G e m i n i   x m l n s = " h t t p : / / g e m i n i / p i v o t c u s t o m i z a t i o n / T a b l e X M L _ T a b l e 9 " > < C u s t o m C o n t e n t > < ! [ C D A T A [ < T a b l e W i d g e t G r i d S e r i a l i z a t i o n   x m l n s : x s d = " h t t p : / / w w w . w 3 . o r g / 2 0 0 1 / X M L S c h e m a "   x m l n s : x s i = " h t t p : / / w w w . w 3 . o r g / 2 0 0 1 / X M L S c h e m a - i n s t a n c e " > < C o l u m n S u g g e s t e d T y p e   / > < C o l u m n F o r m a t   / > < C o l u m n A c c u r a c y   / > < C o l u m n C u r r e n c y S y m b o l   / > < C o l u m n P o s i t i v e P a t t e r n   / > < C o l u m n N e g a t i v e P a t t e r n   / > < C o l u m n W i d t h s > < i t e m > < k e y > < s t r i n g > D i s p l a y   T o p   N < / s t r i n g > < / k e y > < v a l u e > < i n t > 1 4 6 < / i n t > < / v a l u e > < / i t e m > < / C o l u m n W i d t h s > < C o l u m n D i s p l a y I n d e x > < i t e m > < k e y > < s t r i n g > D i s p l a y   T o p   N < / s t r i n g > < / k e y > < v a l u e > < i n t > 0 < / 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0 5 1 8 9 5 0 4 - 4 e 0 5 - 4 7 d 5 - 9 3 9 b - 4 3 c 5 9 6 e c d 4 6 8 " > < C u s t o m C o n t e n t > < ! [ C D A T A [ < ? x m l   v e r s i o n = " 1 . 0 "   e n c o d i n g = " u t f - 1 6 " ? > < S e t t i n g s > < C a l c u l a t e d F i e l d s > < i t e m > < M e a s u r e N a m e > S e l e c t e d   T o p   N < / M e a s u r e N a m e > < D i s p l a y N a m e > S e l e c t e d   T o p   N < / D i s p l a y N a m e > < V i s i b l e > F a l s e < / V i s i b l e > < / i t e m > < i t e m > < M e a s u r e N a m e > T o t a l   A m o u n t < / M e a s u r e N a m e > < D i s p l a y N a m e > T o t a l   A m o u n t < / D i s p l a y N a m e > < V i s i b l e > T r u e < / V i s i b l e > < / i t e m > < i t e m > < M e a s u r e N a m e > R a n k _ o p p o r < / M e a s u r e N a m e > < D i s p l a y N a m e > R a n k _ o p p o r < / D i s p l a y N a m e > < V i s i b l e > F a l s e < / V i s i b l e > < / i t e m > < i t e m > < M e a s u r e N a m e > I n c l u d e o p p u r < / M e a s u r e N a m e > < D i s p l a y N a m e > I n c l u d e o p p u r < / D i s p l a y N a m e > < V i s i b l e > F a l s e < / V i s i b l e > < / i t e m > < / C a l c u l a t e d F i e l d s > < S A H o s t H a s h > 0 < / S A H o s t H a s h > < G e m i n i F i e l d L i s t V i s i b l e > T r u e < / G e m i n i F i e l d L i s t V i s i b l e > < / S e t t i n g s > ] ] > < / C u s t o m C o n t e n t > < / G e m i n i > 
</file>

<file path=customXml/item21.xml>��< ? x m l   v e r s i o n = " 1 . 0 "   e n c o d i n g = " U T F - 1 6 " ? > < G e m i n i   x m l n s = " h t t p : / / g e m i n i / p i v o t c u s t o m i z a t i o n / P o w e r P i v o t V e r s i o n " > < C u s t o m C o n t e n t > < ! [ C D A T A [ 2 0 1 5 . 1 3 0 . 1 6 0 5 . 1 5 6 7 ] ] > < / C u s t o m C o n t e n t > < / G e m i n i > 
</file>

<file path=customXml/item22.xml>��< ? x m l   v e r s i o n = " 1 . 0 "   e n c o d i n g = " U T F - 1 6 " ? > < G e m i n i   x m l n s = " h t t p : / / g e m i n i / p i v o t c u s t o m i z a t i o n / S a n d b o x N o n E m p t y " > < C u s t o m C o n t e n t > < ! [ C D A T A [ 1 ] ] > < / 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 2 0 2 5 - 0 1 - 1 0 T 1 9 : 3 0 : 5 2 . 8 0 4 3 9 6 2 + 0 5 : 3 0 < / L a s t P r o c e s s e d T i m e > < / D a t a M o d e l i n g S a n d b o x . S e r i a l i z e d S a n d b o x E r r o r C a c h e > ] ] > < / 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 b r o k e r a g e _ 2 f 6 7 9 3 6 f - b f 8 b - 4 a c 1 - 9 5 2 1 - b d 9 a 2 7 d 5 7 c 5 a < / K e y > < V a l u e   x m l n s : a = " h t t p : / / s c h e m a s . d a t a c o n t r a c t . o r g / 2 0 0 4 / 0 7 / M i c r o s o f t . A n a l y s i s S e r v i c e s . C o m m o n " > < a : H a s F o c u s > t r u e < / a : H a s F o c u s > < a : S i z e A t D p i 9 6 > 1 2 5 < / a : S i z e A t D p i 9 6 > < a : V i s i b l e > t r u e < / a : V i s i b l e > < / V a l u e > < / K e y V a l u e O f s t r i n g S a n d b o x E d i t o r . M e a s u r e G r i d S t a t e S c d E 3 5 R y > < K e y V a l u e O f s t r i n g S a n d b o x E d i t o r . M e a s u r e G r i d S t a t e S c d E 3 5 R y > < K e y > T a b l e 9 < / 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6.xml>��< ? x m l   v e r s i o n = " 1 . 0 "   e n c o d i n g = " U T F - 1 6 " ? > < G e m i n i   x m l n s = " h t t p : / / g e m i n i / p i v o t c u s t o m i z a t i o n / f 8 f d 8 6 8 6 - 2 b 0 3 - 4 b 6 1 - b a 5 c - d b 6 1 5 1 1 7 e 0 3 0 " > < C u s t o m C o n t e n t > < ! [ C D A T A [ < ? x m l   v e r s i o n = " 1 . 0 "   e n c o d i n g = " u t f - 1 6 " ? > < S e t t i n g s > < C a l c u l a t e d F i e l d s > < i t e m > < M e a s u r e N a m e > S e l e c t e d   T o p   N < / M e a s u r e N a m e > < D i s p l a y N a m e > S e l e c t e d   T o p   N < / D i s p l a y N a m e > < V i s i b l e > F a l s e < / V i s i b l e > < / i t e m > < i t e m > < M e a s u r e N a m e > T o t a l   A m o u n t < / M e a s u r e N a m e > < D i s p l a y N a m e > T o t a l   A m o u n t < / D i s p l a y N a m e > < V i s i b l e > F a l s e < / V i s i b l e > < / i t e m > < i t e m > < M e a s u r e N a m e > R a n k _ o p p o r < / M e a s u r e N a m e > < D i s p l a y N a m e > R a n k _ o p p o r < / D i s p l a y N a m e > < V i s i b l e > F a l s e < / V i s i b l e > < / i t e m > < i t e m > < M e a s u r e N a m e > I n c l u d e o p p u r < / M e a s u r e N a m e > < D i s p l a y N a m e > I n c l u d e o p p u r < / D i s p l a y N a m e > < V i s i b l e > F a l s e < / V i s i b l e > < / i t e m > < / C a l c u l a t e d F i e l d s > < S A H o s t H a s h > 0 < / S A H o s t H a s h > < G e m i n i F i e l d L i s t V i s i b l e > T r u e < / G e m i n i F i e l d L i s t V i s i b l e > < / S e t t i n g s > ] ] > < / C u s t o m C o n t e n t > < / G e m i n i > 
</file>

<file path=customXml/item27.xml>��< ? x m l   v e r s i o n = " 1 . 0 "   e n c o d i n g = " U T F - 1 6 " ? > < G e m i n i   x m l n s = " h t t p : / / g e m i n i / p i v o t c u s t o m i z a t i o n / T a b l e X M L _ b r o k e r a g e _ 2 f 6 7 9 3 6 f - b f 8 b - 4 a c 1 - 9 5 2 1 - b d 9 a 2 7 d 5 7 c 5 a " > < 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 I d < / s t r i n g > < / k e y > < v a l u e > < i n t > 1 2 6 < / i n t > < / v a l u e > < / i t e m > < i t e m > < k e y > < s t r i n g > A c c o u n t   E x e   I D < / s t r i n g > < / k e y > < v a l u e > < i n t > 1 5 7 < / 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 l a p s e _ r e a s o n < / s t r i n g > < / k e y > < v a l u e > < i n t > 1 4 5 < / 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 I d < / s t r i n g > < / k e y > < v a l u e > < i n t > 6 < / i n t > < / v a l u e > < / i t e m > < i t e m > < k e y > < s t r i n g > A c c o u n t   E x e   I D < / s t r i n g > < / k e y > < v a l u e > < i n t > 7 < / i n t > < / v a l u e > < / i t e m > < i t e m > < k e y > < s t r i n g > b r a n c h _ n a m e < / s t r i n g > < / k e y > < v a l u e > < i n t > 8 < / i n t > < / v a l u e > < / i t e m > < i t e m > < k e y > < s t r i n g > s o l u t i o n _ g r o u p < / s t r i n g > < / k e y > < v a l u e > < i n t > 9 < / i n t > < / v a l u e > < / i t e m > < i t e m > < k e y > < s t r i n g > i n c o m e _ c l a s s < / s t r i n g > < / k e y > < v a l u e > < i n t > 1 0 < / i n t > < / v a l u e > < / i t e m > < i t e m > < k e y > < s t r i n g > A m o u n t < / s t r i n g > < / k e y > < v a l u e > < i n t > 1 1 < / i n t > < / v a l u e > < / i t e m > < i t e m > < k e y > < s t r i n g > i n c o m e _ d u e _ d a t e < / s t r i n g > < / k e y > < v a l u e > < i n t > 1 2 < / i n t > < / v a l u e > < / i t e m > < i t e m > < k e y > < s t r i n g > r e v e n u e _ t r a n s a c t i o n _ t y p e < / s t r i n g > < / k e y > < v a l u e > < i n t > 1 3 < / i n t > < / v a l u e > < / i t e m > < i t e m > < k e y > < s t r i n g > r e n e w a l _ s t a t u s < / s t r i n g > < / k e y > < v a l u e > < i n t > 1 4 < / i n t > < / v a l u e > < / i t e m > < i t e m > < k e y > < s t r i n g > l a p s e _ r e a s o n < / s t r i n g > < / k e y > < v a l u e > < i n t > 1 5 < / i n t > < / v a l u e > < / i t e m > < i t e m > < k e y > < s t r i n g > l a s t _ u p d a t e d _ d a t e < / s t r i n g > < / k e y > < v a l u e > < i n t > 1 6 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R e l a t i o n s h i p A u t o D e t e c t i o n E n a b l e d " > < C u s t o m C o n t e n t > < ! [ C D A T A [ T r u e ] ] > < / 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  2 < / K e y > < / D i a g r a m O b j e c t K e y > < D i a g r a m O b j e c t K e y > < K e y > M e a s u r e s \ S u m   o f   A m o u n t   2 \ T a g I n f o \ F o r m u l a < / K e y > < / D i a g r a m O b j e c t K e y > < D i a g r a m O b j e c t K e y > < K e y > M e a s u r e s \ S u m   o f   A m o u n t   2 \ T a g I n f o \ V a l u e 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 I d < / K e y > < / D i a g r a m O b j e c t K e y > < D i a g r a m O b j e c t K e y > < K e y > C o l u m n s \ A c c o u n t   E x e   I D < / 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 L i n k s \ & l t ; C o l u m n s \ S u m   o f   A m o u n t   2 & g t ; - & l t ; M e a s u r e s \ A m o u n t & g t ; < / K e y > < / D i a g r a m O b j e c t K e y > < D i a g r a m O b j e c t K e y > < K e y > L i n k s \ & l t ; C o l u m n s \ S u m   o f   A m o u n t   2 & g t ; - & l t ; M e a s u r e s \ A m o u n t & g t ; \ C O L U M N < / K e y > < / D i a g r a m O b j e c t K e y > < D i a g r a m O b j e c t K e y > < K e y > L i n k s \ & l t ; C o l u m n s \ S u m   o f   A m o u n t   2 & g t ; - & l t ; M e a s u r e s \ A m o u n t & g t ; \ M E A S U R E 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  2 < / K e y > < / a : K e y > < a : V a l u e   i : t y p e = " M e a s u r e G r i d N o d e V i e w S t a t e " > < C o l u m n > 1 1 < / C o l u m n > < L a y e d O u t > t r u e < / L a y e d O u t > < W a s U I I n v i s i b l e > t r u e < / W a s U I I n v i s i b l e > < / a : V a l u e > < / a : K e y V a l u e O f D i a g r a m O b j e c t K e y a n y T y p e z b w N T n L X > < a : K e y V a l u e O f D i a g r a m O b j e c t K e y a n y T y p e z b w N T n L X > < a : K e y > < K e y > M e a s u r e s \ S u m   o f   A m o u n t   2 \ T a g I n f o \ F o r m u l a < / K e y > < / a : K e y > < a : V a l u e   i : t y p e = " M e a s u r e G r i d V i e w S t a t e I D i a g r a m T a g A d d i t i o n a l I n f o " / > < / a : K e y V a l u e O f D i a g r a m O b j e c t K e y a n y T y p e z b w N T n L X > < a : K e y V a l u e O f D i a g r a m O b j e c t K e y a n y T y p e z b w N T n L X > < a : K e y > < K e y > M e a s u r e s \ S u m   o f   A m o u n t   2 \ T a g I n f o \ V a l u e 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 I d < / K e y > < / a : K e y > < a : V a l u e   i : t y p e = " M e a s u r e G r i d N o d e V i e w S t a t e " > < C o l u m n > 6 < / C o l u m n > < L a y e d O u t > t r u e < / L a y e d O u t > < / a : V a l u e > < / a : K e y V a l u e O f D i a g r a m O b j e c t K e y a n y T y p e z b w N T n L X > < a : K e y V a l u e O f D i a g r a m O b j e c t K e y a n y T y p e z b w N T n L X > < a : K e y > < K e y > C o l u m n s \ A c c o u n t   E x e   I D < / K e y > < / a : K e y > < a : V a l u e   i : t y p e = " M e a s u r e G r i d N o d e V i e w S t a t e " > < C o l u m n > 7 < / C o l u m n > < L a y e d O u t > t r u e < / L a y e d O u t > < / a : V a l u e > < / a : K e y V a l u e O f D i a g r a m O b j e c t K e y a n y T y p e z b w N T n L X > < a : K e y V a l u e O f D i a g r a m O b j e c t K e y a n y T y p e z b w N T n L X > < a : K e y > < K e y > C o l u m n s \ b r a n c h _ n a m e < / K e y > < / a : K e y > < a : V a l u e   i : t y p e = " M e a s u r e G r i d N o d e V i e w S t a t e " > < C o l u m n > 8 < / C o l u m n > < L a y e d O u t > t r u e < / L a y e d O u t > < / a : V a l u e > < / a : K e y V a l u e O f D i a g r a m O b j e c t K e y a n y T y p e z b w N T n L X > < a : K e y V a l u e O f D i a g r a m O b j e c t K e y a n y T y p e z b w N T n L X > < a : K e y > < K e y > C o l u m n s \ s o l u t i o n _ g r o u p < / K e y > < / a : K e y > < a : V a l u e   i : t y p e = " M e a s u r e G r i d N o d e V i e w S t a t e " > < C o l u m n > 9 < / C o l u m n > < L a y e d O u t > t r u e < / L a y e d O u t > < / a : V a l u e > < / a : K e y V a l u e O f D i a g r a m O b j e c t K e y a n y T y p e z b w N T n L X > < a : K e y V a l u e O f D i a g r a m O b j e c t K e y a n y T y p e z b w N T n L X > < a : K e y > < K e y > C o l u m n s \ i n c o m e _ c l a s s < / K e y > < / a : K e y > < a : V a l u e   i : t y p e = " M e a s u r e G r i d N o d e V i e w S t a t e " > < C o l u m n > 1 0 < / C o l u m n > < L a y e d O u t > t r u e < / L a y e d O u t > < / a : V a l u e > < / a : K e y V a l u e O f D i a g r a m O b j e c t K e y a n y T y p e z b w N T n L X > < a : K e y V a l u e O f D i a g r a m O b j e c t K e y a n y T y p e z b w N T n L X > < a : K e y > < K e y > C o l u m n s \ A m o u n t < / K e y > < / a : K e y > < a : V a l u e   i : t y p e = " M e a s u r e G r i d N o d e V i e w S t a t e " > < C o l u m n > 1 1 < / C o l u m n > < L a y e d O u t > t r u e < / L a y e d O u t > < / a : V a l u e > < / a : K e y V a l u e O f D i a g r a m O b j e c t K e y a n y T y p e z b w N T n L X > < a : K e y V a l u e O f D i a g r a m O b j e c t K e y a n y T y p e z b w N T n L X > < a : K e y > < K e y > C o l u m n s \ i n c o m e _ d u e _ d a t e < / K e y > < / a : K e y > < a : V a l u e   i : t y p e = " M e a s u r e G r i d N o d e V i e w S t a t e " > < C o l u m n > 1 2 < / C o l u m n > < L a y e d O u t > t r u e < / L a y e d O u t > < / a : V a l u e > < / a : K e y V a l u e O f D i a g r a m O b j e c t K e y a n y T y p e z b w N T n L X > < a : K e y V a l u e O f D i a g r a m O b j e c t K e y a n y T y p e z b w N T n L X > < a : K e y > < K e y > C o l u m n s \ r e v e n u e _ t r a n s a c t i o n _ t y p e < / K e y > < / a : K e y > < a : V a l u e   i : t y p e = " M e a s u r e G r i d N o d e V i e w S t a t e " > < C o l u m n > 1 3 < / C o l u m n > < L a y e d O u t > t r u e < / L a y e d O u t > < / a : V a l u e > < / a : K e y V a l u e O f D i a g r a m O b j e c t K e y a n y T y p e z b w N T n L X > < a : K e y V a l u e O f D i a g r a m O b j e c t K e y a n y T y p e z b w N T n L X > < a : K e y > < K e y > C o l u m n s \ r e n e w a l _ s t a t u s < / K e y > < / a : K e y > < a : V a l u e   i : t y p e = " M e a s u r e G r i d N o d e V i e w S t a t e " > < C o l u m n > 1 4 < / C o l u m n > < L a y e d O u t > t r u e < / L a y e d O u t > < / a : V a l u e > < / a : K e y V a l u e O f D i a g r a m O b j e c t K e y a n y T y p e z b w N T n L X > < a : K e y V a l u e O f D i a g r a m O b j e c t K e y a n y T y p e z b w N T n L X > < a : K e y > < K e y > C o l u m n s \ l a p s e _ r e a s o n < / K e y > < / a : K e y > < a : V a l u e   i : t y p e = " M e a s u r e G r i d N o d e V i e w S t a t e " > < C o l u m n > 1 5 < / C o l u m n > < L a y e d O u t > t r u e < / L a y e d O u t > < / a : V a l u e > < / a : K e y V a l u e O f D i a g r a m O b j e c t K e y a n y T y p e z b w N T n L X > < a : K e y V a l u e O f D i a g r a m O b j e c t K e y a n y T y p e z b w N T n L X > < a : K e y > < K e y > C o l u m n s \ l a s t _ u p d a t e d _ d a t e < / K e y > < / a : K e y > < a : V a l u e   i : t y p e = " M e a s u r e G r i d N o d e V i e w S t a t e " > < C o l u m n > 1 6 < / C o l u m n > < L a y e d O u t > t r u e < / L a y e d O u t > < / a : V a l u e > < / a : K e y V a l u e O f D i a g r a m O b j e c t K e y a n y T y p e z b w N T n L X > < a : K e y V a l u e O f D i a g r a m O b j e c t K e y a n y T y p e z b w N T n L X > < a : K e y > < K e y > L i n k s \ & l t ; C o l u m n s \ S u m   o f   A m o u n t   2 & g t ; - & l t ; M e a s u r e s \ A m o u n t & g t ; < / K e y > < / a : K e y > < a : V a l u e   i : t y p e = " M e a s u r e G r i d V i e w S t a t e I D i a g r a m L i n k " / > < / a : K e y V a l u e O f D i a g r a m O b j e c t K e y a n y T y p e z b w N T n L X > < a : K e y V a l u e O f D i a g r a m O b j e c t K e y a n y T y p e z b w N T n L X > < a : K e y > < K e y > L i n k s \ & l t ; C o l u m n s \ S u m   o f   A m o u n t   2 & g t ; - & l t ; M e a s u r e s \ A m o u n t & g t ; \ C O L U M N < / K e y > < / a : K e y > < a : V a l u e   i : t y p e = " M e a s u r e G r i d V i e w S t a t e I D i a g r a m L i n k E n d p o i n t " / > < / a : K e y V a l u e O f D i a g r a m O b j e c t K e y a n y T y p e z b w N T n L X > < a : K e y V a l u e O f D i a g r a m O b j e c t K e y a n y T y p e z b w N T n L X > < a : K e y > < K e y > L i n k s \ & l t ; C o l u m n s \ S u m   o f   A m o u n t   2 & g t ; - & l t ; M e a s u r e s \ A m o u n t & g t ; \ M E A S U R E < / K e y > < / a : K e y > < a : V a l u e   i : t y p e = " M e a s u r e G r i d V i e w S t a t e I D i a g r a m L i n k E n d p o i n t " / > < / a : K e y V a l u e O f D i a g r a m O b j e c t K e y a n y T y p e z b w N T n L X > < / V i e w S t a t e s > < / D i a g r a m M a n a g e r . S e r i a l i z a b l e D i a g r a m > < D i a g r a m M a n a g e r . S e r i a l i z a b l e D i a g r a m > < A d a p t e r   i : t y p e = " M e a s u r e D i a g r a m S a n d b o x A d a p t e r " > < T a b l e N a m e > T a b l e 9 < / 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 T a b l e 9 < / 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 C o l u m n s \ D i s p l a y   T o p   N < / K e y > < / D i a g r a m O b j e c t K e y > < D i a g r a m O b j e c t K e y > < K e y > M e a s u r e s \ S u m   o f   D i s p l a y   T o p   N < / K e y > < / D i a g r a m O b j e c t K e y > < D i a g r a m O b j e c t K e y > < K e y > M e a s u r e s \ S u m   o f   D i s p l a y   T o p   N \ T a g I n f o \ F o r m u l a < / K e y > < / D i a g r a m O b j e c t K e y > < D i a g r a m O b j e c t K e y > < K e y > M e a s u r e s \ S u m   o f   D i s p l a y   T o p   N \ T a g I n f o \ V a l u e < / K e y > < / D i a g r a m O b j e c t K e y > < D i a g r a m O b j e c t K e y > < K e y > L i n k s \ & l t ; C o l u m n s \ S u m   o f   D i s p l a y   T o p   N & g t ; - & l t ; M e a s u r e s \ D i s p l a y   T o p   N & g t ; < / K e y > < / D i a g r a m O b j e c t K e y > < D i a g r a m O b j e c t K e y > < K e y > L i n k s \ & l t ; C o l u m n s \ S u m   o f   D i s p l a y   T o p   N & g t ; - & l t ; M e a s u r e s \ D i s p l a y   T o p   N & g t ; \ C O L U M N < / K e y > < / D i a g r a m O b j e c t K e y > < D i a g r a m O b j e c t K e y > < K e y > L i n k s \ & l t ; C o l u m n s \ S u m   o f   D i s p l a y   T o p   N & g t ; - & l t ; M e a s u r e s \ D i s p l a y   T o p   N & g t ; \ M E A S U R E 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 C o l u m n s \ D i s p l a y   T o p   N < / K e y > < / a : K e y > < a : V a l u e   i : t y p e = " M e a s u r e G r i d N o d e V i e w S t a t e " > < L a y e d O u t > t r u e < / L a y e d O u t > < / a : V a l u e > < / a : K e y V a l u e O f D i a g r a m O b j e c t K e y a n y T y p e z b w N T n L X > < a : K e y V a l u e O f D i a g r a m O b j e c t K e y a n y T y p e z b w N T n L X > < a : K e y > < K e y > M e a s u r e s \ S u m   o f   D i s p l a y   T o p   N < / K e y > < / a : K e y > < a : V a l u e   i : t y p e = " M e a s u r e G r i d N o d e V i e w S t a t e " > < L a y e d O u t > t r u e < / L a y e d O u t > < W a s U I I n v i s i b l e > t r u e < / W a s U I I n v i s i b l e > < / a : V a l u e > < / a : K e y V a l u e O f D i a g r a m O b j e c t K e y a n y T y p e z b w N T n L X > < a : K e y V a l u e O f D i a g r a m O b j e c t K e y a n y T y p e z b w N T n L X > < a : K e y > < K e y > M e a s u r e s \ S u m   o f   D i s p l a y   T o p   N \ T a g I n f o \ F o r m u l a < / K e y > < / a : K e y > < a : V a l u e   i : t y p e = " M e a s u r e G r i d V i e w S t a t e I D i a g r a m T a g A d d i t i o n a l I n f o " / > < / a : K e y V a l u e O f D i a g r a m O b j e c t K e y a n y T y p e z b w N T n L X > < a : K e y V a l u e O f D i a g r a m O b j e c t K e y a n y T y p e z b w N T n L X > < a : K e y > < K e y > M e a s u r e s \ S u m   o f   D i s p l a y   T o p   N \ T a g I n f o \ V a l u e < / K e y > < / a : K e y > < a : V a l u e   i : t y p e = " M e a s u r e G r i d V i e w S t a t e I D i a g r a m T a g A d d i t i o n a l I n f o " / > < / a : K e y V a l u e O f D i a g r a m O b j e c t K e y a n y T y p e z b w N T n L X > < a : K e y V a l u e O f D i a g r a m O b j e c t K e y a n y T y p e z b w N T n L X > < a : K e y > < K e y > L i n k s \ & l t ; C o l u m n s \ S u m   o f   D i s p l a y   T o p   N & g t ; - & l t ; M e a s u r e s \ D i s p l a y   T o p   N & g t ; < / K e y > < / a : K e y > < a : V a l u e   i : t y p e = " M e a s u r e G r i d V i e w S t a t e I D i a g r a m L i n k " / > < / a : K e y V a l u e O f D i a g r a m O b j e c t K e y a n y T y p e z b w N T n L X > < a : K e y V a l u e O f D i a g r a m O b j e c t K e y a n y T y p e z b w N T n L X > < a : K e y > < K e y > L i n k s \ & l t ; C o l u m n s \ S u m   o f   D i s p l a y   T o p   N & g t ; - & l t ; M e a s u r e s \ D i s p l a y   T o p   N & g t ; \ C O L U M N < / K e y > < / a : K e y > < a : V a l u e   i : t y p e = " M e a s u r e G r i d V i e w S t a t e I D i a g r a m L i n k E n d p o i n t " / > < / a : K e y V a l u e O f D i a g r a m O b j e c t K e y a n y T y p e z b w N T n L X > < a : K e y V a l u e O f D i a g r a m O b j e c t K e y a n y T y p e z b w N T n L X > < a : K e y > < K e y > L i n k s \ & l t ; C o l u m n s \ S u m   o f   D i s p l a y   T o p   N & g t ; - & l t ; M e a s u r e s \ D i s p l a y   T o p   N & g t ; \ M E A S U R E 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 T a g s \ T a b l e s \ & l t ; T a b l e s \ f e e s & g t ; < / K e y > < / D i a g r a m O b j e c t K e y > < D i a g r a m O b j e c t K e y > < K e y > D y n a m i c   T a g s \ T a b l e s \ & l t ; T a b l e s \ I n d i _ b d g t & g t ; < / K e y > < / D i a g r a m O b j e c t K e y > < D i a g r a m O b j e c t K e y > < K e y > D y n a m i c   T a g s \ T a b l e s \ & l t ; T a b l e s \ i n v o i c e & g t ; < / K e y > < / D i a g r a m O b j e c t K e y > < D i a g r a m O b j e c t K e y > < K e y > D y n a m i c   T a g s \ T a b l e s \ & l t ; T a b l e s \ m e e t i n g _ l i s t & g t ; < / K e y > < / D i a g r a m O b j e c t K e y > < D i a g r a m O b j e c t K e y > < K e y > D y n a m i c   T a g s \ T a b l e s \ & l t ; T a b l e s \ g c r m _ o p p o r t u n i t y & g t ; < / K e y > < / D i a g r a m O b j e c t K e y > < D i a g r a m O b j e c t K e y > < K e y > D y n a m i c   T a g s \ T a b l e s \ & l t ; T a b l e s \ T a b l e 9 & g t ; < / 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 I d < / K e y > < / D i a g r a m O b j e c t K e y > < D i a g r a m O b j e c t K e y > < K e y > T a b l e s \ b r o k e r a g e \ C o l u m n s \ A c c o u n t   E x e   I D < / 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 T a b l e s \ b r o k e r a g e \ M e a s u r e s \ S u m   o f   A m o u n t   2 < / K e y > < / D i a g r a m O b j e c t K e y > < D i a g r a m O b j e c t K e y > < K e y > T a b l e s \ b r o k e r a g e \ S u m   o f   A m o u n t   2 \ A d d i t i o n a l   I n f o \ I m p l i c i t   M e a s u r e 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 T a b l e s \ f e e s \ C o l u m n s \ S a l e s p e r s o n   I D < / 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 T a b l e s \ f e e s \ M e a s u r e s \ S u m   o f   A m o u n t   3 < / K e y > < / D i a g r a m O b j e c t K e y > < D i a g r a m O b j e c t K e y > < K e y > T a b l e s \ f e e s \ S u m   o f   A m o u n t   3 \ A d d i t i o n a l   I n f o \ I m p l i c i t   M e a s u r e < / K e y > < / D i a g r a m O b j e c t K e y > < D i a g r a m O b j e c t K e y > < K e y > T a b l e s \ I n d i _ b d g t < / K e y > < / D i a g r a m O b j e c t K e y > < D i a g r a m O b j e c t K e y > < K e y > T a b l e s \ I n d i _ b d g t \ C o l u m n s \ B r a n c h < / K e y > < / D i a g r a m O b j e c t K e y > < D i a g r a m O b j e c t K e y > < K e y > T a b l e s \ I n d i _ b d g t \ C o l u m n s \ S a l e s   p e r s o n   I D < / K e y > < / D i a g r a m O b j e c t K e y > < D i a g r a m O b j e c t K e y > < K e y > T a b l e s \ I n d i _ b d g t \ C o l u m n s \ E m p l o y e e   N a m e < / K e y > < / D i a g r a m O b j e c t K e y > < D i a g r a m O b j e c t K e y > < K e y > T a b l e s \ I n d i _ b d g t \ C o l u m n s \ N e w   R o l e 2 < / K e y > < / D i a g r a m O b j e c t K e y > < D i a g r a m O b j e c t K e y > < K e y > T a b l e s \ I n d i _ b d g t \ C o l u m n s \ N e w   B u d g e t < / K e y > < / D i a g r a m O b j e c t K e y > < D i a g r a m O b j e c t K e y > < K e y > T a b l e s \ I n d i _ b d g t \ C o l u m n s \ C r o s s   s e l l   b u g d e t < / K e y > < / D i a g r a m O b j e c t K e y > < D i a g r a m O b j e c t K e y > < K e y > T a b l e s \ I n d i _ b d g t \ C o l u m n s \ R e n e w a l   B u d g e t < / K e y > < / D i a g r a m O b j e c t K e y > < D i a g r a m O b j e c t K e y > < K e y > T a b l e s \ I n d i _ b d g t \ M e a s u r e s \ S u m   o f   N e w   B u d g e t < / K e y > < / D i a g r a m O b j e c t K e y > < D i a g r a m O b j e c t K e y > < K e y > T a b l e s \ I n d i _ b d g t \ S u m   o f   N e w   B u d g e t \ A d d i t i o n a l   I n f o \ I m p l i c i t   M e a s u r e < / K e y > < / D i a g r a m O b j e c t K e y > < D i a g r a m O b j e c t K e y > < K e y > T a b l e s \ I n d i _ b d g t \ M e a s u r e s \ S u m   o f   C r o s s   s e l l   b u g d e t < / K e y > < / D i a g r a m O b j e c t K e y > < D i a g r a m O b j e c t K e y > < K e y > T a b l e s \ I n d i _ b d g t \ S u m   o f   C r o s s   s e l l   b u g d e t \ A d d i t i o n a l   I n f o \ I m p l i c i t   M e a s u r e < / K e y > < / D i a g r a m O b j e c t K e y > < D i a g r a m O b j e c t K e y > < K e y > T a b l e s \ I n d i _ b d g t \ M e a s u r e s \ S u m   o f   R e n e w a l   B u d g e t < / K e y > < / D i a g r a m O b j e c t K e y > < D i a g r a m O b j e c t K e y > < K e y > T a b l e s \ I n d i _ b d g t \ S u m   o f   R e n e w a l   B u d g e t \ A d d i t i o n a l   I n f o \ I m p l i c i t   M e a s u r e < / 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  I D < / 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 T a b l e s \ i n v o i c e \ M e a s u r e s \ S u m   o f   A m o u n t < / K e y > < / D i a g r a m O b j e c t K e y > < D i a g r a m O b j e c t K e y > < K e y > T a b l e s \ i n v o i c e \ S u m   o f   A m o u n t \ A d d i t i o n a l   I n f o \ I m p l i c i t   M e a s u r e < / K e y > < / D i a g r a m O b j e c t K e y > < D i a g r a m O b j e c t K e y > < K e y > T a b l e s \ i n v o i c e \ M e a s u r e s \ C o u n t   o f   A m o u n t < / K e y > < / D i a g r a m O b j e c t K e y > < D i a g r a m O b j e c t K e y > < K e y > T a b l e s \ i n v o i c e \ C o u n t   o f   A m o u n t \ A d d i t i o n a l   I n f o \ I m p l i c i t   M e a s u r e < / K e y > < / D i a g r a m O b j e c t K e y > < D i a g r a m O b j e c t K e y > < K e y > T a b l e s \ i n v o i c e \ M e a s u r e s \ C o u n t   o f   i n c o m e _ c l a s s < / K e y > < / D i a g r a m O b j e c t K e y > < D i a g r a m O b j e c t K e y > < K e y > T a b l e s \ i n v o i c e \ C o u n t   o f   i n c o m e _ c l a s s \ A d d i t i o n a l   I n f o \ I m p l i c i t   M e a s u r e < / K e y > < / D i a g r a m O b j e c t K e y > < D i a g r a m O b j e c t K e y > < K e y > T a b l e s \ m e e t i n g _ l i s t < / K e y > < / D i a g r a m O b j e c t K e y > < D i a g r a m O b j e c t K e y > < K e y > T a b l e s \ m e e t i n g _ l i s t \ C o l u m n s \ A c c o u n t   E x e   I D < / K e y > < / D i a g r a m O b j e c t K e y > < D i a g r a m O b j e c t K e y > < K e y > T a b l e s \ m e e t i n g _ l i s t \ C o l u m n s \ A c c o u n t   E x e c u t i v e < / K e y > < / D i a g r a m O b j e c t K e y > < D i a g r a m O b j e c t K e y > < K e y > T a b l e s \ m e e t i n g _ l i s t \ C o l u m n s \ b r a n c h _ n a m e < / K e y > < / D i a g r a m O b j e c t K e y > < D i a g r a m O b j e c t K e y > < K e y > T a b l e s \ m e e t i n g _ l i s t \ C o l u m n s \ g l o b a l _ a t t e n d e e s < / K e y > < / D i a g r a m O b j e c t K e y > < D i a g r a m O b j e c t K e y > < K e y > T a b l e s \ m e e t i n g _ l i s t \ C o l u m n s \ m e e t i n g _ d a t e < / K e y > < / D i a g r a m O b j e c t K e y > < D i a g r a m O b j e c t K e y > < K e y > T a b l e s \ m e e t i n g _ l i s t \ C o l u m n s \ m e e t i n g _ d a t e   ( Y e a r ) < / K e y > < / D i a g r a m O b j e c t K e y > < D i a g r a m O b j e c t K e y > < K e y > T a b l e s \ m e e t i n g _ l i s t \ C o l u m n s \ m e e t i n g _ d a t e   ( Q u a r t e r ) < / K e y > < / D i a g r a m O b j e c t K e y > < D i a g r a m O b j e c t K e y > < K e y > T a b l e s \ m e e t i n g _ l i s t \ C o l u m n s \ m e e t i n g _ d a t e   ( M o n t h   I n d e x ) < / K e y > < / D i a g r a m O b j e c t K e y > < D i a g r a m O b j e c t K e y > < K e y > T a b l e s \ m e e t i n g _ l i s t \ C o l u m n s \ m e e t i n g _ d a t e   ( M o n t h ) < / K e y > < / D i a g r a m O b j e c t K e y > < D i a g r a m O b j e c t K e y > < K e y > T a b l e s \ m e e t i n g _ l i s t \ M e a s u r e s \ C o u n t   o f   m e e t i n g _ d a t e   ( Y e a r ) < / K e y > < / D i a g r a m O b j e c t K e y > < D i a g r a m O b j e c t K e y > < K e y > T a b l e s \ m e e t i n g _ l i s t \ C o u n t   o f   m e e t i n g _ d a t e   ( Y e a r ) \ A d d i t i o n a l   I n f o \ I m p l i c i t   M e a s u r e < / K e y > < / D i a g r a m O b j e c t K e y > < D i a g r a m O b j e c t K e y > < K e y > T a b l e s \ m e e t i n g _ l i s t \ M e a s u r e s \ C o u n t   o f   m e e t i n g _ d a t e < / K e y > < / D i a g r a m O b j e c t K e y > < D i a g r a m O b j e c t K e y > < K e y > T a b l e s \ m e e t i n g _ l i s t \ C o u n t   o f   m e e t i n g _ d a t e \ A d d i t i o n a l   I n f o \ I m p l i c i t   M e a s u r e < / K e y > < / D i a g r a m O b j e c t K e y > < D i a g r a m O b j e c t K e y > < K e y > T a b l e s \ g c r m _ o p p o r t u n i t y < / K e y > < / D i a g r a m O b j e c t K e y > < D i a g r a m O b j e c t K e y > < K e y > T a b l e s \ g c r m _ o p p o r t u n i t y \ C o l u m n s \ o p p o r t u n i t y _ n a m e < / K e y > < / D i a g r a m O b j e c t K e y > < D i a g r a m O b j e c t K e y > < K e y > T a b l e s \ g c r m _ o p p o r t u n i t y \ C o l u m n s \ o p p o r t u n i t y _ i d < / K e y > < / D i a g r a m O b j e c t K e y > < D i a g r a m O b j e c t K e y > < K e y > T a b l e s \ g c r m _ o p p o r t u n i t y \ C o l u m n s \ A c c o u n t   E x e   I d < / K e y > < / D i a g r a m O b j e c t K e y > < D i a g r a m O b j e c t K e y > < K e y > T a b l e s \ g c r m _ o p p o r t u n i t y \ C o l u m n s \ A c c o u n t   E x e c u t i v e < / K e y > < / D i a g r a m O b j e c t K e y > < D i a g r a m O b j e c t K e y > < K e y > T a b l e s \ g c r m _ o p p o r t u n i t y \ C o l u m n s \ p r e m i u m _ a m o u n t < / K e y > < / D i a g r a m O b j e c t K e y > < D i a g r a m O b j e c t K e y > < K e y > T a b l e s \ g c r m _ o p p o r t u n i t y \ C o l u m n s \ r e v e n u e _ a m o u n t < / K e y > < / D i a g r a m O b j e c t K e y > < D i a g r a m O b j e c t K e y > < K e y > T a b l e s \ g c r m _ o p p o r t u n i t y \ C o l u m n s \ c l o s i n g _ d a t e < / K e y > < / D i a g r a m O b j e c t K e y > < D i a g r a m O b j e c t K e y > < K e y > T a b l e s \ g c r m _ o p p o r t u n i t y \ C o l u m n s \ s t a g e < / K e y > < / D i a g r a m O b j e c t K e y > < D i a g r a m O b j e c t K e y > < K e y > T a b l e s \ g c r m _ o p p o r t u n i t y \ C o l u m n s \ b r a n c h < / K e y > < / D i a g r a m O b j e c t K e y > < D i a g r a m O b j e c t K e y > < K e y > T a b l e s \ g c r m _ o p p o r t u n i t y \ C o l u m n s \ s p e c i a l t y < / K e y > < / D i a g r a m O b j e c t K e y > < D i a g r a m O b j e c t K e y > < K e y > T a b l e s \ g c r m _ o p p o r t u n i t y \ C o l u m n s \ p r o d u c t _ g r o u p < / K e y > < / D i a g r a m O b j e c t K e y > < D i a g r a m O b j e c t K e y > < K e y > T a b l e s \ g c r m _ o p p o r t u n i t y \ C o l u m n s \ p r o d u c t _ s u b _ g r o u p < / K e y > < / D i a g r a m O b j e c t K e y > < D i a g r a m O b j e c t K e y > < K e y > T a b l e s \ g c r m _ o p p o r t u n i t y \ C o l u m n s \ r i s k _ d e t a i l s < / K e y > < / D i a g r a m O b j e c t K e y > < D i a g r a m O b j e c t K e y > < K e y > T a b l e s \ g c r m _ o p p o r t u n i t y \ M e a s u r e s \ S u m   o f   r e v e n u e _ a m o u n t < / K e y > < / D i a g r a m O b j e c t K e y > < D i a g r a m O b j e c t K e y > < K e y > T a b l e s \ g c r m _ o p p o r t u n i t y \ S u m   o f   r e v e n u e _ a m o u n t \ A d d i t i o n a l   I n f o \ I m p l i c i t   M e a s u r e < / K e y > < / D i a g r a m O b j e c t K e y > < D i a g r a m O b j e c t K e y > < K e y > T a b l e s \ g c r m _ o p p o r t u n i t y \ M e a s u r e s \ C o u n t   o f   p r o d u c t _ g r o u p < / K e y > < / D i a g r a m O b j e c t K e y > < D i a g r a m O b j e c t K e y > < K e y > T a b l e s \ g c r m _ o p p o r t u n i t y \ C o u n t   o f   p r o d u c t _ g r o u p \ A d d i t i o n a l   I n f o \ I m p l i c i t   M e a s u r e < / K e y > < / D i a g r a m O b j e c t K e y > < D i a g r a m O b j e c t K e y > < K e y > T a b l e s \ g c r m _ o p p o r t u n i t y \ M e a s u r e s \ C o u n t   o f   o p p o r t u n i t y _ n a m e < / K e y > < / D i a g r a m O b j e c t K e y > < D i a g r a m O b j e c t K e y > < K e y > T a b l e s \ g c r m _ o p p o r t u n i t y \ C o u n t   o f   o p p o r t u n i t y _ n a m e \ A d d i t i o n a l   I n f o \ I m p l i c i t   M e a s u r e < / K e y > < / D i a g r a m O b j e c t K e y > < D i a g r a m O b j e c t K e y > < K e y > T a b l e s \ T a b l e 9 < / K e y > < / D i a g r a m O b j e c t K e y > < D i a g r a m O b j e c t K e y > < K e y > T a b l e s \ T a b l e 9 \ C o l u m n s \ D i s p l a y   T o p   N < / K e y > < / D i a g r a m O b j e c t K e y > < D i a g r a m O b j e c t K e y > < K e y > T a b l e s \ T a b l e 9 \ M e a s u r e s \ S u m   o f   D i s p l a y   T o p   N < / K e y > < / D i a g r a m O b j e c t K e y > < D i a g r a m O b j e c t K e y > < K e y > T a b l e s \ T a b l e 9 \ S u m   o f   D i s p l a y   T o p   N \ A d d i t i o n a l 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 1 4 5 8 . 6 2 2 8 6 3 4 0 5 9 9 4 8 < / 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 T a g s \ T a b l e s \ & l t ; T a b l e s \ I n d i _ b d g t & g t ; 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 T a g s \ T a b l e s \ & l t ; T a b l e s \ m e e t i n g _ l i s t & g t ; < / K e y > < / a : K e y > < a : V a l u e   i : t y p e = " D i a g r a m D i s p l a y T a g V i e w S t a t e " > < I s N o t F i l t e r e d O u t > t r u e < / I s N o t F i l t e r e d O u t > < / a : V a l u e > < / a : K e y V a l u e O f D i a g r a m O b j e c t K e y a n y T y p e z b w N T n L X > < a : K e y V a l u e O f D i a g r a m O b j e c t K e y a n y T y p e z b w N T n L X > < a : K e y > < K e y > D y n a m i c   T a g s \ T a b l e s \ & l t ; T a b l e s \ g c r m _ o p p o r t u n i t y & g t ; < / K e y > < / a : K e y > < a : V a l u e   i : t y p e = " D i a g r a m D i s p l a y T a g V i e w S t a t e " > < I s N o t F i l t e r e d O u t > t r u e < / I s N o t F i l t e r e d O u t > < / a : V a l u e > < / a : K e y V a l u e O f D i a g r a m O b j e c t K e y a n y T y p e z b w N T n L X > < a : K e y V a l u e O f D i a g r a m O b j e c t K e y a n y T y p e z b w N T n L X > < a : K e y > < K e y > D y n a m i c   T a g s \ T a b l e s \ & l t ; T a b l e s \ T a b l e 9 & g t ; < / K e y > < / a : K e y > < a : V a l u e   i : t y p e = " D i a g r a m D i s p l a y T a g V i e w S t a t e " > < I s N o t F i l t e r e d O u t > t r u e < / I s N o t F i l t e r e d O u t > < / a : V a l u e > < / a : K e y V a l u e O f D i a g r a m O b j e c t K e y a n y T y p e z b w N T n L X > < a : K e y V a l u e O f D i a g r a m O b j e c t K e y a n y T y p e z b w N T n L X > < a : K e y > < K e y > T a b l e s \ b r o k e r a g e < / K e y > < / a : K e y > < a : V a l u e   i : t y p e = " D i a g r a m D i s p l a y N o d e V i e w S t a t e " > < H e i g h t > 1 5 0 < / H e i g h t > < I s E x p a n d e d > t r u e < / I s E x p a n d e d > < L a y e d O u t > t r u e < / L a y e d O u t > < 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 I d < / K e y > < / a : K e y > < a : V a l u e   i : t y p e = " D i a g r a m D i s p l a y N o d e V i e w S t a t e " > < H e i g h t > 1 5 0 < / H e i g h t > < I s E x p a n d e d > t r u e < / I s E x p a n d e d > < W i d t h > 2 0 0 < / W i d t h > < / a : V a l u e > < / a : K e y V a l u e O f D i a g r a m O b j e c t K e y a n y T y p e z b w N T n L X > < a : K e y V a l u e O f D i a g r a m O b j e c t K e y a n y T y p e z b w N T n L X > < a : K e y > < K e y > T a b l e s \ b r o k e r a g e \ C o l u m n s \ A c c o u n t   E x e   I D < / 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 T a b l e s \ b r o k e r a g e \ M e a s u r e s \ S u m   o f   A m o u n t   2 < / K e y > < / a : K e y > < a : V a l u e   i : t y p e = " D i a g r a m D i s p l a y N o d e V i e w S t a t e " > < H e i g h t > 1 5 0 < / H e i g h t > < I s E x p a n d e d > t r u e < / I s E x p a n d e d > < W i d t h > 2 0 0 < / W i d t h > < / a : V a l u e > < / a : K e y V a l u e O f D i a g r a m O b j e c t K e y a n y T y p e z b w N T n L X > < a : K e y V a l u e O f D i a g r a m O b j e c t K e y a n y T y p e z b w N T n L X > < a : K e y > < K e y > T a b l e s \ b r o k e r a g e \ S u m   o f   A m o u n t   2 \ A d d i t i o n a l   I n f o \ I m p l i c i t   M e a s u r e < / K e y > < / a : K e y > < a : V a l u e   i : t y p e = " D i a g r a m D i s p l a y V i e w S t a t e I D i a g r a m T a g A d d i t i o n a l I n f o " / > < / a : K e y V a l u e O f D i a g r a m O b j e c t K e y a n y T y p e z b w N T n L X > < a : K e y V a l u e O f D i a g r a m O b j e c t K e y a n y T y p e z b w N T n L X > < a : K e y > < K e y > T a b l e s \ f e e s < / K e y > < / a : K e y > < a : V a l u e   i : t y p e = " D i a g r a m D i s p l a y N o d e V i e w S t a t e " > < H e i g h t > 1 5 0 < / H e i g h t > < I s E x p a n d e d > t r u e < / I s E x p a n d e d > < L a y e d O u t > t r u e < / L a y e d O u t > < L e f t > 3 2 9 . 9 0 3 8 1 0 5 6 7 6 6 5 8 < / L e f t > < T a b I n d e x > 1 < / T a b I n d e x > < 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 T a b l e s \ f e e s \ C o l u m n s \ S a l e s p e r s o n   I D < / 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 T a b l e s \ f e e s \ M e a s u r e s \ S u m   o f   A m o u n t   3 < / K e y > < / a : K e y > < a : V a l u e   i : t y p e = " D i a g r a m D i s p l a y N o d e V i e w S t a t e " > < H e i g h t > 1 5 0 < / H e i g h t > < I s E x p a n d e d > t r u e < / I s E x p a n d e d > < W i d t h > 2 0 0 < / W i d t h > < / a : V a l u e > < / a : K e y V a l u e O f D i a g r a m O b j e c t K e y a n y T y p e z b w N T n L X > < a : K e y V a l u e O f D i a g r a m O b j e c t K e y a n y T y p e z b w N T n L X > < a : K e y > < K e y > T a b l e s \ f e e s \ S u m   o f   A m o u n t   3 \ A d d i t i o n a l   I n f o \ I m p l i c i t   M e a s u r e < / K e y > < / a : K e y > < a : V a l u e   i : t y p e = " D i a g r a m D i s p l a y V i e w S t a t e I D i a g r a m T a g A d d i t i o n a l I n f o " / > < / a : K e y V a l u e O f D i a g r a m O b j e c t K e y a n y T y p e z b w N T n L X > < a : K e y V a l u e O f D i a g r a m O b j e c t K e y a n y T y p e z b w N T n L X > < a : K e y > < K e y > T a b l e s \ I n d i _ b d g t < / K e y > < / a : K e y > < a : V a l u e   i : t y p e = " D i a g r a m D i s p l a y N o d e V i e w S t a t e " > < H e i g h t > 1 5 0 < / H e i g h t > < I s E x p a n d e d > t r u e < / I s E x p a n d e d > < L a y e d O u t > t r u e < / L a y e d O u t > < L e f t > 6 5 9 . 8 0 7 6 2 1 1 3 5 3 3 1 6 < / L e f t > < T a b I n d e x > 2 < / T a b I n d e x > < W i d t h > 2 0 0 < / W i d t h > < / a : V a l u e > < / a : K e y V a l u e O f D i a g r a m O b j e c t K e y a n y T y p e z b w N T n L X > < a : K e y V a l u e O f D i a g r a m O b j e c t K e y a n y T y p e z b w N T n L X > < a : K e y > < K e y > T a b l e s \ I n d i _ b d g t \ C o l u m n s \ B r a n c h < / K e y > < / a : K e y > < a : V a l u e   i : t y p e = " D i a g r a m D i s p l a y N o d e V i e w S t a t e " > < H e i g h t > 1 5 0 < / H e i g h t > < I s E x p a n d e d > t r u e < / I s E x p a n d e d > < W i d t h > 2 0 0 < / W i d t h > < / a : V a l u e > < / a : K e y V a l u e O f D i a g r a m O b j e c t K e y a n y T y p e z b w N T n L X > < a : K e y V a l u e O f D i a g r a m O b j e c t K e y a n y T y p e z b w N T n L X > < a : K e y > < K e y > T a b l e s \ I n d i _ b d g t \ C o l u m n s \ S a l e s   p e r s o n   I D < / K e y > < / a : K e y > < a : V a l u e   i : t y p e = " D i a g r a m D i s p l a y N o d e V i e w S t a t e " > < H e i g h t > 1 5 0 < / H e i g h t > < I s E x p a n d e d > t r u e < / I s E x p a n d e d > < W i d t h > 2 0 0 < / W i d t h > < / a : V a l u e > < / a : K e y V a l u e O f D i a g r a m O b j e c t K e y a n y T y p e z b w N T n L X > < a : K e y V a l u e O f D i a g r a m O b j e c t K e y a n y T y p e z b w N T n L X > < a : K e y > < K e y > T a b l e s \ I n d i _ b d g t \ C o l u m n s \ E m p l o y e e   N a m e < / K e y > < / a : K e y > < a : V a l u e   i : t y p e = " D i a g r a m D i s p l a y N o d e V i e w S t a t e " > < H e i g h t > 1 5 0 < / H e i g h t > < I s E x p a n d e d > t r u e < / I s E x p a n d e d > < W i d t h > 2 0 0 < / W i d t h > < / a : V a l u e > < / a : K e y V a l u e O f D i a g r a m O b j e c t K e y a n y T y p e z b w N T n L X > < a : K e y V a l u e O f D i a g r a m O b j e c t K e y a n y T y p e z b w N T n L X > < a : K e y > < K e y > T a b l e s \ I n d i _ b d g t \ C o l u m n s \ N e w   R o l e 2 < / K e y > < / a : K e y > < a : V a l u e   i : t y p e = " D i a g r a m D i s p l a y N o d e V i e w S t a t e " > < H e i g h t > 1 5 0 < / H e i g h t > < I s E x p a n d e d > t r u e < / I s E x p a n d e d > < W i d t h > 2 0 0 < / W i d t h > < / a : V a l u e > < / a : K e y V a l u e O f D i a g r a m O b j e c t K e y a n y T y p e z b w N T n L X > < a : K e y V a l u e O f D i a g r a m O b j e c t K e y a n y T y p e z b w N T n L X > < a : K e y > < K e y > T a b l e s \ I n d i _ b d g t \ C o l u m n s \ N e w   B u d g e t < / K e y > < / a : K e y > < a : V a l u e   i : t y p e = " D i a g r a m D i s p l a y N o d e V i e w S t a t e " > < H e i g h t > 1 5 0 < / H e i g h t > < I s E x p a n d e d > t r u e < / I s E x p a n d e d > < W i d t h > 2 0 0 < / W i d t h > < / a : V a l u e > < / a : K e y V a l u e O f D i a g r a m O b j e c t K e y a n y T y p e z b w N T n L X > < a : K e y V a l u e O f D i a g r a m O b j e c t K e y a n y T y p e z b w N T n L X > < a : K e y > < K e y > T a b l e s \ I n d i _ b d g t \ C o l u m n s \ C r o s s   s e l l   b u g d e t < / K e y > < / a : K e y > < a : V a l u e   i : t y p e = " D i a g r a m D i s p l a y N o d e V i e w S t a t e " > < H e i g h t > 1 5 0 < / H e i g h t > < I s E x p a n d e d > t r u e < / I s E x p a n d e d > < W i d t h > 2 0 0 < / W i d t h > < / a : V a l u e > < / a : K e y V a l u e O f D i a g r a m O b j e c t K e y a n y T y p e z b w N T n L X > < a : K e y V a l u e O f D i a g r a m O b j e c t K e y a n y T y p e z b w N T n L X > < a : K e y > < K e y > T a b l e s \ I n d i _ b d g t \ C o l u m n s \ R e n e w a l   B u d g e t < / K e y > < / a : K e y > < a : V a l u e   i : t y p e = " D i a g r a m D i s p l a y N o d e V i e w S t a t e " > < H e i g h t > 1 5 0 < / H e i g h t > < I s E x p a n d e d > t r u e < / I s E x p a n d e d > < W i d t h > 2 0 0 < / W i d t h > < / a : V a l u e > < / a : K e y V a l u e O f D i a g r a m O b j e c t K e y a n y T y p e z b w N T n L X > < a : K e y V a l u e O f D i a g r a m O b j e c t K e y a n y T y p e z b w N T n L X > < a : K e y > < K e y > T a b l e s \ I n d i _ b d g t \ M e a s u r e s \ S u m   o f   N e w   B u d g e t < / K e y > < / a : K e y > < a : V a l u e   i : t y p e = " D i a g r a m D i s p l a y N o d e V i e w S t a t e " > < H e i g h t > 1 5 0 < / H e i g h t > < I s E x p a n d e d > t r u e < / I s E x p a n d e d > < W i d t h > 2 0 0 < / W i d t h > < / a : V a l u e > < / a : K e y V a l u e O f D i a g r a m O b j e c t K e y a n y T y p e z b w N T n L X > < a : K e y V a l u e O f D i a g r a m O b j e c t K e y a n y T y p e z b w N T n L X > < a : K e y > < K e y > T a b l e s \ I n d i _ b d g t \ S u m   o f   N e w   B u d g e t \ A d d i t i o n a l   I n f o \ I m p l i c i t   M e a s u r e < / K e y > < / a : K e y > < a : V a l u e   i : t y p e = " D i a g r a m D i s p l a y V i e w S t a t e I D i a g r a m T a g A d d i t i o n a l I n f o " / > < / a : K e y V a l u e O f D i a g r a m O b j e c t K e y a n y T y p e z b w N T n L X > < a : K e y V a l u e O f D i a g r a m O b j e c t K e y a n y T y p e z b w N T n L X > < a : K e y > < K e y > T a b l e s \ I n d i _ b d g t \ M e a s u r e s \ S u m   o f   C r o s s   s e l l   b u g d e t < / K e y > < / a : K e y > < a : V a l u e   i : t y p e = " D i a g r a m D i s p l a y N o d e V i e w S t a t e " > < H e i g h t > 1 5 0 < / H e i g h t > < I s E x p a n d e d > t r u e < / I s E x p a n d e d > < W i d t h > 2 0 0 < / W i d t h > < / a : V a l u e > < / a : K e y V a l u e O f D i a g r a m O b j e c t K e y a n y T y p e z b w N T n L X > < a : K e y V a l u e O f D i a g r a m O b j e c t K e y a n y T y p e z b w N T n L X > < a : K e y > < K e y > T a b l e s \ I n d i _ b d g t \ S u m   o f   C r o s s   s e l l   b u g d e t \ A d d i t i o n a l   I n f o \ I m p l i c i t   M e a s u r e < / K e y > < / a : K e y > < a : V a l u e   i : t y p e = " D i a g r a m D i s p l a y V i e w S t a t e I D i a g r a m T a g A d d i t i o n a l I n f o " / > < / a : K e y V a l u e O f D i a g r a m O b j e c t K e y a n y T y p e z b w N T n L X > < a : K e y V a l u e O f D i a g r a m O b j e c t K e y a n y T y p e z b w N T n L X > < a : K e y > < K e y > T a b l e s \ I n d i _ b d g t \ M e a s u r e s \ S u m   o f   R e n e w a l   B u d g e t < / K e y > < / a : K e y > < a : V a l u e   i : t y p e = " D i a g r a m D i s p l a y N o d e V i e w S t a t e " > < H e i g h t > 1 5 0 < / H e i g h t > < I s E x p a n d e d > t r u e < / I s E x p a n d e d > < W i d t h > 2 0 0 < / W i d t h > < / a : V a l u e > < / a : K e y V a l u e O f D i a g r a m O b j e c t K e y a n y T y p e z b w N T n L X > < a : K e y V a l u e O f D i a g r a m O b j e c t K e y a n y T y p e z b w N T n L X > < a : K e y > < K e y > T a b l e s \ I n d i _ b d g t \ S u m   o f   R e n e w a l   B u d g e t \ A d d i t i o n a l   I n f o \ I m p l i c i t   M e a s u r e < / K e y > < / a : K e y > < a : V a l u e   i : t y p e = " D i a g r a m D i s p l a y V i e w S t a t e I D i a g r a m T a g A d d i t i o n a l I n f o " / > < / a : K e y V a l u e O f D i a g r a m O b j e c t K e y a n y T y p e z b w N T n L X > < a : K e y V a l u e O f D i a g r a m O b j e c t K e y a n y T y p e z b w N T n L X > < a : K e y > < K e y > T a b l e s \ i n v o i c e < / K e y > < / a : K e y > < a : V a l u e   i : t y p e = " D i a g r a m D i s p l a y N o d e V i e w S t a t e " > < H e i g h t > 1 5 0 < / H e i g h t > < I s E x p a n d e d > t r u e < / I s E x p a n d e d > < L a y e d O u t > t r u e < / L a y e d O u t > < L e f t > 9 8 9 . 7 1 1 4 3 1 7 0 2 9 9 7 2 9 < / L e f t > < T a b I n d e x > 3 < / T a b I n d e x > < 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  I D < / 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 T a b l e s \ i n v o i c e \ M e a s u r e s \ S u m   o f   A m o u n t < / K e y > < / a : K e y > < a : V a l u e   i : t y p e = " D i a g r a m D i s p l a y N o d e V i e w S t a t e " > < H e i g h t > 1 5 0 < / H e i g h t > < I s E x p a n d e d > t r u e < / I s E x p a n d e d > < W i d t h > 2 0 0 < / W i d t h > < / a : V a l u e > < / a : K e y V a l u e O f D i a g r a m O b j e c t K e y a n y T y p e z b w N T n L X > < a : K e y V a l u e O f D i a g r a m O b j e c t K e y a n y T y p e z b w N T n L X > < a : K e y > < K e y > T a b l e s \ i n v o i c e \ S u m   o f   A m o u n t \ A d d i t i o n a l   I n f o \ I m p l i c i t   M e a s u r e < / K e y > < / a : K e y > < a : V a l u e   i : t y p e = " D i a g r a m D i s p l a y V i e w S t a t e I D i a g r a m T a g A d d i t i o n a l I n f o " / > < / a : K e y V a l u e O f D i a g r a m O b j e c t K e y a n y T y p e z b w N T n L X > < a : K e y V a l u e O f D i a g r a m O b j e c t K e y a n y T y p e z b w N T n L X > < a : K e y > < K e y > T a b l e s \ i n v o i c e \ M e a s u r e s \ C o u n t   o f   A m o u n t < / K e y > < / a : K e y > < a : V a l u e   i : t y p e = " D i a g r a m D i s p l a y N o d e V i e w S t a t e " > < H e i g h t > 1 5 0 < / H e i g h t > < I s E x p a n d e d > t r u e < / I s E x p a n d e d > < W i d t h > 2 0 0 < / W i d t h > < / a : V a l u e > < / a : K e y V a l u e O f D i a g r a m O b j e c t K e y a n y T y p e z b w N T n L X > < a : K e y V a l u e O f D i a g r a m O b j e c t K e y a n y T y p e z b w N T n L X > < a : K e y > < K e y > T a b l e s \ i n v o i c e \ C o u n t   o f   A m o u n t \ A d d i t i o n a l   I n f o \ I m p l i c i t   M e a s u r e < / K e y > < / a : K e y > < a : V a l u e   i : t y p e = " D i a g r a m D i s p l a y V i e w S t a t e I D i a g r a m T a g A d d i t i o n a l I n f o " / > < / a : K e y V a l u e O f D i a g r a m O b j e c t K e y a n y T y p e z b w N T n L X > < a : K e y V a l u e O f D i a g r a m O b j e c t K e y a n y T y p e z b w N T n L X > < a : K e y > < K e y > T a b l e s \ i n v o i c e \ M e a s u r e s \ C o u n t   o f   i n c o m e _ c l a s s < / K e y > < / a : K e y > < a : V a l u e   i : t y p e = " D i a g r a m D i s p l a y N o d e V i e w S t a t e " > < H e i g h t > 1 5 0 < / H e i g h t > < I s E x p a n d e d > t r u e < / I s E x p a n d e d > < W i d t h > 2 0 0 < / W i d t h > < / a : V a l u e > < / a : K e y V a l u e O f D i a g r a m O b j e c t K e y a n y T y p e z b w N T n L X > < a : K e y V a l u e O f D i a g r a m O b j e c t K e y a n y T y p e z b w N T n L X > < a : K e y > < K e y > T a b l e s \ i n v o i c e \ C o u n t   o f   i n c o m e _ c l a s s \ A d d i t i o n a l   I n f o \ I m p l i c i t   M e a s u r e < / K e y > < / a : K e y > < a : V a l u e   i : t y p e = " D i a g r a m D i s p l a y V i e w S t a t e I D i a g r a m T a g A d d i t i o n a l I n f o " / > < / a : K e y V a l u e O f D i a g r a m O b j e c t K e y a n y T y p e z b w N T n L X > < a : K e y V a l u e O f D i a g r a m O b j e c t K e y a n y T y p e z b w N T n L X > < a : K e y > < K e y > T a b l e s \ m e e t i n g _ l i s t < / K e y > < / a : K e y > < a : V a l u e   i : t y p e = " D i a g r a m D i s p l a y N o d e V i e w S t a t e " > < H e i g h t > 1 5 0 < / H e i g h t > < I s E x p a n d e d > t r u e < / I s E x p a n d e d > < L a y e d O u t > t r u e < / L a y e d O u t > < L e f t > 1 3 1 9 . 6 1 5 2 4 2 2 7 0 6 6 3 2 < / L e f t > < T a b I n d e x > 4 < / T a b I n d e x > < W i d t h > 2 0 0 < / W i d t h > < / a : V a l u e > < / a : K e y V a l u e O f D i a g r a m O b j e c t K e y a n y T y p e z b w N T n L X > < a : K e y V a l u e O f D i a g r a m O b j e c t K e y a n y T y p e z b w N T n L X > < a : K e y > < K e y > T a b l e s \ m e e t i n g _ l i s t \ C o l u m n s \ A c c o u n t   E x e   I D < / K e y > < / a : K e y > < a : V a l u e   i : t y p e = " D i a g r a m D i s p l a y N o d e V i e w S t a t e " > < H e i g h t > 1 5 0 < / H e i g h t > < I s E x p a n d e d > t r u e < / I s E x p a n d e d > < W i d t h > 2 0 0 < / W i d t h > < / a : V a l u e > < / a : K e y V a l u e O f D i a g r a m O b j e c t K e y a n y T y p e z b w N T n L X > < a : K e y V a l u e O f D i a g r a m O b j e c t K e y a n y T y p e z b w N T n L X > < a : K e y > < K e y > T a b l e s \ m e e t i n g _ l i s t \ C o l u m n s \ A c c o u n t   E x e c u t i v e < / K e y > < / a : K e y > < a : V a l u e   i : t y p e = " D i a g r a m D i s p l a y N o d e V i e w S t a t e " > < H e i g h t > 1 5 0 < / H e i g h t > < I s E x p a n d e d > t r u e < / I s E x p a n d e d > < W i d t h > 2 0 0 < / W i d t h > < / a : V a l u e > < / a : K e y V a l u e O f D i a g r a m O b j e c t K e y a n y T y p e z b w N T n L X > < a : K e y V a l u e O f D i a g r a m O b j e c t K e y a n y T y p e z b w N T n L X > < a : K e y > < K e y > T a b l e s \ m e e t i n g _ l i s t \ C o l u m n s \ b r a n c h _ n a m e < / K e y > < / a : K e y > < a : V a l u e   i : t y p e = " D i a g r a m D i s p l a y N o d e V i e w S t a t e " > < H e i g h t > 1 5 0 < / H e i g h t > < I s E x p a n d e d > t r u e < / I s E x p a n d e d > < W i d t h > 2 0 0 < / W i d t h > < / a : V a l u e > < / a : K e y V a l u e O f D i a g r a m O b j e c t K e y a n y T y p e z b w N T n L X > < a : K e y V a l u e O f D i a g r a m O b j e c t K e y a n y T y p e z b w N T n L X > < a : K e y > < K e y > T a b l e s \ m e e t i n g _ l i s t \ C o l u m n s \ g l o b a l _ a t t e n d e e s < / K e y > < / a : K e y > < a : V a l u e   i : t y p e = " D i a g r a m D i s p l a y N o d e V i e w S t a t e " > < H e i g h t > 1 5 0 < / H e i g h t > < I s E x p a n d e d > t r u e < / I s E x p a n d e d > < W i d t h > 2 0 0 < / W i d t h > < / a : V a l u e > < / a : K e y V a l u e O f D i a g r a m O b j e c t K e y a n y T y p e z b w N T n L X > < a : K e y V a l u e O f D i a g r a m O b j e c t K e y a n y T y p e z b w N T n L X > < a : K e y > < K e y > T a b l e s \ m e e t i n g _ l i s t \ C o l u m n s \ m e e t i n g _ d a t e < / K e y > < / a : K e y > < a : V a l u e   i : t y p e = " D i a g r a m D i s p l a y N o d e V i e w S t a t e " > < H e i g h t > 1 5 0 < / H e i g h t > < I s E x p a n d e d > t r u e < / I s E x p a n d e d > < W i d t h > 2 0 0 < / W i d t h > < / a : V a l u e > < / a : K e y V a l u e O f D i a g r a m O b j e c t K e y a n y T y p e z b w N T n L X > < a : K e y V a l u e O f D i a g r a m O b j e c t K e y a n y T y p e z b w N T n L X > < a : K e y > < K e y > T a b l e s \ m e e t i n g _ l i s t \ C o l u m n s \ m e e t i n g _ d a t e   ( Y e a r ) < / K e y > < / a : K e y > < a : V a l u e   i : t y p e = " D i a g r a m D i s p l a y N o d e V i e w S t a t e " > < H e i g h t > 1 5 0 < / H e i g h t > < I s E x p a n d e d > t r u e < / I s E x p a n d e d > < W i d t h > 2 0 0 < / W i d t h > < / a : V a l u e > < / a : K e y V a l u e O f D i a g r a m O b j e c t K e y a n y T y p e z b w N T n L X > < a : K e y V a l u e O f D i a g r a m O b j e c t K e y a n y T y p e z b w N T n L X > < a : K e y > < K e y > T a b l e s \ m e e t i n g _ l i s t \ C o l u m n s \ m e e t i n g _ d a t e   ( Q u a r t e r ) < / K e y > < / a : K e y > < a : V a l u e   i : t y p e = " D i a g r a m D i s p l a y N o d e V i e w S t a t e " > < H e i g h t > 1 5 0 < / H e i g h t > < I s E x p a n d e d > t r u e < / I s E x p a n d e d > < W i d t h > 2 0 0 < / W i d t h > < / a : V a l u e > < / a : K e y V a l u e O f D i a g r a m O b j e c t K e y a n y T y p e z b w N T n L X > < a : K e y V a l u e O f D i a g r a m O b j e c t K e y a n y T y p e z b w N T n L X > < a : K e y > < K e y > T a b l e s \ m e e t i n g _ l i s t \ C o l u m n s \ m e e t i n g _ d a t e   ( M o n t h   I n d e x ) < / K e y > < / a : K e y > < a : V a l u e   i : t y p e = " D i a g r a m D i s p l a y N o d e V i e w S t a t e " > < H e i g h t > 1 5 0 < / H e i g h t > < I s E x p a n d e d > t r u e < / I s E x p a n d e d > < W i d t h > 2 0 0 < / W i d t h > < / a : V a l u e > < / a : K e y V a l u e O f D i a g r a m O b j e c t K e y a n y T y p e z b w N T n L X > < a : K e y V a l u e O f D i a g r a m O b j e c t K e y a n y T y p e z b w N T n L X > < a : K e y > < K e y > T a b l e s \ m e e t i n g _ l i s t \ C o l u m n s \ m e e t i n g _ d a t e   ( M o n t h ) < / K e y > < / a : K e y > < a : V a l u e   i : t y p e = " D i a g r a m D i s p l a y N o d e V i e w S t a t e " > < H e i g h t > 1 5 0 < / H e i g h t > < I s E x p a n d e d > t r u e < / I s E x p a n d e d > < W i d t h > 2 0 0 < / W i d t h > < / a : V a l u e > < / a : K e y V a l u e O f D i a g r a m O b j e c t K e y a n y T y p e z b w N T n L X > < a : K e y V a l u e O f D i a g r a m O b j e c t K e y a n y T y p e z b w N T n L X > < a : K e y > < K e y > T a b l e s \ m e e t i n g _ l i s t \ M e a s u r e s \ C o u n t   o f   m e e t i n g _ d a t e   ( Y e a r ) < / K e y > < / a : K e y > < a : V a l u e   i : t y p e = " D i a g r a m D i s p l a y N o d e V i e w S t a t e " > < H e i g h t > 1 5 0 < / H e i g h t > < I s E x p a n d e d > t r u e < / I s E x p a n d e d > < W i d t h > 2 0 0 < / W i d t h > < / a : V a l u e > < / a : K e y V a l u e O f D i a g r a m O b j e c t K e y a n y T y p e z b w N T n L X > < a : K e y V a l u e O f D i a g r a m O b j e c t K e y a n y T y p e z b w N T n L X > < a : K e y > < K e y > T a b l e s \ m e e t i n g _ l i s t \ C o u n t   o f   m e e t i n g _ d a t e   ( Y e a r ) \ A d d i t i o n a l   I n f o \ I m p l i c i t   M e a s u r e < / K e y > < / a : K e y > < a : V a l u e   i : t y p e = " D i a g r a m D i s p l a y V i e w S t a t e I D i a g r a m T a g A d d i t i o n a l I n f o " / > < / a : K e y V a l u e O f D i a g r a m O b j e c t K e y a n y T y p e z b w N T n L X > < a : K e y V a l u e O f D i a g r a m O b j e c t K e y a n y T y p e z b w N T n L X > < a : K e y > < K e y > T a b l e s \ m e e t i n g _ l i s t \ M e a s u r e s \ C o u n t   o f   m e e t i n g _ d a t e < / K e y > < / a : K e y > < a : V a l u e   i : t y p e = " D i a g r a m D i s p l a y N o d e V i e w S t a t e " > < H e i g h t > 1 5 0 < / H e i g h t > < I s E x p a n d e d > t r u e < / I s E x p a n d e d > < W i d t h > 2 0 0 < / W i d t h > < / a : V a l u e > < / a : K e y V a l u e O f D i a g r a m O b j e c t K e y a n y T y p e z b w N T n L X > < a : K e y V a l u e O f D i a g r a m O b j e c t K e y a n y T y p e z b w N T n L X > < a : K e y > < K e y > T a b l e s \ m e e t i n g _ l i s t \ C o u n t   o f   m e e t i n g _ d a t e \ A d d i t i o n a l   I n f o \ I m p l i c i t   M e a s u r e < / K e y > < / a : K e y > < a : V a l u e   i : t y p e = " D i a g r a m D i s p l a y V i e w S t a t e I D i a g r a m T a g A d d i t i o n a l I n f o " / > < / a : K e y V a l u e O f D i a g r a m O b j e c t K e y a n y T y p e z b w N T n L X > < a : K e y V a l u e O f D i a g r a m O b j e c t K e y a n y T y p e z b w N T n L X > < a : K e y > < K e y > T a b l e s \ g c r m _ o p p o r t u n i t y < / K e y > < / a : K e y > < a : V a l u e   i : t y p e = " D i a g r a m D i s p l a y N o d e V i e w S t a t e " > < H e i g h t > 1 5 0 < / H e i g h t > < I s E x p a n d e d > t r u e < / I s E x p a n d e d > < L a y e d O u t > t r u e < / L a y e d O u t > < L e f t > 1 6 4 9 . 5 1 9 0 5 2 8 3 8 3 2 9 1 < / L e f t > < T a b I n d e x > 5 < / T a b I n d e x > < W i d t h > 2 0 0 < / W i d t h > < / a : V a l u e > < / a : K e y V a l u e O f D i a g r a m O b j e c t K e y a n y T y p e z b w N T n L X > < a : K e y V a l u e O f D i a g r a m O b j e c t K e y a n y T y p e z b w N T n L X > < a : K e y > < K e y > T a b l e s \ g c r m _ o p p o r t u n i t y \ C o l u m n s \ o p p o r t u n i t y _ n a m e < / K e y > < / a : K e y > < a : V a l u e   i : t y p e = " D i a g r a m D i s p l a y N o d e V i e w S t a t e " > < H e i g h t > 1 5 0 < / H e i g h t > < I s E x p a n d e d > t r u e < / I s E x p a n d e d > < W i d t h > 2 0 0 < / W i d t h > < / a : V a l u e > < / a : K e y V a l u e O f D i a g r a m O b j e c t K e y a n y T y p e z b w N T n L X > < a : K e y V a l u e O f D i a g r a m O b j e c t K e y a n y T y p e z b w N T n L X > < a : K e y > < K e y > T a b l e s \ g c r m _ o p p o r t u n i t y \ C o l u m n s \ o p p o r t u n i t y _ i d < / K e y > < / a : K e y > < a : V a l u e   i : t y p e = " D i a g r a m D i s p l a y N o d e V i e w S t a t e " > < H e i g h t > 1 5 0 < / H e i g h t > < I s E x p a n d e d > t r u e < / I s E x p a n d e d > < W i d t h > 2 0 0 < / W i d t h > < / a : V a l u e > < / a : K e y V a l u e O f D i a g r a m O b j e c t K e y a n y T y p e z b w N T n L X > < a : K e y V a l u e O f D i a g r a m O b j e c t K e y a n y T y p e z b w N T n L X > < a : K e y > < K e y > T a b l e s \ g c r m _ o p p o r t u n i t y \ C o l u m n s \ A c c o u n t   E x e   I d < / K e y > < / a : K e y > < a : V a l u e   i : t y p e = " D i a g r a m D i s p l a y N o d e V i e w S t a t e " > < H e i g h t > 1 5 0 < / H e i g h t > < I s E x p a n d e d > t r u e < / I s E x p a n d e d > < W i d t h > 2 0 0 < / W i d t h > < / a : V a l u e > < / a : K e y V a l u e O f D i a g r a m O b j e c t K e y a n y T y p e z b w N T n L X > < a : K e y V a l u e O f D i a g r a m O b j e c t K e y a n y T y p e z b w N T n L X > < a : K e y > < K e y > T a b l e s \ g c r m _ o p p o r t u n i t y \ C o l u m n s \ A c c o u n t   E x e c u t i v e < / K e y > < / a : K e y > < a : V a l u e   i : t y p e = " D i a g r a m D i s p l a y N o d e V i e w S t a t e " > < H e i g h t > 1 5 0 < / H e i g h t > < I s E x p a n d e d > t r u e < / I s E x p a n d e d > < W i d t h > 2 0 0 < / W i d t h > < / a : V a l u e > < / a : K e y V a l u e O f D i a g r a m O b j e c t K e y a n y T y p e z b w N T n L X > < a : K e y V a l u e O f D i a g r a m O b j e c t K e y a n y T y p e z b w N T n L X > < a : K e y > < K e y > T a b l e s \ g c r m _ o p p o r t u n i t y \ C o l u m n s \ p r e m i u m _ a m o u n t < / K e y > < / a : K e y > < a : V a l u e   i : t y p e = " D i a g r a m D i s p l a y N o d e V i e w S t a t e " > < H e i g h t > 1 5 0 < / H e i g h t > < I s E x p a n d e d > t r u e < / I s E x p a n d e d > < W i d t h > 2 0 0 < / W i d t h > < / a : V a l u e > < / a : K e y V a l u e O f D i a g r a m O b j e c t K e y a n y T y p e z b w N T n L X > < a : K e y V a l u e O f D i a g r a m O b j e c t K e y a n y T y p e z b w N T n L X > < a : K e y > < K e y > T a b l e s \ g c r m _ o p p o r t u n i t y \ C o l u m n s \ r e v e n u e _ a m o u n t < / K e y > < / a : K e y > < a : V a l u e   i : t y p e = " D i a g r a m D i s p l a y N o d e V i e w S t a t e " > < H e i g h t > 1 5 0 < / H e i g h t > < I s E x p a n d e d > t r u e < / I s E x p a n d e d > < W i d t h > 2 0 0 < / W i d t h > < / a : V a l u e > < / a : K e y V a l u e O f D i a g r a m O b j e c t K e y a n y T y p e z b w N T n L X > < a : K e y V a l u e O f D i a g r a m O b j e c t K e y a n y T y p e z b w N T n L X > < a : K e y > < K e y > T a b l e s \ g c r m _ o p p o r t u n i t y \ C o l u m n s \ c l o s i n g _ d a t e < / K e y > < / a : K e y > < a : V a l u e   i : t y p e = " D i a g r a m D i s p l a y N o d e V i e w S t a t e " > < H e i g h t > 1 5 0 < / H e i g h t > < I s E x p a n d e d > t r u e < / I s E x p a n d e d > < W i d t h > 2 0 0 < / W i d t h > < / a : V a l u e > < / a : K e y V a l u e O f D i a g r a m O b j e c t K e y a n y T y p e z b w N T n L X > < a : K e y V a l u e O f D i a g r a m O b j e c t K e y a n y T y p e z b w N T n L X > < a : K e y > < K e y > T a b l e s \ g c r m _ o p p o r t u n i t y \ C o l u m n s \ s t a g e < / K e y > < / a : K e y > < a : V a l u e   i : t y p e = " D i a g r a m D i s p l a y N o d e V i e w S t a t e " > < H e i g h t > 1 5 0 < / H e i g h t > < I s E x p a n d e d > t r u e < / I s E x p a n d e d > < W i d t h > 2 0 0 < / W i d t h > < / a : V a l u e > < / a : K e y V a l u e O f D i a g r a m O b j e c t K e y a n y T y p e z b w N T n L X > < a : K e y V a l u e O f D i a g r a m O b j e c t K e y a n y T y p e z b w N T n L X > < a : K e y > < K e y > T a b l e s \ g c r m _ o p p o r t u n i t y \ C o l u m n s \ b r a n c h < / K e y > < / a : K e y > < a : V a l u e   i : t y p e = " D i a g r a m D i s p l a y N o d e V i e w S t a t e " > < H e i g h t > 1 5 0 < / H e i g h t > < I s E x p a n d e d > t r u e < / I s E x p a n d e d > < W i d t h > 2 0 0 < / W i d t h > < / a : V a l u e > < / a : K e y V a l u e O f D i a g r a m O b j e c t K e y a n y T y p e z b w N T n L X > < a : K e y V a l u e O f D i a g r a m O b j e c t K e y a n y T y p e z b w N T n L X > < a : K e y > < K e y > T a b l e s \ g c r m _ o p p o r t u n i t y \ C o l u m n s \ s p e c i a l t y < / K e y > < / a : K e y > < a : V a l u e   i : t y p e = " D i a g r a m D i s p l a y N o d e V i e w S t a t e " > < H e i g h t > 1 5 0 < / H e i g h t > < I s E x p a n d e d > t r u e < / I s E x p a n d e d > < W i d t h > 2 0 0 < / W i d t h > < / a : V a l u e > < / a : K e y V a l u e O f D i a g r a m O b j e c t K e y a n y T y p e z b w N T n L X > < a : K e y V a l u e O f D i a g r a m O b j e c t K e y a n y T y p e z b w N T n L X > < a : K e y > < K e y > T a b l e s \ g c r m _ o p p o r t u n i t y \ C o l u m n s \ p r o d u c t _ g r o u p < / K e y > < / a : K e y > < a : V a l u e   i : t y p e = " D i a g r a m D i s p l a y N o d e V i e w S t a t e " > < H e i g h t > 1 5 0 < / H e i g h t > < I s E x p a n d e d > t r u e < / I s E x p a n d e d > < W i d t h > 2 0 0 < / W i d t h > < / a : V a l u e > < / a : K e y V a l u e O f D i a g r a m O b j e c t K e y a n y T y p e z b w N T n L X > < a : K e y V a l u e O f D i a g r a m O b j e c t K e y a n y T y p e z b w N T n L X > < a : K e y > < K e y > T a b l e s \ g c r m _ o p p o r t u n i t y \ C o l u m n s \ p r o d u c t _ s u b _ g r o u p < / K e y > < / a : K e y > < a : V a l u e   i : t y p e = " D i a g r a m D i s p l a y N o d e V i e w S t a t e " > < H e i g h t > 1 5 0 < / H e i g h t > < I s E x p a n d e d > t r u e < / I s E x p a n d e d > < W i d t h > 2 0 0 < / W i d t h > < / a : V a l u e > < / a : K e y V a l u e O f D i a g r a m O b j e c t K e y a n y T y p e z b w N T n L X > < a : K e y V a l u e O f D i a g r a m O b j e c t K e y a n y T y p e z b w N T n L X > < a : K e y > < K e y > T a b l e s \ g c r m _ o p p o r t u n i t y \ C o l u m n s \ r i s k _ d e t a i l s < / K e y > < / a : K e y > < a : V a l u e   i : t y p e = " D i a g r a m D i s p l a y N o d e V i e w S t a t e " > < H e i g h t > 1 5 0 < / H e i g h t > < I s E x p a n d e d > t r u e < / I s E x p a n d e d > < W i d t h > 2 0 0 < / W i d t h > < / a : V a l u e > < / a : K e y V a l u e O f D i a g r a m O b j e c t K e y a n y T y p e z b w N T n L X > < a : K e y V a l u e O f D i a g r a m O b j e c t K e y a n y T y p e z b w N T n L X > < a : K e y > < K e y > T a b l e s \ g c r m _ o p p o r t u n i t y \ M e a s u r e s \ S u m   o f   r e v e n u e _ a m o u n t < / K e y > < / a : K e y > < a : V a l u e   i : t y p e = " D i a g r a m D i s p l a y N o d e V i e w S t a t e " > < H e i g h t > 1 5 0 < / H e i g h t > < I s E x p a n d e d > t r u e < / I s E x p a n d e d > < W i d t h > 2 0 0 < / W i d t h > < / a : V a l u e > < / a : K e y V a l u e O f D i a g r a m O b j e c t K e y a n y T y p e z b w N T n L X > < a : K e y V a l u e O f D i a g r a m O b j e c t K e y a n y T y p e z b w N T n L X > < a : K e y > < K e y > T a b l e s \ g c r m _ o p p o r t u n i t y \ S u m   o f   r e v e n u e _ a m o u n t \ A d d i t i o n a l   I n f o \ I m p l i c i t   M e a s u r e < / K e y > < / a : K e y > < a : V a l u e   i : t y p e = " D i a g r a m D i s p l a y V i e w S t a t e I D i a g r a m T a g A d d i t i o n a l I n f o " / > < / a : K e y V a l u e O f D i a g r a m O b j e c t K e y a n y T y p e z b w N T n L X > < a : K e y V a l u e O f D i a g r a m O b j e c t K e y a n y T y p e z b w N T n L X > < a : K e y > < K e y > T a b l e s \ g c r m _ o p p o r t u n i t y \ M e a s u r e s \ C o u n t   o f   p r o d u c t _ g r o u p < / K e y > < / a : K e y > < a : V a l u e   i : t y p e = " D i a g r a m D i s p l a y N o d e V i e w S t a t e " > < H e i g h t > 1 5 0 < / H e i g h t > < I s E x p a n d e d > t r u e < / I s E x p a n d e d > < W i d t h > 2 0 0 < / W i d t h > < / a : V a l u e > < / a : K e y V a l u e O f D i a g r a m O b j e c t K e y a n y T y p e z b w N T n L X > < a : K e y V a l u e O f D i a g r a m O b j e c t K e y a n y T y p e z b w N T n L X > < a : K e y > < K e y > T a b l e s \ g c r m _ o p p o r t u n i t y \ C o u n t   o f   p r o d u c t _ g r o u p \ A d d i t i o n a l   I n f o \ I m p l i c i t   M e a s u r e < / K e y > < / a : K e y > < a : V a l u e   i : t y p e = " D i a g r a m D i s p l a y V i e w S t a t e I D i a g r a m T a g A d d i t i o n a l I n f o " / > < / a : K e y V a l u e O f D i a g r a m O b j e c t K e y a n y T y p e z b w N T n L X > < a : K e y V a l u e O f D i a g r a m O b j e c t K e y a n y T y p e z b w N T n L X > < a : K e y > < K e y > T a b l e s \ g c r m _ o p p o r t u n i t y \ M e a s u r e s \ C o u n t   o f   o p p o r t u n i t y _ n a m e < / K e y > < / a : K e y > < a : V a l u e   i : t y p e = " D i a g r a m D i s p l a y N o d e V i e w S t a t e " > < H e i g h t > 1 5 0 < / H e i g h t > < I s E x p a n d e d > t r u e < / I s E x p a n d e d > < W i d t h > 2 0 0 < / W i d t h > < / a : V a l u e > < / a : K e y V a l u e O f D i a g r a m O b j e c t K e y a n y T y p e z b w N T n L X > < a : K e y V a l u e O f D i a g r a m O b j e c t K e y a n y T y p e z b w N T n L X > < a : K e y > < K e y > T a b l e s \ g c r m _ o p p o r t u n i t y \ C o u n t   o f   o p p o r t u n i t y _ n a m e \ A d d i t i o n a l   I n f o \ I m p l i c i t   M e a s u r e < / K e y > < / a : K e y > < a : V a l u e   i : t y p e = " D i a g r a m D i s p l a y V i e w S t a t e I D i a g r a m T a g A d d i t i o n a l I n f o " / > < / a : K e y V a l u e O f D i a g r a m O b j e c t K e y a n y T y p e z b w N T n L X > < a : K e y V a l u e O f D i a g r a m O b j e c t K e y a n y T y p e z b w N T n L X > < a : K e y > < K e y > T a b l e s \ T a b l e 9 < / K e y > < / a : K e y > < a : V a l u e   i : t y p e = " D i a g r a m D i s p l a y N o d e V i e w S t a t e " > < H e i g h t > 1 5 0 < / H e i g h t > < I s E x p a n d e d > t r u e < / I s E x p a n d e d > < L a y e d O u t > t r u e < / L a y e d O u t > < L e f t > 1 9 7 9 . 4 2 2 8 6 3 4 0 5 9 9 5 < / L e f t > < T a b I n d e x > 6 < / T a b I n d e x > < W i d t h > 2 0 0 < / W i d t h > < / a : V a l u e > < / a : K e y V a l u e O f D i a g r a m O b j e c t K e y a n y T y p e z b w N T n L X > < a : K e y V a l u e O f D i a g r a m O b j e c t K e y a n y T y p e z b w N T n L X > < a : K e y > < K e y > T a b l e s \ T a b l e 9 \ C o l u m n s \ D i s p l a y   T o p   N < / K e y > < / a : K e y > < a : V a l u e   i : t y p e = " D i a g r a m D i s p l a y N o d e V i e w S t a t e " > < H e i g h t > 1 5 0 < / H e i g h t > < I s E x p a n d e d > t r u e < / I s E x p a n d e d > < W i d t h > 2 0 0 < / W i d t h > < / a : V a l u e > < / a : K e y V a l u e O f D i a g r a m O b j e c t K e y a n y T y p e z b w N T n L X > < a : K e y V a l u e O f D i a g r a m O b j e c t K e y a n y T y p e z b w N T n L X > < a : K e y > < K e y > T a b l e s \ T a b l e 9 \ M e a s u r e s \ S u m   o f   D i s p l a y   T o p   N < / K e y > < / a : K e y > < a : V a l u e   i : t y p e = " D i a g r a m D i s p l a y N o d e V i e w S t a t e " > < H e i g h t > 1 5 0 < / H e i g h t > < I s E x p a n d e d > t r u e < / I s E x p a n d e d > < W i d t h > 2 0 0 < / W i d t h > < / a : V a l u e > < / a : K e y V a l u e O f D i a g r a m O b j e c t K e y a n y T y p e z b w N T n L X > < a : K e y V a l u e O f D i a g r a m O b j e c t K e y a n y T y p e z b w N T n L X > < a : K e y > < K e y > T a b l e s \ T a b l e 9 \ S u m   o f   D i s p l a y   T o p   N \ A d d i t i o n a l   I n f o \ I m p l i c i t   M e a s u r e < / K e y > < / a : K e y > < a : V a l u e   i : t y p e = " D i a g r a m D i s p l a y V i e w S t a t e I D i a g r a m T a g A d d i t i o n a l I n f o " / > < / a : K e y V a l u e O f D i a g r a m O b j e c t K e y a n y T y p e z b w N T n L X > < / V i e w S t a t e s > < / D i a g r a m M a n a g e r . S e r i a l i z a b l e D i a g r a m > < / A r r a y O f D i a g r a m M a n a g e r . S e r i a l i z a b l e D i a g r a m > ] ] > < / C u s t o m C o n t e n t > < / G e m i n i > 
</file>

<file path=customXml/item3.xml>��< ? x m l   v e r s i o n = " 1 . 0 "   e n c o d i n g = " U T F - 1 6 " ? > < G e m i n i   x m l n s = " h t t p : / / g e m i n i / p i v o t c u s t o m i z a t i o n / a 8 6 0 b a 5 3 - 3 3 0 9 - 4 1 2 9 - b f 7 8 - 4 3 1 8 2 5 5 4 5 4 9 d " > < C u s t o m C o n t e n t > < ! [ C D A T A [ < ? x m l   v e r s i o n = " 1 . 0 "   e n c o d i n g = " u t f - 1 6 " ? > < S e t t i n g s > < C a l c u l a t e d F i e l d s > < i t e m > < M e a s u r e N a m e > S e l e c t e d   T o p   N < / M e a s u r e N a m e > < D i s p l a y N a m e > S e l e c t e d   T o p   N < / D i s p l a y N a m e > < V i s i b l e > F a l s e < / V i s i b l e > < / i t e m > < i t e m > < M e a s u r e N a m e > T o t a l   A m o u n t < / M e a s u r e N a m e > < D i s p l a y N a m e > T o t a l   A m o u n t < / D i s p l a y N a m e > < V i s i b l e > F a l s e < / V i s i b l e > < / i t e m > < i t e m > < M e a s u r e N a m e > R a n k _ o p p o r < / M e a s u r e N a m e > < D i s p l a y N a m e > R a n k _ o p p o r < / D i s p l a y N a m e > < V i s i b l e > F a l s e < / V i s i b l e > < / i t e m > < i t e m > < M e a s u r e N a m e > I n c l u d e o p p u r < / M e a s u r e N a m e > < D i s p l a y N a m e > I n c l u d e o p p u r < / D i s p l a y N a m e > < V i s i b l e > F a l s e < / V i s i b l e > < / i t e m > < / C a l c u l a t e d F i e l d s > < S A H o s t H a s h > 0 < / S A H o s t H a s h > < G e m i n i F i e l d L i s t V i s i b l e > T r u e < / G e m i n i F i e l d L i s t V i s i b l e > < / S e t t i n g s > ] ] > < / C u s t o m C o n t e n t > < / G e m i n i > 
</file>

<file path=customXml/item4.xml>��< ? x m l   v e r s i o n = " 1 . 0 "   e n c o d i n g = " U T F - 1 6 " ? > < G e m i n i   x m l n s = " h t t p : / / g e m i n i / p i v o t c u s t o m i z a t i o n / I s S a n d b o x E m b e d d e d " > < C u s t o m C o n t e n t > < ! [ C D A T A [ y e s ] ] > < / C u s t o m C o n t e n t > < / G e m i n i > 
</file>

<file path=customXml/item5.xml>��< ? x m l   v e r s i o n = " 1 . 0 "   e n c o d i n g = " U T F - 1 6 " ? > < G e m i n i   x m l n s = " h t t p : / / g e m i n i / p i v o t c u s t o m i z a t i o n / M a n u a l C a l c M o d e " > < C u s t o m C o n t e n t > < ! [ C D A T A [ F a l s e ] ] > < / C u s t o m C o n t e n t > < / G e m i n i > 
</file>

<file path=customXml/item6.xml>��< ? x m l   v e r s i o n = " 1 . 0 "   e n c o d i n g = " U T F - 1 6 " ? > < G e m i n i   x m l n s = " h t t p : / / g e m i n i / p i v o t c u s t o m i z a t i o n / 1 e 0 8 3 c 2 7 - 4 8 6 3 - 4 4 4 3 - 8 1 a 2 - 9 c 1 6 7 4 f 3 c 9 7 7 " > < C u s t o m C o n t e n t > < ! [ C D A T A [ < ? x m l   v e r s i o n = " 1 . 0 "   e n c o d i n g = " u t f - 1 6 " ? > < S e t t i n g s > < C a l c u l a t e d F i e l d s > < i t e m > < M e a s u r e N a m e > S e l e c t e d   T o p   N < / M e a s u r e N a m e > < D i s p l a y N a m e > S e l e c t e d   T o p   N < / D i s p l a y N a m e > < V i s i b l e > F a l s e < / V i s i b l e > < / i t e m > < i t e m > < M e a s u r e N a m e > T o t a l   A m o u n t < / M e a s u r e N a m e > < D i s p l a y N a m e > T o t a l   A m o u n t < / D i s p l a y N a m e > < V i s i b l e > F a l s e < / V i s i b l e > < / i t e m > < i t e m > < M e a s u r e N a m e > R a n k _ o p p o r < / M e a s u r e N a m e > < D i s p l a y N a m e > R a n k _ o p p o r < / D i s p l a y N a m e > < V i s i b l e > F a l s e < / V i s i b l e > < / i t e m > < i t e m > < M e a s u r e N a m e > I n c l u d e o p p u r < / M e a s u r e N a m e > < D i s p l a y N a m e > I n c l u d e o p p u r < / D i s p l a y N a m e > < V i s i b l e > F a l s e < / V i s i b l e > < / i t e m > < / C a l c u l a t e d F i e l d s > < S A H o s t H a s h > 0 < / S A H o s t H a s h > < G e m i n i F i e l d L i s t V i s i b l e > T r u e < / G e m i n i F i e l d L i s t V i s i b l e > < / S e t t i n g 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b r o k e r a g e _ 2 f 6 7 9 3 6 f - b f 8 b - 4 a c 1 - 9 5 2 1 - b d 9 a 2 7 d 5 7 c 5 a , f e e s _ 6 e 6 f 8 7 3 d - 0 e 5 8 - 4 8 a 2 - a 2 7 4 - e 4 e c a a a 3 0 f 8 9 , I n d i _ b d g t _ a 5 b 8 a 6 1 5 - e 1 a 7 - 4 6 3 8 - 9 6 d 0 - 1 d 0 8 4 8 c 7 c d 0 1 , i n v o i c e _ d 2 5 0 c 5 d 9 - 7 8 8 6 - 4 0 9 b - a 1 c 8 - 0 d a 7 3 b 2 5 a 5 7 9 , m e e t i n g _ l i s t _ 3 6 4 d a 0 f 6 - e d e d - 4 7 3 7 - a 4 4 a - d 2 8 0 a 3 e b 7 e 7 1 , g c r m _ o p p o r t u n i t y _ 0 2 d 5 9 f 3 b - 4 5 9 6 - 4 8 f f - a 8 0 1 - 8 3 9 2 6 9 6 5 b f 4 1 , T a b l e 9 ] ] > < / C u s t o m C o n t e n t > < / G e m i n i > 
</file>

<file path=customXml/itemProps1.xml><?xml version="1.0" encoding="utf-8"?>
<ds:datastoreItem xmlns:ds="http://schemas.openxmlformats.org/officeDocument/2006/customXml" ds:itemID="{C2A89102-20FF-45AA-BCB4-4CB1AEE711BE}">
  <ds:schemaRefs/>
</ds:datastoreItem>
</file>

<file path=customXml/itemProps10.xml><?xml version="1.0" encoding="utf-8"?>
<ds:datastoreItem xmlns:ds="http://schemas.openxmlformats.org/officeDocument/2006/customXml" ds:itemID="{8881CD48-64A0-49BD-AA22-0F33C51C8453}">
  <ds:schemaRefs/>
</ds:datastoreItem>
</file>

<file path=customXml/itemProps11.xml><?xml version="1.0" encoding="utf-8"?>
<ds:datastoreItem xmlns:ds="http://schemas.openxmlformats.org/officeDocument/2006/customXml" ds:itemID="{1521D1C6-5BA7-4D7D-A054-228C857B43F8}">
  <ds:schemaRefs/>
</ds:datastoreItem>
</file>

<file path=customXml/itemProps12.xml><?xml version="1.0" encoding="utf-8"?>
<ds:datastoreItem xmlns:ds="http://schemas.openxmlformats.org/officeDocument/2006/customXml" ds:itemID="{1C0CD47B-2032-4C06-8447-D0100736E59C}">
  <ds:schemaRefs/>
</ds:datastoreItem>
</file>

<file path=customXml/itemProps13.xml><?xml version="1.0" encoding="utf-8"?>
<ds:datastoreItem xmlns:ds="http://schemas.openxmlformats.org/officeDocument/2006/customXml" ds:itemID="{8F9B468C-CFB7-4127-BD4D-DB0B1439CF64}">
  <ds:schemaRefs/>
</ds:datastoreItem>
</file>

<file path=customXml/itemProps14.xml><?xml version="1.0" encoding="utf-8"?>
<ds:datastoreItem xmlns:ds="http://schemas.openxmlformats.org/officeDocument/2006/customXml" ds:itemID="{3BB8FF83-68BB-4B0D-B1E5-0FBE4351EB96}">
  <ds:schemaRefs/>
</ds:datastoreItem>
</file>

<file path=customXml/itemProps15.xml><?xml version="1.0" encoding="utf-8"?>
<ds:datastoreItem xmlns:ds="http://schemas.openxmlformats.org/officeDocument/2006/customXml" ds:itemID="{1A76DCDD-D251-4469-A508-F4AD3B794942}">
  <ds:schemaRefs/>
</ds:datastoreItem>
</file>

<file path=customXml/itemProps16.xml><?xml version="1.0" encoding="utf-8"?>
<ds:datastoreItem xmlns:ds="http://schemas.openxmlformats.org/officeDocument/2006/customXml" ds:itemID="{0E00214A-BD96-4D25-BAD0-F6982ED2C781}">
  <ds:schemaRefs/>
</ds:datastoreItem>
</file>

<file path=customXml/itemProps17.xml><?xml version="1.0" encoding="utf-8"?>
<ds:datastoreItem xmlns:ds="http://schemas.openxmlformats.org/officeDocument/2006/customXml" ds:itemID="{4E974E6A-921C-47ED-AE10-6FBC7A2A989E}">
  <ds:schemaRefs>
    <ds:schemaRef ds:uri="http://schemas.microsoft.com/DataMashup"/>
  </ds:schemaRefs>
</ds:datastoreItem>
</file>

<file path=customXml/itemProps18.xml><?xml version="1.0" encoding="utf-8"?>
<ds:datastoreItem xmlns:ds="http://schemas.openxmlformats.org/officeDocument/2006/customXml" ds:itemID="{D13AD509-3338-40E9-8994-82686BD019A7}">
  <ds:schemaRefs/>
</ds:datastoreItem>
</file>

<file path=customXml/itemProps19.xml><?xml version="1.0" encoding="utf-8"?>
<ds:datastoreItem xmlns:ds="http://schemas.openxmlformats.org/officeDocument/2006/customXml" ds:itemID="{7B5FF9EC-357A-4F86-93AF-CE171F521A9D}">
  <ds:schemaRefs/>
</ds:datastoreItem>
</file>

<file path=customXml/itemProps2.xml><?xml version="1.0" encoding="utf-8"?>
<ds:datastoreItem xmlns:ds="http://schemas.openxmlformats.org/officeDocument/2006/customXml" ds:itemID="{FFEBFE9D-E1B1-4842-9F16-6BF18992549C}">
  <ds:schemaRefs/>
</ds:datastoreItem>
</file>

<file path=customXml/itemProps20.xml><?xml version="1.0" encoding="utf-8"?>
<ds:datastoreItem xmlns:ds="http://schemas.openxmlformats.org/officeDocument/2006/customXml" ds:itemID="{0463407A-3E03-4586-9776-4726954BE8BB}">
  <ds:schemaRefs/>
</ds:datastoreItem>
</file>

<file path=customXml/itemProps21.xml><?xml version="1.0" encoding="utf-8"?>
<ds:datastoreItem xmlns:ds="http://schemas.openxmlformats.org/officeDocument/2006/customXml" ds:itemID="{1C23CE17-6808-4BEE-87F3-CB847ACDD967}">
  <ds:schemaRefs/>
</ds:datastoreItem>
</file>

<file path=customXml/itemProps22.xml><?xml version="1.0" encoding="utf-8"?>
<ds:datastoreItem xmlns:ds="http://schemas.openxmlformats.org/officeDocument/2006/customXml" ds:itemID="{193329C5-47A9-418D-B954-8F730B151CA9}">
  <ds:schemaRefs/>
</ds:datastoreItem>
</file>

<file path=customXml/itemProps23.xml><?xml version="1.0" encoding="utf-8"?>
<ds:datastoreItem xmlns:ds="http://schemas.openxmlformats.org/officeDocument/2006/customXml" ds:itemID="{3A3E19ED-1C57-4711-A466-A0CB458A7F57}">
  <ds:schemaRefs/>
</ds:datastoreItem>
</file>

<file path=customXml/itemProps24.xml><?xml version="1.0" encoding="utf-8"?>
<ds:datastoreItem xmlns:ds="http://schemas.openxmlformats.org/officeDocument/2006/customXml" ds:itemID="{D944AC03-C0EC-4FC2-8AB7-AF87B8F3BB7A}">
  <ds:schemaRefs/>
</ds:datastoreItem>
</file>

<file path=customXml/itemProps25.xml><?xml version="1.0" encoding="utf-8"?>
<ds:datastoreItem xmlns:ds="http://schemas.openxmlformats.org/officeDocument/2006/customXml" ds:itemID="{5BF573B0-69CA-4B15-BB1E-45B3B007C90D}">
  <ds:schemaRefs/>
</ds:datastoreItem>
</file>

<file path=customXml/itemProps26.xml><?xml version="1.0" encoding="utf-8"?>
<ds:datastoreItem xmlns:ds="http://schemas.openxmlformats.org/officeDocument/2006/customXml" ds:itemID="{EB07906C-0AD7-457B-80B9-D11DF9DB9F39}">
  <ds:schemaRefs/>
</ds:datastoreItem>
</file>

<file path=customXml/itemProps27.xml><?xml version="1.0" encoding="utf-8"?>
<ds:datastoreItem xmlns:ds="http://schemas.openxmlformats.org/officeDocument/2006/customXml" ds:itemID="{7C2D59B9-C8C4-40DF-ACF1-57685A98387C}">
  <ds:schemaRefs/>
</ds:datastoreItem>
</file>

<file path=customXml/itemProps28.xml><?xml version="1.0" encoding="utf-8"?>
<ds:datastoreItem xmlns:ds="http://schemas.openxmlformats.org/officeDocument/2006/customXml" ds:itemID="{56F73ADF-19D5-4F3B-843F-A1E7C7E7B0EC}">
  <ds:schemaRefs/>
</ds:datastoreItem>
</file>

<file path=customXml/itemProps29.xml><?xml version="1.0" encoding="utf-8"?>
<ds:datastoreItem xmlns:ds="http://schemas.openxmlformats.org/officeDocument/2006/customXml" ds:itemID="{B33EA58A-CD84-4747-A310-99E509BE4A87}">
  <ds:schemaRefs/>
</ds:datastoreItem>
</file>

<file path=customXml/itemProps3.xml><?xml version="1.0" encoding="utf-8"?>
<ds:datastoreItem xmlns:ds="http://schemas.openxmlformats.org/officeDocument/2006/customXml" ds:itemID="{3F7B910F-0072-4296-AC15-105A589289C3}">
  <ds:schemaRefs/>
</ds:datastoreItem>
</file>

<file path=customXml/itemProps4.xml><?xml version="1.0" encoding="utf-8"?>
<ds:datastoreItem xmlns:ds="http://schemas.openxmlformats.org/officeDocument/2006/customXml" ds:itemID="{1C98743B-10BA-4FC2-9837-5D891A5AC820}">
  <ds:schemaRefs/>
</ds:datastoreItem>
</file>

<file path=customXml/itemProps5.xml><?xml version="1.0" encoding="utf-8"?>
<ds:datastoreItem xmlns:ds="http://schemas.openxmlformats.org/officeDocument/2006/customXml" ds:itemID="{A50DE485-16F8-4DD5-A50E-299D5888933D}">
  <ds:schemaRefs/>
</ds:datastoreItem>
</file>

<file path=customXml/itemProps6.xml><?xml version="1.0" encoding="utf-8"?>
<ds:datastoreItem xmlns:ds="http://schemas.openxmlformats.org/officeDocument/2006/customXml" ds:itemID="{F81E348F-F18E-4B30-8ACF-303808A30462}">
  <ds:schemaRefs/>
</ds:datastoreItem>
</file>

<file path=customXml/itemProps7.xml><?xml version="1.0" encoding="utf-8"?>
<ds:datastoreItem xmlns:ds="http://schemas.openxmlformats.org/officeDocument/2006/customXml" ds:itemID="{0A763F34-B786-4BCE-A25E-6F32A41E54D9}">
  <ds:schemaRefs/>
</ds:datastoreItem>
</file>

<file path=customXml/itemProps8.xml><?xml version="1.0" encoding="utf-8"?>
<ds:datastoreItem xmlns:ds="http://schemas.openxmlformats.org/officeDocument/2006/customXml" ds:itemID="{9A76A3FD-ED8A-4C9A-878C-AA18B6EDB03D}">
  <ds:schemaRefs/>
</ds:datastoreItem>
</file>

<file path=customXml/itemProps9.xml><?xml version="1.0" encoding="utf-8"?>
<ds:datastoreItem xmlns:ds="http://schemas.openxmlformats.org/officeDocument/2006/customXml" ds:itemID="{190EA6A5-7D9B-4466-86CF-BFC88700CDF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No.of Invoice Accnt Exe</vt:lpstr>
      <vt:lpstr>No. of meeting by Acct Exe</vt:lpstr>
      <vt:lpstr>TAN(income_class)</vt:lpstr>
      <vt:lpstr>Stage Funnel by Revenue</vt:lpstr>
      <vt:lpstr>Yearly Meeting Count</vt:lpstr>
      <vt:lpstr>Oppr By Product Group</vt:lpstr>
      <vt:lpstr>Top 4 Opportunity by Revenue</vt:lpstr>
      <vt:lpstr>Top N Opportunity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Pamela Michael</dc:creator>
  <cp:lastModifiedBy>Pamela Michael</cp:lastModifiedBy>
  <dcterms:created xsi:type="dcterms:W3CDTF">2025-01-08T13:29:18Z</dcterms:created>
  <dcterms:modified xsi:type="dcterms:W3CDTF">2025-01-22T12:56:07Z</dcterms:modified>
</cp:coreProperties>
</file>