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shi001\Downloads\"/>
    </mc:Choice>
  </mc:AlternateContent>
  <xr:revisionPtr revIDLastSave="0" documentId="13_ncr:1_{3475324F-8A07-4322-BF5C-9DF6255F5A8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AVM" sheetId="3" r:id="rId1"/>
    <sheet name="EEVM" sheetId="4" r:id="rId2"/>
    <sheet name="DCF 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D49" i="1"/>
  <c r="D47" i="1"/>
  <c r="B31" i="1"/>
  <c r="A70" i="1"/>
  <c r="B48" i="1"/>
  <c r="B49" i="1" s="1"/>
  <c r="B35" i="1"/>
  <c r="B37" i="1" s="1"/>
  <c r="C34" i="1"/>
  <c r="C37" i="1" s="1"/>
  <c r="A76" i="1"/>
  <c r="A81" i="1"/>
  <c r="A30" i="3"/>
  <c r="A32" i="3" s="1"/>
  <c r="B26" i="3"/>
  <c r="A31" i="3" s="1"/>
  <c r="B17" i="3"/>
  <c r="A36" i="4"/>
  <c r="A33" i="4"/>
  <c r="A37" i="4" s="1"/>
  <c r="A25" i="4"/>
  <c r="A17" i="4"/>
  <c r="A19" i="4" s="1"/>
  <c r="A26" i="4" s="1"/>
  <c r="A9" i="4"/>
  <c r="A11" i="4" s="1"/>
  <c r="F22" i="1"/>
  <c r="E22" i="1"/>
  <c r="D22" i="1"/>
  <c r="C22" i="1"/>
  <c r="B39" i="1" l="1"/>
  <c r="A38" i="4"/>
  <c r="A27" i="4"/>
</calcChain>
</file>

<file path=xl/sharedStrings.xml><?xml version="1.0" encoding="utf-8"?>
<sst xmlns="http://schemas.openxmlformats.org/spreadsheetml/2006/main" count="97" uniqueCount="94">
  <si>
    <t>Let's assume we are valuing a company with the following assumptions:</t>
  </si>
  <si>
    <t>EBIT</t>
  </si>
  <si>
    <t>Less: Cash Taxes</t>
  </si>
  <si>
    <t>Plus: D&amp;A</t>
  </si>
  <si>
    <t>Less: Capex</t>
  </si>
  <si>
    <t>Less: Changes in NWC</t>
  </si>
  <si>
    <t>Time Period</t>
  </si>
  <si>
    <t>FCF=EBIT(OperatingProfit)−Tax on EBIT+Depreciation and Amortization−Capital Expenditure+Changes in Working Capital</t>
  </si>
  <si>
    <t>Step 1: Computation of Free Cash Flows (FCF)</t>
  </si>
  <si>
    <t>Step 2: Computation of Weighted Average Cost of Capital (WACC)</t>
  </si>
  <si>
    <t>WACC=(Cost of Debt×(1−Tax Rate)×Weight of Debt)+(Cost of Equity×Weight of Equity)</t>
  </si>
  <si>
    <t>Step 3: Computation of Terminal Value</t>
  </si>
  <si>
    <t>Step 4: Discounting Cash Flows to Present Value</t>
  </si>
  <si>
    <t>PV of FCF=∑FCFt​​ /(1+WACC)t</t>
  </si>
  <si>
    <t>PV of Terminal Value=Terminal Value/(1+WACC)n</t>
  </si>
  <si>
    <t>Enterprise Value=∑PV of FCF+PV of Terminal Value</t>
  </si>
  <si>
    <t>Terminal Value=Cash Flow in Next Year​/WACC−Growth Rate</t>
  </si>
  <si>
    <t>Equity Value=Enterprise Value−Net Debt</t>
  </si>
  <si>
    <t xml:space="preserve">Cost of Equity=6%+(1.2×6%)=13.2% </t>
  </si>
  <si>
    <t xml:space="preserve">WACC=(8%×(1−0.30)×40%)+(13.2%×60%) </t>
  </si>
  <si>
    <t>PVFCF​=(65/1.10161)​+(76/1.10162​)+(87/1.10163)​+(98/1.10164)+(109/1.10165)</t>
  </si>
  <si>
    <t>=59.04+62.73+65.05+66.21+67.00=₹320.03 million</t>
  </si>
  <si>
    <t>Step 5: Compute Present Value of Terminal Value</t>
  </si>
  <si>
    <t>PV of Terminal Value=1567.55​/(1.1016)5=₹968.02 million</t>
  </si>
  <si>
    <t>Step 6: Compute Enterprise &amp; Equity Value</t>
  </si>
  <si>
    <t>Tax Rate</t>
  </si>
  <si>
    <t>Cost of Debt</t>
  </si>
  <si>
    <t>Weight of Debt</t>
  </si>
  <si>
    <t>Weight on equity</t>
  </si>
  <si>
    <t>Risk Free rate</t>
  </si>
  <si>
    <t>Beta</t>
  </si>
  <si>
    <t>Equity Risk Premium</t>
  </si>
  <si>
    <t>Asset Accumulation Valuation Method</t>
  </si>
  <si>
    <t>This method determines the net asset value of a business by summing up the fair market value of its assets and subtracting its liabilities.</t>
  </si>
  <si>
    <t>Net Asset Value=∑Fair Market Value of Assets−∑Liabilities</t>
  </si>
  <si>
    <t>Excess Earnings Valuation Method</t>
  </si>
  <si>
    <t xml:space="preserve">Excess Earnings=Net Earnings−(Tangible Assets×Required Rate of Return) </t>
  </si>
  <si>
    <t>Intangible Asset Value=Excess Earnings​/Capitalization Rate</t>
  </si>
  <si>
    <t>Total Business Value=Tangible Asset Value+Intangible Asset Value</t>
  </si>
  <si>
    <t>Step 1: Determine Asset Values</t>
  </si>
  <si>
    <t>We assume the company has the following assets:</t>
  </si>
  <si>
    <t>Assets</t>
  </si>
  <si>
    <t>Amount (₹ in Lakhs)</t>
  </si>
  <si>
    <t>Cash &amp; Equivalents</t>
  </si>
  <si>
    <t>Accounts Receivable</t>
  </si>
  <si>
    <t>Inventory</t>
  </si>
  <si>
    <t>Property, Plant &amp; Equipment (PPE)</t>
  </si>
  <si>
    <t>Intangible Assets (Patents, Trademarks)</t>
  </si>
  <si>
    <t>Other Assets</t>
  </si>
  <si>
    <t>Total Assets</t>
  </si>
  <si>
    <t>Step 2: Determine Liabilities</t>
  </si>
  <si>
    <t>Liabilities</t>
  </si>
  <si>
    <t>Accounts Payable</t>
  </si>
  <si>
    <t>Short-term Debt</t>
  </si>
  <si>
    <t>Long-term Debt</t>
  </si>
  <si>
    <t>Other Liabilities</t>
  </si>
  <si>
    <t>Total Liabilities</t>
  </si>
  <si>
    <t>Step 3: Calculate Net Asset Value (NAV)</t>
  </si>
  <si>
    <t xml:space="preserve">NAV=Total Assets−Total Liabilities </t>
  </si>
  <si>
    <t>Step 1: Calculate Net Tangible Assets</t>
  </si>
  <si>
    <t>Net Tangible Assets = Total Assets - Intangible Assets</t>
  </si>
  <si>
    <t>Step 2: Determine Normal Rate of Return (NRR)</t>
  </si>
  <si>
    <t>Step 3: Compute Expected Normal Earnings</t>
  </si>
  <si>
    <t xml:space="preserve">Normal Earnings=Net Tangible Assets×NRR </t>
  </si>
  <si>
    <t>Step 4: Compute Actual Earnings</t>
  </si>
  <si>
    <t>Step 5: Compute Excess Earnings</t>
  </si>
  <si>
    <t xml:space="preserve">Excess Earnings=Actual Earnings−Normal Earnings </t>
  </si>
  <si>
    <t>Step 6: Determine Capitalization Rate &amp; Compute Goodwill</t>
  </si>
  <si>
    <t>Goodwill=Excess Earnings​/Capitalization Rate</t>
  </si>
  <si>
    <t>Step 7: Compute Final Valuation</t>
  </si>
  <si>
    <t xml:space="preserve">Company Valuation=Net Tangible Assets+Goodwill </t>
  </si>
  <si>
    <t>Discounted Cash Flow Method</t>
  </si>
  <si>
    <r>
      <t xml:space="preserve">Let’s assume the </t>
    </r>
    <r>
      <rPr>
        <b/>
        <sz val="12"/>
        <color theme="1"/>
        <rFont val="Calibri"/>
        <family val="2"/>
        <scheme val="minor"/>
      </rPr>
      <t>Normal Rate of Return (NRR) on tangible assets</t>
    </r>
    <r>
      <rPr>
        <sz val="12"/>
        <color theme="1"/>
        <rFont val="Calibri"/>
        <family val="2"/>
        <scheme val="minor"/>
      </rPr>
      <t xml:space="preserve"> is </t>
    </r>
    <r>
      <rPr>
        <b/>
        <sz val="12"/>
        <color theme="1"/>
        <rFont val="Calibri"/>
        <family val="2"/>
        <scheme val="minor"/>
      </rPr>
      <t>12%</t>
    </r>
    <r>
      <rPr>
        <sz val="12"/>
        <color theme="1"/>
        <rFont val="Calibri"/>
        <family val="2"/>
        <scheme val="minor"/>
      </rPr>
      <t>.</t>
    </r>
  </si>
  <si>
    <r>
      <t xml:space="preserve">Let’s assume the company's actual earnings (Net Profit) are </t>
    </r>
    <r>
      <rPr>
        <b/>
        <sz val="12"/>
        <color theme="1"/>
        <rFont val="Calibri"/>
        <family val="2"/>
        <scheme val="minor"/>
      </rPr>
      <t>₹80 Lakhs</t>
    </r>
    <r>
      <rPr>
        <sz val="12"/>
        <color theme="1"/>
        <rFont val="Calibri"/>
        <family val="2"/>
        <scheme val="minor"/>
      </rPr>
      <t>.</t>
    </r>
  </si>
  <si>
    <r>
      <t xml:space="preserve">Let’s assume a </t>
    </r>
    <r>
      <rPr>
        <b/>
        <sz val="12"/>
        <color theme="1"/>
        <rFont val="Calibri"/>
        <family val="2"/>
        <scheme val="minor"/>
      </rPr>
      <t>capitalization rate of 20%</t>
    </r>
    <r>
      <rPr>
        <sz val="12"/>
        <color theme="1"/>
        <rFont val="Calibri"/>
        <family val="2"/>
        <scheme val="minor"/>
      </rPr>
      <t xml:space="preserve"> for excess earnings.</t>
    </r>
  </si>
  <si>
    <r>
      <t xml:space="preserve">Thus, under the </t>
    </r>
    <r>
      <rPr>
        <b/>
        <sz val="12"/>
        <color theme="1"/>
        <rFont val="Calibri"/>
        <family val="2"/>
        <scheme val="minor"/>
      </rPr>
      <t>Excess Earnings Method</t>
    </r>
    <r>
      <rPr>
        <sz val="12"/>
        <color theme="1"/>
        <rFont val="Calibri"/>
        <family val="2"/>
        <scheme val="minor"/>
      </rPr>
      <t xml:space="preserve">, the company's valuation is </t>
    </r>
    <r>
      <rPr>
        <b/>
        <sz val="12"/>
        <color theme="1"/>
        <rFont val="Calibri"/>
        <family val="2"/>
        <scheme val="minor"/>
      </rPr>
      <t>₹584 Lakhs</t>
    </r>
    <r>
      <rPr>
        <sz val="12"/>
        <color theme="1"/>
        <rFont val="Calibri"/>
        <family val="2"/>
        <scheme val="minor"/>
      </rPr>
      <t>.</t>
    </r>
  </si>
  <si>
    <r>
      <t xml:space="preserve">Thus, under the </t>
    </r>
    <r>
      <rPr>
        <b/>
        <sz val="12"/>
        <color theme="1"/>
        <rFont val="Calibri"/>
        <family val="2"/>
        <scheme val="minor"/>
      </rPr>
      <t>Asset Accumulation Method</t>
    </r>
    <r>
      <rPr>
        <sz val="12"/>
        <color theme="1"/>
        <rFont val="Calibri"/>
        <family val="2"/>
        <scheme val="minor"/>
      </rPr>
      <t xml:space="preserve">, the company’s valuation is </t>
    </r>
    <r>
      <rPr>
        <b/>
        <sz val="12"/>
        <color theme="1"/>
        <rFont val="Calibri"/>
        <family val="2"/>
        <scheme val="minor"/>
      </rPr>
      <t>₹260 Lakhs</t>
    </r>
    <r>
      <rPr>
        <sz val="12"/>
        <color theme="1"/>
        <rFont val="Calibri"/>
        <family val="2"/>
        <scheme val="minor"/>
      </rPr>
      <t>.</t>
    </r>
  </si>
  <si>
    <r>
      <t xml:space="preserve">Assume perpetual growth rate = </t>
    </r>
    <r>
      <rPr>
        <b/>
        <sz val="12"/>
        <color theme="1"/>
        <rFont val="Calibri"/>
        <family val="2"/>
        <scheme val="minor"/>
      </rPr>
      <t>3%</t>
    </r>
    <r>
      <rPr>
        <sz val="12"/>
        <color theme="1"/>
        <rFont val="Calibri"/>
        <family val="2"/>
        <scheme val="minor"/>
      </rPr>
      <t xml:space="preserve">, and last year's FCF = </t>
    </r>
    <r>
      <rPr>
        <b/>
        <sz val="12"/>
        <color theme="1"/>
        <rFont val="Calibri"/>
        <family val="2"/>
        <scheme val="minor"/>
      </rPr>
      <t>₹109 million</t>
    </r>
    <r>
      <rPr>
        <sz val="12"/>
        <color theme="1"/>
        <rFont val="Calibri"/>
        <family val="2"/>
        <scheme val="minor"/>
      </rPr>
      <t>.</t>
    </r>
  </si>
  <si>
    <r>
      <t xml:space="preserve">If </t>
    </r>
    <r>
      <rPr>
        <b/>
        <sz val="12"/>
        <color theme="1"/>
        <rFont val="Calibri"/>
        <family val="2"/>
        <scheme val="minor"/>
      </rPr>
      <t>Net Debt = ₹200 million</t>
    </r>
  </si>
  <si>
    <r>
      <t xml:space="preserve">If </t>
    </r>
    <r>
      <rPr>
        <b/>
        <sz val="12"/>
        <color theme="1"/>
        <rFont val="Calibri"/>
        <family val="2"/>
        <scheme val="minor"/>
      </rPr>
      <t>shares outstanding = 50 million</t>
    </r>
    <r>
      <rPr>
        <sz val="12"/>
        <color theme="1"/>
        <rFont val="Calibri"/>
        <family val="2"/>
        <scheme val="minor"/>
      </rPr>
      <t>, then:</t>
    </r>
  </si>
  <si>
    <t>Intrinsic Share Price</t>
  </si>
  <si>
    <t>Equity Value</t>
  </si>
  <si>
    <t>Enterprise Value=PVFCF​+PVTV​</t>
  </si>
  <si>
    <t>Weights</t>
  </si>
  <si>
    <t>Value</t>
  </si>
  <si>
    <t>Tax</t>
  </si>
  <si>
    <t>Cost</t>
  </si>
  <si>
    <t>WACC</t>
  </si>
  <si>
    <t>Terminal Value=109×(1+3%)​ /10.16%−3%</t>
  </si>
  <si>
    <t>Last year FCF</t>
  </si>
  <si>
    <t>(1+Growth)</t>
  </si>
  <si>
    <t>WACC-Growth</t>
  </si>
  <si>
    <t>Risk Free Rate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</si>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</sst>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-* #,##0_-;\(#,##0\)_-;_-* &quot;-&quot;_-;_-@_-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/>
    <xf numFmtId="165" fontId="6" fillId="0" borderId="0" xfId="1" applyNumberFormat="1" applyFont="1" applyBorder="1"/>
    <xf numFmtId="165" fontId="7" fillId="0" borderId="0" xfId="1" applyNumberFormat="1" applyFont="1" applyBorder="1"/>
    <xf numFmtId="9" fontId="7" fillId="0" borderId="0" xfId="2" applyFont="1" applyBorder="1" applyAlignment="1">
      <alignment horizontal="right"/>
    </xf>
    <xf numFmtId="165" fontId="6" fillId="0" borderId="0" xfId="1" applyNumberFormat="1" applyFont="1"/>
    <xf numFmtId="165" fontId="4" fillId="0" borderId="0" xfId="1" applyNumberFormat="1" applyFont="1"/>
    <xf numFmtId="9" fontId="7" fillId="0" borderId="0" xfId="2" applyFont="1" applyAlignment="1">
      <alignment horizontal="right"/>
    </xf>
    <xf numFmtId="2" fontId="7" fillId="0" borderId="0" xfId="2" applyNumberFormat="1" applyFont="1" applyAlignment="1">
      <alignment horizontal="right"/>
    </xf>
    <xf numFmtId="165" fontId="7" fillId="0" borderId="0" xfId="1" applyNumberFormat="1" applyFont="1"/>
    <xf numFmtId="165" fontId="5" fillId="2" borderId="0" xfId="1" applyNumberFormat="1" applyFont="1" applyFill="1" applyBorder="1"/>
    <xf numFmtId="165" fontId="5" fillId="0" borderId="0" xfId="1" applyNumberFormat="1" applyFont="1"/>
    <xf numFmtId="166" fontId="4" fillId="0" borderId="0" xfId="1" applyNumberFormat="1" applyFont="1"/>
    <xf numFmtId="166" fontId="7" fillId="0" borderId="0" xfId="1" applyNumberFormat="1" applyFont="1"/>
    <xf numFmtId="165" fontId="4" fillId="0" borderId="2" xfId="1" applyNumberFormat="1" applyFont="1" applyBorder="1"/>
    <xf numFmtId="165" fontId="5" fillId="0" borderId="0" xfId="1" applyNumberFormat="1" applyFont="1" applyFill="1" applyBorder="1" applyAlignment="1"/>
    <xf numFmtId="9" fontId="4" fillId="0" borderId="0" xfId="0" applyNumberFormat="1" applyFont="1"/>
    <xf numFmtId="2" fontId="4" fillId="0" borderId="0" xfId="0" applyNumberFormat="1" applyFont="1"/>
    <xf numFmtId="4" fontId="4" fillId="0" borderId="0" xfId="0" applyNumberFormat="1" applyFont="1"/>
    <xf numFmtId="165" fontId="5" fillId="2" borderId="0" xfId="1" applyNumberFormat="1" applyFont="1" applyFill="1" applyBorder="1" applyAlignment="1">
      <alignment horizontal="left"/>
    </xf>
    <xf numFmtId="0" fontId="5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78AD-183B-44E9-B8EF-42521392B246}">
  <dimension ref="A1:B33"/>
  <sheetViews>
    <sheetView topLeftCell="A18" workbookViewId="0">
      <selection activeCell="B26" sqref="B26"/>
    </sheetView>
  </sheetViews>
  <sheetFormatPr defaultRowHeight="15.5" x14ac:dyDescent="0.35"/>
  <cols>
    <col min="1" max="1" width="20" style="3" customWidth="1"/>
    <col min="2" max="2" width="16.81640625" style="3" customWidth="1"/>
    <col min="3" max="16384" width="8.7265625" style="3"/>
  </cols>
  <sheetData>
    <row r="1" spans="1:2" x14ac:dyDescent="0.35">
      <c r="A1" s="1" t="s">
        <v>32</v>
      </c>
    </row>
    <row r="3" spans="1:2" x14ac:dyDescent="0.35">
      <c r="A3" s="3" t="s">
        <v>33</v>
      </c>
    </row>
    <row r="4" spans="1:2" x14ac:dyDescent="0.35">
      <c r="A4" s="4" t="s">
        <v>34</v>
      </c>
    </row>
    <row r="6" spans="1:2" x14ac:dyDescent="0.35">
      <c r="A6" s="5" t="s">
        <v>39</v>
      </c>
    </row>
    <row r="8" spans="1:2" x14ac:dyDescent="0.35">
      <c r="A8" s="3" t="s">
        <v>40</v>
      </c>
    </row>
    <row r="10" spans="1:2" ht="31" x14ac:dyDescent="0.35">
      <c r="A10" s="7" t="s">
        <v>41</v>
      </c>
      <c r="B10" s="7" t="s">
        <v>42</v>
      </c>
    </row>
    <row r="11" spans="1:2" ht="20.25" customHeight="1" x14ac:dyDescent="0.35">
      <c r="A11" s="8" t="s">
        <v>43</v>
      </c>
      <c r="B11" s="8">
        <v>50</v>
      </c>
    </row>
    <row r="12" spans="1:2" ht="20.65" customHeight="1" x14ac:dyDescent="0.35">
      <c r="A12" s="8" t="s">
        <v>44</v>
      </c>
      <c r="B12" s="8">
        <v>100</v>
      </c>
    </row>
    <row r="13" spans="1:2" ht="21.75" customHeight="1" x14ac:dyDescent="0.35">
      <c r="A13" s="8" t="s">
        <v>45</v>
      </c>
      <c r="B13" s="8">
        <v>80</v>
      </c>
    </row>
    <row r="14" spans="1:2" ht="31.15" customHeight="1" x14ac:dyDescent="0.35">
      <c r="A14" s="8" t="s">
        <v>46</v>
      </c>
      <c r="B14" s="8">
        <v>200</v>
      </c>
    </row>
    <row r="15" spans="1:2" ht="40.9" customHeight="1" x14ac:dyDescent="0.35">
      <c r="A15" s="8" t="s">
        <v>47</v>
      </c>
      <c r="B15" s="8">
        <v>70</v>
      </c>
    </row>
    <row r="16" spans="1:2" x14ac:dyDescent="0.35">
      <c r="A16" s="8" t="s">
        <v>48</v>
      </c>
      <c r="B16" s="8">
        <v>30</v>
      </c>
    </row>
    <row r="17" spans="1:2" ht="19.899999999999999" customHeight="1" x14ac:dyDescent="0.35">
      <c r="A17" s="9" t="s">
        <v>49</v>
      </c>
      <c r="B17" s="9">
        <f>B11+B12+B13+B14+B15+B16</f>
        <v>530</v>
      </c>
    </row>
    <row r="19" spans="1:2" x14ac:dyDescent="0.35">
      <c r="A19" s="5" t="s">
        <v>50</v>
      </c>
    </row>
    <row r="21" spans="1:2" x14ac:dyDescent="0.35">
      <c r="A21" s="6" t="s">
        <v>51</v>
      </c>
      <c r="B21" s="6" t="s">
        <v>42</v>
      </c>
    </row>
    <row r="22" spans="1:2" x14ac:dyDescent="0.35">
      <c r="A22" s="6" t="s">
        <v>52</v>
      </c>
      <c r="B22" s="6">
        <v>60</v>
      </c>
    </row>
    <row r="23" spans="1:2" x14ac:dyDescent="0.35">
      <c r="A23" s="6" t="s">
        <v>53</v>
      </c>
      <c r="B23" s="6">
        <v>50</v>
      </c>
    </row>
    <row r="24" spans="1:2" x14ac:dyDescent="0.35">
      <c r="A24" s="6" t="s">
        <v>54</v>
      </c>
      <c r="B24" s="6">
        <v>120</v>
      </c>
    </row>
    <row r="25" spans="1:2" x14ac:dyDescent="0.35">
      <c r="A25" s="6" t="s">
        <v>55</v>
      </c>
      <c r="B25" s="6">
        <v>40</v>
      </c>
    </row>
    <row r="26" spans="1:2" x14ac:dyDescent="0.35">
      <c r="A26" s="30" t="s">
        <v>56</v>
      </c>
      <c r="B26" s="30">
        <f>B22+B23+B24+B25</f>
        <v>270</v>
      </c>
    </row>
    <row r="28" spans="1:2" x14ac:dyDescent="0.35">
      <c r="A28" s="5" t="s">
        <v>57</v>
      </c>
    </row>
    <row r="29" spans="1:2" x14ac:dyDescent="0.35">
      <c r="A29" s="3" t="s">
        <v>58</v>
      </c>
    </row>
    <row r="30" spans="1:2" x14ac:dyDescent="0.35">
      <c r="A30" s="3">
        <f>530</f>
        <v>530</v>
      </c>
    </row>
    <row r="31" spans="1:2" x14ac:dyDescent="0.35">
      <c r="A31" s="3">
        <f>B26</f>
        <v>270</v>
      </c>
    </row>
    <row r="32" spans="1:2" x14ac:dyDescent="0.35">
      <c r="A32" s="11">
        <f>A30-A31</f>
        <v>260</v>
      </c>
    </row>
    <row r="33" spans="1:1" x14ac:dyDescent="0.35">
      <c r="A33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F553-86BF-49D6-A117-E2EBC880B40A}">
  <dimension ref="A1:A39"/>
  <sheetViews>
    <sheetView topLeftCell="A30" workbookViewId="0">
      <selection activeCell="A44" sqref="A44"/>
    </sheetView>
  </sheetViews>
  <sheetFormatPr defaultRowHeight="15.5" x14ac:dyDescent="0.35"/>
  <cols>
    <col min="1" max="1" width="24.08984375" style="3" customWidth="1"/>
    <col min="2" max="2" width="19.08984375" style="3" customWidth="1"/>
    <col min="3" max="16384" width="8.7265625" style="3"/>
  </cols>
  <sheetData>
    <row r="1" spans="1:1" s="2" customFormat="1" ht="15" x14ac:dyDescent="0.3">
      <c r="A1" s="1" t="s">
        <v>35</v>
      </c>
    </row>
    <row r="3" spans="1:1" x14ac:dyDescent="0.35">
      <c r="A3" s="3" t="s">
        <v>36</v>
      </c>
    </row>
    <row r="4" spans="1:1" x14ac:dyDescent="0.35">
      <c r="A4" s="3" t="s">
        <v>37</v>
      </c>
    </row>
    <row r="5" spans="1:1" x14ac:dyDescent="0.35">
      <c r="A5" s="4" t="s">
        <v>38</v>
      </c>
    </row>
    <row r="7" spans="1:1" x14ac:dyDescent="0.35">
      <c r="A7" s="5" t="s">
        <v>59</v>
      </c>
    </row>
    <row r="8" spans="1:1" x14ac:dyDescent="0.35">
      <c r="A8" s="3" t="s">
        <v>60</v>
      </c>
    </row>
    <row r="9" spans="1:1" x14ac:dyDescent="0.35">
      <c r="A9" s="3">
        <f>530</f>
        <v>530</v>
      </c>
    </row>
    <row r="10" spans="1:1" x14ac:dyDescent="0.35">
      <c r="A10" s="3">
        <v>70</v>
      </c>
    </row>
    <row r="11" spans="1:1" x14ac:dyDescent="0.35">
      <c r="A11" s="3">
        <f>A9-A10</f>
        <v>460</v>
      </c>
    </row>
    <row r="12" spans="1:1" x14ac:dyDescent="0.35">
      <c r="A12" s="5" t="s">
        <v>61</v>
      </c>
    </row>
    <row r="13" spans="1:1" x14ac:dyDescent="0.35">
      <c r="A13" s="3" t="s">
        <v>72</v>
      </c>
    </row>
    <row r="15" spans="1:1" x14ac:dyDescent="0.35">
      <c r="A15" s="5" t="s">
        <v>62</v>
      </c>
    </row>
    <row r="16" spans="1:1" x14ac:dyDescent="0.35">
      <c r="A16" s="3" t="s">
        <v>63</v>
      </c>
    </row>
    <row r="17" spans="1:1" x14ac:dyDescent="0.35">
      <c r="A17" s="3">
        <f>460</f>
        <v>460</v>
      </c>
    </row>
    <row r="18" spans="1:1" x14ac:dyDescent="0.35">
      <c r="A18" s="26">
        <v>0.12</v>
      </c>
    </row>
    <row r="19" spans="1:1" x14ac:dyDescent="0.35">
      <c r="A19" s="3">
        <f>A17*A18</f>
        <v>55.199999999999996</v>
      </c>
    </row>
    <row r="20" spans="1:1" x14ac:dyDescent="0.35">
      <c r="A20" s="5" t="s">
        <v>64</v>
      </c>
    </row>
    <row r="21" spans="1:1" x14ac:dyDescent="0.35">
      <c r="A21" s="3" t="s">
        <v>73</v>
      </c>
    </row>
    <row r="23" spans="1:1" x14ac:dyDescent="0.35">
      <c r="A23" s="5" t="s">
        <v>65</v>
      </c>
    </row>
    <row r="24" spans="1:1" x14ac:dyDescent="0.35">
      <c r="A24" s="3" t="s">
        <v>66</v>
      </c>
    </row>
    <row r="25" spans="1:1" x14ac:dyDescent="0.35">
      <c r="A25" s="3">
        <f>80</f>
        <v>80</v>
      </c>
    </row>
    <row r="26" spans="1:1" x14ac:dyDescent="0.35">
      <c r="A26" s="3">
        <f>A19</f>
        <v>55.199999999999996</v>
      </c>
    </row>
    <row r="27" spans="1:1" x14ac:dyDescent="0.35">
      <c r="A27" s="3">
        <f>A25-A26</f>
        <v>24.800000000000004</v>
      </c>
    </row>
    <row r="28" spans="1:1" x14ac:dyDescent="0.35">
      <c r="A28" s="5" t="s">
        <v>67</v>
      </c>
    </row>
    <row r="29" spans="1:1" x14ac:dyDescent="0.35">
      <c r="A29" s="3" t="s">
        <v>74</v>
      </c>
    </row>
    <row r="30" spans="1:1" x14ac:dyDescent="0.35">
      <c r="A30" s="3" t="s">
        <v>68</v>
      </c>
    </row>
    <row r="31" spans="1:1" x14ac:dyDescent="0.35">
      <c r="A31" s="3">
        <v>24.8</v>
      </c>
    </row>
    <row r="32" spans="1:1" x14ac:dyDescent="0.35">
      <c r="A32" s="26">
        <v>0.2</v>
      </c>
    </row>
    <row r="33" spans="1:1" x14ac:dyDescent="0.35">
      <c r="A33" s="27">
        <f>A31/A32</f>
        <v>124</v>
      </c>
    </row>
    <row r="34" spans="1:1" x14ac:dyDescent="0.35">
      <c r="A34" s="5" t="s">
        <v>69</v>
      </c>
    </row>
    <row r="35" spans="1:1" x14ac:dyDescent="0.35">
      <c r="A35" s="3" t="s">
        <v>70</v>
      </c>
    </row>
    <row r="36" spans="1:1" x14ac:dyDescent="0.35">
      <c r="A36" s="3">
        <f>460</f>
        <v>460</v>
      </c>
    </row>
    <row r="37" spans="1:1" x14ac:dyDescent="0.35">
      <c r="A37" s="27">
        <f>A33</f>
        <v>124</v>
      </c>
    </row>
    <row r="38" spans="1:1" x14ac:dyDescent="0.35">
      <c r="A38" s="27">
        <f>A36+A37</f>
        <v>584</v>
      </c>
    </row>
    <row r="39" spans="1:1" x14ac:dyDescent="0.35">
      <c r="A39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showGridLines="0" tabSelected="1" topLeftCell="A51" workbookViewId="0">
      <selection activeCell="A56" sqref="A56"/>
    </sheetView>
  </sheetViews>
  <sheetFormatPr defaultRowHeight="15.5" x14ac:dyDescent="0.35"/>
  <cols>
    <col min="1" max="1" width="26.6328125" style="3" customWidth="1"/>
    <col min="2" max="2" width="9" style="3" customWidth="1"/>
    <col min="3" max="3" width="14.08984375" style="3" customWidth="1"/>
    <col min="4" max="4" width="11.7265625" style="3" bestFit="1" customWidth="1"/>
    <col min="5" max="5" width="8" style="3" customWidth="1"/>
    <col min="6" max="16384" width="8.7265625" style="3"/>
  </cols>
  <sheetData>
    <row r="1" spans="1:6" x14ac:dyDescent="0.35">
      <c r="A1" s="10" t="s">
        <v>71</v>
      </c>
    </row>
    <row r="2" spans="1:6" x14ac:dyDescent="0.35">
      <c r="A2" s="10"/>
    </row>
    <row r="3" spans="1:6" x14ac:dyDescent="0.35">
      <c r="A3" s="11" t="s">
        <v>0</v>
      </c>
    </row>
    <row r="4" spans="1:6" x14ac:dyDescent="0.35">
      <c r="A4" s="12" t="s">
        <v>25</v>
      </c>
      <c r="B4" s="13"/>
      <c r="C4" s="14">
        <v>0.3</v>
      </c>
    </row>
    <row r="5" spans="1:6" x14ac:dyDescent="0.35">
      <c r="A5" s="15" t="s">
        <v>26</v>
      </c>
      <c r="B5" s="16"/>
      <c r="C5" s="17">
        <v>0.08</v>
      </c>
    </row>
    <row r="6" spans="1:6" x14ac:dyDescent="0.35">
      <c r="A6" s="16" t="s">
        <v>27</v>
      </c>
      <c r="B6" s="16"/>
      <c r="C6" s="17">
        <v>0.4</v>
      </c>
    </row>
    <row r="7" spans="1:6" x14ac:dyDescent="0.35">
      <c r="A7" s="16" t="s">
        <v>28</v>
      </c>
      <c r="B7" s="16"/>
      <c r="C7" s="17">
        <v>0.6</v>
      </c>
    </row>
    <row r="8" spans="1:6" x14ac:dyDescent="0.35">
      <c r="A8" s="16" t="s">
        <v>29</v>
      </c>
      <c r="B8" s="16"/>
      <c r="C8" s="17">
        <v>0.06</v>
      </c>
    </row>
    <row r="9" spans="1:6" x14ac:dyDescent="0.35">
      <c r="A9" s="16" t="s">
        <v>30</v>
      </c>
      <c r="B9" s="16"/>
      <c r="C9" s="18">
        <v>1.2</v>
      </c>
    </row>
    <row r="10" spans="1:6" x14ac:dyDescent="0.35">
      <c r="A10" s="16" t="s">
        <v>31</v>
      </c>
      <c r="B10" s="16"/>
      <c r="C10" s="17">
        <v>0.06</v>
      </c>
      <c r="D10" s="27"/>
    </row>
    <row r="11" spans="1:6" x14ac:dyDescent="0.35">
      <c r="A11" s="16"/>
      <c r="B11" s="16"/>
      <c r="C11" s="19"/>
    </row>
    <row r="12" spans="1:6" x14ac:dyDescent="0.35">
      <c r="A12" s="5" t="s">
        <v>8</v>
      </c>
    </row>
    <row r="13" spans="1:6" x14ac:dyDescent="0.35">
      <c r="A13" s="5"/>
    </row>
    <row r="14" spans="1:6" x14ac:dyDescent="0.35">
      <c r="A14" s="11" t="s">
        <v>7</v>
      </c>
    </row>
    <row r="16" spans="1:6" x14ac:dyDescent="0.35">
      <c r="A16" s="20" t="s">
        <v>6</v>
      </c>
      <c r="B16" s="20">
        <v>1</v>
      </c>
      <c r="C16" s="20">
        <v>2</v>
      </c>
      <c r="D16" s="20">
        <v>3</v>
      </c>
      <c r="E16" s="20">
        <v>4</v>
      </c>
      <c r="F16" s="20">
        <v>5</v>
      </c>
    </row>
    <row r="17" spans="1:7" ht="18.75" customHeight="1" x14ac:dyDescent="0.35">
      <c r="A17" s="21" t="s">
        <v>1</v>
      </c>
      <c r="B17" s="13">
        <v>100</v>
      </c>
      <c r="C17" s="13">
        <v>120</v>
      </c>
      <c r="D17" s="13">
        <v>140</v>
      </c>
      <c r="E17" s="13">
        <v>160</v>
      </c>
      <c r="F17" s="13">
        <v>180</v>
      </c>
    </row>
    <row r="18" spans="1:7" ht="19.899999999999999" customHeight="1" x14ac:dyDescent="0.35">
      <c r="A18" s="21" t="s">
        <v>2</v>
      </c>
      <c r="B18" s="22">
        <v>30</v>
      </c>
      <c r="C18" s="22">
        <v>36</v>
      </c>
      <c r="D18" s="22">
        <v>42</v>
      </c>
      <c r="E18" s="22">
        <v>48</v>
      </c>
      <c r="F18" s="22">
        <v>54</v>
      </c>
    </row>
    <row r="19" spans="1:7" ht="21.75" customHeight="1" x14ac:dyDescent="0.35">
      <c r="A19" s="21" t="s">
        <v>3</v>
      </c>
      <c r="B19" s="23">
        <v>20</v>
      </c>
      <c r="C19" s="23">
        <v>22</v>
      </c>
      <c r="D19" s="23">
        <v>24</v>
      </c>
      <c r="E19" s="23">
        <v>26</v>
      </c>
      <c r="F19" s="23">
        <v>28</v>
      </c>
    </row>
    <row r="20" spans="1:7" ht="21.4" customHeight="1" x14ac:dyDescent="0.35">
      <c r="A20" s="21" t="s">
        <v>4</v>
      </c>
      <c r="B20" s="15">
        <v>20</v>
      </c>
      <c r="C20" s="15">
        <v>25</v>
      </c>
      <c r="D20" s="15">
        <v>30</v>
      </c>
      <c r="E20" s="15">
        <v>35</v>
      </c>
      <c r="F20" s="15">
        <v>40</v>
      </c>
    </row>
    <row r="21" spans="1:7" ht="21" customHeight="1" x14ac:dyDescent="0.35">
      <c r="A21" s="21" t="s">
        <v>5</v>
      </c>
      <c r="B21" s="19">
        <v>5</v>
      </c>
      <c r="C21" s="19">
        <v>5</v>
      </c>
      <c r="D21" s="19">
        <v>5</v>
      </c>
      <c r="E21" s="19">
        <v>5</v>
      </c>
      <c r="F21" s="19">
        <v>5</v>
      </c>
    </row>
    <row r="22" spans="1:7" ht="24" customHeight="1" thickBot="1" x14ac:dyDescent="0.4">
      <c r="A22" s="16" t="s">
        <v>93</v>
      </c>
      <c r="B22" s="24">
        <f>B17-B18+B19-B20-B21</f>
        <v>65</v>
      </c>
      <c r="C22" s="24">
        <f t="shared" ref="C22:F22" si="0">C17-C18+C19-C20-C21</f>
        <v>76</v>
      </c>
      <c r="D22" s="24">
        <f t="shared" si="0"/>
        <v>87</v>
      </c>
      <c r="E22" s="24">
        <f t="shared" si="0"/>
        <v>98</v>
      </c>
      <c r="F22" s="24">
        <f t="shared" si="0"/>
        <v>109</v>
      </c>
    </row>
    <row r="23" spans="1:7" ht="16" thickTop="1" x14ac:dyDescent="0.35"/>
    <row r="24" spans="1:7" x14ac:dyDescent="0.35">
      <c r="A24" s="29" t="s">
        <v>9</v>
      </c>
      <c r="B24" s="29"/>
      <c r="C24" s="29"/>
      <c r="D24" s="29"/>
      <c r="E24" s="29"/>
      <c r="F24" s="29"/>
      <c r="G24" s="25"/>
    </row>
    <row r="25" spans="1:7" x14ac:dyDescent="0.35">
      <c r="A25" s="3" t="s">
        <v>10</v>
      </c>
    </row>
    <row r="27" spans="1:7" x14ac:dyDescent="0.35">
      <c r="A27" s="3" t="s">
        <v>18</v>
      </c>
    </row>
    <row r="28" spans="1:7" x14ac:dyDescent="0.35">
      <c r="A28" s="3" t="s">
        <v>92</v>
      </c>
      <c r="B28" s="3">
        <v>6</v>
      </c>
    </row>
    <row r="29" spans="1:7" x14ac:dyDescent="0.35">
      <c r="A29" s="3" t="s">
        <v>30</v>
      </c>
      <c r="B29" s="3">
        <v>1.2</v>
      </c>
    </row>
    <row r="30" spans="1:7" x14ac:dyDescent="0.35">
      <c r="A30" s="3" t="s">
        <v>31</v>
      </c>
      <c r="B30" s="3">
        <v>6</v>
      </c>
    </row>
    <row r="31" spans="1:7" x14ac:dyDescent="0.35">
      <c r="B31" s="3">
        <f>B28+(B29*B30)</f>
        <v>13.2</v>
      </c>
    </row>
    <row r="33" spans="1:6" x14ac:dyDescent="0.35">
      <c r="A33" s="3" t="s">
        <v>19</v>
      </c>
    </row>
    <row r="34" spans="1:6" x14ac:dyDescent="0.35">
      <c r="A34" s="3" t="s">
        <v>86</v>
      </c>
      <c r="B34" s="3">
        <v>8</v>
      </c>
      <c r="C34" s="3">
        <f>B31</f>
        <v>13.2</v>
      </c>
    </row>
    <row r="35" spans="1:6" x14ac:dyDescent="0.35">
      <c r="A35" s="3" t="s">
        <v>85</v>
      </c>
      <c r="B35" s="3">
        <f>(1-0.3)</f>
        <v>0.7</v>
      </c>
    </row>
    <row r="36" spans="1:6" x14ac:dyDescent="0.35">
      <c r="A36" s="3" t="s">
        <v>83</v>
      </c>
      <c r="B36" s="3">
        <v>0.4</v>
      </c>
      <c r="C36" s="3">
        <v>0.6</v>
      </c>
    </row>
    <row r="37" spans="1:6" x14ac:dyDescent="0.35">
      <c r="A37" s="3" t="s">
        <v>84</v>
      </c>
      <c r="B37" s="3">
        <f>B34*(B35)*(B36)</f>
        <v>2.2399999999999998</v>
      </c>
      <c r="C37" s="3">
        <f>C34*C36</f>
        <v>7.919999999999999</v>
      </c>
    </row>
    <row r="39" spans="1:6" x14ac:dyDescent="0.35">
      <c r="A39" s="3" t="s">
        <v>87</v>
      </c>
      <c r="B39" s="3">
        <f>B37+C37</f>
        <v>10.159999999999998</v>
      </c>
    </row>
    <row r="42" spans="1:6" x14ac:dyDescent="0.35">
      <c r="A42" s="29" t="s">
        <v>11</v>
      </c>
      <c r="B42" s="29"/>
      <c r="C42" s="29"/>
      <c r="D42" s="29"/>
      <c r="E42" s="29"/>
      <c r="F42" s="29"/>
    </row>
    <row r="43" spans="1:6" x14ac:dyDescent="0.35">
      <c r="A43" s="3" t="s">
        <v>16</v>
      </c>
    </row>
    <row r="44" spans="1:6" x14ac:dyDescent="0.35">
      <c r="A44" s="3" t="s">
        <v>77</v>
      </c>
    </row>
    <row r="46" spans="1:6" x14ac:dyDescent="0.35">
      <c r="A46" s="3" t="s">
        <v>88</v>
      </c>
    </row>
    <row r="47" spans="1:6" x14ac:dyDescent="0.35">
      <c r="A47" s="3" t="s">
        <v>89</v>
      </c>
      <c r="B47" s="3">
        <v>109</v>
      </c>
      <c r="C47" s="3" t="s">
        <v>91</v>
      </c>
      <c r="D47" s="3">
        <f>B39-3</f>
        <v>7.1599999999999984</v>
      </c>
    </row>
    <row r="48" spans="1:6" x14ac:dyDescent="0.35">
      <c r="A48" s="3" t="s">
        <v>90</v>
      </c>
      <c r="B48" s="3">
        <f>(1.03)</f>
        <v>1.03</v>
      </c>
    </row>
    <row r="49" spans="1:6" x14ac:dyDescent="0.35">
      <c r="B49" s="3">
        <f>B47*B48</f>
        <v>112.27</v>
      </c>
      <c r="D49" s="3">
        <f>B49/D47</f>
        <v>15.680167597765367</v>
      </c>
    </row>
    <row r="54" spans="1:6" x14ac:dyDescent="0.35">
      <c r="A54" s="29" t="s">
        <v>12</v>
      </c>
      <c r="B54" s="29"/>
      <c r="C54" s="29"/>
      <c r="D54" s="29"/>
      <c r="E54" s="29"/>
      <c r="F54" s="29"/>
    </row>
    <row r="55" spans="1:6" x14ac:dyDescent="0.35">
      <c r="A55" s="3" t="s">
        <v>13</v>
      </c>
    </row>
    <row r="56" spans="1:6" x14ac:dyDescent="0.35">
      <c r="A56" s="3" t="s">
        <v>14</v>
      </c>
    </row>
    <row r="57" spans="1:6" x14ac:dyDescent="0.35">
      <c r="A57" s="3" t="s">
        <v>20</v>
      </c>
    </row>
    <row r="58" spans="1:6" x14ac:dyDescent="0.35">
      <c r="A58" s="3" t="s">
        <v>21</v>
      </c>
    </row>
    <row r="60" spans="1:6" x14ac:dyDescent="0.35">
      <c r="A60" s="29" t="s">
        <v>22</v>
      </c>
      <c r="B60" s="29"/>
      <c r="C60" s="29"/>
      <c r="D60" s="29"/>
      <c r="E60" s="29"/>
      <c r="F60" s="29"/>
    </row>
    <row r="61" spans="1:6" x14ac:dyDescent="0.35">
      <c r="A61" s="3" t="s">
        <v>23</v>
      </c>
    </row>
    <row r="64" spans="1:6" x14ac:dyDescent="0.35">
      <c r="A64" s="5"/>
    </row>
    <row r="65" spans="1:6" x14ac:dyDescent="0.35">
      <c r="A65" s="29" t="s">
        <v>24</v>
      </c>
      <c r="B65" s="29"/>
      <c r="C65" s="29"/>
      <c r="D65" s="29"/>
      <c r="E65" s="29"/>
      <c r="F65" s="29"/>
    </row>
    <row r="66" spans="1:6" x14ac:dyDescent="0.35">
      <c r="A66" s="3" t="s">
        <v>15</v>
      </c>
    </row>
    <row r="67" spans="1:6" x14ac:dyDescent="0.35">
      <c r="A67" s="3" t="s">
        <v>82</v>
      </c>
    </row>
    <row r="68" spans="1:6" x14ac:dyDescent="0.35">
      <c r="A68" s="3">
        <v>320.02999999999997</v>
      </c>
    </row>
    <row r="69" spans="1:6" x14ac:dyDescent="0.35">
      <c r="A69" s="3">
        <v>968.02</v>
      </c>
    </row>
    <row r="70" spans="1:6" x14ac:dyDescent="0.35">
      <c r="A70" s="3">
        <f>A68+A69</f>
        <v>1288.05</v>
      </c>
    </row>
    <row r="71" spans="1:6" x14ac:dyDescent="0.35">
      <c r="A71" s="3" t="s">
        <v>17</v>
      </c>
    </row>
    <row r="72" spans="1:6" x14ac:dyDescent="0.35">
      <c r="A72" s="3" t="s">
        <v>78</v>
      </c>
    </row>
    <row r="73" spans="1:6" x14ac:dyDescent="0.35">
      <c r="A73" s="3" t="s">
        <v>81</v>
      </c>
    </row>
    <row r="74" spans="1:6" x14ac:dyDescent="0.35">
      <c r="A74" s="28">
        <v>1288.05</v>
      </c>
    </row>
    <row r="75" spans="1:6" x14ac:dyDescent="0.35">
      <c r="A75" s="28">
        <v>200</v>
      </c>
    </row>
    <row r="76" spans="1:6" x14ac:dyDescent="0.35">
      <c r="A76" s="28">
        <f>A74-A75</f>
        <v>1088.05</v>
      </c>
    </row>
    <row r="77" spans="1:6" x14ac:dyDescent="0.35">
      <c r="A77" s="3" t="s">
        <v>79</v>
      </c>
    </row>
    <row r="78" spans="1:6" x14ac:dyDescent="0.35">
      <c r="A78" s="3" t="s">
        <v>80</v>
      </c>
    </row>
    <row r="79" spans="1:6" x14ac:dyDescent="0.35">
      <c r="A79" s="28">
        <v>1088.05</v>
      </c>
    </row>
    <row r="80" spans="1:6" x14ac:dyDescent="0.35">
      <c r="A80" s="3">
        <v>50</v>
      </c>
    </row>
    <row r="81" spans="1:1" x14ac:dyDescent="0.35">
      <c r="A81" s="3">
        <f>A79/A80</f>
        <v>21.760999999999999</v>
      </c>
    </row>
  </sheetData>
  <mergeCells count="5">
    <mergeCell ref="A24:F24"/>
    <mergeCell ref="A42:F42"/>
    <mergeCell ref="A54:F54"/>
    <mergeCell ref="A60:F60"/>
    <mergeCell ref="A65:F6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8F99CECA7E9F4393977E68B7D43D8B" ma:contentTypeVersion="10" ma:contentTypeDescription="Create a new document." ma:contentTypeScope="" ma:versionID="754e892127e008f9c4b31cca9a6cc79b">
  <xsd:schema xmlns:xsd="http://www.w3.org/2001/XMLSchema" xmlns:xs="http://www.w3.org/2001/XMLSchema" xmlns:p="http://schemas.microsoft.com/office/2006/metadata/properties" xmlns:ns2="ae753edc-97a5-423a-9125-bb6ccbcfe6fe" xmlns:ns3="6d3000be-06b8-41f6-b3f3-049d38370a81" targetNamespace="http://schemas.microsoft.com/office/2006/metadata/properties" ma:root="true" ma:fieldsID="04138d52c58bb51014586a67f78bc907" ns2:_="" ns3:_="">
    <xsd:import namespace="ae753edc-97a5-423a-9125-bb6ccbcfe6fe"/>
    <xsd:import namespace="6d3000be-06b8-41f6-b3f3-049d38370a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3edc-97a5-423a-9125-bb6ccbcfe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000be-06b8-41f6-b3f3-049d38370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FC5CD-FC27-410D-AC7B-557E978494BE}"/>
</file>

<file path=customXml/itemProps2.xml><?xml version="1.0" encoding="utf-8"?>
<ds:datastoreItem xmlns:ds="http://schemas.openxmlformats.org/officeDocument/2006/customXml" ds:itemID="{018556EA-433C-47A5-961B-E5D35F7C42C4}"/>
</file>

<file path=customXml/itemProps3.xml><?xml version="1.0" encoding="utf-8"?>
<ds:datastoreItem xmlns:ds="http://schemas.openxmlformats.org/officeDocument/2006/customXml" ds:itemID="{0A912FA7-8BB2-4411-B23C-159A4417E0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AAVM</vt:lpstr>
      <vt:lpstr>EEVM</vt:lpstr>
      <vt:lpstr>DCF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Anushika Toshi (IN)</cp:lastModifiedBy>
  <dcterms:created xsi:type="dcterms:W3CDTF">2025-02-27T11:45:49Z</dcterms:created>
  <dcterms:modified xsi:type="dcterms:W3CDTF">2025-03-02T17:34:47Z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0x0101004C8F99CECA7E9F4393977E68B7D43D8B</vt:lpwstr>
  </property>
</Properties>
</file>