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-CP\Project\Munshi\"/>
    </mc:Choice>
  </mc:AlternateContent>
  <bookViews>
    <workbookView xWindow="0" yWindow="0" windowWidth="23040" windowHeight="9336" activeTab="2"/>
  </bookViews>
  <sheets>
    <sheet name="summary" sheetId="1" r:id="rId1"/>
    <sheet name="Input" sheetId="2" r:id="rId2"/>
    <sheet name="Sheet1" sheetId="3" r:id="rId3"/>
    <sheet name="Sheet3" sheetId="4" r:id="rId4"/>
  </sheets>
  <definedNames>
    <definedName name="_xlnm._FilterDatabase" localSheetId="1" hidden="1">Input!$I$3:$M$3</definedName>
    <definedName name="_xlnm._FilterDatabase" localSheetId="2" hidden="1">Sheet1!$A$1:$G$1001</definedName>
  </definedNames>
  <calcPr calcId="162913"/>
</workbook>
</file>

<file path=xl/calcChain.xml><?xml version="1.0" encoding="utf-8"?>
<calcChain xmlns="http://schemas.openxmlformats.org/spreadsheetml/2006/main">
  <c r="D1001" i="3" l="1"/>
  <c r="D998" i="3"/>
  <c r="D977" i="3"/>
  <c r="D978" i="3" s="1"/>
  <c r="D951" i="3"/>
  <c r="D952" i="3" s="1"/>
  <c r="D953" i="3" s="1"/>
  <c r="D954" i="3" s="1"/>
  <c r="D947" i="3"/>
  <c r="D948" i="3" s="1"/>
  <c r="D942" i="3"/>
  <c r="D921" i="3"/>
  <c r="D881" i="3"/>
  <c r="D867" i="3"/>
  <c r="D868" i="3" s="1"/>
  <c r="D844" i="3"/>
  <c r="D845" i="3" s="1"/>
  <c r="D694" i="3"/>
  <c r="D695" i="3" s="1"/>
  <c r="D696" i="3" s="1"/>
  <c r="D697" i="3" s="1"/>
  <c r="D698" i="3" s="1"/>
  <c r="D687" i="3"/>
  <c r="D688" i="3" s="1"/>
  <c r="D680" i="3"/>
  <c r="D664" i="3"/>
  <c r="D571" i="3"/>
  <c r="D565" i="3"/>
  <c r="D443" i="3"/>
  <c r="D439" i="3"/>
  <c r="D440" i="3" s="1"/>
  <c r="D419" i="3"/>
  <c r="D420" i="3" s="1"/>
  <c r="D414" i="3"/>
  <c r="D402" i="3"/>
  <c r="D386" i="3"/>
  <c r="D361" i="3"/>
  <c r="D316" i="3"/>
  <c r="D303" i="3"/>
  <c r="D304" i="3" s="1"/>
  <c r="D209" i="3"/>
  <c r="D184" i="3"/>
  <c r="D185" i="3" s="1"/>
  <c r="D186" i="3" s="1"/>
  <c r="D158" i="3"/>
  <c r="D131" i="3"/>
  <c r="D132" i="3" s="1"/>
  <c r="D85" i="3"/>
  <c r="H998" i="2"/>
  <c r="F998" i="2"/>
  <c r="A998" i="2"/>
  <c r="H997" i="2"/>
  <c r="F997" i="2"/>
  <c r="A997" i="2"/>
  <c r="H996" i="2"/>
  <c r="F996" i="2"/>
  <c r="A996" i="2"/>
  <c r="H995" i="2"/>
  <c r="F995" i="2"/>
  <c r="A995" i="2"/>
  <c r="H994" i="2"/>
  <c r="F994" i="2"/>
  <c r="A994" i="2"/>
  <c r="M993" i="2"/>
  <c r="H993" i="2"/>
  <c r="F993" i="2"/>
  <c r="A993" i="2"/>
  <c r="M992" i="2"/>
  <c r="H992" i="2"/>
  <c r="F992" i="2"/>
  <c r="A992" i="2"/>
  <c r="M991" i="2"/>
  <c r="H991" i="2"/>
  <c r="F991" i="2"/>
  <c r="A991" i="2"/>
  <c r="M990" i="2"/>
  <c r="H990" i="2"/>
  <c r="F990" i="2"/>
  <c r="A990" i="2"/>
  <c r="M989" i="2"/>
  <c r="H989" i="2"/>
  <c r="F989" i="2"/>
  <c r="A989" i="2"/>
  <c r="M988" i="2"/>
  <c r="H988" i="2"/>
  <c r="F988" i="2"/>
  <c r="A988" i="2"/>
  <c r="M987" i="2"/>
  <c r="H987" i="2"/>
  <c r="F987" i="2"/>
  <c r="A987" i="2"/>
  <c r="M986" i="2"/>
  <c r="H986" i="2"/>
  <c r="F986" i="2"/>
  <c r="A986" i="2"/>
  <c r="M985" i="2"/>
  <c r="H985" i="2"/>
  <c r="F985" i="2"/>
  <c r="A985" i="2"/>
  <c r="M984" i="2"/>
  <c r="H984" i="2"/>
  <c r="F984" i="2"/>
  <c r="A984" i="2"/>
  <c r="M983" i="2"/>
  <c r="H983" i="2"/>
  <c r="F983" i="2"/>
  <c r="A983" i="2"/>
  <c r="M982" i="2"/>
  <c r="H982" i="2"/>
  <c r="F982" i="2"/>
  <c r="A982" i="2"/>
  <c r="M981" i="2"/>
  <c r="H981" i="2"/>
  <c r="F981" i="2"/>
  <c r="A981" i="2"/>
  <c r="M980" i="2"/>
  <c r="H980" i="2"/>
  <c r="F980" i="2"/>
  <c r="A980" i="2"/>
  <c r="M979" i="2"/>
  <c r="H979" i="2"/>
  <c r="F979" i="2"/>
  <c r="A979" i="2"/>
  <c r="M978" i="2"/>
  <c r="H978" i="2"/>
  <c r="F978" i="2"/>
  <c r="A978" i="2"/>
  <c r="M977" i="2"/>
  <c r="H977" i="2"/>
  <c r="F977" i="2"/>
  <c r="A977" i="2"/>
  <c r="M976" i="2"/>
  <c r="H976" i="2"/>
  <c r="F976" i="2"/>
  <c r="A976" i="2"/>
  <c r="M975" i="2"/>
  <c r="H975" i="2"/>
  <c r="F975" i="2"/>
  <c r="A975" i="2"/>
  <c r="M974" i="2"/>
  <c r="H974" i="2"/>
  <c r="F974" i="2"/>
  <c r="A974" i="2"/>
  <c r="M973" i="2"/>
  <c r="H973" i="2"/>
  <c r="F973" i="2"/>
  <c r="A973" i="2"/>
  <c r="M972" i="2"/>
  <c r="H972" i="2"/>
  <c r="F972" i="2"/>
  <c r="A972" i="2"/>
  <c r="M971" i="2"/>
  <c r="H971" i="2"/>
  <c r="F971" i="2"/>
  <c r="A971" i="2"/>
  <c r="M970" i="2"/>
  <c r="H970" i="2"/>
  <c r="F970" i="2"/>
  <c r="A970" i="2"/>
  <c r="M969" i="2"/>
  <c r="H969" i="2"/>
  <c r="F969" i="2"/>
  <c r="A969" i="2"/>
  <c r="M968" i="2"/>
  <c r="H968" i="2"/>
  <c r="F968" i="2"/>
  <c r="A968" i="2"/>
  <c r="M967" i="2"/>
  <c r="H967" i="2"/>
  <c r="F967" i="2"/>
  <c r="A967" i="2"/>
  <c r="M966" i="2"/>
  <c r="H966" i="2"/>
  <c r="F966" i="2"/>
  <c r="A966" i="2"/>
  <c r="M965" i="2"/>
  <c r="H965" i="2"/>
  <c r="F965" i="2"/>
  <c r="A965" i="2"/>
  <c r="M964" i="2"/>
  <c r="H964" i="2"/>
  <c r="F964" i="2"/>
  <c r="A964" i="2"/>
  <c r="M963" i="2"/>
  <c r="H963" i="2"/>
  <c r="F963" i="2"/>
  <c r="A963" i="2"/>
  <c r="M962" i="2"/>
  <c r="H962" i="2"/>
  <c r="F962" i="2"/>
  <c r="A962" i="2"/>
  <c r="M961" i="2"/>
  <c r="H961" i="2"/>
  <c r="F961" i="2"/>
  <c r="A961" i="2"/>
  <c r="M960" i="2"/>
  <c r="H960" i="2"/>
  <c r="F960" i="2"/>
  <c r="A960" i="2"/>
  <c r="M959" i="2"/>
  <c r="H959" i="2"/>
  <c r="F959" i="2"/>
  <c r="A959" i="2"/>
  <c r="M958" i="2"/>
  <c r="H958" i="2"/>
  <c r="F958" i="2"/>
  <c r="A958" i="2"/>
  <c r="M957" i="2"/>
  <c r="H957" i="2"/>
  <c r="F957" i="2"/>
  <c r="A957" i="2"/>
  <c r="M956" i="2"/>
  <c r="H956" i="2"/>
  <c r="F956" i="2"/>
  <c r="A956" i="2"/>
  <c r="M955" i="2"/>
  <c r="H955" i="2"/>
  <c r="F955" i="2"/>
  <c r="A955" i="2"/>
  <c r="M954" i="2"/>
  <c r="H954" i="2"/>
  <c r="F954" i="2"/>
  <c r="A954" i="2"/>
  <c r="M953" i="2"/>
  <c r="H953" i="2"/>
  <c r="F953" i="2"/>
  <c r="A953" i="2"/>
  <c r="M952" i="2"/>
  <c r="H952" i="2"/>
  <c r="F952" i="2"/>
  <c r="A952" i="2"/>
  <c r="M951" i="2"/>
  <c r="H951" i="2"/>
  <c r="F951" i="2"/>
  <c r="A951" i="2"/>
  <c r="M950" i="2"/>
  <c r="H950" i="2"/>
  <c r="F950" i="2"/>
  <c r="A950" i="2"/>
  <c r="M949" i="2"/>
  <c r="H949" i="2"/>
  <c r="F949" i="2"/>
  <c r="A949" i="2"/>
  <c r="M948" i="2"/>
  <c r="H948" i="2"/>
  <c r="F948" i="2"/>
  <c r="A948" i="2"/>
  <c r="M947" i="2"/>
  <c r="H947" i="2"/>
  <c r="F947" i="2"/>
  <c r="A947" i="2"/>
  <c r="M946" i="2"/>
  <c r="H946" i="2"/>
  <c r="F946" i="2"/>
  <c r="A946" i="2"/>
  <c r="M945" i="2"/>
  <c r="H945" i="2"/>
  <c r="F945" i="2"/>
  <c r="A945" i="2"/>
  <c r="M944" i="2"/>
  <c r="H944" i="2"/>
  <c r="F944" i="2"/>
  <c r="A944" i="2"/>
  <c r="M943" i="2"/>
  <c r="H943" i="2"/>
  <c r="F943" i="2"/>
  <c r="A943" i="2"/>
  <c r="M942" i="2"/>
  <c r="H942" i="2"/>
  <c r="F942" i="2"/>
  <c r="A942" i="2"/>
  <c r="M941" i="2"/>
  <c r="H941" i="2"/>
  <c r="F941" i="2"/>
  <c r="A941" i="2"/>
  <c r="M940" i="2"/>
  <c r="H940" i="2"/>
  <c r="F940" i="2"/>
  <c r="A940" i="2"/>
  <c r="M939" i="2"/>
  <c r="H939" i="2"/>
  <c r="F939" i="2"/>
  <c r="A939" i="2"/>
  <c r="M938" i="2"/>
  <c r="H938" i="2"/>
  <c r="F938" i="2"/>
  <c r="A938" i="2"/>
  <c r="M937" i="2"/>
  <c r="H937" i="2"/>
  <c r="F937" i="2"/>
  <c r="A937" i="2"/>
  <c r="M936" i="2"/>
  <c r="H936" i="2"/>
  <c r="F936" i="2"/>
  <c r="A936" i="2"/>
  <c r="M935" i="2"/>
  <c r="H935" i="2"/>
  <c r="F935" i="2"/>
  <c r="A935" i="2"/>
  <c r="M934" i="2"/>
  <c r="H934" i="2"/>
  <c r="F934" i="2"/>
  <c r="A934" i="2"/>
  <c r="M933" i="2"/>
  <c r="H933" i="2"/>
  <c r="F933" i="2"/>
  <c r="A933" i="2"/>
  <c r="M932" i="2"/>
  <c r="H932" i="2"/>
  <c r="F932" i="2"/>
  <c r="A932" i="2"/>
  <c r="M931" i="2"/>
  <c r="H931" i="2"/>
  <c r="F931" i="2"/>
  <c r="A931" i="2"/>
  <c r="M930" i="2"/>
  <c r="H930" i="2"/>
  <c r="F930" i="2"/>
  <c r="A930" i="2"/>
  <c r="M929" i="2"/>
  <c r="H929" i="2"/>
  <c r="F929" i="2"/>
  <c r="A929" i="2"/>
  <c r="M928" i="2"/>
  <c r="H928" i="2"/>
  <c r="F928" i="2"/>
  <c r="A928" i="2"/>
  <c r="M927" i="2"/>
  <c r="H927" i="2"/>
  <c r="F927" i="2"/>
  <c r="A927" i="2"/>
  <c r="M926" i="2"/>
  <c r="H926" i="2"/>
  <c r="F926" i="2"/>
  <c r="A926" i="2"/>
  <c r="M925" i="2"/>
  <c r="H925" i="2"/>
  <c r="F925" i="2"/>
  <c r="A925" i="2"/>
  <c r="M924" i="2"/>
  <c r="H924" i="2"/>
  <c r="F924" i="2"/>
  <c r="A924" i="2"/>
  <c r="M923" i="2"/>
  <c r="H923" i="2"/>
  <c r="F923" i="2"/>
  <c r="A923" i="2"/>
  <c r="M922" i="2"/>
  <c r="H922" i="2"/>
  <c r="F922" i="2"/>
  <c r="A922" i="2"/>
  <c r="M921" i="2"/>
  <c r="H921" i="2"/>
  <c r="F921" i="2"/>
  <c r="A921" i="2"/>
  <c r="M920" i="2"/>
  <c r="H920" i="2"/>
  <c r="F920" i="2"/>
  <c r="A920" i="2"/>
  <c r="M919" i="2"/>
  <c r="H919" i="2"/>
  <c r="F919" i="2"/>
  <c r="A919" i="2"/>
  <c r="M918" i="2"/>
  <c r="H918" i="2"/>
  <c r="F918" i="2"/>
  <c r="A918" i="2"/>
  <c r="M917" i="2"/>
  <c r="H917" i="2"/>
  <c r="F917" i="2"/>
  <c r="A917" i="2"/>
  <c r="M916" i="2"/>
  <c r="H916" i="2"/>
  <c r="F916" i="2"/>
  <c r="A916" i="2"/>
  <c r="M915" i="2"/>
  <c r="H915" i="2"/>
  <c r="F915" i="2"/>
  <c r="A915" i="2"/>
  <c r="M914" i="2"/>
  <c r="H914" i="2"/>
  <c r="F914" i="2"/>
  <c r="A914" i="2"/>
  <c r="M913" i="2"/>
  <c r="H913" i="2"/>
  <c r="F913" i="2"/>
  <c r="A913" i="2"/>
  <c r="M912" i="2"/>
  <c r="H912" i="2"/>
  <c r="F912" i="2"/>
  <c r="A912" i="2"/>
  <c r="M911" i="2"/>
  <c r="H911" i="2"/>
  <c r="F911" i="2"/>
  <c r="A911" i="2"/>
  <c r="M910" i="2"/>
  <c r="H910" i="2"/>
  <c r="F910" i="2"/>
  <c r="A910" i="2"/>
  <c r="M909" i="2"/>
  <c r="H909" i="2"/>
  <c r="F909" i="2"/>
  <c r="A909" i="2"/>
  <c r="M908" i="2"/>
  <c r="H908" i="2"/>
  <c r="F908" i="2"/>
  <c r="A908" i="2"/>
  <c r="M907" i="2"/>
  <c r="H907" i="2"/>
  <c r="F907" i="2"/>
  <c r="A907" i="2"/>
  <c r="M906" i="2"/>
  <c r="H906" i="2"/>
  <c r="F906" i="2"/>
  <c r="A906" i="2"/>
  <c r="M905" i="2"/>
  <c r="H905" i="2"/>
  <c r="F905" i="2"/>
  <c r="A905" i="2"/>
  <c r="M904" i="2"/>
  <c r="H904" i="2"/>
  <c r="F904" i="2"/>
  <c r="A904" i="2"/>
  <c r="M903" i="2"/>
  <c r="H903" i="2"/>
  <c r="F903" i="2"/>
  <c r="A903" i="2"/>
  <c r="M902" i="2"/>
  <c r="H902" i="2"/>
  <c r="F902" i="2"/>
  <c r="A902" i="2"/>
  <c r="M901" i="2"/>
  <c r="H901" i="2"/>
  <c r="F901" i="2"/>
  <c r="A901" i="2"/>
  <c r="M900" i="2"/>
  <c r="H900" i="2"/>
  <c r="F900" i="2"/>
  <c r="A900" i="2"/>
  <c r="M899" i="2"/>
  <c r="H899" i="2"/>
  <c r="F899" i="2"/>
  <c r="A899" i="2"/>
  <c r="M898" i="2"/>
  <c r="H898" i="2"/>
  <c r="F898" i="2"/>
  <c r="A898" i="2"/>
  <c r="M897" i="2"/>
  <c r="H897" i="2"/>
  <c r="F897" i="2"/>
  <c r="A897" i="2"/>
  <c r="M896" i="2"/>
  <c r="H896" i="2"/>
  <c r="F896" i="2"/>
  <c r="A896" i="2"/>
  <c r="M895" i="2"/>
  <c r="H895" i="2"/>
  <c r="F895" i="2"/>
  <c r="A895" i="2"/>
  <c r="M894" i="2"/>
  <c r="H894" i="2"/>
  <c r="F894" i="2"/>
  <c r="A894" i="2"/>
  <c r="M893" i="2"/>
  <c r="H893" i="2"/>
  <c r="F893" i="2"/>
  <c r="A893" i="2"/>
  <c r="M892" i="2"/>
  <c r="H892" i="2"/>
  <c r="F892" i="2"/>
  <c r="A892" i="2"/>
  <c r="M891" i="2"/>
  <c r="H891" i="2"/>
  <c r="F891" i="2"/>
  <c r="A891" i="2"/>
  <c r="M890" i="2"/>
  <c r="H890" i="2"/>
  <c r="F890" i="2"/>
  <c r="A890" i="2"/>
  <c r="M889" i="2"/>
  <c r="H889" i="2"/>
  <c r="F889" i="2"/>
  <c r="A889" i="2"/>
  <c r="M888" i="2"/>
  <c r="H888" i="2"/>
  <c r="F888" i="2"/>
  <c r="A888" i="2"/>
  <c r="M887" i="2"/>
  <c r="H887" i="2"/>
  <c r="F887" i="2"/>
  <c r="A887" i="2"/>
  <c r="M886" i="2"/>
  <c r="H886" i="2"/>
  <c r="F886" i="2"/>
  <c r="A886" i="2"/>
  <c r="M885" i="2"/>
  <c r="H885" i="2"/>
  <c r="F885" i="2"/>
  <c r="A885" i="2"/>
  <c r="M884" i="2"/>
  <c r="H884" i="2"/>
  <c r="F884" i="2"/>
  <c r="A884" i="2"/>
  <c r="M883" i="2"/>
  <c r="H883" i="2"/>
  <c r="F883" i="2"/>
  <c r="A883" i="2"/>
  <c r="M882" i="2"/>
  <c r="H882" i="2"/>
  <c r="F882" i="2"/>
  <c r="A882" i="2"/>
  <c r="M881" i="2"/>
  <c r="H881" i="2"/>
  <c r="F881" i="2"/>
  <c r="A881" i="2"/>
  <c r="M880" i="2"/>
  <c r="H880" i="2"/>
  <c r="F880" i="2"/>
  <c r="A880" i="2"/>
  <c r="M879" i="2"/>
  <c r="H879" i="2"/>
  <c r="F879" i="2"/>
  <c r="A879" i="2"/>
  <c r="M878" i="2"/>
  <c r="H878" i="2"/>
  <c r="F878" i="2"/>
  <c r="A878" i="2"/>
  <c r="M877" i="2"/>
  <c r="H877" i="2"/>
  <c r="F877" i="2"/>
  <c r="A877" i="2"/>
  <c r="M876" i="2"/>
  <c r="H876" i="2"/>
  <c r="F876" i="2"/>
  <c r="A876" i="2"/>
  <c r="M875" i="2"/>
  <c r="H875" i="2"/>
  <c r="F875" i="2"/>
  <c r="A875" i="2"/>
  <c r="M874" i="2"/>
  <c r="H874" i="2"/>
  <c r="F874" i="2"/>
  <c r="A874" i="2"/>
  <c r="M873" i="2"/>
  <c r="H873" i="2"/>
  <c r="F873" i="2"/>
  <c r="A873" i="2"/>
  <c r="M872" i="2"/>
  <c r="H872" i="2"/>
  <c r="F872" i="2"/>
  <c r="A872" i="2"/>
  <c r="M871" i="2"/>
  <c r="H871" i="2"/>
  <c r="F871" i="2"/>
  <c r="A871" i="2"/>
  <c r="M870" i="2"/>
  <c r="H870" i="2"/>
  <c r="F870" i="2"/>
  <c r="A870" i="2"/>
  <c r="M869" i="2"/>
  <c r="H869" i="2"/>
  <c r="F869" i="2"/>
  <c r="A869" i="2"/>
  <c r="M868" i="2"/>
  <c r="H868" i="2"/>
  <c r="F868" i="2"/>
  <c r="A868" i="2"/>
  <c r="M867" i="2"/>
  <c r="H867" i="2"/>
  <c r="F867" i="2"/>
  <c r="A867" i="2"/>
  <c r="M866" i="2"/>
  <c r="H866" i="2"/>
  <c r="F866" i="2"/>
  <c r="A866" i="2"/>
  <c r="M865" i="2"/>
  <c r="H865" i="2"/>
  <c r="F865" i="2"/>
  <c r="A865" i="2"/>
  <c r="M864" i="2"/>
  <c r="H864" i="2"/>
  <c r="F864" i="2"/>
  <c r="A864" i="2"/>
  <c r="M863" i="2"/>
  <c r="H863" i="2"/>
  <c r="F863" i="2"/>
  <c r="A863" i="2"/>
  <c r="M862" i="2"/>
  <c r="H862" i="2"/>
  <c r="F862" i="2"/>
  <c r="A862" i="2"/>
  <c r="M861" i="2"/>
  <c r="H861" i="2"/>
  <c r="F861" i="2"/>
  <c r="A861" i="2"/>
  <c r="M860" i="2"/>
  <c r="H860" i="2"/>
  <c r="F860" i="2"/>
  <c r="A860" i="2"/>
  <c r="M859" i="2"/>
  <c r="H859" i="2"/>
  <c r="F859" i="2"/>
  <c r="A859" i="2"/>
  <c r="M858" i="2"/>
  <c r="H858" i="2"/>
  <c r="F858" i="2"/>
  <c r="A858" i="2"/>
  <c r="M857" i="2"/>
  <c r="H857" i="2"/>
  <c r="F857" i="2"/>
  <c r="A857" i="2"/>
  <c r="M856" i="2"/>
  <c r="H856" i="2"/>
  <c r="F856" i="2"/>
  <c r="A856" i="2"/>
  <c r="M855" i="2"/>
  <c r="H855" i="2"/>
  <c r="F855" i="2"/>
  <c r="A855" i="2"/>
  <c r="M854" i="2"/>
  <c r="H854" i="2"/>
  <c r="F854" i="2"/>
  <c r="A854" i="2"/>
  <c r="M853" i="2"/>
  <c r="H853" i="2"/>
  <c r="F853" i="2"/>
  <c r="A853" i="2"/>
  <c r="M852" i="2"/>
  <c r="H852" i="2"/>
  <c r="F852" i="2"/>
  <c r="A852" i="2"/>
  <c r="M851" i="2"/>
  <c r="H851" i="2"/>
  <c r="F851" i="2"/>
  <c r="A851" i="2"/>
  <c r="M850" i="2"/>
  <c r="H850" i="2"/>
  <c r="F850" i="2"/>
  <c r="A850" i="2"/>
  <c r="M849" i="2"/>
  <c r="H849" i="2"/>
  <c r="F849" i="2"/>
  <c r="A849" i="2"/>
  <c r="M848" i="2"/>
  <c r="H848" i="2"/>
  <c r="F848" i="2"/>
  <c r="A848" i="2"/>
  <c r="M847" i="2"/>
  <c r="H847" i="2"/>
  <c r="F847" i="2"/>
  <c r="A847" i="2"/>
  <c r="M846" i="2"/>
  <c r="H846" i="2"/>
  <c r="F846" i="2"/>
  <c r="A846" i="2"/>
  <c r="M845" i="2"/>
  <c r="H845" i="2"/>
  <c r="F845" i="2"/>
  <c r="A845" i="2"/>
  <c r="M844" i="2"/>
  <c r="H844" i="2"/>
  <c r="F844" i="2"/>
  <c r="A844" i="2"/>
  <c r="M843" i="2"/>
  <c r="H843" i="2"/>
  <c r="F843" i="2"/>
  <c r="A843" i="2"/>
  <c r="M842" i="2"/>
  <c r="H842" i="2"/>
  <c r="F842" i="2"/>
  <c r="A842" i="2"/>
  <c r="M841" i="2"/>
  <c r="H841" i="2"/>
  <c r="F841" i="2"/>
  <c r="A841" i="2"/>
  <c r="M840" i="2"/>
  <c r="H840" i="2"/>
  <c r="F840" i="2"/>
  <c r="A840" i="2"/>
  <c r="M839" i="2"/>
  <c r="H839" i="2"/>
  <c r="F839" i="2"/>
  <c r="A839" i="2"/>
  <c r="M838" i="2"/>
  <c r="H838" i="2"/>
  <c r="F838" i="2"/>
  <c r="A838" i="2"/>
  <c r="M837" i="2"/>
  <c r="H837" i="2"/>
  <c r="F837" i="2"/>
  <c r="A837" i="2"/>
  <c r="M836" i="2"/>
  <c r="H836" i="2"/>
  <c r="F836" i="2"/>
  <c r="A836" i="2"/>
  <c r="M835" i="2"/>
  <c r="H835" i="2"/>
  <c r="F835" i="2"/>
  <c r="A835" i="2"/>
  <c r="M834" i="2"/>
  <c r="H834" i="2"/>
  <c r="F834" i="2"/>
  <c r="A834" i="2"/>
  <c r="M833" i="2"/>
  <c r="H833" i="2"/>
  <c r="F833" i="2"/>
  <c r="A833" i="2"/>
  <c r="M832" i="2"/>
  <c r="H832" i="2"/>
  <c r="F832" i="2"/>
  <c r="A832" i="2"/>
  <c r="M831" i="2"/>
  <c r="H831" i="2"/>
  <c r="F831" i="2"/>
  <c r="A831" i="2"/>
  <c r="M830" i="2"/>
  <c r="H830" i="2"/>
  <c r="F830" i="2"/>
  <c r="A830" i="2"/>
  <c r="M829" i="2"/>
  <c r="H829" i="2"/>
  <c r="F829" i="2"/>
  <c r="A829" i="2"/>
  <c r="M828" i="2"/>
  <c r="H828" i="2"/>
  <c r="F828" i="2"/>
  <c r="A828" i="2"/>
  <c r="M827" i="2"/>
  <c r="H827" i="2"/>
  <c r="F827" i="2"/>
  <c r="A827" i="2"/>
  <c r="M826" i="2"/>
  <c r="H826" i="2"/>
  <c r="F826" i="2"/>
  <c r="A826" i="2"/>
  <c r="M825" i="2"/>
  <c r="H825" i="2"/>
  <c r="F825" i="2"/>
  <c r="A825" i="2"/>
  <c r="M824" i="2"/>
  <c r="H824" i="2"/>
  <c r="F824" i="2"/>
  <c r="A824" i="2"/>
  <c r="M823" i="2"/>
  <c r="H823" i="2"/>
  <c r="F823" i="2"/>
  <c r="A823" i="2"/>
  <c r="M822" i="2"/>
  <c r="H822" i="2"/>
  <c r="F822" i="2"/>
  <c r="A822" i="2"/>
  <c r="M821" i="2"/>
  <c r="H821" i="2"/>
  <c r="F821" i="2"/>
  <c r="A821" i="2"/>
  <c r="M820" i="2"/>
  <c r="H820" i="2"/>
  <c r="F820" i="2"/>
  <c r="A820" i="2"/>
  <c r="M819" i="2"/>
  <c r="H819" i="2"/>
  <c r="F819" i="2"/>
  <c r="A819" i="2"/>
  <c r="M818" i="2"/>
  <c r="H818" i="2"/>
  <c r="F818" i="2"/>
  <c r="A818" i="2"/>
  <c r="M817" i="2"/>
  <c r="H817" i="2"/>
  <c r="F817" i="2"/>
  <c r="A817" i="2"/>
  <c r="M816" i="2"/>
  <c r="H816" i="2"/>
  <c r="F816" i="2"/>
  <c r="A816" i="2"/>
  <c r="M815" i="2"/>
  <c r="H815" i="2"/>
  <c r="F815" i="2"/>
  <c r="A815" i="2"/>
  <c r="M814" i="2"/>
  <c r="H814" i="2"/>
  <c r="F814" i="2"/>
  <c r="A814" i="2"/>
  <c r="M813" i="2"/>
  <c r="H813" i="2"/>
  <c r="F813" i="2"/>
  <c r="A813" i="2"/>
  <c r="M812" i="2"/>
  <c r="H812" i="2"/>
  <c r="F812" i="2"/>
  <c r="A812" i="2"/>
  <c r="M811" i="2"/>
  <c r="H811" i="2"/>
  <c r="F811" i="2"/>
  <c r="A811" i="2"/>
  <c r="M810" i="2"/>
  <c r="H810" i="2"/>
  <c r="F810" i="2"/>
  <c r="A810" i="2"/>
  <c r="M809" i="2"/>
  <c r="H809" i="2"/>
  <c r="F809" i="2"/>
  <c r="A809" i="2"/>
  <c r="M808" i="2"/>
  <c r="H808" i="2"/>
  <c r="F808" i="2"/>
  <c r="A808" i="2"/>
  <c r="M807" i="2"/>
  <c r="H807" i="2"/>
  <c r="F807" i="2"/>
  <c r="A807" i="2"/>
  <c r="M806" i="2"/>
  <c r="H806" i="2"/>
  <c r="F806" i="2"/>
  <c r="A806" i="2"/>
  <c r="M805" i="2"/>
  <c r="H805" i="2"/>
  <c r="F805" i="2"/>
  <c r="A805" i="2"/>
  <c r="M804" i="2"/>
  <c r="H804" i="2"/>
  <c r="F804" i="2"/>
  <c r="A804" i="2"/>
  <c r="M803" i="2"/>
  <c r="H803" i="2"/>
  <c r="F803" i="2"/>
  <c r="A803" i="2"/>
  <c r="M802" i="2"/>
  <c r="H802" i="2"/>
  <c r="F802" i="2"/>
  <c r="A802" i="2"/>
  <c r="M801" i="2"/>
  <c r="H801" i="2"/>
  <c r="F801" i="2"/>
  <c r="A801" i="2"/>
  <c r="M800" i="2"/>
  <c r="H800" i="2"/>
  <c r="F800" i="2"/>
  <c r="A800" i="2"/>
  <c r="M799" i="2"/>
  <c r="H799" i="2"/>
  <c r="F799" i="2"/>
  <c r="A799" i="2"/>
  <c r="M798" i="2"/>
  <c r="H798" i="2"/>
  <c r="F798" i="2"/>
  <c r="A798" i="2"/>
  <c r="M797" i="2"/>
  <c r="H797" i="2"/>
  <c r="F797" i="2"/>
  <c r="A797" i="2"/>
  <c r="M796" i="2"/>
  <c r="H796" i="2"/>
  <c r="F796" i="2"/>
  <c r="A796" i="2"/>
  <c r="M795" i="2"/>
  <c r="H795" i="2"/>
  <c r="F795" i="2"/>
  <c r="A795" i="2"/>
  <c r="M794" i="2"/>
  <c r="H794" i="2"/>
  <c r="F794" i="2"/>
  <c r="A794" i="2"/>
  <c r="M793" i="2"/>
  <c r="H793" i="2"/>
  <c r="F793" i="2"/>
  <c r="A793" i="2"/>
  <c r="M792" i="2"/>
  <c r="H792" i="2"/>
  <c r="F792" i="2"/>
  <c r="A792" i="2"/>
  <c r="M791" i="2"/>
  <c r="H791" i="2"/>
  <c r="F791" i="2"/>
  <c r="A791" i="2"/>
  <c r="M790" i="2"/>
  <c r="H790" i="2"/>
  <c r="F790" i="2"/>
  <c r="A790" i="2"/>
  <c r="M789" i="2"/>
  <c r="H789" i="2"/>
  <c r="F789" i="2"/>
  <c r="A789" i="2"/>
  <c r="M788" i="2"/>
  <c r="H788" i="2"/>
  <c r="F788" i="2"/>
  <c r="A788" i="2"/>
  <c r="M787" i="2"/>
  <c r="H787" i="2"/>
  <c r="F787" i="2"/>
  <c r="A787" i="2"/>
  <c r="M786" i="2"/>
  <c r="H786" i="2"/>
  <c r="F786" i="2"/>
  <c r="A786" i="2"/>
  <c r="M785" i="2"/>
  <c r="H785" i="2"/>
  <c r="F785" i="2"/>
  <c r="A785" i="2"/>
  <c r="M784" i="2"/>
  <c r="H784" i="2"/>
  <c r="F784" i="2"/>
  <c r="A784" i="2"/>
  <c r="M783" i="2"/>
  <c r="H783" i="2"/>
  <c r="F783" i="2"/>
  <c r="A783" i="2"/>
  <c r="M782" i="2"/>
  <c r="H782" i="2"/>
  <c r="F782" i="2"/>
  <c r="A782" i="2"/>
  <c r="M781" i="2"/>
  <c r="H781" i="2"/>
  <c r="F781" i="2"/>
  <c r="A781" i="2"/>
  <c r="M780" i="2"/>
  <c r="H780" i="2"/>
  <c r="F780" i="2"/>
  <c r="A780" i="2"/>
  <c r="M779" i="2"/>
  <c r="H779" i="2"/>
  <c r="F779" i="2"/>
  <c r="A779" i="2"/>
  <c r="M778" i="2"/>
  <c r="H778" i="2"/>
  <c r="F778" i="2"/>
  <c r="A778" i="2"/>
  <c r="M777" i="2"/>
  <c r="H777" i="2"/>
  <c r="F777" i="2"/>
  <c r="A777" i="2"/>
  <c r="M776" i="2"/>
  <c r="H776" i="2"/>
  <c r="F776" i="2"/>
  <c r="A776" i="2"/>
  <c r="M775" i="2"/>
  <c r="H775" i="2"/>
  <c r="F775" i="2"/>
  <c r="A775" i="2"/>
  <c r="M774" i="2"/>
  <c r="H774" i="2"/>
  <c r="F774" i="2"/>
  <c r="A774" i="2"/>
  <c r="M773" i="2"/>
  <c r="H773" i="2"/>
  <c r="F773" i="2"/>
  <c r="A773" i="2"/>
  <c r="M772" i="2"/>
  <c r="H772" i="2"/>
  <c r="F772" i="2"/>
  <c r="A772" i="2"/>
  <c r="M771" i="2"/>
  <c r="H771" i="2"/>
  <c r="F771" i="2"/>
  <c r="A771" i="2"/>
  <c r="M770" i="2"/>
  <c r="H770" i="2"/>
  <c r="F770" i="2"/>
  <c r="A770" i="2"/>
  <c r="M769" i="2"/>
  <c r="H769" i="2"/>
  <c r="F769" i="2"/>
  <c r="A769" i="2"/>
  <c r="M768" i="2"/>
  <c r="H768" i="2"/>
  <c r="F768" i="2"/>
  <c r="A768" i="2"/>
  <c r="M767" i="2"/>
  <c r="H767" i="2"/>
  <c r="F767" i="2"/>
  <c r="A767" i="2"/>
  <c r="M766" i="2"/>
  <c r="H766" i="2"/>
  <c r="F766" i="2"/>
  <c r="A766" i="2"/>
  <c r="M765" i="2"/>
  <c r="H765" i="2"/>
  <c r="F765" i="2"/>
  <c r="A765" i="2"/>
  <c r="M764" i="2"/>
  <c r="H764" i="2"/>
  <c r="F764" i="2"/>
  <c r="A764" i="2"/>
  <c r="M763" i="2"/>
  <c r="H763" i="2"/>
  <c r="F763" i="2"/>
  <c r="A763" i="2"/>
  <c r="M762" i="2"/>
  <c r="H762" i="2"/>
  <c r="F762" i="2"/>
  <c r="A762" i="2"/>
  <c r="M761" i="2"/>
  <c r="H761" i="2"/>
  <c r="F761" i="2"/>
  <c r="A761" i="2"/>
  <c r="M760" i="2"/>
  <c r="H760" i="2"/>
  <c r="F760" i="2"/>
  <c r="A760" i="2"/>
  <c r="M759" i="2"/>
  <c r="H759" i="2"/>
  <c r="F759" i="2"/>
  <c r="A759" i="2"/>
  <c r="M758" i="2"/>
  <c r="H758" i="2"/>
  <c r="F758" i="2"/>
  <c r="A758" i="2"/>
  <c r="M757" i="2"/>
  <c r="H757" i="2"/>
  <c r="F757" i="2"/>
  <c r="A757" i="2"/>
  <c r="M756" i="2"/>
  <c r="H756" i="2"/>
  <c r="F756" i="2"/>
  <c r="A756" i="2"/>
  <c r="M755" i="2"/>
  <c r="H755" i="2"/>
  <c r="F755" i="2"/>
  <c r="A755" i="2"/>
  <c r="M754" i="2"/>
  <c r="H754" i="2"/>
  <c r="F754" i="2"/>
  <c r="A754" i="2"/>
  <c r="M753" i="2"/>
  <c r="H753" i="2"/>
  <c r="F753" i="2"/>
  <c r="A753" i="2"/>
  <c r="M752" i="2"/>
  <c r="H752" i="2"/>
  <c r="F752" i="2"/>
  <c r="A752" i="2"/>
  <c r="M751" i="2"/>
  <c r="H751" i="2"/>
  <c r="F751" i="2"/>
  <c r="A751" i="2"/>
  <c r="M750" i="2"/>
  <c r="H750" i="2"/>
  <c r="F750" i="2"/>
  <c r="A750" i="2"/>
  <c r="M749" i="2"/>
  <c r="H749" i="2"/>
  <c r="F749" i="2"/>
  <c r="A749" i="2"/>
  <c r="M748" i="2"/>
  <c r="H748" i="2"/>
  <c r="F748" i="2"/>
  <c r="A748" i="2"/>
  <c r="M747" i="2"/>
  <c r="H747" i="2"/>
  <c r="F747" i="2"/>
  <c r="A747" i="2"/>
  <c r="M746" i="2"/>
  <c r="H746" i="2"/>
  <c r="F746" i="2"/>
  <c r="A746" i="2"/>
  <c r="M745" i="2"/>
  <c r="H745" i="2"/>
  <c r="F745" i="2"/>
  <c r="A745" i="2"/>
  <c r="M744" i="2"/>
  <c r="H744" i="2"/>
  <c r="F744" i="2"/>
  <c r="A744" i="2"/>
  <c r="M743" i="2"/>
  <c r="H743" i="2"/>
  <c r="F743" i="2"/>
  <c r="A743" i="2"/>
  <c r="M742" i="2"/>
  <c r="H742" i="2"/>
  <c r="F742" i="2"/>
  <c r="A742" i="2"/>
  <c r="M741" i="2"/>
  <c r="H741" i="2"/>
  <c r="F741" i="2"/>
  <c r="A741" i="2"/>
  <c r="M740" i="2"/>
  <c r="H740" i="2"/>
  <c r="F740" i="2"/>
  <c r="A740" i="2"/>
  <c r="M739" i="2"/>
  <c r="H739" i="2"/>
  <c r="F739" i="2"/>
  <c r="A739" i="2"/>
  <c r="M738" i="2"/>
  <c r="H738" i="2"/>
  <c r="F738" i="2"/>
  <c r="A738" i="2"/>
  <c r="M737" i="2"/>
  <c r="H737" i="2"/>
  <c r="F737" i="2"/>
  <c r="A737" i="2"/>
  <c r="M736" i="2"/>
  <c r="H736" i="2"/>
  <c r="F736" i="2"/>
  <c r="A736" i="2"/>
  <c r="M735" i="2"/>
  <c r="H735" i="2"/>
  <c r="F735" i="2"/>
  <c r="A735" i="2"/>
  <c r="M734" i="2"/>
  <c r="H734" i="2"/>
  <c r="F734" i="2"/>
  <c r="A734" i="2"/>
  <c r="M733" i="2"/>
  <c r="H733" i="2"/>
  <c r="F733" i="2"/>
  <c r="A733" i="2"/>
  <c r="M732" i="2"/>
  <c r="H732" i="2"/>
  <c r="F732" i="2"/>
  <c r="A732" i="2"/>
  <c r="M731" i="2"/>
  <c r="H731" i="2"/>
  <c r="F731" i="2"/>
  <c r="A731" i="2"/>
  <c r="M730" i="2"/>
  <c r="H730" i="2"/>
  <c r="F730" i="2"/>
  <c r="A730" i="2"/>
  <c r="M729" i="2"/>
  <c r="H729" i="2"/>
  <c r="F729" i="2"/>
  <c r="A729" i="2"/>
  <c r="M728" i="2"/>
  <c r="H728" i="2"/>
  <c r="F728" i="2"/>
  <c r="A728" i="2"/>
  <c r="M727" i="2"/>
  <c r="H727" i="2"/>
  <c r="F727" i="2"/>
  <c r="A727" i="2"/>
  <c r="M726" i="2"/>
  <c r="H726" i="2"/>
  <c r="F726" i="2"/>
  <c r="A726" i="2"/>
  <c r="M725" i="2"/>
  <c r="H725" i="2"/>
  <c r="F725" i="2"/>
  <c r="A725" i="2"/>
  <c r="M724" i="2"/>
  <c r="H724" i="2"/>
  <c r="F724" i="2"/>
  <c r="A724" i="2"/>
  <c r="M723" i="2"/>
  <c r="H723" i="2"/>
  <c r="F723" i="2"/>
  <c r="A723" i="2"/>
  <c r="M722" i="2"/>
  <c r="H722" i="2"/>
  <c r="F722" i="2"/>
  <c r="A722" i="2"/>
  <c r="M721" i="2"/>
  <c r="H721" i="2"/>
  <c r="F721" i="2"/>
  <c r="A721" i="2"/>
  <c r="M720" i="2"/>
  <c r="H720" i="2"/>
  <c r="F720" i="2"/>
  <c r="A720" i="2"/>
  <c r="M719" i="2"/>
  <c r="H719" i="2"/>
  <c r="F719" i="2"/>
  <c r="A719" i="2"/>
  <c r="M718" i="2"/>
  <c r="H718" i="2"/>
  <c r="F718" i="2"/>
  <c r="A718" i="2"/>
  <c r="M717" i="2"/>
  <c r="H717" i="2"/>
  <c r="F717" i="2"/>
  <c r="A717" i="2"/>
  <c r="M716" i="2"/>
  <c r="H716" i="2"/>
  <c r="F716" i="2"/>
  <c r="A716" i="2"/>
  <c r="M715" i="2"/>
  <c r="H715" i="2"/>
  <c r="F715" i="2"/>
  <c r="A715" i="2"/>
  <c r="M714" i="2"/>
  <c r="H714" i="2"/>
  <c r="F714" i="2"/>
  <c r="A714" i="2"/>
  <c r="M713" i="2"/>
  <c r="H713" i="2"/>
  <c r="F713" i="2"/>
  <c r="A713" i="2"/>
  <c r="M712" i="2"/>
  <c r="H712" i="2"/>
  <c r="F712" i="2"/>
  <c r="A712" i="2"/>
  <c r="M711" i="2"/>
  <c r="H711" i="2"/>
  <c r="F711" i="2"/>
  <c r="A711" i="2"/>
  <c r="M710" i="2"/>
  <c r="H710" i="2"/>
  <c r="F710" i="2"/>
  <c r="A710" i="2"/>
  <c r="M709" i="2"/>
  <c r="H709" i="2"/>
  <c r="F709" i="2"/>
  <c r="A709" i="2"/>
  <c r="M708" i="2"/>
  <c r="H708" i="2"/>
  <c r="F708" i="2"/>
  <c r="A708" i="2"/>
  <c r="M707" i="2"/>
  <c r="H707" i="2"/>
  <c r="F707" i="2"/>
  <c r="A707" i="2"/>
  <c r="M706" i="2"/>
  <c r="H706" i="2"/>
  <c r="F706" i="2"/>
  <c r="A706" i="2"/>
  <c r="M705" i="2"/>
  <c r="H705" i="2"/>
  <c r="F705" i="2"/>
  <c r="A705" i="2"/>
  <c r="M704" i="2"/>
  <c r="H704" i="2"/>
  <c r="F704" i="2"/>
  <c r="A704" i="2"/>
  <c r="M703" i="2"/>
  <c r="H703" i="2"/>
  <c r="F703" i="2"/>
  <c r="A703" i="2"/>
  <c r="M702" i="2"/>
  <c r="H702" i="2"/>
  <c r="F702" i="2"/>
  <c r="A702" i="2"/>
  <c r="M701" i="2"/>
  <c r="H701" i="2"/>
  <c r="F701" i="2"/>
  <c r="A701" i="2"/>
  <c r="M700" i="2"/>
  <c r="H700" i="2"/>
  <c r="F700" i="2"/>
  <c r="A700" i="2"/>
  <c r="M699" i="2"/>
  <c r="H699" i="2"/>
  <c r="F699" i="2"/>
  <c r="A699" i="2"/>
  <c r="M698" i="2"/>
  <c r="H698" i="2"/>
  <c r="F698" i="2"/>
  <c r="A698" i="2"/>
  <c r="M697" i="2"/>
  <c r="H697" i="2"/>
  <c r="F697" i="2"/>
  <c r="A697" i="2"/>
  <c r="M696" i="2"/>
  <c r="H696" i="2"/>
  <c r="F696" i="2"/>
  <c r="A696" i="2"/>
  <c r="M695" i="2"/>
  <c r="H695" i="2"/>
  <c r="F695" i="2"/>
  <c r="A695" i="2"/>
  <c r="M694" i="2"/>
  <c r="H694" i="2"/>
  <c r="F694" i="2"/>
  <c r="A694" i="2"/>
  <c r="M693" i="2"/>
  <c r="H693" i="2"/>
  <c r="F693" i="2"/>
  <c r="A693" i="2"/>
  <c r="M692" i="2"/>
  <c r="H692" i="2"/>
  <c r="F692" i="2"/>
  <c r="A692" i="2"/>
  <c r="M691" i="2"/>
  <c r="H691" i="2"/>
  <c r="F691" i="2"/>
  <c r="A691" i="2"/>
  <c r="M690" i="2"/>
  <c r="H690" i="2"/>
  <c r="F690" i="2"/>
  <c r="A690" i="2"/>
  <c r="M689" i="2"/>
  <c r="H689" i="2"/>
  <c r="F689" i="2"/>
  <c r="A689" i="2"/>
  <c r="M688" i="2"/>
  <c r="H688" i="2"/>
  <c r="F688" i="2"/>
  <c r="A688" i="2"/>
  <c r="M687" i="2"/>
  <c r="H687" i="2"/>
  <c r="F687" i="2"/>
  <c r="A687" i="2"/>
  <c r="M686" i="2"/>
  <c r="H686" i="2"/>
  <c r="F686" i="2"/>
  <c r="A686" i="2"/>
  <c r="M685" i="2"/>
  <c r="H685" i="2"/>
  <c r="F685" i="2"/>
  <c r="A685" i="2"/>
  <c r="M684" i="2"/>
  <c r="H684" i="2"/>
  <c r="F684" i="2"/>
  <c r="A684" i="2"/>
  <c r="M683" i="2"/>
  <c r="H683" i="2"/>
  <c r="F683" i="2"/>
  <c r="A683" i="2"/>
  <c r="M682" i="2"/>
  <c r="H682" i="2"/>
  <c r="F682" i="2"/>
  <c r="A682" i="2"/>
  <c r="M681" i="2"/>
  <c r="H681" i="2"/>
  <c r="F681" i="2"/>
  <c r="A681" i="2"/>
  <c r="M680" i="2"/>
  <c r="H680" i="2"/>
  <c r="F680" i="2"/>
  <c r="A680" i="2"/>
  <c r="M679" i="2"/>
  <c r="H679" i="2"/>
  <c r="F679" i="2"/>
  <c r="A679" i="2"/>
  <c r="M678" i="2"/>
  <c r="H678" i="2"/>
  <c r="F678" i="2"/>
  <c r="A678" i="2"/>
  <c r="M677" i="2"/>
  <c r="H677" i="2"/>
  <c r="F677" i="2"/>
  <c r="A677" i="2"/>
  <c r="M676" i="2"/>
  <c r="H676" i="2"/>
  <c r="F676" i="2"/>
  <c r="A676" i="2"/>
  <c r="M675" i="2"/>
  <c r="H675" i="2"/>
  <c r="F675" i="2"/>
  <c r="A675" i="2"/>
  <c r="M674" i="2"/>
  <c r="H674" i="2"/>
  <c r="F674" i="2"/>
  <c r="A674" i="2"/>
  <c r="M673" i="2"/>
  <c r="H673" i="2"/>
  <c r="F673" i="2"/>
  <c r="A673" i="2"/>
  <c r="M672" i="2"/>
  <c r="H672" i="2"/>
  <c r="F672" i="2"/>
  <c r="A672" i="2"/>
  <c r="M671" i="2"/>
  <c r="H671" i="2"/>
  <c r="F671" i="2"/>
  <c r="A671" i="2"/>
  <c r="M670" i="2"/>
  <c r="H670" i="2"/>
  <c r="F670" i="2"/>
  <c r="A670" i="2"/>
  <c r="M669" i="2"/>
  <c r="H669" i="2"/>
  <c r="F669" i="2"/>
  <c r="A669" i="2"/>
  <c r="M668" i="2"/>
  <c r="H668" i="2"/>
  <c r="F668" i="2"/>
  <c r="A668" i="2"/>
  <c r="M667" i="2"/>
  <c r="H667" i="2"/>
  <c r="F667" i="2"/>
  <c r="A667" i="2"/>
  <c r="M666" i="2"/>
  <c r="H666" i="2"/>
  <c r="F666" i="2"/>
  <c r="A666" i="2"/>
  <c r="M665" i="2"/>
  <c r="H665" i="2"/>
  <c r="F665" i="2"/>
  <c r="A665" i="2"/>
  <c r="M664" i="2"/>
  <c r="H664" i="2"/>
  <c r="F664" i="2"/>
  <c r="A664" i="2"/>
  <c r="M663" i="2"/>
  <c r="H663" i="2"/>
  <c r="F663" i="2"/>
  <c r="A663" i="2"/>
  <c r="M662" i="2"/>
  <c r="H662" i="2"/>
  <c r="F662" i="2"/>
  <c r="A662" i="2"/>
  <c r="M661" i="2"/>
  <c r="H661" i="2"/>
  <c r="F661" i="2"/>
  <c r="A661" i="2"/>
  <c r="M660" i="2"/>
  <c r="H660" i="2"/>
  <c r="F660" i="2"/>
  <c r="A660" i="2"/>
  <c r="M659" i="2"/>
  <c r="H659" i="2"/>
  <c r="F659" i="2"/>
  <c r="A659" i="2"/>
  <c r="M658" i="2"/>
  <c r="H658" i="2"/>
  <c r="F658" i="2"/>
  <c r="A658" i="2"/>
  <c r="M657" i="2"/>
  <c r="H657" i="2"/>
  <c r="F657" i="2"/>
  <c r="A657" i="2"/>
  <c r="M656" i="2"/>
  <c r="H656" i="2"/>
  <c r="F656" i="2"/>
  <c r="A656" i="2"/>
  <c r="M655" i="2"/>
  <c r="H655" i="2"/>
  <c r="F655" i="2"/>
  <c r="A655" i="2"/>
  <c r="M654" i="2"/>
  <c r="H654" i="2"/>
  <c r="F654" i="2"/>
  <c r="A654" i="2"/>
  <c r="M653" i="2"/>
  <c r="H653" i="2"/>
  <c r="F653" i="2"/>
  <c r="A653" i="2"/>
  <c r="M652" i="2"/>
  <c r="H652" i="2"/>
  <c r="F652" i="2"/>
  <c r="A652" i="2"/>
  <c r="M651" i="2"/>
  <c r="H651" i="2"/>
  <c r="F651" i="2"/>
  <c r="A651" i="2"/>
  <c r="M650" i="2"/>
  <c r="H650" i="2"/>
  <c r="F650" i="2"/>
  <c r="A650" i="2"/>
  <c r="M649" i="2"/>
  <c r="H649" i="2"/>
  <c r="F649" i="2"/>
  <c r="A649" i="2"/>
  <c r="M648" i="2"/>
  <c r="H648" i="2"/>
  <c r="F648" i="2"/>
  <c r="A648" i="2"/>
  <c r="M647" i="2"/>
  <c r="H647" i="2"/>
  <c r="F647" i="2"/>
  <c r="A647" i="2"/>
  <c r="M646" i="2"/>
  <c r="H646" i="2"/>
  <c r="F646" i="2"/>
  <c r="A646" i="2"/>
  <c r="M645" i="2"/>
  <c r="H645" i="2"/>
  <c r="F645" i="2"/>
  <c r="A645" i="2"/>
  <c r="M644" i="2"/>
  <c r="H644" i="2"/>
  <c r="F644" i="2"/>
  <c r="A644" i="2"/>
  <c r="M643" i="2"/>
  <c r="H643" i="2"/>
  <c r="F643" i="2"/>
  <c r="A643" i="2"/>
  <c r="M642" i="2"/>
  <c r="H642" i="2"/>
  <c r="F642" i="2"/>
  <c r="A642" i="2"/>
  <c r="M641" i="2"/>
  <c r="H641" i="2"/>
  <c r="F641" i="2"/>
  <c r="A641" i="2"/>
  <c r="M640" i="2"/>
  <c r="H640" i="2"/>
  <c r="F640" i="2"/>
  <c r="A640" i="2"/>
  <c r="M639" i="2"/>
  <c r="H639" i="2"/>
  <c r="F639" i="2"/>
  <c r="A639" i="2"/>
  <c r="M638" i="2"/>
  <c r="H638" i="2"/>
  <c r="F638" i="2"/>
  <c r="A638" i="2"/>
  <c r="M637" i="2"/>
  <c r="H637" i="2"/>
  <c r="F637" i="2"/>
  <c r="A637" i="2"/>
  <c r="M636" i="2"/>
  <c r="H636" i="2"/>
  <c r="F636" i="2"/>
  <c r="A636" i="2"/>
  <c r="M635" i="2"/>
  <c r="H635" i="2"/>
  <c r="F635" i="2"/>
  <c r="A635" i="2"/>
  <c r="M634" i="2"/>
  <c r="H634" i="2"/>
  <c r="F634" i="2"/>
  <c r="A634" i="2"/>
  <c r="M633" i="2"/>
  <c r="H633" i="2"/>
  <c r="F633" i="2"/>
  <c r="A633" i="2"/>
  <c r="M632" i="2"/>
  <c r="H632" i="2"/>
  <c r="F632" i="2"/>
  <c r="A632" i="2"/>
  <c r="M631" i="2"/>
  <c r="H631" i="2"/>
  <c r="F631" i="2"/>
  <c r="A631" i="2"/>
  <c r="M630" i="2"/>
  <c r="H630" i="2"/>
  <c r="F630" i="2"/>
  <c r="A630" i="2"/>
  <c r="M629" i="2"/>
  <c r="H629" i="2"/>
  <c r="F629" i="2"/>
  <c r="A629" i="2"/>
  <c r="M628" i="2"/>
  <c r="H628" i="2"/>
  <c r="F628" i="2"/>
  <c r="A628" i="2"/>
  <c r="M627" i="2"/>
  <c r="H627" i="2"/>
  <c r="F627" i="2"/>
  <c r="A627" i="2"/>
  <c r="M626" i="2"/>
  <c r="H626" i="2"/>
  <c r="F626" i="2"/>
  <c r="A626" i="2"/>
  <c r="M625" i="2"/>
  <c r="H625" i="2"/>
  <c r="F625" i="2"/>
  <c r="A625" i="2"/>
  <c r="M624" i="2"/>
  <c r="H624" i="2"/>
  <c r="F624" i="2"/>
  <c r="A624" i="2"/>
  <c r="M623" i="2"/>
  <c r="H623" i="2"/>
  <c r="F623" i="2"/>
  <c r="A623" i="2"/>
  <c r="M622" i="2"/>
  <c r="H622" i="2"/>
  <c r="F622" i="2"/>
  <c r="A622" i="2"/>
  <c r="M621" i="2"/>
  <c r="H621" i="2"/>
  <c r="F621" i="2"/>
  <c r="A621" i="2"/>
  <c r="M620" i="2"/>
  <c r="H620" i="2"/>
  <c r="F620" i="2"/>
  <c r="A620" i="2"/>
  <c r="M619" i="2"/>
  <c r="H619" i="2"/>
  <c r="F619" i="2"/>
  <c r="A619" i="2"/>
  <c r="M618" i="2"/>
  <c r="H618" i="2"/>
  <c r="F618" i="2"/>
  <c r="A618" i="2"/>
  <c r="H617" i="2"/>
  <c r="A617" i="2"/>
  <c r="H616" i="2"/>
  <c r="F616" i="2"/>
  <c r="A616" i="2"/>
  <c r="H615" i="2"/>
  <c r="F615" i="2"/>
  <c r="A615" i="2"/>
  <c r="H614" i="2"/>
  <c r="A614" i="2"/>
  <c r="H613" i="2"/>
  <c r="A613" i="2"/>
  <c r="H612" i="2"/>
  <c r="A612" i="2"/>
  <c r="H611" i="2"/>
  <c r="A611" i="2"/>
  <c r="H610" i="2"/>
  <c r="A610" i="2"/>
  <c r="H609" i="2"/>
  <c r="A609" i="2"/>
  <c r="H608" i="2"/>
  <c r="A608" i="2"/>
  <c r="M607" i="2"/>
  <c r="M608" i="2" s="1"/>
  <c r="M609" i="2" s="1"/>
  <c r="M610" i="2" s="1"/>
  <c r="M611" i="2" s="1"/>
  <c r="M612" i="2" s="1"/>
  <c r="M613" i="2" s="1"/>
  <c r="M614" i="2" s="1"/>
  <c r="M615" i="2" s="1"/>
  <c r="M616" i="2" s="1"/>
  <c r="H607" i="2"/>
  <c r="F607" i="2"/>
  <c r="F608" i="2" s="1"/>
  <c r="F609" i="2" s="1"/>
  <c r="F610" i="2" s="1"/>
  <c r="F611" i="2" s="1"/>
  <c r="F612" i="2" s="1"/>
  <c r="F613" i="2" s="1"/>
  <c r="F614" i="2" s="1"/>
  <c r="A607" i="2"/>
  <c r="H606" i="2"/>
  <c r="A606" i="2"/>
  <c r="H605" i="2"/>
  <c r="F605" i="2"/>
  <c r="A605" i="2"/>
  <c r="H604" i="2"/>
  <c r="F604" i="2"/>
  <c r="A604" i="2"/>
  <c r="H603" i="2"/>
  <c r="A603" i="2"/>
  <c r="H602" i="2"/>
  <c r="A602" i="2"/>
  <c r="H601" i="2"/>
  <c r="A601" i="2"/>
  <c r="H600" i="2"/>
  <c r="A600" i="2"/>
  <c r="H599" i="2"/>
  <c r="A599" i="2"/>
  <c r="H598" i="2"/>
  <c r="A598" i="2"/>
  <c r="H597" i="2"/>
  <c r="A597" i="2"/>
  <c r="H596" i="2"/>
  <c r="A596" i="2"/>
  <c r="H595" i="2"/>
  <c r="A595" i="2"/>
  <c r="H594" i="2"/>
  <c r="A594" i="2"/>
  <c r="H593" i="2"/>
  <c r="A593" i="2"/>
  <c r="H592" i="2"/>
  <c r="A592" i="2"/>
  <c r="H591" i="2"/>
  <c r="A591" i="2"/>
  <c r="H590" i="2"/>
  <c r="A590" i="2"/>
  <c r="H589" i="2"/>
  <c r="A589" i="2"/>
  <c r="H588" i="2"/>
  <c r="A588" i="2"/>
  <c r="H587" i="2"/>
  <c r="A587" i="2"/>
  <c r="M586" i="2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H586" i="2"/>
  <c r="F586" i="2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A586" i="2"/>
  <c r="H585" i="2"/>
  <c r="A585" i="2"/>
  <c r="H584" i="2"/>
  <c r="A584" i="2"/>
  <c r="M583" i="2"/>
  <c r="H583" i="2"/>
  <c r="A583" i="2"/>
  <c r="M582" i="2"/>
  <c r="H582" i="2"/>
  <c r="A582" i="2"/>
  <c r="H581" i="2"/>
  <c r="A581" i="2"/>
  <c r="H580" i="2"/>
  <c r="A580" i="2"/>
  <c r="H579" i="2"/>
  <c r="A579" i="2"/>
  <c r="H578" i="2"/>
  <c r="A578" i="2"/>
  <c r="H577" i="2"/>
  <c r="A577" i="2"/>
  <c r="M576" i="2"/>
  <c r="M577" i="2" s="1"/>
  <c r="M578" i="2" s="1"/>
  <c r="M579" i="2" s="1"/>
  <c r="M580" i="2" s="1"/>
  <c r="M581" i="2" s="1"/>
  <c r="H576" i="2"/>
  <c r="A576" i="2"/>
  <c r="H575" i="2"/>
  <c r="A575" i="2"/>
  <c r="H574" i="2"/>
  <c r="A574" i="2"/>
  <c r="H573" i="2"/>
  <c r="A573" i="2"/>
  <c r="M572" i="2"/>
  <c r="M573" i="2" s="1"/>
  <c r="M574" i="2" s="1"/>
  <c r="M575" i="2" s="1"/>
  <c r="H572" i="2"/>
  <c r="A572" i="2"/>
  <c r="M571" i="2"/>
  <c r="H571" i="2"/>
  <c r="A571" i="2"/>
  <c r="M570" i="2"/>
  <c r="H570" i="2"/>
  <c r="F570" i="2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A570" i="2"/>
  <c r="H569" i="2"/>
  <c r="A569" i="2"/>
  <c r="H568" i="2"/>
  <c r="F568" i="2"/>
  <c r="A568" i="2"/>
  <c r="H567" i="2"/>
  <c r="F567" i="2"/>
  <c r="A567" i="2"/>
  <c r="H566" i="2"/>
  <c r="F566" i="2"/>
  <c r="A566" i="2"/>
  <c r="H565" i="2"/>
  <c r="A565" i="2"/>
  <c r="H564" i="2"/>
  <c r="A564" i="2"/>
  <c r="H563" i="2"/>
  <c r="A563" i="2"/>
  <c r="H562" i="2"/>
  <c r="A562" i="2"/>
  <c r="H561" i="2"/>
  <c r="A561" i="2"/>
  <c r="H560" i="2"/>
  <c r="A560" i="2"/>
  <c r="H559" i="2"/>
  <c r="A559" i="2"/>
  <c r="H558" i="2"/>
  <c r="A558" i="2"/>
  <c r="H557" i="2"/>
  <c r="A557" i="2"/>
  <c r="H556" i="2"/>
  <c r="A556" i="2"/>
  <c r="H555" i="2"/>
  <c r="A555" i="2"/>
  <c r="H554" i="2"/>
  <c r="A554" i="2"/>
  <c r="H553" i="2"/>
  <c r="A553" i="2"/>
  <c r="M552" i="2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H552" i="2"/>
  <c r="F552" i="2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A552" i="2"/>
  <c r="H551" i="2"/>
  <c r="A551" i="2"/>
  <c r="H550" i="2"/>
  <c r="F550" i="2"/>
  <c r="A550" i="2"/>
  <c r="H549" i="2"/>
  <c r="F549" i="2"/>
  <c r="A549" i="2"/>
  <c r="H548" i="2"/>
  <c r="F548" i="2"/>
  <c r="A548" i="2"/>
  <c r="H547" i="2"/>
  <c r="F547" i="2"/>
  <c r="A547" i="2"/>
  <c r="H546" i="2"/>
  <c r="F546" i="2"/>
  <c r="A546" i="2"/>
  <c r="H545" i="2"/>
  <c r="F545" i="2"/>
  <c r="A545" i="2"/>
  <c r="H544" i="2"/>
  <c r="A544" i="2"/>
  <c r="H543" i="2"/>
  <c r="A543" i="2"/>
  <c r="H542" i="2"/>
  <c r="A542" i="2"/>
  <c r="H541" i="2"/>
  <c r="A541" i="2"/>
  <c r="H540" i="2"/>
  <c r="A540" i="2"/>
  <c r="H539" i="2"/>
  <c r="A539" i="2"/>
  <c r="M538" i="2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H538" i="2"/>
  <c r="A538" i="2"/>
  <c r="M537" i="2"/>
  <c r="H537" i="2"/>
  <c r="A537" i="2"/>
  <c r="M536" i="2"/>
  <c r="H536" i="2"/>
  <c r="A536" i="2"/>
  <c r="M535" i="2"/>
  <c r="H535" i="2"/>
  <c r="F535" i="2"/>
  <c r="F536" i="2" s="1"/>
  <c r="F537" i="2" s="1"/>
  <c r="F538" i="2" s="1"/>
  <c r="F539" i="2" s="1"/>
  <c r="F540" i="2" s="1"/>
  <c r="F541" i="2" s="1"/>
  <c r="F542" i="2" s="1"/>
  <c r="F543" i="2" s="1"/>
  <c r="F544" i="2" s="1"/>
  <c r="A535" i="2"/>
  <c r="H534" i="2"/>
  <c r="A534" i="2"/>
  <c r="H533" i="2"/>
  <c r="F533" i="2"/>
  <c r="A533" i="2"/>
  <c r="H532" i="2"/>
  <c r="F532" i="2"/>
  <c r="A532" i="2"/>
  <c r="H531" i="2"/>
  <c r="F531" i="2"/>
  <c r="A531" i="2"/>
  <c r="H530" i="2"/>
  <c r="F530" i="2"/>
  <c r="A530" i="2"/>
  <c r="H529" i="2"/>
  <c r="A529" i="2"/>
  <c r="H528" i="2"/>
  <c r="A528" i="2"/>
  <c r="H527" i="2"/>
  <c r="A527" i="2"/>
  <c r="H526" i="2"/>
  <c r="A526" i="2"/>
  <c r="H525" i="2"/>
  <c r="A525" i="2"/>
  <c r="H524" i="2"/>
  <c r="A524" i="2"/>
  <c r="H523" i="2"/>
  <c r="A523" i="2"/>
  <c r="H522" i="2"/>
  <c r="A522" i="2"/>
  <c r="H521" i="2"/>
  <c r="A521" i="2"/>
  <c r="H520" i="2"/>
  <c r="A520" i="2"/>
  <c r="H519" i="2"/>
  <c r="A519" i="2"/>
  <c r="H518" i="2"/>
  <c r="A518" i="2"/>
  <c r="H517" i="2"/>
  <c r="A517" i="2"/>
  <c r="M516" i="2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H516" i="2"/>
  <c r="F516" i="2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A516" i="2"/>
  <c r="H515" i="2"/>
  <c r="A515" i="2"/>
  <c r="H514" i="2"/>
  <c r="F514" i="2"/>
  <c r="A514" i="2"/>
  <c r="H513" i="2"/>
  <c r="F513" i="2"/>
  <c r="A513" i="2"/>
  <c r="H512" i="2"/>
  <c r="F512" i="2"/>
  <c r="A512" i="2"/>
  <c r="H511" i="2"/>
  <c r="F511" i="2"/>
  <c r="A511" i="2"/>
  <c r="H510" i="2"/>
  <c r="F510" i="2"/>
  <c r="A510" i="2"/>
  <c r="H509" i="2"/>
  <c r="F509" i="2"/>
  <c r="A509" i="2"/>
  <c r="H508" i="2"/>
  <c r="F508" i="2"/>
  <c r="A508" i="2"/>
  <c r="H507" i="2"/>
  <c r="F507" i="2"/>
  <c r="A507" i="2"/>
  <c r="H506" i="2"/>
  <c r="A506" i="2"/>
  <c r="H505" i="2"/>
  <c r="A505" i="2"/>
  <c r="H504" i="2"/>
  <c r="A504" i="2"/>
  <c r="H503" i="2"/>
  <c r="A503" i="2"/>
  <c r="M502" i="2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H502" i="2"/>
  <c r="A502" i="2"/>
  <c r="H501" i="2"/>
  <c r="A501" i="2"/>
  <c r="H500" i="2"/>
  <c r="A500" i="2"/>
  <c r="H499" i="2"/>
  <c r="A499" i="2"/>
  <c r="M498" i="2"/>
  <c r="M499" i="2" s="1"/>
  <c r="M500" i="2" s="1"/>
  <c r="M501" i="2" s="1"/>
  <c r="H498" i="2"/>
  <c r="F498" i="2"/>
  <c r="F499" i="2" s="1"/>
  <c r="F500" i="2" s="1"/>
  <c r="F501" i="2" s="1"/>
  <c r="F502" i="2" s="1"/>
  <c r="F503" i="2" s="1"/>
  <c r="F504" i="2" s="1"/>
  <c r="F505" i="2" s="1"/>
  <c r="F506" i="2" s="1"/>
  <c r="A498" i="2"/>
  <c r="H497" i="2"/>
  <c r="A497" i="2"/>
  <c r="H496" i="2"/>
  <c r="F496" i="2"/>
  <c r="A496" i="2"/>
  <c r="H495" i="2"/>
  <c r="F495" i="2"/>
  <c r="A495" i="2"/>
  <c r="H494" i="2"/>
  <c r="F494" i="2"/>
  <c r="A494" i="2"/>
  <c r="H493" i="2"/>
  <c r="F493" i="2"/>
  <c r="A493" i="2"/>
  <c r="H492" i="2"/>
  <c r="F492" i="2"/>
  <c r="A492" i="2"/>
  <c r="H491" i="2"/>
  <c r="A491" i="2"/>
  <c r="H490" i="2"/>
  <c r="A490" i="2"/>
  <c r="H489" i="2"/>
  <c r="A489" i="2"/>
  <c r="H488" i="2"/>
  <c r="A488" i="2"/>
  <c r="H487" i="2"/>
  <c r="A487" i="2"/>
  <c r="H486" i="2"/>
  <c r="A486" i="2"/>
  <c r="H485" i="2"/>
  <c r="A485" i="2"/>
  <c r="H484" i="2"/>
  <c r="A484" i="2"/>
  <c r="H483" i="2"/>
  <c r="A483" i="2"/>
  <c r="H482" i="2"/>
  <c r="A482" i="2"/>
  <c r="H481" i="2"/>
  <c r="A481" i="2"/>
  <c r="M480" i="2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H480" i="2"/>
  <c r="F480" i="2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A480" i="2"/>
  <c r="H479" i="2"/>
  <c r="A479" i="2"/>
  <c r="M478" i="2"/>
  <c r="H478" i="2"/>
  <c r="A478" i="2"/>
  <c r="M477" i="2"/>
  <c r="H477" i="2"/>
  <c r="A477" i="2"/>
  <c r="M476" i="2"/>
  <c r="H476" i="2"/>
  <c r="A476" i="2"/>
  <c r="H475" i="2"/>
  <c r="A475" i="2"/>
  <c r="H474" i="2"/>
  <c r="A474" i="2"/>
  <c r="H473" i="2"/>
  <c r="A473" i="2"/>
  <c r="H472" i="2"/>
  <c r="A472" i="2"/>
  <c r="H471" i="2"/>
  <c r="A471" i="2"/>
  <c r="H470" i="2"/>
  <c r="A470" i="2"/>
  <c r="H469" i="2"/>
  <c r="A469" i="2"/>
  <c r="H468" i="2"/>
  <c r="A468" i="2"/>
  <c r="H467" i="2"/>
  <c r="A467" i="2"/>
  <c r="H466" i="2"/>
  <c r="A466" i="2"/>
  <c r="H465" i="2"/>
  <c r="A465" i="2"/>
  <c r="H464" i="2"/>
  <c r="A464" i="2"/>
  <c r="H463" i="2"/>
  <c r="A463" i="2"/>
  <c r="M462" i="2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H462" i="2"/>
  <c r="F462" i="2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A462" i="2"/>
  <c r="H461" i="2"/>
  <c r="A461" i="2"/>
  <c r="H460" i="2"/>
  <c r="F460" i="2"/>
  <c r="A460" i="2"/>
  <c r="H459" i="2"/>
  <c r="F459" i="2"/>
  <c r="A459" i="2"/>
  <c r="H458" i="2"/>
  <c r="A458" i="2"/>
  <c r="H457" i="2"/>
  <c r="A457" i="2"/>
  <c r="H456" i="2"/>
  <c r="A456" i="2"/>
  <c r="H455" i="2"/>
  <c r="A455" i="2"/>
  <c r="H454" i="2"/>
  <c r="A454" i="2"/>
  <c r="H453" i="2"/>
  <c r="A453" i="2"/>
  <c r="H452" i="2"/>
  <c r="A452" i="2"/>
  <c r="H451" i="2"/>
  <c r="A451" i="2"/>
  <c r="H450" i="2"/>
  <c r="A450" i="2"/>
  <c r="H449" i="2"/>
  <c r="A449" i="2"/>
  <c r="H448" i="2"/>
  <c r="A448" i="2"/>
  <c r="H447" i="2"/>
  <c r="A447" i="2"/>
  <c r="H446" i="2"/>
  <c r="A446" i="2"/>
  <c r="H445" i="2"/>
  <c r="A445" i="2"/>
  <c r="M444" i="2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H444" i="2"/>
  <c r="F444" i="2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A444" i="2"/>
  <c r="H443" i="2"/>
  <c r="A443" i="2"/>
  <c r="H442" i="2"/>
  <c r="A442" i="2"/>
  <c r="H441" i="2"/>
  <c r="A441" i="2"/>
  <c r="H440" i="2"/>
  <c r="A440" i="2"/>
  <c r="H439" i="2"/>
  <c r="A439" i="2"/>
  <c r="H438" i="2"/>
  <c r="A438" i="2"/>
  <c r="H437" i="2"/>
  <c r="A437" i="2"/>
  <c r="H436" i="2"/>
  <c r="A436" i="2"/>
  <c r="H435" i="2"/>
  <c r="A435" i="2"/>
  <c r="M434" i="2"/>
  <c r="M435" i="2" s="1"/>
  <c r="M436" i="2" s="1"/>
  <c r="M437" i="2" s="1"/>
  <c r="M438" i="2" s="1"/>
  <c r="M439" i="2" s="1"/>
  <c r="M440" i="2" s="1"/>
  <c r="M441" i="2" s="1"/>
  <c r="M442" i="2" s="1"/>
  <c r="H434" i="2"/>
  <c r="A434" i="2"/>
  <c r="M433" i="2"/>
  <c r="H433" i="2"/>
  <c r="A433" i="2"/>
  <c r="M432" i="2"/>
  <c r="H432" i="2"/>
  <c r="F432" i="2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A432" i="2"/>
  <c r="H431" i="2"/>
  <c r="A431" i="2"/>
  <c r="H430" i="2"/>
  <c r="F430" i="2"/>
  <c r="A430" i="2"/>
  <c r="H429" i="2"/>
  <c r="F429" i="2"/>
  <c r="A429" i="2"/>
  <c r="H428" i="2"/>
  <c r="F428" i="2"/>
  <c r="A428" i="2"/>
  <c r="H427" i="2"/>
  <c r="F427" i="2"/>
  <c r="A427" i="2"/>
  <c r="H426" i="2"/>
  <c r="F426" i="2"/>
  <c r="A426" i="2"/>
  <c r="H425" i="2"/>
  <c r="F425" i="2"/>
  <c r="A425" i="2"/>
  <c r="H424" i="2"/>
  <c r="F424" i="2"/>
  <c r="A424" i="2"/>
  <c r="H423" i="2"/>
  <c r="F423" i="2"/>
  <c r="A423" i="2"/>
  <c r="H422" i="2"/>
  <c r="F422" i="2"/>
  <c r="A422" i="2"/>
  <c r="H421" i="2"/>
  <c r="F421" i="2"/>
  <c r="A421" i="2"/>
  <c r="H420" i="2"/>
  <c r="F420" i="2"/>
  <c r="A420" i="2"/>
  <c r="H419" i="2"/>
  <c r="F419" i="2"/>
  <c r="A419" i="2"/>
  <c r="H418" i="2"/>
  <c r="F418" i="2"/>
  <c r="A418" i="2"/>
  <c r="H417" i="2"/>
  <c r="F417" i="2"/>
  <c r="A417" i="2"/>
  <c r="H416" i="2"/>
  <c r="F416" i="2"/>
  <c r="A416" i="2"/>
  <c r="H415" i="2"/>
  <c r="F415" i="2"/>
  <c r="A415" i="2"/>
  <c r="H414" i="2"/>
  <c r="A414" i="2"/>
  <c r="H413" i="2"/>
  <c r="A413" i="2"/>
  <c r="H412" i="2"/>
  <c r="A412" i="2"/>
  <c r="H411" i="2"/>
  <c r="A411" i="2"/>
  <c r="H410" i="2"/>
  <c r="A410" i="2"/>
  <c r="H409" i="2"/>
  <c r="A409" i="2"/>
  <c r="H408" i="2"/>
  <c r="A408" i="2"/>
  <c r="H407" i="2"/>
  <c r="A407" i="2"/>
  <c r="H406" i="2"/>
  <c r="A406" i="2"/>
  <c r="H405" i="2"/>
  <c r="A405" i="2"/>
  <c r="M404" i="2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H404" i="2"/>
  <c r="F404" i="2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A404" i="2"/>
  <c r="H403" i="2"/>
  <c r="A403" i="2"/>
  <c r="M402" i="2"/>
  <c r="H402" i="2"/>
  <c r="A402" i="2"/>
  <c r="H401" i="2"/>
  <c r="A401" i="2"/>
  <c r="H400" i="2"/>
  <c r="A400" i="2"/>
  <c r="H399" i="2"/>
  <c r="A399" i="2"/>
  <c r="H398" i="2"/>
  <c r="A398" i="2"/>
  <c r="H397" i="2"/>
  <c r="A397" i="2"/>
  <c r="H396" i="2"/>
  <c r="A396" i="2"/>
  <c r="H395" i="2"/>
  <c r="A395" i="2"/>
  <c r="H394" i="2"/>
  <c r="A394" i="2"/>
  <c r="H393" i="2"/>
  <c r="A393" i="2"/>
  <c r="H392" i="2"/>
  <c r="A392" i="2"/>
  <c r="M391" i="2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H391" i="2"/>
  <c r="F391" i="2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A391" i="2"/>
  <c r="H390" i="2"/>
  <c r="A390" i="2"/>
  <c r="H389" i="2"/>
  <c r="F389" i="2"/>
  <c r="A389" i="2"/>
  <c r="H388" i="2"/>
  <c r="F388" i="2"/>
  <c r="A388" i="2"/>
  <c r="H387" i="2"/>
  <c r="F387" i="2"/>
  <c r="A387" i="2"/>
  <c r="H386" i="2"/>
  <c r="F386" i="2"/>
  <c r="A386" i="2"/>
  <c r="H385" i="2"/>
  <c r="F385" i="2"/>
  <c r="A385" i="2"/>
  <c r="H384" i="2"/>
  <c r="F384" i="2"/>
  <c r="A384" i="2"/>
  <c r="H383" i="2"/>
  <c r="A383" i="2"/>
  <c r="H382" i="2"/>
  <c r="A382" i="2"/>
  <c r="H381" i="2"/>
  <c r="A381" i="2"/>
  <c r="H380" i="2"/>
  <c r="A380" i="2"/>
  <c r="H379" i="2"/>
  <c r="A379" i="2"/>
  <c r="H378" i="2"/>
  <c r="A378" i="2"/>
  <c r="H377" i="2"/>
  <c r="A377" i="2"/>
  <c r="H376" i="2"/>
  <c r="A376" i="2"/>
  <c r="H375" i="2"/>
  <c r="A375" i="2"/>
  <c r="H374" i="2"/>
  <c r="A374" i="2"/>
  <c r="H373" i="2"/>
  <c r="A373" i="2"/>
  <c r="H372" i="2"/>
  <c r="A372" i="2"/>
  <c r="H371" i="2"/>
  <c r="A371" i="2"/>
  <c r="H370" i="2"/>
  <c r="A370" i="2"/>
  <c r="H369" i="2"/>
  <c r="A369" i="2"/>
  <c r="H368" i="2"/>
  <c r="A368" i="2"/>
  <c r="H367" i="2"/>
  <c r="A367" i="2"/>
  <c r="M366" i="2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H366" i="2"/>
  <c r="F366" i="2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A366" i="2"/>
  <c r="H365" i="2"/>
  <c r="A365" i="2"/>
  <c r="H364" i="2"/>
  <c r="F364" i="2"/>
  <c r="A364" i="2"/>
  <c r="H363" i="2"/>
  <c r="F363" i="2"/>
  <c r="A363" i="2"/>
  <c r="H362" i="2"/>
  <c r="F362" i="2"/>
  <c r="A362" i="2"/>
  <c r="H361" i="2"/>
  <c r="F361" i="2"/>
  <c r="A361" i="2"/>
  <c r="H360" i="2"/>
  <c r="A360" i="2"/>
  <c r="H359" i="2"/>
  <c r="A359" i="2"/>
  <c r="H358" i="2"/>
  <c r="A358" i="2"/>
  <c r="H357" i="2"/>
  <c r="A357" i="2"/>
  <c r="H356" i="2"/>
  <c r="A356" i="2"/>
  <c r="H355" i="2"/>
  <c r="A355" i="2"/>
  <c r="H354" i="2"/>
  <c r="A354" i="2"/>
  <c r="H353" i="2"/>
  <c r="A353" i="2"/>
  <c r="H352" i="2"/>
  <c r="A352" i="2"/>
  <c r="H351" i="2"/>
  <c r="A351" i="2"/>
  <c r="H350" i="2"/>
  <c r="A350" i="2"/>
  <c r="H349" i="2"/>
  <c r="A349" i="2"/>
  <c r="H348" i="2"/>
  <c r="A348" i="2"/>
  <c r="H347" i="2"/>
  <c r="A347" i="2"/>
  <c r="H346" i="2"/>
  <c r="A346" i="2"/>
  <c r="H345" i="2"/>
  <c r="A345" i="2"/>
  <c r="H344" i="2"/>
  <c r="A344" i="2"/>
  <c r="H343" i="2"/>
  <c r="A343" i="2"/>
  <c r="H342" i="2"/>
  <c r="A342" i="2"/>
  <c r="M341" i="2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H341" i="2"/>
  <c r="F341" i="2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A341" i="2"/>
  <c r="H340" i="2"/>
  <c r="A340" i="2"/>
  <c r="H339" i="2"/>
  <c r="F339" i="2"/>
  <c r="A339" i="2"/>
  <c r="H338" i="2"/>
  <c r="F338" i="2"/>
  <c r="A338" i="2"/>
  <c r="H337" i="2"/>
  <c r="F337" i="2"/>
  <c r="A337" i="2"/>
  <c r="H336" i="2"/>
  <c r="F336" i="2"/>
  <c r="A336" i="2"/>
  <c r="H335" i="2"/>
  <c r="F335" i="2"/>
  <c r="A335" i="2"/>
  <c r="H334" i="2"/>
  <c r="F334" i="2"/>
  <c r="A334" i="2"/>
  <c r="H333" i="2"/>
  <c r="F333" i="2"/>
  <c r="A333" i="2"/>
  <c r="H332" i="2"/>
  <c r="F332" i="2"/>
  <c r="A332" i="2"/>
  <c r="H331" i="2"/>
  <c r="F331" i="2"/>
  <c r="A331" i="2"/>
  <c r="H330" i="2"/>
  <c r="F330" i="2"/>
  <c r="A330" i="2"/>
  <c r="H329" i="2"/>
  <c r="F329" i="2"/>
  <c r="A329" i="2"/>
  <c r="H328" i="2"/>
  <c r="F328" i="2"/>
  <c r="A328" i="2"/>
  <c r="H327" i="2"/>
  <c r="F327" i="2"/>
  <c r="A327" i="2"/>
  <c r="H326" i="2"/>
  <c r="F326" i="2"/>
  <c r="A326" i="2"/>
  <c r="H325" i="2"/>
  <c r="F325" i="2"/>
  <c r="A325" i="2"/>
  <c r="H324" i="2"/>
  <c r="F324" i="2"/>
  <c r="A324" i="2"/>
  <c r="H323" i="2"/>
  <c r="F323" i="2"/>
  <c r="A323" i="2"/>
  <c r="H322" i="2"/>
  <c r="F322" i="2"/>
  <c r="A322" i="2"/>
  <c r="H321" i="2"/>
  <c r="F321" i="2"/>
  <c r="A321" i="2"/>
  <c r="H320" i="2"/>
  <c r="F320" i="2"/>
  <c r="A320" i="2"/>
  <c r="H319" i="2"/>
  <c r="F319" i="2"/>
  <c r="A319" i="2"/>
  <c r="H318" i="2"/>
  <c r="A318" i="2"/>
  <c r="H317" i="2"/>
  <c r="A317" i="2"/>
  <c r="H316" i="2"/>
  <c r="A316" i="2"/>
  <c r="H315" i="2"/>
  <c r="A315" i="2"/>
  <c r="H314" i="2"/>
  <c r="A314" i="2"/>
  <c r="H313" i="2"/>
  <c r="A313" i="2"/>
  <c r="H312" i="2"/>
  <c r="A312" i="2"/>
  <c r="H311" i="2"/>
  <c r="A311" i="2"/>
  <c r="H310" i="2"/>
  <c r="A310" i="2"/>
  <c r="H309" i="2"/>
  <c r="A309" i="2"/>
  <c r="H308" i="2"/>
  <c r="A308" i="2"/>
  <c r="H307" i="2"/>
  <c r="A307" i="2"/>
  <c r="H306" i="2"/>
  <c r="A306" i="2"/>
  <c r="H305" i="2"/>
  <c r="A305" i="2"/>
  <c r="H304" i="2"/>
  <c r="A304" i="2"/>
  <c r="H303" i="2"/>
  <c r="A303" i="2"/>
  <c r="H302" i="2"/>
  <c r="A302" i="2"/>
  <c r="H301" i="2"/>
  <c r="A301" i="2"/>
  <c r="H300" i="2"/>
  <c r="A300" i="2"/>
  <c r="M299" i="2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H299" i="2"/>
  <c r="F299" i="2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A299" i="2"/>
  <c r="H298" i="2"/>
  <c r="A298" i="2"/>
  <c r="H297" i="2"/>
  <c r="F297" i="2"/>
  <c r="A297" i="2"/>
  <c r="H296" i="2"/>
  <c r="A296" i="2"/>
  <c r="H295" i="2"/>
  <c r="A295" i="2"/>
  <c r="H294" i="2"/>
  <c r="A294" i="2"/>
  <c r="H293" i="2"/>
  <c r="A293" i="2"/>
  <c r="H292" i="2"/>
  <c r="A292" i="2"/>
  <c r="H291" i="2"/>
  <c r="A291" i="2"/>
  <c r="H290" i="2"/>
  <c r="A290" i="2"/>
  <c r="H289" i="2"/>
  <c r="A289" i="2"/>
  <c r="H288" i="2"/>
  <c r="A288" i="2"/>
  <c r="H287" i="2"/>
  <c r="A287" i="2"/>
  <c r="H286" i="2"/>
  <c r="A286" i="2"/>
  <c r="H285" i="2"/>
  <c r="A285" i="2"/>
  <c r="H284" i="2"/>
  <c r="A284" i="2"/>
  <c r="H283" i="2"/>
  <c r="A283" i="2"/>
  <c r="H282" i="2"/>
  <c r="A282" i="2"/>
  <c r="H281" i="2"/>
  <c r="A281" i="2"/>
  <c r="H280" i="2"/>
  <c r="A280" i="2"/>
  <c r="H279" i="2"/>
  <c r="A279" i="2"/>
  <c r="H278" i="2"/>
  <c r="A278" i="2"/>
  <c r="H277" i="2"/>
  <c r="A277" i="2"/>
  <c r="H276" i="2"/>
  <c r="A276" i="2"/>
  <c r="H275" i="2"/>
  <c r="A275" i="2"/>
  <c r="M274" i="2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H274" i="2"/>
  <c r="F274" i="2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A274" i="2"/>
  <c r="H273" i="2"/>
  <c r="A273" i="2"/>
  <c r="H272" i="2"/>
  <c r="F272" i="2"/>
  <c r="A272" i="2"/>
  <c r="H271" i="2"/>
  <c r="A271" i="2"/>
  <c r="H270" i="2"/>
  <c r="A270" i="2"/>
  <c r="H269" i="2"/>
  <c r="A269" i="2"/>
  <c r="H268" i="2"/>
  <c r="A268" i="2"/>
  <c r="H267" i="2"/>
  <c r="A267" i="2"/>
  <c r="H266" i="2"/>
  <c r="A266" i="2"/>
  <c r="H265" i="2"/>
  <c r="A265" i="2"/>
  <c r="H264" i="2"/>
  <c r="A264" i="2"/>
  <c r="H263" i="2"/>
  <c r="A263" i="2"/>
  <c r="H262" i="2"/>
  <c r="A262" i="2"/>
  <c r="H261" i="2"/>
  <c r="A261" i="2"/>
  <c r="H260" i="2"/>
  <c r="A260" i="2"/>
  <c r="H259" i="2"/>
  <c r="A259" i="2"/>
  <c r="H258" i="2"/>
  <c r="A258" i="2"/>
  <c r="H257" i="2"/>
  <c r="A257" i="2"/>
  <c r="H256" i="2"/>
  <c r="A256" i="2"/>
  <c r="H255" i="2"/>
  <c r="A255" i="2"/>
  <c r="H254" i="2"/>
  <c r="A254" i="2"/>
  <c r="H253" i="2"/>
  <c r="A253" i="2"/>
  <c r="H252" i="2"/>
  <c r="A252" i="2"/>
  <c r="H251" i="2"/>
  <c r="A251" i="2"/>
  <c r="H250" i="2"/>
  <c r="A250" i="2"/>
  <c r="H249" i="2"/>
  <c r="A249" i="2"/>
  <c r="H248" i="2"/>
  <c r="A248" i="2"/>
  <c r="H247" i="2"/>
  <c r="A247" i="2"/>
  <c r="H246" i="2"/>
  <c r="A246" i="2"/>
  <c r="M245" i="2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H245" i="2"/>
  <c r="F245" i="2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A245" i="2"/>
  <c r="H244" i="2"/>
  <c r="A244" i="2"/>
  <c r="H243" i="2"/>
  <c r="F243" i="2"/>
  <c r="A243" i="2"/>
  <c r="H242" i="2"/>
  <c r="F242" i="2"/>
  <c r="A242" i="2"/>
  <c r="H241" i="2"/>
  <c r="F241" i="2"/>
  <c r="A241" i="2"/>
  <c r="H240" i="2"/>
  <c r="F240" i="2"/>
  <c r="A240" i="2"/>
  <c r="H239" i="2"/>
  <c r="F239" i="2"/>
  <c r="A239" i="2"/>
  <c r="H238" i="2"/>
  <c r="F238" i="2"/>
  <c r="A238" i="2"/>
  <c r="H237" i="2"/>
  <c r="F237" i="2"/>
  <c r="A237" i="2"/>
  <c r="H236" i="2"/>
  <c r="F236" i="2"/>
  <c r="A236" i="2"/>
  <c r="H235" i="2"/>
  <c r="F235" i="2"/>
  <c r="A235" i="2"/>
  <c r="H234" i="2"/>
  <c r="F234" i="2"/>
  <c r="A234" i="2"/>
  <c r="H233" i="2"/>
  <c r="A233" i="2"/>
  <c r="H232" i="2"/>
  <c r="A232" i="2"/>
  <c r="H231" i="2"/>
  <c r="A231" i="2"/>
  <c r="H230" i="2"/>
  <c r="A230" i="2"/>
  <c r="H229" i="2"/>
  <c r="A229" i="2"/>
  <c r="H228" i="2"/>
  <c r="A228" i="2"/>
  <c r="H227" i="2"/>
  <c r="A227" i="2"/>
  <c r="H226" i="2"/>
  <c r="A226" i="2"/>
  <c r="H225" i="2"/>
  <c r="A225" i="2"/>
  <c r="H224" i="2"/>
  <c r="A224" i="2"/>
  <c r="H223" i="2"/>
  <c r="A223" i="2"/>
  <c r="H222" i="2"/>
  <c r="A222" i="2"/>
  <c r="H221" i="2"/>
  <c r="A221" i="2"/>
  <c r="H220" i="2"/>
  <c r="A220" i="2"/>
  <c r="H219" i="2"/>
  <c r="A219" i="2"/>
  <c r="M218" i="2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H218" i="2"/>
  <c r="F218" i="2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A218" i="2"/>
  <c r="H217" i="2"/>
  <c r="A217" i="2"/>
  <c r="H216" i="2"/>
  <c r="F216" i="2"/>
  <c r="A216" i="2"/>
  <c r="H215" i="2"/>
  <c r="F215" i="2"/>
  <c r="A215" i="2"/>
  <c r="H214" i="2"/>
  <c r="F214" i="2"/>
  <c r="A214" i="2"/>
  <c r="H213" i="2"/>
  <c r="F213" i="2"/>
  <c r="A213" i="2"/>
  <c r="H212" i="2"/>
  <c r="A212" i="2"/>
  <c r="H211" i="2"/>
  <c r="A211" i="2"/>
  <c r="H210" i="2"/>
  <c r="A210" i="2"/>
  <c r="H209" i="2"/>
  <c r="A209" i="2"/>
  <c r="H208" i="2"/>
  <c r="A208" i="2"/>
  <c r="H207" i="2"/>
  <c r="A207" i="2"/>
  <c r="H206" i="2"/>
  <c r="A206" i="2"/>
  <c r="H205" i="2"/>
  <c r="A205" i="2"/>
  <c r="H204" i="2"/>
  <c r="A204" i="2"/>
  <c r="H203" i="2"/>
  <c r="A203" i="2"/>
  <c r="H202" i="2"/>
  <c r="A202" i="2"/>
  <c r="H201" i="2"/>
  <c r="A201" i="2"/>
  <c r="H200" i="2"/>
  <c r="A200" i="2"/>
  <c r="H199" i="2"/>
  <c r="A199" i="2"/>
  <c r="H198" i="2"/>
  <c r="A198" i="2"/>
  <c r="H197" i="2"/>
  <c r="A197" i="2"/>
  <c r="H196" i="2"/>
  <c r="A196" i="2"/>
  <c r="H195" i="2"/>
  <c r="A195" i="2"/>
  <c r="H194" i="2"/>
  <c r="A194" i="2"/>
  <c r="H193" i="2"/>
  <c r="A193" i="2"/>
  <c r="M192" i="2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H192" i="2"/>
  <c r="F192" i="2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A192" i="2"/>
  <c r="H191" i="2"/>
  <c r="A191" i="2"/>
  <c r="H190" i="2"/>
  <c r="F190" i="2"/>
  <c r="A190" i="2"/>
  <c r="H189" i="2"/>
  <c r="F189" i="2"/>
  <c r="A189" i="2"/>
  <c r="H188" i="2"/>
  <c r="F188" i="2"/>
  <c r="A188" i="2"/>
  <c r="H187" i="2"/>
  <c r="F187" i="2"/>
  <c r="A187" i="2"/>
  <c r="H186" i="2"/>
  <c r="A186" i="2"/>
  <c r="H185" i="2"/>
  <c r="A185" i="2"/>
  <c r="H184" i="2"/>
  <c r="A184" i="2"/>
  <c r="H183" i="2"/>
  <c r="A183" i="2"/>
  <c r="H182" i="2"/>
  <c r="A182" i="2"/>
  <c r="H181" i="2"/>
  <c r="A181" i="2"/>
  <c r="H180" i="2"/>
  <c r="A180" i="2"/>
  <c r="H179" i="2"/>
  <c r="A179" i="2"/>
  <c r="H178" i="2"/>
  <c r="A178" i="2"/>
  <c r="H177" i="2"/>
  <c r="A177" i="2"/>
  <c r="H176" i="2"/>
  <c r="A176" i="2"/>
  <c r="H175" i="2"/>
  <c r="A175" i="2"/>
  <c r="H174" i="2"/>
  <c r="A174" i="2"/>
  <c r="H173" i="2"/>
  <c r="A173" i="2"/>
  <c r="H172" i="2"/>
  <c r="A172" i="2"/>
  <c r="H171" i="2"/>
  <c r="A171" i="2"/>
  <c r="H170" i="2"/>
  <c r="A170" i="2"/>
  <c r="H169" i="2"/>
  <c r="A169" i="2"/>
  <c r="H168" i="2"/>
  <c r="A168" i="2"/>
  <c r="H167" i="2"/>
  <c r="A167" i="2"/>
  <c r="H166" i="2"/>
  <c r="A166" i="2"/>
  <c r="M165" i="2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H165" i="2"/>
  <c r="F165" i="2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A165" i="2"/>
  <c r="H164" i="2"/>
  <c r="A164" i="2"/>
  <c r="H163" i="2"/>
  <c r="F163" i="2"/>
  <c r="A163" i="2"/>
  <c r="H162" i="2"/>
  <c r="F162" i="2"/>
  <c r="A162" i="2"/>
  <c r="H161" i="2"/>
  <c r="F161" i="2"/>
  <c r="A161" i="2"/>
  <c r="H160" i="2"/>
  <c r="F160" i="2"/>
  <c r="A160" i="2"/>
  <c r="H159" i="2"/>
  <c r="A159" i="2"/>
  <c r="H158" i="2"/>
  <c r="A158" i="2"/>
  <c r="H157" i="2"/>
  <c r="A157" i="2"/>
  <c r="H156" i="2"/>
  <c r="A156" i="2"/>
  <c r="H155" i="2"/>
  <c r="A155" i="2"/>
  <c r="H154" i="2"/>
  <c r="A154" i="2"/>
  <c r="H153" i="2"/>
  <c r="A153" i="2"/>
  <c r="H152" i="2"/>
  <c r="A152" i="2"/>
  <c r="H151" i="2"/>
  <c r="A151" i="2"/>
  <c r="H150" i="2"/>
  <c r="A150" i="2"/>
  <c r="M149" i="2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H149" i="2"/>
  <c r="A149" i="2"/>
  <c r="M148" i="2"/>
  <c r="H148" i="2"/>
  <c r="F148" i="2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A148" i="2"/>
  <c r="H147" i="2"/>
  <c r="A147" i="2"/>
  <c r="H146" i="2"/>
  <c r="F146" i="2"/>
  <c r="A146" i="2"/>
  <c r="H145" i="2"/>
  <c r="A145" i="2"/>
  <c r="H144" i="2"/>
  <c r="A144" i="2"/>
  <c r="H143" i="2"/>
  <c r="A143" i="2"/>
  <c r="H142" i="2"/>
  <c r="A142" i="2"/>
  <c r="H141" i="2"/>
  <c r="A141" i="2"/>
  <c r="H140" i="2"/>
  <c r="A140" i="2"/>
  <c r="H139" i="2"/>
  <c r="A139" i="2"/>
  <c r="H138" i="2"/>
  <c r="A138" i="2"/>
  <c r="H137" i="2"/>
  <c r="A137" i="2"/>
  <c r="H136" i="2"/>
  <c r="A136" i="2"/>
  <c r="H135" i="2"/>
  <c r="A135" i="2"/>
  <c r="H134" i="2"/>
  <c r="A134" i="2"/>
  <c r="H133" i="2"/>
  <c r="A133" i="2"/>
  <c r="H132" i="2"/>
  <c r="A132" i="2"/>
  <c r="H131" i="2"/>
  <c r="A131" i="2"/>
  <c r="H130" i="2"/>
  <c r="A130" i="2"/>
  <c r="M129" i="2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H129" i="2"/>
  <c r="F129" i="2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A129" i="2"/>
  <c r="H128" i="2"/>
  <c r="A128" i="2"/>
  <c r="H127" i="2"/>
  <c r="F127" i="2"/>
  <c r="A127" i="2"/>
  <c r="H126" i="2"/>
  <c r="F126" i="2"/>
  <c r="A126" i="2"/>
  <c r="H125" i="2"/>
  <c r="F125" i="2"/>
  <c r="A125" i="2"/>
  <c r="H124" i="2"/>
  <c r="F124" i="2"/>
  <c r="A124" i="2"/>
  <c r="H123" i="2"/>
  <c r="F123" i="2"/>
  <c r="A123" i="2"/>
  <c r="H122" i="2"/>
  <c r="A122" i="2"/>
  <c r="H121" i="2"/>
  <c r="A121" i="2"/>
  <c r="H120" i="2"/>
  <c r="A120" i="2"/>
  <c r="H119" i="2"/>
  <c r="A119" i="2"/>
  <c r="H118" i="2"/>
  <c r="A118" i="2"/>
  <c r="H117" i="2"/>
  <c r="A117" i="2"/>
  <c r="M116" i="2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H116" i="2"/>
  <c r="F116" i="2"/>
  <c r="F117" i="2" s="1"/>
  <c r="F118" i="2" s="1"/>
  <c r="F119" i="2" s="1"/>
  <c r="F120" i="2" s="1"/>
  <c r="F121" i="2" s="1"/>
  <c r="F122" i="2" s="1"/>
  <c r="A116" i="2"/>
  <c r="H115" i="2"/>
  <c r="A115" i="2"/>
  <c r="H114" i="2"/>
  <c r="F114" i="2"/>
  <c r="A114" i="2"/>
  <c r="H113" i="2"/>
  <c r="F113" i="2"/>
  <c r="A113" i="2"/>
  <c r="H112" i="2"/>
  <c r="F112" i="2"/>
  <c r="A112" i="2"/>
  <c r="H111" i="2"/>
  <c r="F111" i="2"/>
  <c r="A111" i="2"/>
  <c r="H110" i="2"/>
  <c r="A110" i="2"/>
  <c r="H109" i="2"/>
  <c r="A109" i="2"/>
  <c r="H108" i="2"/>
  <c r="A108" i="2"/>
  <c r="H107" i="2"/>
  <c r="A107" i="2"/>
  <c r="H106" i="2"/>
  <c r="A106" i="2"/>
  <c r="H105" i="2"/>
  <c r="A105" i="2"/>
  <c r="H104" i="2"/>
  <c r="A104" i="2"/>
  <c r="H103" i="2"/>
  <c r="A103" i="2"/>
  <c r="H102" i="2"/>
  <c r="A102" i="2"/>
  <c r="H101" i="2"/>
  <c r="A101" i="2"/>
  <c r="H100" i="2"/>
  <c r="A100" i="2"/>
  <c r="M99" i="2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H99" i="2"/>
  <c r="F99" i="2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A99" i="2"/>
  <c r="H98" i="2"/>
  <c r="A98" i="2"/>
  <c r="H97" i="2"/>
  <c r="F97" i="2"/>
  <c r="A97" i="2"/>
  <c r="H96" i="2"/>
  <c r="F96" i="2"/>
  <c r="A96" i="2"/>
  <c r="H95" i="2"/>
  <c r="F95" i="2"/>
  <c r="A95" i="2"/>
  <c r="H94" i="2"/>
  <c r="F94" i="2"/>
  <c r="A94" i="2"/>
  <c r="H93" i="2"/>
  <c r="F93" i="2"/>
  <c r="A93" i="2"/>
  <c r="H92" i="2"/>
  <c r="A92" i="2"/>
  <c r="H91" i="2"/>
  <c r="A91" i="2"/>
  <c r="H90" i="2"/>
  <c r="A90" i="2"/>
  <c r="H89" i="2"/>
  <c r="A89" i="2"/>
  <c r="H88" i="2"/>
  <c r="A88" i="2"/>
  <c r="H87" i="2"/>
  <c r="A87" i="2"/>
  <c r="H86" i="2"/>
  <c r="A86" i="2"/>
  <c r="H85" i="2"/>
  <c r="A85" i="2"/>
  <c r="H84" i="2"/>
  <c r="A84" i="2"/>
  <c r="H83" i="2"/>
  <c r="A83" i="2"/>
  <c r="H82" i="2"/>
  <c r="A82" i="2"/>
  <c r="H81" i="2"/>
  <c r="A81" i="2"/>
  <c r="H80" i="2"/>
  <c r="A80" i="2"/>
  <c r="M79" i="2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H79" i="2"/>
  <c r="F79" i="2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A79" i="2"/>
  <c r="H78" i="2"/>
  <c r="A78" i="2"/>
  <c r="H77" i="2"/>
  <c r="A77" i="2"/>
  <c r="H76" i="2"/>
  <c r="F76" i="2"/>
  <c r="A76" i="2"/>
  <c r="H75" i="2"/>
  <c r="F75" i="2"/>
  <c r="A75" i="2"/>
  <c r="H74" i="2"/>
  <c r="F74" i="2"/>
  <c r="A74" i="2"/>
  <c r="H73" i="2"/>
  <c r="F73" i="2"/>
  <c r="A73" i="2"/>
  <c r="H72" i="2"/>
  <c r="F72" i="2"/>
  <c r="A72" i="2"/>
  <c r="H71" i="2"/>
  <c r="F71" i="2"/>
  <c r="A71" i="2"/>
  <c r="H70" i="2"/>
  <c r="F70" i="2"/>
  <c r="A70" i="2"/>
  <c r="H69" i="2"/>
  <c r="F69" i="2"/>
  <c r="A69" i="2"/>
  <c r="H68" i="2"/>
  <c r="F68" i="2"/>
  <c r="A68" i="2"/>
  <c r="H67" i="2"/>
  <c r="F67" i="2"/>
  <c r="A67" i="2"/>
  <c r="H66" i="2"/>
  <c r="F66" i="2"/>
  <c r="A66" i="2"/>
  <c r="H65" i="2"/>
  <c r="F65" i="2"/>
  <c r="A65" i="2"/>
  <c r="H64" i="2"/>
  <c r="F64" i="2"/>
  <c r="A64" i="2"/>
  <c r="H63" i="2"/>
  <c r="F63" i="2"/>
  <c r="A63" i="2"/>
  <c r="H62" i="2"/>
  <c r="F62" i="2"/>
  <c r="A62" i="2"/>
  <c r="H61" i="2"/>
  <c r="F61" i="2"/>
  <c r="A61" i="2"/>
  <c r="H60" i="2"/>
  <c r="F60" i="2"/>
  <c r="A60" i="2"/>
  <c r="H59" i="2"/>
  <c r="F59" i="2"/>
  <c r="A59" i="2"/>
  <c r="H58" i="2"/>
  <c r="F58" i="2"/>
  <c r="A58" i="2"/>
  <c r="H57" i="2"/>
  <c r="F57" i="2"/>
  <c r="A57" i="2"/>
  <c r="H56" i="2"/>
  <c r="F56" i="2"/>
  <c r="A56" i="2"/>
  <c r="H55" i="2"/>
  <c r="F55" i="2"/>
  <c r="A55" i="2"/>
  <c r="H54" i="2"/>
  <c r="F54" i="2"/>
  <c r="A54" i="2"/>
  <c r="H53" i="2"/>
  <c r="F53" i="2"/>
  <c r="A53" i="2"/>
  <c r="H52" i="2"/>
  <c r="F52" i="2"/>
  <c r="A52" i="2"/>
  <c r="H51" i="2"/>
  <c r="F51" i="2"/>
  <c r="A51" i="2"/>
  <c r="H50" i="2"/>
  <c r="F50" i="2"/>
  <c r="A50" i="2"/>
  <c r="H49" i="2"/>
  <c r="F49" i="2"/>
  <c r="A49" i="2"/>
  <c r="H48" i="2"/>
  <c r="F48" i="2"/>
  <c r="A48" i="2"/>
  <c r="H47" i="2"/>
  <c r="F47" i="2"/>
  <c r="A47" i="2"/>
  <c r="H46" i="2"/>
  <c r="F46" i="2"/>
  <c r="A46" i="2"/>
  <c r="H45" i="2"/>
  <c r="F45" i="2"/>
  <c r="A45" i="2"/>
  <c r="H44" i="2"/>
  <c r="F44" i="2"/>
  <c r="A44" i="2"/>
  <c r="H43" i="2"/>
  <c r="F43" i="2"/>
  <c r="A43" i="2"/>
  <c r="H42" i="2"/>
  <c r="F42" i="2"/>
  <c r="A42" i="2"/>
  <c r="H41" i="2"/>
  <c r="F41" i="2"/>
  <c r="A41" i="2"/>
  <c r="H40" i="2"/>
  <c r="F40" i="2"/>
  <c r="A40" i="2"/>
  <c r="H39" i="2"/>
  <c r="F39" i="2"/>
  <c r="A39" i="2"/>
  <c r="H38" i="2"/>
  <c r="F38" i="2"/>
  <c r="A38" i="2"/>
  <c r="H37" i="2"/>
  <c r="F37" i="2"/>
  <c r="A37" i="2"/>
  <c r="H36" i="2"/>
  <c r="F36" i="2"/>
  <c r="A36" i="2"/>
  <c r="H35" i="2"/>
  <c r="F35" i="2"/>
  <c r="A35" i="2"/>
  <c r="H34" i="2"/>
  <c r="F34" i="2"/>
  <c r="A34" i="2"/>
  <c r="H33" i="2"/>
  <c r="F33" i="2"/>
  <c r="A33" i="2"/>
  <c r="H32" i="2"/>
  <c r="F32" i="2"/>
  <c r="A32" i="2"/>
  <c r="H31" i="2"/>
  <c r="F31" i="2"/>
  <c r="A31" i="2"/>
  <c r="H30" i="2"/>
  <c r="F30" i="2"/>
  <c r="A30" i="2"/>
  <c r="H29" i="2"/>
  <c r="F29" i="2"/>
  <c r="A29" i="2"/>
  <c r="H28" i="2"/>
  <c r="F28" i="2"/>
  <c r="A28" i="2"/>
  <c r="H27" i="2"/>
  <c r="A27" i="2"/>
  <c r="H26" i="2"/>
  <c r="A26" i="2"/>
  <c r="H25" i="2"/>
  <c r="A25" i="2"/>
  <c r="H24" i="2"/>
  <c r="A24" i="2"/>
  <c r="H23" i="2"/>
  <c r="A23" i="2"/>
  <c r="H22" i="2"/>
  <c r="A22" i="2"/>
  <c r="H21" i="2"/>
  <c r="A21" i="2"/>
  <c r="H20" i="2"/>
  <c r="A20" i="2"/>
  <c r="H19" i="2"/>
  <c r="A19" i="2"/>
  <c r="H18" i="2"/>
  <c r="A18" i="2"/>
  <c r="H17" i="2"/>
  <c r="A17" i="2"/>
  <c r="H16" i="2"/>
  <c r="A16" i="2"/>
  <c r="H15" i="2"/>
  <c r="A15" i="2"/>
  <c r="H14" i="2"/>
  <c r="A14" i="2"/>
  <c r="H13" i="2"/>
  <c r="A13" i="2"/>
  <c r="H12" i="2"/>
  <c r="A12" i="2"/>
  <c r="H11" i="2"/>
  <c r="A11" i="2"/>
  <c r="H10" i="2"/>
  <c r="A10" i="2"/>
  <c r="H9" i="2"/>
  <c r="A9" i="2"/>
  <c r="H8" i="2"/>
  <c r="A8" i="2"/>
  <c r="H7" i="2"/>
  <c r="A7" i="2"/>
  <c r="H6" i="2"/>
  <c r="A6" i="2"/>
  <c r="M5" i="2"/>
  <c r="H5" i="2"/>
  <c r="F5" i="2"/>
  <c r="A5" i="2"/>
  <c r="H4" i="2"/>
  <c r="A4" i="2"/>
  <c r="O2" i="2"/>
  <c r="F216" i="1"/>
  <c r="C216" i="1" s="1"/>
  <c r="B216" i="1"/>
  <c r="F215" i="1"/>
  <c r="C215" i="1"/>
  <c r="B215" i="1"/>
  <c r="F214" i="1"/>
  <c r="F213" i="1"/>
  <c r="F212" i="1"/>
  <c r="F211" i="1"/>
  <c r="C211" i="1"/>
  <c r="B211" i="1"/>
  <c r="F210" i="1"/>
  <c r="F209" i="1"/>
  <c r="F208" i="1"/>
  <c r="C208" i="1" s="1"/>
  <c r="B208" i="1"/>
  <c r="F207" i="1"/>
  <c r="C207" i="1"/>
  <c r="B207" i="1"/>
  <c r="F206" i="1"/>
  <c r="F205" i="1"/>
  <c r="F204" i="1"/>
  <c r="F203" i="1"/>
  <c r="C203" i="1"/>
  <c r="B203" i="1"/>
  <c r="F202" i="1"/>
  <c r="F201" i="1"/>
  <c r="F200" i="1"/>
  <c r="C200" i="1" s="1"/>
  <c r="B200" i="1"/>
  <c r="F199" i="1"/>
  <c r="C199" i="1"/>
  <c r="B199" i="1"/>
  <c r="F198" i="1"/>
  <c r="C198" i="1"/>
  <c r="B198" i="1"/>
  <c r="F197" i="1"/>
  <c r="C197" i="1"/>
  <c r="B197" i="1"/>
  <c r="F196" i="1"/>
  <c r="C196" i="1"/>
  <c r="B196" i="1"/>
  <c r="F195" i="1"/>
  <c r="C195" i="1"/>
  <c r="B195" i="1"/>
  <c r="F194" i="1"/>
  <c r="C194" i="1"/>
  <c r="B194" i="1"/>
  <c r="F193" i="1"/>
  <c r="C193" i="1"/>
  <c r="B193" i="1"/>
  <c r="F192" i="1"/>
  <c r="C192" i="1"/>
  <c r="B192" i="1"/>
  <c r="F191" i="1"/>
  <c r="C191" i="1"/>
  <c r="B191" i="1"/>
  <c r="F190" i="1"/>
  <c r="C190" i="1"/>
  <c r="B190" i="1"/>
  <c r="F189" i="1"/>
  <c r="C189" i="1"/>
  <c r="B189" i="1"/>
  <c r="F188" i="1"/>
  <c r="C188" i="1"/>
  <c r="B188" i="1"/>
  <c r="F187" i="1"/>
  <c r="C187" i="1"/>
  <c r="B187" i="1"/>
  <c r="F186" i="1"/>
  <c r="C186" i="1"/>
  <c r="B186" i="1"/>
  <c r="F185" i="1"/>
  <c r="C185" i="1"/>
  <c r="B185" i="1"/>
  <c r="F184" i="1"/>
  <c r="C184" i="1"/>
  <c r="B184" i="1"/>
  <c r="F183" i="1"/>
  <c r="C183" i="1"/>
  <c r="B183" i="1"/>
  <c r="F182" i="1"/>
  <c r="C182" i="1"/>
  <c r="B182" i="1"/>
  <c r="F181" i="1"/>
  <c r="C181" i="1"/>
  <c r="B181" i="1"/>
  <c r="F180" i="1"/>
  <c r="C180" i="1"/>
  <c r="B180" i="1"/>
  <c r="F179" i="1"/>
  <c r="C179" i="1"/>
  <c r="B179" i="1"/>
  <c r="F178" i="1"/>
  <c r="C178" i="1"/>
  <c r="B178" i="1"/>
  <c r="F177" i="1"/>
  <c r="C177" i="1"/>
  <c r="B177" i="1"/>
  <c r="F176" i="1"/>
  <c r="C176" i="1"/>
  <c r="B176" i="1"/>
  <c r="F175" i="1"/>
  <c r="C175" i="1"/>
  <c r="B175" i="1"/>
  <c r="F174" i="1"/>
  <c r="C174" i="1"/>
  <c r="B174" i="1"/>
  <c r="F173" i="1"/>
  <c r="C173" i="1"/>
  <c r="B173" i="1"/>
  <c r="F171" i="1"/>
  <c r="C171" i="1" s="1"/>
  <c r="B171" i="1"/>
  <c r="F170" i="1"/>
  <c r="C170" i="1" s="1"/>
  <c r="B170" i="1"/>
  <c r="F169" i="1"/>
  <c r="F168" i="1"/>
  <c r="C168" i="1" s="1"/>
  <c r="F167" i="1"/>
  <c r="F166" i="1"/>
  <c r="C166" i="1" s="1"/>
  <c r="B166" i="1"/>
  <c r="F165" i="1"/>
  <c r="C165" i="1" s="1"/>
  <c r="B165" i="1"/>
  <c r="F163" i="1"/>
  <c r="C163" i="1"/>
  <c r="B163" i="1"/>
  <c r="F162" i="1"/>
  <c r="C162" i="1"/>
  <c r="B162" i="1"/>
  <c r="F161" i="1"/>
  <c r="C161" i="1"/>
  <c r="B161" i="1"/>
  <c r="F160" i="1"/>
  <c r="C160" i="1"/>
  <c r="B160" i="1"/>
  <c r="F159" i="1"/>
  <c r="C159" i="1"/>
  <c r="B159" i="1"/>
  <c r="F158" i="1"/>
  <c r="C158" i="1"/>
  <c r="B158" i="1"/>
  <c r="F157" i="1"/>
  <c r="C157" i="1"/>
  <c r="B157" i="1"/>
  <c r="F156" i="1"/>
  <c r="C156" i="1"/>
  <c r="B156" i="1"/>
  <c r="F155" i="1"/>
  <c r="C155" i="1"/>
  <c r="B155" i="1"/>
  <c r="F154" i="1"/>
  <c r="C154" i="1"/>
  <c r="B154" i="1"/>
  <c r="F153" i="1"/>
  <c r="C153" i="1"/>
  <c r="B153" i="1"/>
  <c r="F152" i="1"/>
  <c r="C152" i="1"/>
  <c r="B152" i="1"/>
  <c r="F151" i="1"/>
  <c r="C151" i="1"/>
  <c r="B151" i="1"/>
  <c r="F150" i="1"/>
  <c r="C150" i="1"/>
  <c r="B150" i="1"/>
  <c r="F148" i="1"/>
  <c r="F147" i="1"/>
  <c r="C147" i="1" s="1"/>
  <c r="B147" i="1"/>
  <c r="F146" i="1"/>
  <c r="C146" i="1" s="1"/>
  <c r="B146" i="1"/>
  <c r="F145" i="1"/>
  <c r="C145" i="1" s="1"/>
  <c r="F144" i="1"/>
  <c r="C144" i="1" s="1"/>
  <c r="B144" i="1"/>
  <c r="F143" i="1"/>
  <c r="C143" i="1" s="1"/>
  <c r="B143" i="1"/>
  <c r="F142" i="1"/>
  <c r="F141" i="1"/>
  <c r="C141" i="1" s="1"/>
  <c r="F140" i="1"/>
  <c r="F139" i="1"/>
  <c r="C139" i="1" s="1"/>
  <c r="B139" i="1"/>
  <c r="F138" i="1"/>
  <c r="C138" i="1" s="1"/>
  <c r="B138" i="1"/>
  <c r="F137" i="1"/>
  <c r="C137" i="1" s="1"/>
  <c r="F136" i="1"/>
  <c r="C136" i="1" s="1"/>
  <c r="B136" i="1"/>
  <c r="F135" i="1"/>
  <c r="C135" i="1" s="1"/>
  <c r="B135" i="1"/>
  <c r="F134" i="1"/>
  <c r="F133" i="1"/>
  <c r="C133" i="1" s="1"/>
  <c r="F132" i="1"/>
  <c r="F131" i="1"/>
  <c r="C131" i="1" s="1"/>
  <c r="B131" i="1"/>
  <c r="F130" i="1"/>
  <c r="C130" i="1" s="1"/>
  <c r="B130" i="1"/>
  <c r="F129" i="1"/>
  <c r="C129" i="1" s="1"/>
  <c r="F128" i="1"/>
  <c r="C128" i="1" s="1"/>
  <c r="B128" i="1"/>
  <c r="F127" i="1"/>
  <c r="C127" i="1" s="1"/>
  <c r="B127" i="1"/>
  <c r="F125" i="1"/>
  <c r="C125" i="1"/>
  <c r="B125" i="1"/>
  <c r="F124" i="1"/>
  <c r="C124" i="1"/>
  <c r="B124" i="1"/>
  <c r="G123" i="1"/>
  <c r="F123" i="1"/>
  <c r="B123" i="1" s="1"/>
  <c r="F122" i="1"/>
  <c r="F121" i="1"/>
  <c r="B121" i="1" s="1"/>
  <c r="C121" i="1"/>
  <c r="F120" i="1"/>
  <c r="B120" i="1" s="1"/>
  <c r="C120" i="1"/>
  <c r="F119" i="1"/>
  <c r="B119" i="1" s="1"/>
  <c r="F118" i="1"/>
  <c r="B118" i="1" s="1"/>
  <c r="C118" i="1"/>
  <c r="F116" i="1"/>
  <c r="B116" i="1" s="1"/>
  <c r="C116" i="1"/>
  <c r="F115" i="1"/>
  <c r="F114" i="1"/>
  <c r="C114" i="1"/>
  <c r="B114" i="1"/>
  <c r="F113" i="1"/>
  <c r="C113" i="1" s="1"/>
  <c r="B113" i="1"/>
  <c r="F112" i="1"/>
  <c r="B112" i="1" s="1"/>
  <c r="C112" i="1"/>
  <c r="F111" i="1"/>
  <c r="C111" i="1" s="1"/>
  <c r="B111" i="1"/>
  <c r="F110" i="1"/>
  <c r="C110" i="1"/>
  <c r="B110" i="1"/>
  <c r="F109" i="1"/>
  <c r="F108" i="1"/>
  <c r="B108" i="1" s="1"/>
  <c r="C108" i="1"/>
  <c r="F107" i="1"/>
  <c r="F106" i="1"/>
  <c r="C106" i="1"/>
  <c r="B106" i="1"/>
  <c r="F105" i="1"/>
  <c r="C105" i="1" s="1"/>
  <c r="B105" i="1"/>
  <c r="F104" i="1"/>
  <c r="C104" i="1" s="1"/>
  <c r="B104" i="1"/>
  <c r="F103" i="1"/>
  <c r="C103" i="1" s="1"/>
  <c r="B103" i="1"/>
  <c r="F102" i="1"/>
  <c r="C102" i="1" s="1"/>
  <c r="B102" i="1"/>
  <c r="F101" i="1"/>
  <c r="C101" i="1" s="1"/>
  <c r="B101" i="1"/>
  <c r="F99" i="1"/>
  <c r="C99" i="1"/>
  <c r="B99" i="1"/>
  <c r="F98" i="1"/>
  <c r="C98" i="1"/>
  <c r="B98" i="1"/>
  <c r="F97" i="1"/>
  <c r="C97" i="1"/>
  <c r="B97" i="1"/>
  <c r="F96" i="1"/>
  <c r="C96" i="1"/>
  <c r="B96" i="1"/>
  <c r="F95" i="1"/>
  <c r="C95" i="1"/>
  <c r="B95" i="1"/>
  <c r="F94" i="1"/>
  <c r="C94" i="1"/>
  <c r="B94" i="1"/>
  <c r="F93" i="1"/>
  <c r="C93" i="1"/>
  <c r="B93" i="1"/>
  <c r="F92" i="1"/>
  <c r="C92" i="1"/>
  <c r="B92" i="1"/>
  <c r="F91" i="1"/>
  <c r="C91" i="1"/>
  <c r="B91" i="1"/>
  <c r="F90" i="1"/>
  <c r="C90" i="1"/>
  <c r="B90" i="1"/>
  <c r="F89" i="1"/>
  <c r="C89" i="1"/>
  <c r="B89" i="1"/>
  <c r="F88" i="1"/>
  <c r="C88" i="1"/>
  <c r="B88" i="1"/>
  <c r="F87" i="1"/>
  <c r="C87" i="1"/>
  <c r="B87" i="1"/>
  <c r="F86" i="1"/>
  <c r="C86" i="1"/>
  <c r="B86" i="1"/>
  <c r="F85" i="1"/>
  <c r="C85" i="1"/>
  <c r="B85" i="1"/>
  <c r="F84" i="1"/>
  <c r="C84" i="1"/>
  <c r="B84" i="1"/>
  <c r="F83" i="1"/>
  <c r="C83" i="1"/>
  <c r="B83" i="1"/>
  <c r="F82" i="1"/>
  <c r="C82" i="1"/>
  <c r="B82" i="1"/>
  <c r="F81" i="1"/>
  <c r="C81" i="1"/>
  <c r="B81" i="1"/>
  <c r="F80" i="1"/>
  <c r="C80" i="1"/>
  <c r="B80" i="1"/>
  <c r="F79" i="1"/>
  <c r="C79" i="1"/>
  <c r="B79" i="1"/>
  <c r="F78" i="1"/>
  <c r="C78" i="1"/>
  <c r="B78" i="1"/>
  <c r="F77" i="1"/>
  <c r="C77" i="1"/>
  <c r="B77" i="1"/>
  <c r="F76" i="1"/>
  <c r="C76" i="1"/>
  <c r="B76" i="1"/>
  <c r="F75" i="1"/>
  <c r="C75" i="1"/>
  <c r="B75" i="1"/>
  <c r="F74" i="1"/>
  <c r="C74" i="1"/>
  <c r="B74" i="1"/>
  <c r="F73" i="1"/>
  <c r="C73" i="1"/>
  <c r="B73" i="1"/>
  <c r="F72" i="1"/>
  <c r="C72" i="1"/>
  <c r="B72" i="1"/>
  <c r="F71" i="1"/>
  <c r="C71" i="1"/>
  <c r="B71" i="1"/>
  <c r="F70" i="1"/>
  <c r="C70" i="1"/>
  <c r="B70" i="1"/>
  <c r="F69" i="1"/>
  <c r="C69" i="1"/>
  <c r="B69" i="1"/>
  <c r="F68" i="1"/>
  <c r="C68" i="1"/>
  <c r="B68" i="1"/>
  <c r="F67" i="1"/>
  <c r="C67" i="1"/>
  <c r="B67" i="1"/>
  <c r="F66" i="1"/>
  <c r="C66" i="1"/>
  <c r="B66" i="1"/>
  <c r="F65" i="1"/>
  <c r="C65" i="1"/>
  <c r="B65" i="1"/>
  <c r="F64" i="1"/>
  <c r="C64" i="1"/>
  <c r="B64" i="1"/>
  <c r="F63" i="1"/>
  <c r="C63" i="1"/>
  <c r="B63" i="1"/>
  <c r="F62" i="1"/>
  <c r="C62" i="1"/>
  <c r="B62" i="1"/>
  <c r="F61" i="1"/>
  <c r="C61" i="1"/>
  <c r="B61" i="1"/>
  <c r="F60" i="1"/>
  <c r="C60" i="1" s="1"/>
  <c r="B60" i="1"/>
  <c r="F59" i="1"/>
  <c r="C59" i="1" s="1"/>
  <c r="B59" i="1"/>
  <c r="F58" i="1"/>
  <c r="F57" i="1"/>
  <c r="C57" i="1" s="1"/>
  <c r="F56" i="1"/>
  <c r="F55" i="1"/>
  <c r="C55" i="1" s="1"/>
  <c r="B55" i="1"/>
  <c r="F54" i="1"/>
  <c r="C54" i="1" s="1"/>
  <c r="B54" i="1"/>
  <c r="F53" i="1"/>
  <c r="C53" i="1" s="1"/>
  <c r="F52" i="1"/>
  <c r="C52" i="1" s="1"/>
  <c r="F51" i="1"/>
  <c r="C51" i="1" s="1"/>
  <c r="B51" i="1"/>
  <c r="F50" i="1"/>
  <c r="C50" i="1" s="1"/>
  <c r="F49" i="1"/>
  <c r="C49" i="1" s="1"/>
  <c r="F48" i="1"/>
  <c r="C48" i="1" s="1"/>
  <c r="F47" i="1"/>
  <c r="C47" i="1" s="1"/>
  <c r="B47" i="1"/>
  <c r="F46" i="1"/>
  <c r="C46" i="1" s="1"/>
  <c r="B46" i="1"/>
  <c r="F45" i="1"/>
  <c r="C45" i="1" s="1"/>
  <c r="F44" i="1"/>
  <c r="C44" i="1" s="1"/>
  <c r="B44" i="1"/>
  <c r="F43" i="1"/>
  <c r="C43" i="1" s="1"/>
  <c r="B43" i="1"/>
  <c r="F42" i="1"/>
  <c r="F41" i="1"/>
  <c r="C41" i="1" s="1"/>
  <c r="F40" i="1"/>
  <c r="F39" i="1"/>
  <c r="C39" i="1" s="1"/>
  <c r="B39" i="1"/>
  <c r="F38" i="1"/>
  <c r="C38" i="1" s="1"/>
  <c r="B38" i="1"/>
  <c r="F37" i="1"/>
  <c r="C37" i="1" s="1"/>
  <c r="F36" i="1"/>
  <c r="C36" i="1" s="1"/>
  <c r="F35" i="1"/>
  <c r="C35" i="1" s="1"/>
  <c r="B35" i="1"/>
  <c r="F34" i="1"/>
  <c r="C34" i="1" s="1"/>
  <c r="F33" i="1"/>
  <c r="C33" i="1" s="1"/>
  <c r="F32" i="1"/>
  <c r="C32" i="1" s="1"/>
  <c r="F31" i="1"/>
  <c r="C31" i="1" s="1"/>
  <c r="B31" i="1"/>
  <c r="F30" i="1"/>
  <c r="C30" i="1" s="1"/>
  <c r="B30" i="1"/>
  <c r="F29" i="1"/>
  <c r="C29" i="1" s="1"/>
  <c r="F28" i="1"/>
  <c r="C28" i="1" s="1"/>
  <c r="B28" i="1"/>
  <c r="F27" i="1"/>
  <c r="C27" i="1" s="1"/>
  <c r="B27" i="1"/>
  <c r="F26" i="1"/>
  <c r="F25" i="1"/>
  <c r="C25" i="1" s="1"/>
  <c r="F24" i="1"/>
  <c r="F23" i="1"/>
  <c r="C23" i="1"/>
  <c r="B23" i="1"/>
  <c r="F22" i="1"/>
  <c r="C22" i="1"/>
  <c r="B22" i="1"/>
  <c r="F21" i="1"/>
  <c r="C21" i="1"/>
  <c r="B21" i="1"/>
  <c r="F20" i="1"/>
  <c r="C20" i="1" s="1"/>
  <c r="B20" i="1"/>
  <c r="F19" i="1"/>
  <c r="B19" i="1" s="1"/>
  <c r="C19" i="1"/>
  <c r="F18" i="1"/>
  <c r="C18" i="1" s="1"/>
  <c r="B18" i="1"/>
  <c r="F17" i="1"/>
  <c r="B17" i="1" s="1"/>
  <c r="C17" i="1"/>
  <c r="F16" i="1"/>
  <c r="C16" i="1" s="1"/>
  <c r="B16" i="1"/>
  <c r="F15" i="1"/>
  <c r="B15" i="1" s="1"/>
  <c r="F14" i="1"/>
  <c r="C14" i="1" s="1"/>
  <c r="B14" i="1"/>
  <c r="F13" i="1"/>
  <c r="B13" i="1" s="1"/>
  <c r="C13" i="1"/>
  <c r="H12" i="1"/>
  <c r="F12" i="1"/>
  <c r="B12" i="1" s="1"/>
  <c r="C12" i="1"/>
  <c r="H11" i="1"/>
  <c r="F10" i="1"/>
  <c r="F9" i="1"/>
  <c r="C9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B9" i="1"/>
  <c r="I8" i="1"/>
  <c r="F8" i="1"/>
  <c r="B8" i="1" s="1"/>
  <c r="C8" i="1"/>
  <c r="F7" i="1"/>
  <c r="D7" i="1"/>
  <c r="D8" i="1" s="1"/>
  <c r="C7" i="1"/>
  <c r="B7" i="1"/>
  <c r="F6" i="1"/>
  <c r="B6" i="1" s="1"/>
  <c r="C6" i="1"/>
  <c r="F5" i="1"/>
  <c r="D5" i="1"/>
  <c r="D6" i="1" s="1"/>
  <c r="F4" i="1"/>
  <c r="C4" i="1" s="1"/>
  <c r="B4" i="1"/>
  <c r="I3" i="1"/>
  <c r="D54" i="1" l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55" i="1"/>
  <c r="B10" i="1"/>
  <c r="C10" i="1"/>
  <c r="C24" i="1"/>
  <c r="B24" i="1"/>
  <c r="C58" i="1"/>
  <c r="B58" i="1"/>
  <c r="C40" i="1"/>
  <c r="B40" i="1"/>
  <c r="C148" i="1"/>
  <c r="B148" i="1"/>
  <c r="C206" i="1"/>
  <c r="B206" i="1"/>
  <c r="B5" i="1"/>
  <c r="C5" i="1"/>
  <c r="I7" i="1" s="1"/>
  <c r="C26" i="1"/>
  <c r="B26" i="1"/>
  <c r="C56" i="1"/>
  <c r="B56" i="1"/>
  <c r="C42" i="1"/>
  <c r="B42" i="1"/>
  <c r="C134" i="1"/>
  <c r="B134" i="1"/>
  <c r="B32" i="1"/>
  <c r="B34" i="1"/>
  <c r="B48" i="1"/>
  <c r="B50" i="1"/>
  <c r="C109" i="1"/>
  <c r="B109" i="1"/>
  <c r="B122" i="1"/>
  <c r="C122" i="1"/>
  <c r="C169" i="1"/>
  <c r="B169" i="1"/>
  <c r="B201" i="1"/>
  <c r="C201" i="1"/>
  <c r="C214" i="1"/>
  <c r="B214" i="1"/>
  <c r="C15" i="1"/>
  <c r="E11" i="1" s="1"/>
  <c r="I12" i="1" s="1"/>
  <c r="B36" i="1"/>
  <c r="B52" i="1"/>
  <c r="C107" i="1"/>
  <c r="E100" i="1" s="1"/>
  <c r="I13" i="1" s="1"/>
  <c r="B107" i="1"/>
  <c r="C115" i="1"/>
  <c r="B115" i="1"/>
  <c r="C132" i="1"/>
  <c r="B132" i="1"/>
  <c r="C142" i="1"/>
  <c r="B142" i="1"/>
  <c r="C167" i="1"/>
  <c r="B167" i="1"/>
  <c r="E164" i="1" s="1"/>
  <c r="I17" i="1" s="1"/>
  <c r="C212" i="1"/>
  <c r="B212" i="1"/>
  <c r="C140" i="1"/>
  <c r="B140" i="1"/>
  <c r="C204" i="1"/>
  <c r="B204" i="1"/>
  <c r="B209" i="1"/>
  <c r="C209" i="1"/>
  <c r="B25" i="1"/>
  <c r="I6" i="1" s="1"/>
  <c r="I9" i="1" s="1"/>
  <c r="B29" i="1"/>
  <c r="B33" i="1"/>
  <c r="B37" i="1"/>
  <c r="B41" i="1"/>
  <c r="B45" i="1"/>
  <c r="B49" i="1"/>
  <c r="B53" i="1"/>
  <c r="B57" i="1"/>
  <c r="C202" i="1"/>
  <c r="B202" i="1"/>
  <c r="B213" i="1"/>
  <c r="C213" i="1"/>
  <c r="B205" i="1"/>
  <c r="C205" i="1"/>
  <c r="C210" i="1"/>
  <c r="B210" i="1"/>
  <c r="C119" i="1"/>
  <c r="E117" i="1" s="1"/>
  <c r="I14" i="1" s="1"/>
  <c r="C123" i="1"/>
  <c r="B129" i="1"/>
  <c r="B133" i="1"/>
  <c r="B137" i="1"/>
  <c r="B141" i="1"/>
  <c r="B145" i="1"/>
  <c r="B168" i="1"/>
  <c r="E149" i="1"/>
  <c r="I16" i="1" s="1"/>
  <c r="E172" i="1"/>
  <c r="I18" i="1" s="1"/>
  <c r="F6" i="2"/>
  <c r="M6" i="2"/>
  <c r="F7" i="2" l="1"/>
  <c r="E3" i="1"/>
  <c r="I11" i="1" s="1"/>
  <c r="I19" i="1" s="1"/>
  <c r="E126" i="1"/>
  <c r="I15" i="1" s="1"/>
  <c r="M7" i="2"/>
  <c r="D140" i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41" i="1"/>
  <c r="M8" i="2" l="1"/>
  <c r="D175" i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174" i="1"/>
  <c r="F8" i="2"/>
  <c r="M9" i="2" l="1"/>
  <c r="F9" i="2"/>
  <c r="F10" i="2" l="1"/>
  <c r="M10" i="2"/>
  <c r="M11" i="2" l="1"/>
  <c r="F11" i="2"/>
  <c r="F12" i="2" l="1"/>
  <c r="M12" i="2"/>
  <c r="M13" i="2" l="1"/>
  <c r="F13" i="2"/>
  <c r="F14" i="2" l="1"/>
  <c r="M14" i="2"/>
  <c r="M15" i="2" l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Q11" i="2" s="1"/>
  <c r="Q41" i="2"/>
  <c r="Q24" i="2"/>
  <c r="Q27" i="2"/>
  <c r="Q32" i="2"/>
  <c r="Q35" i="2"/>
  <c r="Q16" i="2"/>
  <c r="Q29" i="2"/>
  <c r="Q40" i="2"/>
  <c r="Q36" i="2"/>
  <c r="Q20" i="2"/>
  <c r="Q17" i="2"/>
  <c r="Q12" i="2"/>
  <c r="Q23" i="2"/>
  <c r="Q21" i="2"/>
  <c r="Q9" i="2"/>
  <c r="Q39" i="2"/>
  <c r="Q31" i="2"/>
  <c r="Q19" i="2"/>
  <c r="Q28" i="2"/>
  <c r="Q37" i="2"/>
  <c r="Q25" i="2"/>
  <c r="Q33" i="2"/>
  <c r="Q15" i="2"/>
  <c r="Q8" i="2"/>
  <c r="Q13" i="2"/>
  <c r="F15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P11" i="2"/>
  <c r="P18" i="2"/>
  <c r="P16" i="2"/>
  <c r="P22" i="2"/>
  <c r="P36" i="2"/>
  <c r="P28" i="2"/>
  <c r="P40" i="2"/>
  <c r="P23" i="2" l="1"/>
  <c r="P35" i="2"/>
  <c r="P12" i="2"/>
  <c r="P31" i="2"/>
  <c r="P9" i="2"/>
  <c r="P29" i="2"/>
  <c r="P19" i="2"/>
  <c r="P41" i="2"/>
  <c r="P21" i="2"/>
  <c r="P25" i="2"/>
  <c r="P10" i="2"/>
  <c r="P37" i="2"/>
  <c r="P13" i="2"/>
  <c r="P17" i="2"/>
  <c r="P42" i="2"/>
  <c r="P34" i="2"/>
  <c r="P33" i="2"/>
  <c r="P27" i="2"/>
  <c r="P38" i="2"/>
  <c r="P8" i="2"/>
  <c r="R8" i="2" s="1"/>
  <c r="P30" i="2"/>
  <c r="P24" i="2"/>
  <c r="P39" i="2"/>
  <c r="P26" i="2"/>
  <c r="P14" i="2"/>
  <c r="P15" i="2"/>
  <c r="P20" i="2"/>
  <c r="P32" i="2"/>
  <c r="Q10" i="2"/>
  <c r="Q42" i="2"/>
  <c r="Q38" i="2"/>
  <c r="Q14" i="2"/>
  <c r="Q26" i="2"/>
  <c r="Q22" i="2"/>
  <c r="Q30" i="2"/>
  <c r="Q18" i="2"/>
  <c r="Q34" i="2"/>
  <c r="R9" i="2" l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</calcChain>
</file>

<file path=xl/sharedStrings.xml><?xml version="1.0" encoding="utf-8"?>
<sst xmlns="http://schemas.openxmlformats.org/spreadsheetml/2006/main" count="3909" uniqueCount="711">
  <si>
    <t>Summary</t>
  </si>
  <si>
    <t>Search</t>
  </si>
  <si>
    <t>ali375 t.r to ali2</t>
  </si>
  <si>
    <t>Name</t>
  </si>
  <si>
    <t>Credit</t>
  </si>
  <si>
    <t>Debit</t>
  </si>
  <si>
    <t>Search Value</t>
  </si>
  <si>
    <t>Sheet#</t>
  </si>
  <si>
    <t>Bank</t>
  </si>
  <si>
    <t>abl</t>
  </si>
  <si>
    <t>abl locker</t>
  </si>
  <si>
    <t>alfalh</t>
  </si>
  <si>
    <t>dobai islamic</t>
  </si>
  <si>
    <t>Lockers</t>
  </si>
  <si>
    <t>Roker</t>
  </si>
  <si>
    <t>Meezan Irfan</t>
  </si>
  <si>
    <t>Balance</t>
  </si>
  <si>
    <t>Meezan Sadia</t>
  </si>
  <si>
    <t>VIP Block</t>
  </si>
  <si>
    <t>H Deal</t>
  </si>
  <si>
    <t>H-293</t>
  </si>
  <si>
    <t>royal</t>
  </si>
  <si>
    <t>H-294</t>
  </si>
  <si>
    <t>prime</t>
  </si>
  <si>
    <t>H-305</t>
  </si>
  <si>
    <t>TECH TOWN</t>
  </si>
  <si>
    <t>H-306</t>
  </si>
  <si>
    <t>OTHER PROPERTIES</t>
  </si>
  <si>
    <t>H-335 TO 342</t>
  </si>
  <si>
    <t>DREAM HOMES</t>
  </si>
  <si>
    <t>h-337</t>
  </si>
  <si>
    <t>OTHERS</t>
  </si>
  <si>
    <t>h-338</t>
  </si>
  <si>
    <t>H-343</t>
  </si>
  <si>
    <t>h-344</t>
  </si>
  <si>
    <t>h-345</t>
  </si>
  <si>
    <t>H-346</t>
  </si>
  <si>
    <t>H-347</t>
  </si>
  <si>
    <t>H-349</t>
  </si>
  <si>
    <t>H-350</t>
  </si>
  <si>
    <t>H-351</t>
  </si>
  <si>
    <t>H-352</t>
  </si>
  <si>
    <t>H-352/1</t>
  </si>
  <si>
    <t>H-353</t>
  </si>
  <si>
    <t>H-356</t>
  </si>
  <si>
    <t>H-357</t>
  </si>
  <si>
    <t>H-358</t>
  </si>
  <si>
    <t>H-359</t>
  </si>
  <si>
    <t>H-360</t>
  </si>
  <si>
    <t>H-361</t>
  </si>
  <si>
    <t>H-362+363</t>
  </si>
  <si>
    <t>H-364</t>
  </si>
  <si>
    <t>H-365</t>
  </si>
  <si>
    <t>H-366</t>
  </si>
  <si>
    <t>H-367</t>
  </si>
  <si>
    <t>H-369</t>
  </si>
  <si>
    <t>H-374</t>
  </si>
  <si>
    <t>H-374/1</t>
  </si>
  <si>
    <t>H-374/2</t>
  </si>
  <si>
    <t>H-375</t>
  </si>
  <si>
    <t>H-375/1</t>
  </si>
  <si>
    <t>H-375+380</t>
  </si>
  <si>
    <t>H-381</t>
  </si>
  <si>
    <t>H-383</t>
  </si>
  <si>
    <t>H-385</t>
  </si>
  <si>
    <t>H-396</t>
  </si>
  <si>
    <t>H-397</t>
  </si>
  <si>
    <t>H-397/1</t>
  </si>
  <si>
    <t>H-410</t>
  </si>
  <si>
    <t>H-412</t>
  </si>
  <si>
    <t>H-412/1</t>
  </si>
  <si>
    <t>H-413</t>
  </si>
  <si>
    <t>H-414</t>
  </si>
  <si>
    <t>H-415</t>
  </si>
  <si>
    <t>H-417</t>
  </si>
  <si>
    <t>H-425</t>
  </si>
  <si>
    <t>H-426</t>
  </si>
  <si>
    <t>H-427</t>
  </si>
  <si>
    <t>H-428</t>
  </si>
  <si>
    <t>H-429</t>
  </si>
  <si>
    <t>H-430</t>
  </si>
  <si>
    <t>H-431</t>
  </si>
  <si>
    <t>H-432</t>
  </si>
  <si>
    <t>H-433</t>
  </si>
  <si>
    <t>H-434</t>
  </si>
  <si>
    <t>H-436</t>
  </si>
  <si>
    <t>H-446 TO 451</t>
  </si>
  <si>
    <t>H-449</t>
  </si>
  <si>
    <t>H-450</t>
  </si>
  <si>
    <t>H-451</t>
  </si>
  <si>
    <t>H-451/2</t>
  </si>
  <si>
    <t>H-460</t>
  </si>
  <si>
    <t>H-463</t>
  </si>
  <si>
    <t>H-465</t>
  </si>
  <si>
    <t>H-466</t>
  </si>
  <si>
    <t>H-468</t>
  </si>
  <si>
    <t>H-471</t>
  </si>
  <si>
    <t>H-471 to 475</t>
  </si>
  <si>
    <t>H-477</t>
  </si>
  <si>
    <t>H-485</t>
  </si>
  <si>
    <t>H-488+501</t>
  </si>
  <si>
    <t>H-513</t>
  </si>
  <si>
    <t>H-526/1</t>
  </si>
  <si>
    <t>H-534</t>
  </si>
  <si>
    <t>H-535</t>
  </si>
  <si>
    <t>H-537</t>
  </si>
  <si>
    <t>H-541</t>
  </si>
  <si>
    <t>H-572</t>
  </si>
  <si>
    <t>H-583</t>
  </si>
  <si>
    <t>H-584</t>
  </si>
  <si>
    <t>H-585</t>
  </si>
  <si>
    <t>VIP COMERCIAL</t>
  </si>
  <si>
    <t>VIP Karachi</t>
  </si>
  <si>
    <t>Royal Block</t>
  </si>
  <si>
    <t>ROYAL</t>
  </si>
  <si>
    <t>Royal Comercial</t>
  </si>
  <si>
    <t>ROYAL DEAL 1</t>
  </si>
  <si>
    <t>ROYAL DEAL 2</t>
  </si>
  <si>
    <t>ROYAL MISC</t>
  </si>
  <si>
    <t>ROYAL-102</t>
  </si>
  <si>
    <t>Royal-157</t>
  </si>
  <si>
    <t>Royal-14</t>
  </si>
  <si>
    <t>Royal-15</t>
  </si>
  <si>
    <t>Royal-18</t>
  </si>
  <si>
    <t>ROYAL-185</t>
  </si>
  <si>
    <t>Royal-187</t>
  </si>
  <si>
    <t>Royal-208 Comercial</t>
  </si>
  <si>
    <t>Royal-190</t>
  </si>
  <si>
    <t>Royal-211</t>
  </si>
  <si>
    <t>Royal-70</t>
  </si>
  <si>
    <t>Prime</t>
  </si>
  <si>
    <t>Prime-23+24</t>
  </si>
  <si>
    <t>Prime-26+27</t>
  </si>
  <si>
    <t>Prime-28</t>
  </si>
  <si>
    <t>Prime-64</t>
  </si>
  <si>
    <t>Prime-86</t>
  </si>
  <si>
    <t>Misc Prime</t>
  </si>
  <si>
    <t>=</t>
  </si>
  <si>
    <t>Prime-Amir</t>
  </si>
  <si>
    <t>Prime-235</t>
  </si>
  <si>
    <t>Tech Town</t>
  </si>
  <si>
    <t>D-81</t>
  </si>
  <si>
    <t>D-114/1</t>
  </si>
  <si>
    <t>D-25 Comercial</t>
  </si>
  <si>
    <t>E-28</t>
  </si>
  <si>
    <t>F-128</t>
  </si>
  <si>
    <t>G-83</t>
  </si>
  <si>
    <t>J-95</t>
  </si>
  <si>
    <t>J-240</t>
  </si>
  <si>
    <t>H-154</t>
  </si>
  <si>
    <t>J-248</t>
  </si>
  <si>
    <t>K-10 Comercial</t>
  </si>
  <si>
    <t>K-33</t>
  </si>
  <si>
    <t>K-212</t>
  </si>
  <si>
    <t>K-265</t>
  </si>
  <si>
    <t>L-1+2</t>
  </si>
  <si>
    <t>L-117</t>
  </si>
  <si>
    <t>L-122</t>
  </si>
  <si>
    <t>L-276</t>
  </si>
  <si>
    <t>N-87/2</t>
  </si>
  <si>
    <t>P-66/1</t>
  </si>
  <si>
    <t>Phase V</t>
  </si>
  <si>
    <t>Q-128</t>
  </si>
  <si>
    <t>Other Properties</t>
  </si>
  <si>
    <t>AGRI 45 MARLA</t>
  </si>
  <si>
    <t>ALI-LASANI</t>
  </si>
  <si>
    <t>KHAN MARKET</t>
  </si>
  <si>
    <t>KHEABAN-113</t>
  </si>
  <si>
    <t>Kheaban-283</t>
  </si>
  <si>
    <t>Kheaban-36</t>
  </si>
  <si>
    <t>Kheaban-505</t>
  </si>
  <si>
    <t>Kheaban-369</t>
  </si>
  <si>
    <t>LASANI-93</t>
  </si>
  <si>
    <t>medina-62-63</t>
  </si>
  <si>
    <t>Sargodha Road</t>
  </si>
  <si>
    <t>PGS-37</t>
  </si>
  <si>
    <t>wali 43</t>
  </si>
  <si>
    <t>ZENAB CENTRE 50%</t>
  </si>
  <si>
    <t>Dream Homes</t>
  </si>
  <si>
    <t>HOUSE 351</t>
  </si>
  <si>
    <t>D.Home</t>
  </si>
  <si>
    <t>H-343 House</t>
  </si>
  <si>
    <t>H-351 misc</t>
  </si>
  <si>
    <t>ROYAL-96 HOUSE</t>
  </si>
  <si>
    <t>masood 351</t>
  </si>
  <si>
    <t>ROYAL HOUSE</t>
  </si>
  <si>
    <t>Others</t>
  </si>
  <si>
    <t>PARK</t>
  </si>
  <si>
    <t>Abdul razak</t>
  </si>
  <si>
    <t>A.R</t>
  </si>
  <si>
    <t>Abdul Rehman</t>
  </si>
  <si>
    <t>Arshad Bhatti</t>
  </si>
  <si>
    <t>brokry</t>
  </si>
  <si>
    <t>c.f</t>
  </si>
  <si>
    <t>Capital</t>
  </si>
  <si>
    <t>dasti</t>
  </si>
  <si>
    <t>DAWOOD UNCLE</t>
  </si>
  <si>
    <t>farrukh qasir</t>
  </si>
  <si>
    <t>hadi</t>
  </si>
  <si>
    <t>Haji Manzoor</t>
  </si>
  <si>
    <t>Hajj 2017</t>
  </si>
  <si>
    <t>Humza Imran</t>
  </si>
  <si>
    <t>IMRAN MERAJ</t>
  </si>
  <si>
    <t>Kashif Judge</t>
  </si>
  <si>
    <t>KHALID RAFI</t>
  </si>
  <si>
    <t>mamu shajhan</t>
  </si>
  <si>
    <t>MASOOD HABIB</t>
  </si>
  <si>
    <t>MASOOD HABIB 1</t>
  </si>
  <si>
    <t>MIRZA IRFAN</t>
  </si>
  <si>
    <t>misc shop</t>
  </si>
  <si>
    <t>molvi atiq</t>
  </si>
  <si>
    <t>MUSHTAQ CHEEMA</t>
  </si>
  <si>
    <t>Qasim Cheema</t>
  </si>
  <si>
    <t>ROYAL ALI P.F</t>
  </si>
  <si>
    <t>Sadia Irfan</t>
  </si>
  <si>
    <t>SH ALI JAVID</t>
  </si>
  <si>
    <t>SH ALI JAVID 2</t>
  </si>
  <si>
    <t>STREET LIGHT</t>
  </si>
  <si>
    <t>TALIB</t>
  </si>
  <si>
    <t>Umer Aslam</t>
  </si>
  <si>
    <t>UMER KHI</t>
  </si>
  <si>
    <t>Umrah 2017</t>
  </si>
  <si>
    <t>wakeel imran</t>
  </si>
  <si>
    <t>Yasir Karachi</t>
  </si>
  <si>
    <t>YOUSSAF TEX</t>
  </si>
  <si>
    <t>zahid hero</t>
  </si>
  <si>
    <t>zahid mehmood</t>
  </si>
  <si>
    <t>Zakat</t>
  </si>
  <si>
    <t>zulqi short</t>
  </si>
  <si>
    <t>ZULQWENAIN D.H</t>
  </si>
  <si>
    <t>Zik</t>
  </si>
  <si>
    <t>Cash Book</t>
  </si>
  <si>
    <t>Date</t>
  </si>
  <si>
    <t>Detail</t>
  </si>
  <si>
    <t>Amount</t>
  </si>
  <si>
    <t>#</t>
  </si>
  <si>
    <t>Op</t>
  </si>
  <si>
    <t>Enter Search Value here</t>
  </si>
  <si>
    <t>h-306</t>
  </si>
  <si>
    <t>H-274</t>
  </si>
  <si>
    <t>h-352</t>
  </si>
  <si>
    <t>ROYAL-211</t>
  </si>
  <si>
    <t>ROYAL-70</t>
  </si>
  <si>
    <t>ROYAL COMERCIAL</t>
  </si>
  <si>
    <t>ALFALH</t>
  </si>
  <si>
    <t>M AFZAL</t>
  </si>
  <si>
    <t>15/1/17 to 24/1/17</t>
  </si>
  <si>
    <t>MEEZAN IRFAN</t>
  </si>
  <si>
    <t>KRC</t>
  </si>
  <si>
    <t>M15</t>
  </si>
  <si>
    <t>H424</t>
  </si>
  <si>
    <t>KASHIF SIDIQ</t>
  </si>
  <si>
    <t>H274</t>
  </si>
  <si>
    <t>H468</t>
  </si>
  <si>
    <t>ZAHID HERO</t>
  </si>
  <si>
    <t>DASTI WAPIS</t>
  </si>
  <si>
    <t>CASH</t>
  </si>
  <si>
    <t>ABDUR REHMAN</t>
  </si>
  <si>
    <t>HBL</t>
  </si>
  <si>
    <t>MALI</t>
  </si>
  <si>
    <t>25+50+75</t>
  </si>
  <si>
    <t>MUTI</t>
  </si>
  <si>
    <t>BROKRY</t>
  </si>
  <si>
    <t>H345</t>
  </si>
  <si>
    <t>HABIB CASH</t>
  </si>
  <si>
    <t>H346</t>
  </si>
  <si>
    <t>MBL</t>
  </si>
  <si>
    <t>H347</t>
  </si>
  <si>
    <t>43 TO 48</t>
  </si>
  <si>
    <t>HADI</t>
  </si>
  <si>
    <t>25/1/17 to 31/1/17</t>
  </si>
  <si>
    <t>NBP</t>
  </si>
  <si>
    <t>GRANITE</t>
  </si>
  <si>
    <t>RANA KIZER</t>
  </si>
  <si>
    <t>W HOLDING</t>
  </si>
  <si>
    <t>CHEQUE+CASH</t>
  </si>
  <si>
    <t xml:space="preserve">CHEQUE  </t>
  </si>
  <si>
    <t>1250-1225</t>
  </si>
  <si>
    <t>CHEQUE</t>
  </si>
  <si>
    <t>UMAIR</t>
  </si>
  <si>
    <t>H-579</t>
  </si>
  <si>
    <t>MISC</t>
  </si>
  <si>
    <t>MISC SHOP</t>
  </si>
  <si>
    <t>FARRUKH</t>
  </si>
  <si>
    <t>Kheaban-113</t>
  </si>
  <si>
    <t>TOKKEN</t>
  </si>
  <si>
    <t>RAZZAQ SB</t>
  </si>
  <si>
    <t>1/2/17 to 9/1/17</t>
  </si>
  <si>
    <t>CHEQ+CASH</t>
  </si>
  <si>
    <t>FILE</t>
  </si>
  <si>
    <t>YOUSSAF</t>
  </si>
  <si>
    <t>Royal-102</t>
  </si>
  <si>
    <t>WIHOLDING</t>
  </si>
  <si>
    <t>PASHA HBL</t>
  </si>
  <si>
    <t>BAYANA</t>
  </si>
  <si>
    <t>DIVISION</t>
  </si>
  <si>
    <t>KRC NBP</t>
  </si>
  <si>
    <t>TRANSFER</t>
  </si>
  <si>
    <t>HUMZA</t>
  </si>
  <si>
    <t>D.HOME</t>
  </si>
  <si>
    <t>ZIA</t>
  </si>
  <si>
    <t>WALLPAPERS</t>
  </si>
  <si>
    <t>10/2/17 to 20/2/17</t>
  </si>
  <si>
    <t>C.F</t>
  </si>
  <si>
    <t>DASTI WALAY</t>
  </si>
  <si>
    <t>ROYAL 15</t>
  </si>
  <si>
    <t>DAWOOD</t>
  </si>
  <si>
    <t>M-160</t>
  </si>
  <si>
    <t>ROYAL 118</t>
  </si>
  <si>
    <t>ROYAL 160</t>
  </si>
  <si>
    <t>CASH+CHEQ</t>
  </si>
  <si>
    <t>ALI JAVED</t>
  </si>
  <si>
    <t>MAMU</t>
  </si>
  <si>
    <t>MUBASHER</t>
  </si>
  <si>
    <t>UMER ASLAM</t>
  </si>
  <si>
    <t>DAWOOD Uncle</t>
  </si>
  <si>
    <t>BHATI</t>
  </si>
  <si>
    <t>LOCKERS</t>
  </si>
  <si>
    <t>LUNCH DEALERS</t>
  </si>
  <si>
    <t>25/2/17 to 2/3/17</t>
  </si>
  <si>
    <t>ALBASIT</t>
  </si>
  <si>
    <t>TIPU</t>
  </si>
  <si>
    <t>CHEQ</t>
  </si>
  <si>
    <t>MAINTANECE</t>
  </si>
  <si>
    <t>CASH WAPIS</t>
  </si>
  <si>
    <t>ZAFER BAJWA</t>
  </si>
  <si>
    <t>T.R</t>
  </si>
  <si>
    <t>HABIB</t>
  </si>
  <si>
    <t>ZAHID</t>
  </si>
  <si>
    <t>BROKRY PASHA</t>
  </si>
  <si>
    <t>ELE.</t>
  </si>
  <si>
    <t>ZAKAT</t>
  </si>
  <si>
    <t>AUBADIA</t>
  </si>
  <si>
    <t>3/3/17 to 20/3/17</t>
  </si>
  <si>
    <t>Dawood Sb</t>
  </si>
  <si>
    <t>Cash</t>
  </si>
  <si>
    <t>H396</t>
  </si>
  <si>
    <t>Meezan</t>
  </si>
  <si>
    <t>H436</t>
  </si>
  <si>
    <t>l-276</t>
  </si>
  <si>
    <t>habeeb-ur-rehman</t>
  </si>
  <si>
    <t>Mamu shajhan</t>
  </si>
  <si>
    <t>ibrahim sb ko diay</t>
  </si>
  <si>
    <t>g-83</t>
  </si>
  <si>
    <t>pasha sb ko dia</t>
  </si>
  <si>
    <t>h-361</t>
  </si>
  <si>
    <t>park</t>
  </si>
  <si>
    <t>d.home</t>
  </si>
  <si>
    <t>safai walay komdia</t>
  </si>
  <si>
    <t>imamat ajmal</t>
  </si>
  <si>
    <t>cash</t>
  </si>
  <si>
    <t>bayana</t>
  </si>
  <si>
    <t>meezan irfan</t>
  </si>
  <si>
    <t>Talib</t>
  </si>
  <si>
    <t>Commercial VIP</t>
  </si>
  <si>
    <t>shezad karachi</t>
  </si>
  <si>
    <t>kheaban-283</t>
  </si>
  <si>
    <t>ABL</t>
  </si>
  <si>
    <t>royal deal 1</t>
  </si>
  <si>
    <t>cash gill sb ko diay</t>
  </si>
  <si>
    <t>pay order</t>
  </si>
  <si>
    <t>Brokry</t>
  </si>
  <si>
    <t>kheyban 36</t>
  </si>
  <si>
    <t>mezzan karachi lagway</t>
  </si>
  <si>
    <t>check+cash</t>
  </si>
  <si>
    <t>habeeb ur rehman</t>
  </si>
  <si>
    <t>Transfer Karwai</t>
  </si>
  <si>
    <t>meezan lagway</t>
  </si>
  <si>
    <t>cash maqbool sb</t>
  </si>
  <si>
    <t>zakat</t>
  </si>
  <si>
    <t>master aftab</t>
  </si>
  <si>
    <t>file</t>
  </si>
  <si>
    <t>21/3/17 to 28/3/17</t>
  </si>
  <si>
    <t>H-344</t>
  </si>
  <si>
    <t>CF</t>
  </si>
  <si>
    <t>Cash+Check</t>
  </si>
  <si>
    <t>Brokery</t>
  </si>
  <si>
    <t>NBP Cash</t>
  </si>
  <si>
    <t>Mamu</t>
  </si>
  <si>
    <t>Meezan 5+5+3</t>
  </si>
  <si>
    <t>Mamu Cash</t>
  </si>
  <si>
    <t>Pay Order</t>
  </si>
  <si>
    <t>Transfer</t>
  </si>
  <si>
    <t>Ali-Lasani</t>
  </si>
  <si>
    <t>Akrab Sb</t>
  </si>
  <si>
    <t>Hadi</t>
  </si>
  <si>
    <t>f-128</t>
  </si>
  <si>
    <t>Check</t>
  </si>
  <si>
    <t>H-457</t>
  </si>
  <si>
    <t>31/3/17 to 10/4/17</t>
  </si>
  <si>
    <t>Comercial</t>
  </si>
  <si>
    <t>Bayana</t>
  </si>
  <si>
    <t>Dawood Uncle</t>
  </si>
  <si>
    <t>Check Asif</t>
  </si>
  <si>
    <t>Royal Deal 1</t>
  </si>
  <si>
    <t>M-54</t>
  </si>
  <si>
    <t>Ali</t>
  </si>
  <si>
    <t>Rana Safdar</t>
  </si>
  <si>
    <t>ShahRukh</t>
  </si>
  <si>
    <t>Khalid Rafi</t>
  </si>
  <si>
    <t>h466</t>
  </si>
  <si>
    <t>Zahid Hero</t>
  </si>
  <si>
    <t>MCB</t>
  </si>
  <si>
    <t>H-337</t>
  </si>
  <si>
    <t>Mirza Safdar</t>
  </si>
  <si>
    <t>Iqrar Nama</t>
  </si>
  <si>
    <t>Shahrukh</t>
  </si>
  <si>
    <t>h-466</t>
  </si>
  <si>
    <t>500+250</t>
  </si>
  <si>
    <t>Zafar Sadiq</t>
  </si>
  <si>
    <t>SafaiWala</t>
  </si>
  <si>
    <t>Registry Mazhar</t>
  </si>
  <si>
    <t>10/4/17 to 18/4/17</t>
  </si>
  <si>
    <t>Token</t>
  </si>
  <si>
    <t>Biyana</t>
  </si>
  <si>
    <t>Abdul Razaq</t>
  </si>
  <si>
    <t>Umar Aslam Cash</t>
  </si>
  <si>
    <t>J248</t>
  </si>
  <si>
    <t>Biana</t>
  </si>
  <si>
    <t>Bhatti</t>
  </si>
  <si>
    <t>Abid</t>
  </si>
  <si>
    <t>Token Saeed</t>
  </si>
  <si>
    <t>Brgdire</t>
  </si>
  <si>
    <t>Khalid</t>
  </si>
  <si>
    <t>Amir SB</t>
  </si>
  <si>
    <t>Meezan Asif</t>
  </si>
  <si>
    <t>Bridarie sb</t>
  </si>
  <si>
    <t>Brokery Habib</t>
  </si>
  <si>
    <t>Sadia Check Wapis</t>
  </si>
  <si>
    <t>VIP Comercial</t>
  </si>
  <si>
    <t>Misc SHop</t>
  </si>
  <si>
    <t>Biayana</t>
  </si>
  <si>
    <t>Shah Check</t>
  </si>
  <si>
    <t>19/4/17 to 27/4/17</t>
  </si>
  <si>
    <t>Adnan Dani</t>
  </si>
  <si>
    <t>File Transfer</t>
  </si>
  <si>
    <t>Cash+Plot</t>
  </si>
  <si>
    <t>Shoaib</t>
  </si>
  <si>
    <t>ABL Locker</t>
  </si>
  <si>
    <t>Faraz</t>
  </si>
  <si>
    <t>Plot + Cash</t>
  </si>
  <si>
    <t>Registry</t>
  </si>
  <si>
    <t>705000+490000+490000</t>
  </si>
  <si>
    <t>Mazhar Waince</t>
  </si>
  <si>
    <t>ABL locker</t>
  </si>
  <si>
    <t>Tasaveer</t>
  </si>
  <si>
    <t>Kheaban 113</t>
  </si>
  <si>
    <t>490+490</t>
  </si>
  <si>
    <t>Mirza Irfan</t>
  </si>
  <si>
    <t>Park</t>
  </si>
  <si>
    <t>Imran Yousaf</t>
  </si>
  <si>
    <t>Transfarmer</t>
  </si>
  <si>
    <t>Toqueer Sindho</t>
  </si>
  <si>
    <t>H-471 TO 475</t>
  </si>
  <si>
    <t>Atiq</t>
  </si>
  <si>
    <t>Zaheer Sindho</t>
  </si>
  <si>
    <t>28/4 to 10/5</t>
  </si>
  <si>
    <t>Dasti Haji Gholam Rasool</t>
  </si>
  <si>
    <t>306 Imran Yousaf</t>
  </si>
  <si>
    <t>80+50</t>
  </si>
  <si>
    <t>Zahid</t>
  </si>
  <si>
    <t>500+300+35</t>
  </si>
  <si>
    <t>Thaikadar</t>
  </si>
  <si>
    <t>Cash Faisal Raju</t>
  </si>
  <si>
    <t>Check Wapis HBL</t>
  </si>
  <si>
    <t>h-427</t>
  </si>
  <si>
    <t>Taqeer Shah</t>
  </si>
  <si>
    <t>Alfalh</t>
  </si>
  <si>
    <t>k-265</t>
  </si>
  <si>
    <t>Shah</t>
  </si>
  <si>
    <t>Abl</t>
  </si>
  <si>
    <t>Bhatti 541</t>
  </si>
  <si>
    <t>66/1</t>
  </si>
  <si>
    <t>Check Wapis</t>
  </si>
  <si>
    <t>Farrakh</t>
  </si>
  <si>
    <t>Zia</t>
  </si>
  <si>
    <t>ABl</t>
  </si>
  <si>
    <t>Check Wapsi</t>
  </si>
  <si>
    <t>Cash Bhatti</t>
  </si>
  <si>
    <t>11/5/ to 18/5</t>
  </si>
  <si>
    <t>Dasti Cash</t>
  </si>
  <si>
    <t>Cash Raju</t>
  </si>
  <si>
    <t>Terevlocity</t>
  </si>
  <si>
    <t>Check Alflah</t>
  </si>
  <si>
    <t>Raeela</t>
  </si>
  <si>
    <t>Withholding tex</t>
  </si>
  <si>
    <t>Abdul Rehman Bhatti</t>
  </si>
  <si>
    <t>Division fee</t>
  </si>
  <si>
    <t>Travelocity</t>
  </si>
  <si>
    <t>Hamza</t>
  </si>
  <si>
    <t>abl Khalid Rafee</t>
  </si>
  <si>
    <t>H-241</t>
  </si>
  <si>
    <t>Asif Anwar</t>
  </si>
  <si>
    <t>Balino</t>
  </si>
  <si>
    <t>50+50</t>
  </si>
  <si>
    <t>riyal+dirham</t>
  </si>
  <si>
    <t>18/5 to 16/6 umra2017</t>
  </si>
  <si>
    <t>New Note</t>
  </si>
  <si>
    <t>Abl sindho</t>
  </si>
  <si>
    <t>abl Habeeb SB</t>
  </si>
  <si>
    <t>Masjid</t>
  </si>
  <si>
    <t>Habeeb SB</t>
  </si>
  <si>
    <t>M-118</t>
  </si>
  <si>
    <t>Maqbool SB</t>
  </si>
  <si>
    <t>abl Arshad Bhatti</t>
  </si>
  <si>
    <t>Kashif</t>
  </si>
  <si>
    <t>NBP 412</t>
  </si>
  <si>
    <t>NBP Shah SB</t>
  </si>
  <si>
    <t>Shah SB</t>
  </si>
  <si>
    <t>Royal-96 House</t>
  </si>
  <si>
    <t>abl Maqbool SB</t>
  </si>
  <si>
    <t>Saeed</t>
  </si>
  <si>
    <t>22/6 to 11/7</t>
  </si>
  <si>
    <t>h-367</t>
  </si>
  <si>
    <t>h-433</t>
  </si>
  <si>
    <t>k-212</t>
  </si>
  <si>
    <t>h-294</t>
  </si>
  <si>
    <t>750+200+50</t>
  </si>
  <si>
    <t>Zahid Gulwara</t>
  </si>
  <si>
    <t>h-305</t>
  </si>
  <si>
    <t>Amir Check</t>
  </si>
  <si>
    <t>Umair Check</t>
  </si>
  <si>
    <t>12/7 to 20/7</t>
  </si>
  <si>
    <t>Shafeeq Check</t>
  </si>
  <si>
    <t>Mamu Bilal Pakwan</t>
  </si>
  <si>
    <t>Shift</t>
  </si>
  <si>
    <t>H-345</t>
  </si>
  <si>
    <t>300+130</t>
  </si>
  <si>
    <t>P/O</t>
  </si>
  <si>
    <t>Check + Cash</t>
  </si>
  <si>
    <t>Mali</t>
  </si>
  <si>
    <t>Arslan</t>
  </si>
  <si>
    <t>Karachi</t>
  </si>
  <si>
    <t>Amir</t>
  </si>
  <si>
    <t>21/7 to 2/8</t>
  </si>
  <si>
    <t>Zahid Bahi</t>
  </si>
  <si>
    <t>Cash Furrakh</t>
  </si>
  <si>
    <t>Safai Ghar</t>
  </si>
  <si>
    <t>306/2</t>
  </si>
  <si>
    <t>Lasani-93</t>
  </si>
  <si>
    <t>Umar Cash</t>
  </si>
  <si>
    <t>FAST UNIVERSTY</t>
  </si>
  <si>
    <t>Cash House</t>
  </si>
  <si>
    <t>Cash (Ahsan Bhatti)</t>
  </si>
  <si>
    <t>Shafqat</t>
  </si>
  <si>
    <t>Shafqat Karachi</t>
  </si>
  <si>
    <t>Toqeer Sindho</t>
  </si>
  <si>
    <t>3/8/to 20/8</t>
  </si>
  <si>
    <t>3 bed</t>
  </si>
  <si>
    <t>Dasti Nust</t>
  </si>
  <si>
    <t>Brokery Anees</t>
  </si>
  <si>
    <t>Dasti</t>
  </si>
  <si>
    <t>token</t>
  </si>
  <si>
    <t>Map etc</t>
  </si>
  <si>
    <t>Farakh</t>
  </si>
  <si>
    <t>Amir Cheema</t>
  </si>
  <si>
    <t>21/8 to 28/8</t>
  </si>
  <si>
    <t>AAMIR294</t>
  </si>
  <si>
    <t>Qasim</t>
  </si>
  <si>
    <t>Alflah</t>
  </si>
  <si>
    <t>UBL</t>
  </si>
  <si>
    <t>H-501</t>
  </si>
  <si>
    <t>ABL Bilal</t>
  </si>
  <si>
    <t>28/8 to 31/8</t>
  </si>
  <si>
    <t>ABL H-350</t>
  </si>
  <si>
    <t>P/O KRC ABL</t>
  </si>
  <si>
    <t>81-D</t>
  </si>
  <si>
    <t>Meezan + Cash</t>
  </si>
  <si>
    <t>P/O + Cash</t>
  </si>
  <si>
    <t>Wakeel</t>
  </si>
  <si>
    <t>BROKRY PASHA SB</t>
  </si>
  <si>
    <t>w.holding</t>
  </si>
  <si>
    <t>Maintaince</t>
  </si>
  <si>
    <t>Transfer Ali Javed</t>
  </si>
  <si>
    <t>Trali Koora</t>
  </si>
  <si>
    <t>1+3</t>
  </si>
  <si>
    <t>L-117 Faysal Bank Transfer</t>
  </si>
  <si>
    <t>Hassan Cash</t>
  </si>
  <si>
    <t>2/9/17 TO 20/9/17</t>
  </si>
  <si>
    <t>FAYSAL</t>
  </si>
  <si>
    <t>MAMU 5x4</t>
  </si>
  <si>
    <t>DASTI MBL</t>
  </si>
  <si>
    <t>PRIME-235</t>
  </si>
  <si>
    <t>MURAD ALI</t>
  </si>
  <si>
    <t>Cash Ali</t>
  </si>
  <si>
    <t>93 Cash</t>
  </si>
  <si>
    <t>Check Umer Aslam</t>
  </si>
  <si>
    <t>transfer r-100</t>
  </si>
  <si>
    <t>Ali Dast</t>
  </si>
  <si>
    <t>Dasti Meezan</t>
  </si>
  <si>
    <t>Taqeer Sindho</t>
  </si>
  <si>
    <t>Medina-62-63</t>
  </si>
  <si>
    <t>27+26 iqrar nama</t>
  </si>
  <si>
    <t>Saliman Cash</t>
  </si>
  <si>
    <t>Madina Garden</t>
  </si>
  <si>
    <t>farrakh</t>
  </si>
  <si>
    <t>hassan Ghar</t>
  </si>
  <si>
    <t>Qamar Ikram</t>
  </si>
  <si>
    <t>Habeeb Cash</t>
  </si>
  <si>
    <t>H-416</t>
  </si>
  <si>
    <t>Misc</t>
  </si>
  <si>
    <t>Security</t>
  </si>
  <si>
    <t>Vash</t>
  </si>
  <si>
    <t>Javed 416</t>
  </si>
  <si>
    <t>Cash + P/O</t>
  </si>
  <si>
    <t>hassan cash</t>
  </si>
  <si>
    <t>Rent</t>
  </si>
  <si>
    <t>Check Salman</t>
  </si>
  <si>
    <t>Dobai ISlamic</t>
  </si>
  <si>
    <t>5+5</t>
  </si>
  <si>
    <t>Tayyab Bhai</t>
  </si>
  <si>
    <t>Bijli Stay</t>
  </si>
  <si>
    <t>h-426 Shah</t>
  </si>
  <si>
    <t>p-86</t>
  </si>
  <si>
    <t>H-338</t>
  </si>
  <si>
    <t>Khan Market</t>
  </si>
  <si>
    <t>p-176</t>
  </si>
  <si>
    <t>Mamu Shajhan</t>
  </si>
  <si>
    <t>p-7</t>
  </si>
  <si>
    <t>Daftar</t>
  </si>
  <si>
    <t>Miti</t>
  </si>
  <si>
    <t>h-356</t>
  </si>
  <si>
    <t>P/o</t>
  </si>
  <si>
    <t>Check Cash</t>
  </si>
  <si>
    <t>30-11-2017 TO 15-11-17</t>
  </si>
  <si>
    <t>h-293</t>
  </si>
  <si>
    <t>adnan</t>
  </si>
  <si>
    <t>cf</t>
  </si>
  <si>
    <t>zubair</t>
  </si>
  <si>
    <t>jadge</t>
  </si>
  <si>
    <t>h manzoor</t>
  </si>
  <si>
    <t>h-393</t>
  </si>
  <si>
    <t>m-114</t>
  </si>
  <si>
    <t>zik</t>
  </si>
  <si>
    <t>tokken</t>
  </si>
  <si>
    <t>h-375</t>
  </si>
  <si>
    <t>h-485</t>
  </si>
  <si>
    <t>asad</t>
  </si>
  <si>
    <t>mbl</t>
  </si>
  <si>
    <t>krc h-485</t>
  </si>
  <si>
    <t>rent</t>
  </si>
  <si>
    <t>16-11-17 TO 24-11-17</t>
  </si>
  <si>
    <t>WALL</t>
  </si>
  <si>
    <t>HISAB</t>
  </si>
  <si>
    <t>MAZHER</t>
  </si>
  <si>
    <t>BROKRY ALI</t>
  </si>
  <si>
    <t>RAJISTRY</t>
  </si>
  <si>
    <t>ALI HISAB</t>
  </si>
  <si>
    <t>HUMZA IMRAN</t>
  </si>
  <si>
    <t>H-363/362</t>
  </si>
  <si>
    <t>KHURAM SHAHID</t>
  </si>
  <si>
    <t>DSP</t>
  </si>
  <si>
    <t>BOND</t>
  </si>
  <si>
    <t>CH</t>
  </si>
  <si>
    <t>FOR CLOTH</t>
  </si>
  <si>
    <t>FOR CLOTH WAPIS</t>
  </si>
  <si>
    <t>MASOOD</t>
  </si>
  <si>
    <t>P-29 GILL SB</t>
  </si>
  <si>
    <t>FARUKH</t>
  </si>
  <si>
    <t>Tayab Dasti</t>
  </si>
  <si>
    <t>Check + Dasti</t>
  </si>
  <si>
    <t>H-363</t>
  </si>
  <si>
    <t>29/11 to 30/11</t>
  </si>
  <si>
    <t>Abdul Razak</t>
  </si>
  <si>
    <t>Abdur Razaq</t>
  </si>
  <si>
    <t>Habeeb Meezan</t>
  </si>
  <si>
    <t>2 Check</t>
  </si>
  <si>
    <t>Abdur Rehman</t>
  </si>
  <si>
    <t>Mazhar Rizwan</t>
  </si>
  <si>
    <t>Taoqeer sindho</t>
  </si>
  <si>
    <t>Mazhar Cash</t>
  </si>
  <si>
    <t>Rizwan Mezhar Waince</t>
  </si>
  <si>
    <t>Khan Markett Cash</t>
  </si>
  <si>
    <t>Rashan</t>
  </si>
  <si>
    <t>D3</t>
  </si>
  <si>
    <t>Abl Locker</t>
  </si>
  <si>
    <t>Agri 45 Marla</t>
  </si>
  <si>
    <t>Dobai Islamic</t>
  </si>
  <si>
    <t>Farrukh Qasir</t>
  </si>
  <si>
    <t>H-335 To 342</t>
  </si>
  <si>
    <t>H-351 Misc</t>
  </si>
  <si>
    <t>H-446 To 451</t>
  </si>
  <si>
    <t>H-471 To 475</t>
  </si>
  <si>
    <t>House 351</t>
  </si>
  <si>
    <t>Imran Meraj</t>
  </si>
  <si>
    <t>Masood 351</t>
  </si>
  <si>
    <t>Masood Habib</t>
  </si>
  <si>
    <t>Masood Habib 1</t>
  </si>
  <si>
    <t>Misc Shop</t>
  </si>
  <si>
    <t>Molvi Atiq</t>
  </si>
  <si>
    <t>Mushtaq Cheema</t>
  </si>
  <si>
    <t>Pgs-37</t>
  </si>
  <si>
    <t>Royal</t>
  </si>
  <si>
    <t>Royal Ali P.F</t>
  </si>
  <si>
    <t>Royal Deal 2</t>
  </si>
  <si>
    <t>Royal House</t>
  </si>
  <si>
    <t>Royal Misc</t>
  </si>
  <si>
    <t>Royal-185</t>
  </si>
  <si>
    <t>Sh Ali Javid</t>
  </si>
  <si>
    <t>Sh Ali Javid 2</t>
  </si>
  <si>
    <t>Street Light</t>
  </si>
  <si>
    <t>Umer Khi</t>
  </si>
  <si>
    <t>Vip Comercial</t>
  </si>
  <si>
    <t>Vip Karachi</t>
  </si>
  <si>
    <t>Wakeel Imran</t>
  </si>
  <si>
    <t>Wali 43</t>
  </si>
  <si>
    <t>Youssaf Tex</t>
  </si>
  <si>
    <t>Zahid Mehmood</t>
  </si>
  <si>
    <t>Zenab Centre 50%</t>
  </si>
  <si>
    <t>Zulqi Short</t>
  </si>
  <si>
    <t>Zulqwenain D.H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</si>
</sst>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8" fillId="0" borderId="0" xfId="0" applyFont="1" applyProtection="1">
      <protection locked="0"/>
    </xf>
    <xf numFmtId="0" fontId="4" fillId="9" borderId="7" xfId="0" applyFont="1" applyFill="1" applyBorder="1"/>
    <xf numFmtId="3" fontId="4" fillId="9" borderId="7" xfId="0" applyNumberFormat="1" applyFont="1" applyFill="1" applyBorder="1"/>
    <xf numFmtId="0" fontId="8" fillId="0" borderId="0" xfId="0" applyFont="1"/>
    <xf numFmtId="3" fontId="8" fillId="0" borderId="0" xfId="0" applyNumberFormat="1" applyFont="1"/>
    <xf numFmtId="0" fontId="4" fillId="3" borderId="8" xfId="0" applyFont="1" applyFill="1" applyBorder="1"/>
    <xf numFmtId="3" fontId="6" fillId="2" borderId="8" xfId="0" applyNumberFormat="1" applyFont="1" applyFill="1" applyBorder="1" applyAlignment="1">
      <alignment horizontal="right"/>
    </xf>
    <xf numFmtId="164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0" fillId="8" borderId="0" xfId="0" applyNumberFormat="1" applyFill="1" applyProtection="1">
      <protection locked="0"/>
    </xf>
    <xf numFmtId="0" fontId="0" fillId="8" borderId="0" xfId="0" applyFill="1" applyProtection="1">
      <protection locked="0"/>
    </xf>
    <xf numFmtId="3" fontId="0" fillId="8" borderId="0" xfId="0" applyNumberFormat="1" applyFill="1" applyProtection="1">
      <protection locked="0"/>
    </xf>
    <xf numFmtId="49" fontId="0" fillId="8" borderId="0" xfId="0" applyNumberFormat="1" applyFill="1" applyProtection="1">
      <protection locked="0"/>
    </xf>
    <xf numFmtId="14" fontId="0" fillId="8" borderId="0" xfId="0" applyNumberFormat="1" applyFill="1" applyProtection="1">
      <protection locked="0"/>
    </xf>
    <xf numFmtId="0" fontId="2" fillId="8" borderId="0" xfId="0" applyFont="1" applyFill="1" applyProtection="1">
      <protection locked="0"/>
    </xf>
    <xf numFmtId="164" fontId="2" fillId="8" borderId="0" xfId="0" applyNumberFormat="1" applyFont="1" applyFill="1" applyProtection="1">
      <protection locked="0"/>
    </xf>
    <xf numFmtId="3" fontId="2" fillId="8" borderId="0" xfId="0" applyNumberFormat="1" applyFont="1" applyFill="1" applyProtection="1">
      <protection locked="0"/>
    </xf>
    <xf numFmtId="0" fontId="5" fillId="5" borderId="2" xfId="0" applyFont="1" applyFill="1" applyBorder="1"/>
    <xf numFmtId="49" fontId="6" fillId="6" borderId="4" xfId="0" applyNumberFormat="1" applyFont="1" applyFill="1" applyBorder="1"/>
    <xf numFmtId="49" fontId="6" fillId="7" borderId="5" xfId="0" applyNumberFormat="1" applyFont="1" applyFill="1" applyBorder="1"/>
    <xf numFmtId="0" fontId="0" fillId="8" borderId="0" xfId="0" applyFill="1"/>
    <xf numFmtId="0" fontId="2" fillId="8" borderId="0" xfId="0" applyFont="1" applyFill="1"/>
    <xf numFmtId="0" fontId="7" fillId="0" borderId="0" xfId="0" applyFont="1" applyProtection="1">
      <protection locked="0"/>
    </xf>
    <xf numFmtId="3" fontId="0" fillId="0" borderId="1" xfId="0" applyNumberFormat="1" applyBorder="1"/>
    <xf numFmtId="3" fontId="0" fillId="0" borderId="11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12" xfId="0" applyNumberFormat="1" applyBorder="1"/>
    <xf numFmtId="164" fontId="2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3" fontId="7" fillId="0" borderId="0" xfId="0" applyNumberFormat="1" applyFont="1" applyProtection="1"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3" fontId="14" fillId="5" borderId="0" xfId="0" applyNumberFormat="1" applyFont="1" applyFill="1" applyProtection="1">
      <protection locked="0"/>
    </xf>
    <xf numFmtId="0" fontId="15" fillId="10" borderId="8" xfId="0" applyFont="1" applyFill="1" applyBorder="1" applyProtection="1">
      <protection locked="0"/>
    </xf>
    <xf numFmtId="3" fontId="15" fillId="10" borderId="8" xfId="0" applyNumberFormat="1" applyFont="1" applyFill="1" applyBorder="1" applyProtection="1">
      <protection locked="0"/>
    </xf>
    <xf numFmtId="3" fontId="10" fillId="5" borderId="3" xfId="0" applyNumberFormat="1" applyFont="1" applyFill="1" applyBorder="1"/>
    <xf numFmtId="3" fontId="0" fillId="11" borderId="0" xfId="0" applyNumberFormat="1" applyFill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16" fillId="0" borderId="0" xfId="0" applyNumberFormat="1" applyFont="1" applyProtection="1">
      <protection locked="0"/>
    </xf>
    <xf numFmtId="164" fontId="0" fillId="0" borderId="0" xfId="0" applyNumberFormat="1" applyAlignment="1" applyProtection="1">
      <alignment horizontal="left"/>
      <protection locked="0"/>
    </xf>
    <xf numFmtId="0" fontId="6" fillId="5" borderId="9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/>
    <xf numFmtId="164" fontId="0" fillId="8" borderId="0" xfId="0" applyNumberFormat="1" applyFill="1" applyAlignment="1" applyProtection="1">
      <alignment horizontal="center"/>
      <protection locked="0"/>
    </xf>
    <xf numFmtId="0" fontId="0" fillId="0" borderId="0" xfId="0"/>
    <xf numFmtId="0" fontId="11" fillId="2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2" borderId="6" xfId="0" applyFont="1" applyFill="1" applyBorder="1" applyAlignment="1">
      <alignment horizontal="center"/>
    </xf>
    <xf numFmtId="3" fontId="0" fillId="0" borderId="0" xfId="0" applyNumberFormat="1"/>
    <xf numFmtId="0" fontId="9" fillId="5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3" fontId="10" fillId="2" borderId="0" xfId="0" applyNumberFormat="1" applyFont="1" applyFill="1" applyAlignment="1">
      <alignment horizontal="center"/>
    </xf>
    <xf numFmtId="164" fontId="0" fillId="8" borderId="0" xfId="0" applyNumberFormat="1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3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/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190"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9" tint="0.59996337778862885"/>
        </patternFill>
      </fill>
    </dxf>
    <dxf>
      <font>
        <b/>
        <color rgb="FFFF0000"/>
      </font>
      <fill>
        <patternFill>
          <bgColor theme="9" tint="0.39994506668294322"/>
        </patternFill>
      </fill>
    </dxf>
    <dxf>
      <font>
        <color rgb="FFFF0000"/>
      </font>
      <fill>
        <patternFill>
          <fgColor theme="9" tint="0.59996337778862885"/>
        </patternFill>
      </fill>
    </dxf>
    <dxf>
      <fill>
        <patternFill>
          <f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"/>
  <sheetViews>
    <sheetView zoomScale="80" zoomScaleNormal="80" workbookViewId="0">
      <pane ySplit="2" topLeftCell="A3" activePane="bottomLeft" state="frozen"/>
      <selection pane="bottomLeft" activeCell="C19" sqref="C19"/>
    </sheetView>
  </sheetViews>
  <sheetFormatPr defaultColWidth="9.109375" defaultRowHeight="18" x14ac:dyDescent="0.35"/>
  <cols>
    <col min="1" max="1" width="23.44140625" style="4" bestFit="1" customWidth="1"/>
    <col min="2" max="3" width="14.33203125" style="49" bestFit="1" customWidth="1"/>
    <col min="4" max="4" width="9.109375" style="48" hidden="1" customWidth="1"/>
    <col min="5" max="5" width="11.5546875" style="48" bestFit="1" customWidth="1"/>
    <col min="6" max="6" width="9.109375" style="48" hidden="1" customWidth="1"/>
    <col min="7" max="7" width="9.109375" style="48" customWidth="1"/>
    <col min="8" max="8" width="17.109375" style="48" bestFit="1" customWidth="1"/>
    <col min="9" max="9" width="15.6640625" style="48" bestFit="1" customWidth="1"/>
    <col min="10" max="10" width="15.109375" style="48" bestFit="1" customWidth="1"/>
    <col min="11" max="11" width="14.33203125" style="48" bestFit="1" customWidth="1"/>
    <col min="12" max="13" width="9.109375" style="48" customWidth="1"/>
    <col min="14" max="16384" width="9.109375" style="48"/>
  </cols>
  <sheetData>
    <row r="1" spans="1:11" ht="31.2" customHeight="1" x14ac:dyDescent="0.6">
      <c r="A1" s="56" t="s">
        <v>0</v>
      </c>
      <c r="B1" s="55"/>
      <c r="C1" s="55"/>
      <c r="H1" s="52" t="s">
        <v>1</v>
      </c>
      <c r="I1" s="53"/>
      <c r="J1" s="9" t="s">
        <v>2</v>
      </c>
    </row>
    <row r="2" spans="1:11" ht="21" customHeight="1" x14ac:dyDescent="0.4">
      <c r="A2" s="2" t="s">
        <v>3</v>
      </c>
      <c r="B2" s="3" t="s">
        <v>4</v>
      </c>
      <c r="C2" s="3" t="s">
        <v>5</v>
      </c>
      <c r="H2" s="35" t="s">
        <v>6</v>
      </c>
      <c r="I2" s="35" t="s">
        <v>7</v>
      </c>
    </row>
    <row r="3" spans="1:11" ht="21" customHeight="1" x14ac:dyDescent="0.4">
      <c r="A3" s="54" t="s">
        <v>8</v>
      </c>
      <c r="B3" s="55"/>
      <c r="C3" s="55"/>
      <c r="E3" s="9">
        <f>SUM(C4:C10)-SUM(B4:B10)</f>
        <v>19378402</v>
      </c>
      <c r="H3" s="8" t="s">
        <v>9</v>
      </c>
      <c r="I3" s="36">
        <f>IF(ISERROR(VLOOKUP(H3,A4:D258,4,FALSE)),"Not Found",VLOOKUP(H3,A4:D258,4,FALSE))</f>
        <v>4</v>
      </c>
    </row>
    <row r="4" spans="1:11" x14ac:dyDescent="0.35">
      <c r="A4" s="4" t="s">
        <v>9</v>
      </c>
      <c r="B4" s="5">
        <f t="shared" ref="B4:B10" si="0">IF(F4&gt;0,F4,0)</f>
        <v>0</v>
      </c>
      <c r="C4" s="5">
        <f t="shared" ref="C4:C10" si="1">IF(F4&lt;0,-F4,0)</f>
        <v>153212</v>
      </c>
      <c r="D4" s="48">
        <v>4</v>
      </c>
      <c r="F4" s="48">
        <f>SUMIF(Input!$B$4:$B$1000,summary!A4,Input!$E$4:$E$1000)-SUMIF(Input!$I$4:$I$1000,summary!A4,Input!$L$4:$L$1000)</f>
        <v>-153212</v>
      </c>
    </row>
    <row r="5" spans="1:11" x14ac:dyDescent="0.35">
      <c r="A5" s="4" t="s">
        <v>10</v>
      </c>
      <c r="B5" s="5">
        <f t="shared" si="0"/>
        <v>0</v>
      </c>
      <c r="C5" s="5">
        <f t="shared" si="1"/>
        <v>8220000</v>
      </c>
      <c r="D5" s="48">
        <f t="shared" ref="D5:D36" si="2">D4+1</f>
        <v>5</v>
      </c>
      <c r="F5" s="48">
        <f>SUMIF(Input!$B$4:$B$1000,summary!A5,Input!$E$4:$E$1000)-SUMIF(Input!$I$4:$I$1000,summary!A5,Input!$L$4:$L$1000)</f>
        <v>-8220000</v>
      </c>
    </row>
    <row r="6" spans="1:11" ht="21" customHeight="1" x14ac:dyDescent="0.4">
      <c r="A6" s="4" t="s">
        <v>11</v>
      </c>
      <c r="B6" s="5">
        <f t="shared" si="0"/>
        <v>0</v>
      </c>
      <c r="C6" s="5">
        <f t="shared" si="1"/>
        <v>2500</v>
      </c>
      <c r="D6" s="48">
        <f t="shared" si="2"/>
        <v>6</v>
      </c>
      <c r="F6" s="48">
        <f>SUMIF(Input!$B$4:$B$1000,summary!A6,Input!$E$4:$E$1000)-SUMIF(Input!$I$4:$I$1000,summary!A6,Input!$L$4:$L$1000)</f>
        <v>-2500</v>
      </c>
      <c r="H6" s="6" t="s">
        <v>4</v>
      </c>
      <c r="I6" s="7">
        <f>SUM(B4:B270)</f>
        <v>199868069</v>
      </c>
    </row>
    <row r="7" spans="1:11" ht="21" customHeight="1" x14ac:dyDescent="0.4">
      <c r="A7" s="4" t="s">
        <v>12</v>
      </c>
      <c r="B7" s="5">
        <f t="shared" si="0"/>
        <v>25000</v>
      </c>
      <c r="C7" s="5">
        <f t="shared" si="1"/>
        <v>0</v>
      </c>
      <c r="D7" s="48">
        <f t="shared" si="2"/>
        <v>7</v>
      </c>
      <c r="F7" s="48">
        <f>SUMIF(Input!$B$4:$B$1000,summary!A7,Input!$E$4:$E$1000)-SUMIF(Input!$I$4:$I$1000,summary!A7,Input!$L$4:$L$1000)</f>
        <v>25000</v>
      </c>
      <c r="H7" s="6" t="s">
        <v>5</v>
      </c>
      <c r="I7" s="7">
        <f>SUM(C4:C270)</f>
        <v>198786638</v>
      </c>
    </row>
    <row r="8" spans="1:11" ht="21" customHeight="1" x14ac:dyDescent="0.4">
      <c r="A8" s="4" t="s">
        <v>13</v>
      </c>
      <c r="B8" s="5">
        <f t="shared" si="0"/>
        <v>0</v>
      </c>
      <c r="C8" s="5">
        <f t="shared" si="1"/>
        <v>6896000</v>
      </c>
      <c r="D8" s="48">
        <f t="shared" si="2"/>
        <v>8</v>
      </c>
      <c r="F8" s="48">
        <f>SUMIF(Input!$B$4:$B$1000,summary!A8,Input!$E$4:$E$1000)-SUMIF(Input!$I$4:$I$1000,summary!A8,Input!$L$4:$L$1000)</f>
        <v>-6896000</v>
      </c>
      <c r="H8" s="6" t="s">
        <v>14</v>
      </c>
      <c r="I8" s="7">
        <f>Input!O2</f>
        <v>1081431</v>
      </c>
      <c r="K8" s="9"/>
    </row>
    <row r="9" spans="1:11" ht="21" customHeight="1" x14ac:dyDescent="0.4">
      <c r="A9" s="4" t="s">
        <v>15</v>
      </c>
      <c r="B9" s="5">
        <f t="shared" si="0"/>
        <v>0</v>
      </c>
      <c r="C9" s="5">
        <f t="shared" si="1"/>
        <v>3764690</v>
      </c>
      <c r="D9" s="48">
        <f t="shared" si="2"/>
        <v>9</v>
      </c>
      <c r="F9" s="48">
        <f>SUMIF(Input!$B$4:$B$1000,summary!A9,Input!$E$4:$E$1000)-SUMIF(Input!$I$4:$I$1000,summary!A9,Input!$L$4:$L$1000)</f>
        <v>-3764690</v>
      </c>
      <c r="H9" s="6" t="s">
        <v>16</v>
      </c>
      <c r="I9" s="7">
        <f>I6-I7-I8</f>
        <v>0</v>
      </c>
      <c r="K9" s="9"/>
    </row>
    <row r="10" spans="1:11" x14ac:dyDescent="0.35">
      <c r="A10" s="4" t="s">
        <v>17</v>
      </c>
      <c r="B10" s="5">
        <f t="shared" si="0"/>
        <v>0</v>
      </c>
      <c r="C10" s="5">
        <f t="shared" si="1"/>
        <v>367000</v>
      </c>
      <c r="D10" s="48">
        <f t="shared" si="2"/>
        <v>10</v>
      </c>
      <c r="F10" s="48">
        <f>SUMIF(Input!$B$4:$B$1000,summary!A10,Input!$E$4:$E$1000)-SUMIF(Input!$I$4:$I$1000,summary!A10,Input!$L$4:$L$1000)</f>
        <v>-367000</v>
      </c>
    </row>
    <row r="11" spans="1:11" ht="21" customHeight="1" x14ac:dyDescent="0.4">
      <c r="A11" s="54" t="s">
        <v>18</v>
      </c>
      <c r="B11" s="55"/>
      <c r="C11" s="55"/>
      <c r="D11" s="48">
        <f t="shared" si="2"/>
        <v>11</v>
      </c>
      <c r="E11" s="37">
        <f>SUM(C12:C99)-SUM(B12:B99)</f>
        <v>5070168</v>
      </c>
      <c r="H11" s="38" t="str">
        <f>A3</f>
        <v>Bank</v>
      </c>
      <c r="I11" s="39">
        <f>E3</f>
        <v>19378402</v>
      </c>
    </row>
    <row r="12" spans="1:11" x14ac:dyDescent="0.35">
      <c r="A12" s="4" t="s">
        <v>19</v>
      </c>
      <c r="B12" s="5">
        <f t="shared" ref="B12:B43" si="3">IF(F12&gt;0,F12,0)</f>
        <v>2530000</v>
      </c>
      <c r="C12" s="5">
        <f t="shared" ref="C12:C43" si="4">IF(F12&lt;0,-F12,0)</f>
        <v>0</v>
      </c>
      <c r="D12" s="48">
        <f t="shared" si="2"/>
        <v>12</v>
      </c>
      <c r="F12" s="48">
        <f>SUMIF(Input!$B$4:$B$1000,summary!A12,Input!$E$4:$E$1000)-SUMIF(Input!$I$4:$I$1000,summary!A12,Input!$L$4:$L$1000)</f>
        <v>2530000</v>
      </c>
      <c r="H12" s="38" t="str">
        <f>A11</f>
        <v>VIP Block</v>
      </c>
      <c r="I12" s="39">
        <f>E11</f>
        <v>5070168</v>
      </c>
    </row>
    <row r="13" spans="1:11" x14ac:dyDescent="0.35">
      <c r="A13" s="4" t="s">
        <v>20</v>
      </c>
      <c r="B13" s="5">
        <f t="shared" si="3"/>
        <v>0</v>
      </c>
      <c r="C13" s="5">
        <f t="shared" si="4"/>
        <v>1414520</v>
      </c>
      <c r="D13" s="48">
        <f t="shared" si="2"/>
        <v>13</v>
      </c>
      <c r="F13" s="48">
        <f>SUMIF(Input!$B$4:$B$1000,summary!A13,Input!$E$4:$E$1000)-SUMIF(Input!$I$4:$I$1000,summary!A13,Input!$L$4:$L$1000)</f>
        <v>-1414520</v>
      </c>
      <c r="H13" s="38" t="s">
        <v>21</v>
      </c>
      <c r="I13" s="39">
        <f>E100</f>
        <v>-8012998</v>
      </c>
    </row>
    <row r="14" spans="1:11" x14ac:dyDescent="0.35">
      <c r="A14" s="4" t="s">
        <v>22</v>
      </c>
      <c r="B14" s="5">
        <f t="shared" si="3"/>
        <v>3461000</v>
      </c>
      <c r="C14" s="5">
        <f t="shared" si="4"/>
        <v>0</v>
      </c>
      <c r="D14" s="48">
        <f t="shared" si="2"/>
        <v>14</v>
      </c>
      <c r="F14" s="48">
        <f>SUMIF(Input!$B$4:$B$1000,summary!A14,Input!$E$4:$E$1000)-SUMIF(Input!$I$4:$I$1000,summary!A14,Input!$L$4:$L$1000)</f>
        <v>3461000</v>
      </c>
      <c r="H14" s="38" t="s">
        <v>23</v>
      </c>
      <c r="I14" s="39">
        <f>E117</f>
        <v>-2339100</v>
      </c>
    </row>
    <row r="15" spans="1:11" x14ac:dyDescent="0.35">
      <c r="A15" s="4" t="s">
        <v>24</v>
      </c>
      <c r="B15" s="5">
        <f t="shared" si="3"/>
        <v>0</v>
      </c>
      <c r="C15" s="5">
        <f t="shared" si="4"/>
        <v>334000</v>
      </c>
      <c r="D15" s="48">
        <f t="shared" si="2"/>
        <v>15</v>
      </c>
      <c r="F15" s="48">
        <f>SUMIF(Input!$B$4:$B$1000,summary!A15,Input!$E$4:$E$1000)-SUMIF(Input!$I$4:$I$1000,summary!A15,Input!$L$4:$L$1000)</f>
        <v>-334000</v>
      </c>
      <c r="H15" s="38" t="s">
        <v>25</v>
      </c>
      <c r="I15" s="39">
        <f>E126</f>
        <v>-4012410</v>
      </c>
    </row>
    <row r="16" spans="1:11" x14ac:dyDescent="0.35">
      <c r="A16" s="4" t="s">
        <v>26</v>
      </c>
      <c r="B16" s="5">
        <f t="shared" si="3"/>
        <v>2232000</v>
      </c>
      <c r="C16" s="5">
        <f t="shared" si="4"/>
        <v>0</v>
      </c>
      <c r="D16" s="48">
        <f t="shared" si="2"/>
        <v>16</v>
      </c>
      <c r="F16" s="48">
        <f>SUMIF(Input!$B$4:$B$1000,summary!A16,Input!$E$4:$E$1000)-SUMIF(Input!$I$4:$I$1000,summary!A16,Input!$L$4:$L$1000)</f>
        <v>2232000</v>
      </c>
      <c r="H16" s="38" t="s">
        <v>27</v>
      </c>
      <c r="I16" s="39">
        <f>E149</f>
        <v>7387715</v>
      </c>
    </row>
    <row r="17" spans="1:9" x14ac:dyDescent="0.35">
      <c r="A17" s="4" t="s">
        <v>28</v>
      </c>
      <c r="B17" s="5">
        <f t="shared" si="3"/>
        <v>0</v>
      </c>
      <c r="C17" s="5">
        <f t="shared" si="4"/>
        <v>11342592</v>
      </c>
      <c r="D17" s="48">
        <f t="shared" si="2"/>
        <v>17</v>
      </c>
      <c r="F17" s="48">
        <f>SUMIF(Input!$B$4:$B$1000,summary!A17,Input!$E$4:$E$1000)-SUMIF(Input!$I$4:$I$1000,summary!A17,Input!$L$4:$L$1000)</f>
        <v>-11342592</v>
      </c>
      <c r="H17" s="38" t="s">
        <v>29</v>
      </c>
      <c r="I17" s="39">
        <f>E164</f>
        <v>3332800</v>
      </c>
    </row>
    <row r="18" spans="1:9" x14ac:dyDescent="0.35">
      <c r="A18" s="4" t="s">
        <v>30</v>
      </c>
      <c r="B18" s="5">
        <f t="shared" si="3"/>
        <v>2100000</v>
      </c>
      <c r="C18" s="5">
        <f t="shared" si="4"/>
        <v>0</v>
      </c>
      <c r="D18" s="48">
        <f t="shared" si="2"/>
        <v>18</v>
      </c>
      <c r="F18" s="48">
        <f>SUMIF(Input!$B$4:$B$1000,summary!A18,Input!$E$4:$E$1000)-SUMIF(Input!$I$4:$I$1000,summary!A18,Input!$L$4:$L$1000)</f>
        <v>2100000</v>
      </c>
      <c r="H18" s="38" t="s">
        <v>31</v>
      </c>
      <c r="I18" s="39">
        <f>E172</f>
        <v>-23386008</v>
      </c>
    </row>
    <row r="19" spans="1:9" x14ac:dyDescent="0.35">
      <c r="A19" s="4" t="s">
        <v>32</v>
      </c>
      <c r="B19" s="5">
        <f t="shared" si="3"/>
        <v>0</v>
      </c>
      <c r="C19" s="5">
        <f t="shared" si="4"/>
        <v>1700000</v>
      </c>
      <c r="D19" s="48">
        <f t="shared" si="2"/>
        <v>19</v>
      </c>
      <c r="F19" s="48">
        <f>SUMIF(Input!$B$4:$B$1000,summary!A19,Input!$E$4:$E$1000)-SUMIF(Input!$I$4:$I$1000,summary!A19,Input!$L$4:$L$1000)</f>
        <v>-1700000</v>
      </c>
      <c r="H19" s="38"/>
      <c r="I19" s="39">
        <f>SUM(I11:I18)</f>
        <v>-2581431</v>
      </c>
    </row>
    <row r="20" spans="1:9" x14ac:dyDescent="0.35">
      <c r="A20" s="4" t="s">
        <v>33</v>
      </c>
      <c r="B20" s="5">
        <f t="shared" si="3"/>
        <v>870700</v>
      </c>
      <c r="C20" s="5">
        <f t="shared" si="4"/>
        <v>0</v>
      </c>
      <c r="D20" s="48">
        <f t="shared" si="2"/>
        <v>20</v>
      </c>
      <c r="F20" s="48">
        <f>SUMIF(Input!$B$4:$B$1000,summary!A20,Input!$E$4:$E$1000)-SUMIF(Input!$I$4:$I$1000,summary!A20,Input!$L$4:$L$1000)</f>
        <v>870700</v>
      </c>
    </row>
    <row r="21" spans="1:9" x14ac:dyDescent="0.35">
      <c r="A21" s="4" t="s">
        <v>34</v>
      </c>
      <c r="B21" s="5">
        <f t="shared" si="3"/>
        <v>0</v>
      </c>
      <c r="C21" s="5">
        <f t="shared" si="4"/>
        <v>1623000</v>
      </c>
      <c r="D21" s="48">
        <f t="shared" si="2"/>
        <v>21</v>
      </c>
      <c r="F21" s="48">
        <f>SUMIF(Input!$B$4:$B$1000,summary!A21,Input!$E$4:$E$1000)-SUMIF(Input!$I$4:$I$1000,summary!A21,Input!$L$4:$L$1000)</f>
        <v>-1623000</v>
      </c>
    </row>
    <row r="22" spans="1:9" x14ac:dyDescent="0.35">
      <c r="A22" s="4" t="s">
        <v>35</v>
      </c>
      <c r="B22" s="5">
        <f t="shared" si="3"/>
        <v>0</v>
      </c>
      <c r="C22" s="5">
        <f t="shared" si="4"/>
        <v>2060000</v>
      </c>
      <c r="D22" s="48">
        <f t="shared" si="2"/>
        <v>22</v>
      </c>
      <c r="F22" s="48">
        <f>SUMIF(Input!$B$4:$B$1000,summary!A22,Input!$E$4:$E$1000)-SUMIF(Input!$I$4:$I$1000,summary!A22,Input!$L$4:$L$1000)</f>
        <v>-2060000</v>
      </c>
    </row>
    <row r="23" spans="1:9" x14ac:dyDescent="0.35">
      <c r="A23" s="4" t="s">
        <v>36</v>
      </c>
      <c r="B23" s="5">
        <f t="shared" si="3"/>
        <v>0</v>
      </c>
      <c r="C23" s="5">
        <f t="shared" si="4"/>
        <v>475000</v>
      </c>
      <c r="D23" s="48">
        <f t="shared" si="2"/>
        <v>23</v>
      </c>
      <c r="F23" s="48">
        <f>SUMIF(Input!$B$4:$B$1000,summary!A23,Input!$E$4:$E$1000)-SUMIF(Input!$I$4:$I$1000,summary!A23,Input!$L$4:$L$1000)</f>
        <v>-475000</v>
      </c>
    </row>
    <row r="24" spans="1:9" x14ac:dyDescent="0.35">
      <c r="A24" s="4" t="s">
        <v>37</v>
      </c>
      <c r="B24" s="5">
        <f t="shared" si="3"/>
        <v>0</v>
      </c>
      <c r="C24" s="5">
        <f t="shared" si="4"/>
        <v>500000</v>
      </c>
      <c r="D24" s="48">
        <f t="shared" si="2"/>
        <v>24</v>
      </c>
      <c r="F24" s="48">
        <f>SUMIF(Input!$B$4:$B$1000,summary!A24,Input!$E$4:$E$1000)-SUMIF(Input!$I$4:$I$1000,summary!A24,Input!$L$4:$L$1000)</f>
        <v>-500000</v>
      </c>
    </row>
    <row r="25" spans="1:9" x14ac:dyDescent="0.35">
      <c r="A25" s="4" t="s">
        <v>38</v>
      </c>
      <c r="B25" s="5">
        <f t="shared" si="3"/>
        <v>0</v>
      </c>
      <c r="C25" s="5">
        <f t="shared" si="4"/>
        <v>2000000</v>
      </c>
      <c r="D25" s="48">
        <f t="shared" si="2"/>
        <v>25</v>
      </c>
      <c r="F25" s="48">
        <f>SUMIF(Input!$B$4:$B$1000,summary!A25,Input!$E$4:$E$1000)-SUMIF(Input!$I$4:$I$1000,summary!A25,Input!$L$4:$L$1000)</f>
        <v>-2000000</v>
      </c>
    </row>
    <row r="26" spans="1:9" x14ac:dyDescent="0.35">
      <c r="A26" s="4" t="s">
        <v>39</v>
      </c>
      <c r="B26" s="5">
        <f t="shared" si="3"/>
        <v>430000</v>
      </c>
      <c r="C26" s="5">
        <f t="shared" si="4"/>
        <v>0</v>
      </c>
      <c r="D26" s="48">
        <f t="shared" si="2"/>
        <v>26</v>
      </c>
      <c r="F26" s="48">
        <f>SUMIF(Input!$B$4:$B$1000,summary!A26,Input!$E$4:$E$1000)-SUMIF(Input!$I$4:$I$1000,summary!A26,Input!$L$4:$L$1000)</f>
        <v>430000</v>
      </c>
    </row>
    <row r="27" spans="1:9" x14ac:dyDescent="0.35">
      <c r="A27" s="4" t="s">
        <v>40</v>
      </c>
      <c r="B27" s="5">
        <f t="shared" si="3"/>
        <v>0</v>
      </c>
      <c r="C27" s="5">
        <f t="shared" si="4"/>
        <v>2450000</v>
      </c>
      <c r="D27" s="48">
        <f t="shared" si="2"/>
        <v>27</v>
      </c>
      <c r="F27" s="48">
        <f>SUMIF(Input!$B$4:$B$1000,summary!A27,Input!$E$4:$E$1000)-SUMIF(Input!$I$4:$I$1000,summary!A27,Input!$L$4:$L$1000)</f>
        <v>-2450000</v>
      </c>
    </row>
    <row r="28" spans="1:9" x14ac:dyDescent="0.35">
      <c r="A28" s="4" t="s">
        <v>41</v>
      </c>
      <c r="B28" s="5">
        <f t="shared" si="3"/>
        <v>0</v>
      </c>
      <c r="C28" s="5">
        <f t="shared" si="4"/>
        <v>2874150</v>
      </c>
      <c r="D28" s="48">
        <f t="shared" si="2"/>
        <v>28</v>
      </c>
      <c r="F28" s="48">
        <f>SUMIF(Input!$B$4:$B$1000,summary!A28,Input!$E$4:$E$1000)-SUMIF(Input!$I$4:$I$1000,summary!A28,Input!$L$4:$L$1000)</f>
        <v>-2874150</v>
      </c>
    </row>
    <row r="29" spans="1:9" x14ac:dyDescent="0.35">
      <c r="A29" s="4" t="s">
        <v>42</v>
      </c>
      <c r="B29" s="5">
        <f t="shared" si="3"/>
        <v>5450000</v>
      </c>
      <c r="C29" s="5">
        <f t="shared" si="4"/>
        <v>0</v>
      </c>
      <c r="D29" s="48">
        <f t="shared" si="2"/>
        <v>29</v>
      </c>
      <c r="F29" s="48">
        <f>SUMIF(Input!$B$4:$B$1000,summary!A29,Input!$E$4:$E$1000)-SUMIF(Input!$I$4:$I$1000,summary!A29,Input!$L$4:$L$1000)</f>
        <v>5450000</v>
      </c>
    </row>
    <row r="30" spans="1:9" x14ac:dyDescent="0.35">
      <c r="A30" s="4" t="s">
        <v>43</v>
      </c>
      <c r="B30" s="5">
        <f t="shared" si="3"/>
        <v>335000</v>
      </c>
      <c r="C30" s="5">
        <f t="shared" si="4"/>
        <v>0</v>
      </c>
      <c r="D30" s="48">
        <f t="shared" si="2"/>
        <v>30</v>
      </c>
      <c r="F30" s="48">
        <f>SUMIF(Input!$B$4:$B$1000,summary!A30,Input!$E$4:$E$1000)-SUMIF(Input!$I$4:$I$1000,summary!A30,Input!$L$4:$L$1000)</f>
        <v>335000</v>
      </c>
    </row>
    <row r="31" spans="1:9" x14ac:dyDescent="0.35">
      <c r="A31" s="4" t="s">
        <v>44</v>
      </c>
      <c r="B31" s="5">
        <f t="shared" si="3"/>
        <v>2100000</v>
      </c>
      <c r="C31" s="5">
        <f t="shared" si="4"/>
        <v>0</v>
      </c>
      <c r="D31" s="48">
        <f t="shared" si="2"/>
        <v>31</v>
      </c>
      <c r="F31" s="48">
        <f>SUMIF(Input!$B$4:$B$1000,summary!A31,Input!$E$4:$E$1000)-SUMIF(Input!$I$4:$I$1000,summary!A31,Input!$L$4:$L$1000)</f>
        <v>2100000</v>
      </c>
    </row>
    <row r="32" spans="1:9" x14ac:dyDescent="0.35">
      <c r="A32" s="4" t="s">
        <v>45</v>
      </c>
      <c r="B32" s="5">
        <f t="shared" si="3"/>
        <v>0</v>
      </c>
      <c r="C32" s="5">
        <f t="shared" si="4"/>
        <v>1240626</v>
      </c>
      <c r="D32" s="48">
        <f t="shared" si="2"/>
        <v>32</v>
      </c>
      <c r="F32" s="48">
        <f>SUMIF(Input!$B$4:$B$1000,summary!A32,Input!$E$4:$E$1000)-SUMIF(Input!$I$4:$I$1000,summary!A32,Input!$L$4:$L$1000)</f>
        <v>-1240626</v>
      </c>
    </row>
    <row r="33" spans="1:6" x14ac:dyDescent="0.35">
      <c r="A33" s="4" t="s">
        <v>46</v>
      </c>
      <c r="B33" s="5">
        <f t="shared" si="3"/>
        <v>0</v>
      </c>
      <c r="C33" s="5">
        <f t="shared" si="4"/>
        <v>14000</v>
      </c>
      <c r="D33" s="48">
        <f t="shared" si="2"/>
        <v>33</v>
      </c>
      <c r="F33" s="48">
        <f>SUMIF(Input!$B$4:$B$1000,summary!A33,Input!$E$4:$E$1000)-SUMIF(Input!$I$4:$I$1000,summary!A33,Input!$L$4:$L$1000)</f>
        <v>-14000</v>
      </c>
    </row>
    <row r="34" spans="1:6" x14ac:dyDescent="0.35">
      <c r="A34" s="4" t="s">
        <v>47</v>
      </c>
      <c r="B34" s="5">
        <f t="shared" si="3"/>
        <v>0</v>
      </c>
      <c r="C34" s="5">
        <f t="shared" si="4"/>
        <v>1300000</v>
      </c>
      <c r="D34" s="48">
        <f t="shared" si="2"/>
        <v>34</v>
      </c>
      <c r="F34" s="48">
        <f>SUMIF(Input!$B$4:$B$1000,summary!A34,Input!$E$4:$E$1000)-SUMIF(Input!$I$4:$I$1000,summary!A34,Input!$L$4:$L$1000)</f>
        <v>-1300000</v>
      </c>
    </row>
    <row r="35" spans="1:6" x14ac:dyDescent="0.35">
      <c r="A35" s="4" t="s">
        <v>48</v>
      </c>
      <c r="B35" s="5">
        <f t="shared" si="3"/>
        <v>0</v>
      </c>
      <c r="C35" s="5">
        <f t="shared" si="4"/>
        <v>1300000</v>
      </c>
      <c r="D35" s="48">
        <f t="shared" si="2"/>
        <v>35</v>
      </c>
      <c r="F35" s="48">
        <f>SUMIF(Input!$B$4:$B$1000,summary!A35,Input!$E$4:$E$1000)-SUMIF(Input!$I$4:$I$1000,summary!A35,Input!$L$4:$L$1000)</f>
        <v>-1300000</v>
      </c>
    </row>
    <row r="36" spans="1:6" x14ac:dyDescent="0.35">
      <c r="A36" s="4" t="s">
        <v>49</v>
      </c>
      <c r="B36" s="5">
        <f t="shared" si="3"/>
        <v>0</v>
      </c>
      <c r="C36" s="5">
        <f t="shared" si="4"/>
        <v>0</v>
      </c>
      <c r="D36" s="48">
        <f t="shared" si="2"/>
        <v>36</v>
      </c>
      <c r="F36" s="48">
        <f>SUMIF(Input!$B$4:$B$1000,summary!A36,Input!$E$4:$E$1000)-SUMIF(Input!$I$4:$I$1000,summary!A36,Input!$L$4:$L$1000)</f>
        <v>0</v>
      </c>
    </row>
    <row r="37" spans="1:6" x14ac:dyDescent="0.35">
      <c r="A37" s="4" t="s">
        <v>50</v>
      </c>
      <c r="B37" s="5">
        <f t="shared" si="3"/>
        <v>0</v>
      </c>
      <c r="C37" s="5">
        <f t="shared" si="4"/>
        <v>3000000</v>
      </c>
      <c r="D37" s="48">
        <f t="shared" ref="D37:D54" si="5">D36+1</f>
        <v>37</v>
      </c>
      <c r="F37" s="48">
        <f>SUMIF(Input!$B$4:$B$1000,summary!A37,Input!$E$4:$E$1000)-SUMIF(Input!$I$4:$I$1000,summary!A37,Input!$L$4:$L$1000)</f>
        <v>-3000000</v>
      </c>
    </row>
    <row r="38" spans="1:6" x14ac:dyDescent="0.35">
      <c r="A38" s="4" t="s">
        <v>51</v>
      </c>
      <c r="B38" s="5">
        <f t="shared" si="3"/>
        <v>0</v>
      </c>
      <c r="C38" s="5">
        <f t="shared" si="4"/>
        <v>775000</v>
      </c>
      <c r="D38" s="48">
        <f t="shared" si="5"/>
        <v>38</v>
      </c>
      <c r="F38" s="48">
        <f>SUMIF(Input!$B$4:$B$1000,summary!A38,Input!$E$4:$E$1000)-SUMIF(Input!$I$4:$I$1000,summary!A38,Input!$L$4:$L$1000)</f>
        <v>-775000</v>
      </c>
    </row>
    <row r="39" spans="1:6" x14ac:dyDescent="0.35">
      <c r="A39" s="4" t="s">
        <v>52</v>
      </c>
      <c r="B39" s="5">
        <f t="shared" si="3"/>
        <v>0</v>
      </c>
      <c r="C39" s="5">
        <f t="shared" si="4"/>
        <v>0</v>
      </c>
      <c r="D39" s="48">
        <f t="shared" si="5"/>
        <v>39</v>
      </c>
      <c r="F39" s="48">
        <f>SUMIF(Input!$B$4:$B$1000,summary!A39,Input!$E$4:$E$1000)-SUMIF(Input!$I$4:$I$1000,summary!A39,Input!$L$4:$L$1000)</f>
        <v>0</v>
      </c>
    </row>
    <row r="40" spans="1:6" x14ac:dyDescent="0.35">
      <c r="A40" s="4" t="s">
        <v>53</v>
      </c>
      <c r="B40" s="5">
        <f t="shared" si="3"/>
        <v>0</v>
      </c>
      <c r="C40" s="5">
        <f t="shared" si="4"/>
        <v>0</v>
      </c>
      <c r="D40" s="48">
        <f t="shared" si="5"/>
        <v>40</v>
      </c>
      <c r="F40" s="48">
        <f>SUMIF(Input!$B$4:$B$1000,summary!A40,Input!$E$4:$E$1000)-SUMIF(Input!$I$4:$I$1000,summary!A40,Input!$L$4:$L$1000)</f>
        <v>0</v>
      </c>
    </row>
    <row r="41" spans="1:6" x14ac:dyDescent="0.35">
      <c r="A41" s="4" t="s">
        <v>54</v>
      </c>
      <c r="B41" s="5">
        <f t="shared" si="3"/>
        <v>0</v>
      </c>
      <c r="C41" s="5">
        <f t="shared" si="4"/>
        <v>129800</v>
      </c>
      <c r="D41" s="48">
        <f t="shared" si="5"/>
        <v>41</v>
      </c>
      <c r="F41" s="48">
        <f>SUMIF(Input!$B$4:$B$1000,summary!A41,Input!$E$4:$E$1000)-SUMIF(Input!$I$4:$I$1000,summary!A41,Input!$L$4:$L$1000)</f>
        <v>-129800</v>
      </c>
    </row>
    <row r="42" spans="1:6" x14ac:dyDescent="0.35">
      <c r="A42" s="4" t="s">
        <v>55</v>
      </c>
      <c r="B42" s="5">
        <f t="shared" si="3"/>
        <v>0</v>
      </c>
      <c r="C42" s="5">
        <f t="shared" si="4"/>
        <v>1888000</v>
      </c>
      <c r="D42" s="48">
        <f t="shared" si="5"/>
        <v>42</v>
      </c>
      <c r="F42" s="48">
        <f>SUMIF(Input!$B$4:$B$1000,summary!A42,Input!$E$4:$E$1000)-SUMIF(Input!$I$4:$I$1000,summary!A42,Input!$L$4:$L$1000)</f>
        <v>-1888000</v>
      </c>
    </row>
    <row r="43" spans="1:6" x14ac:dyDescent="0.35">
      <c r="A43" s="4" t="s">
        <v>56</v>
      </c>
      <c r="B43" s="5">
        <f t="shared" si="3"/>
        <v>0</v>
      </c>
      <c r="C43" s="5">
        <f t="shared" si="4"/>
        <v>0</v>
      </c>
      <c r="D43" s="48">
        <f t="shared" si="5"/>
        <v>43</v>
      </c>
      <c r="F43" s="48">
        <f>SUMIF(Input!$B$4:$B$1000,summary!A43,Input!$E$4:$E$1000)-SUMIF(Input!$I$4:$I$1000,summary!A43,Input!$L$4:$L$1000)</f>
        <v>0</v>
      </c>
    </row>
    <row r="44" spans="1:6" x14ac:dyDescent="0.35">
      <c r="A44" s="4" t="s">
        <v>57</v>
      </c>
      <c r="B44" s="5">
        <f t="shared" ref="B44:B75" si="6">IF(F44&gt;0,F44,0)</f>
        <v>0</v>
      </c>
      <c r="C44" s="5">
        <f t="shared" ref="C44:C75" si="7">IF(F44&lt;0,-F44,0)</f>
        <v>250000</v>
      </c>
      <c r="D44" s="48">
        <f t="shared" si="5"/>
        <v>44</v>
      </c>
      <c r="F44" s="48">
        <f>SUMIF(Input!$B$4:$B$1000,summary!A44,Input!$E$4:$E$1000)-SUMIF(Input!$I$4:$I$1000,summary!A44,Input!$L$4:$L$1000)</f>
        <v>-250000</v>
      </c>
    </row>
    <row r="45" spans="1:6" x14ac:dyDescent="0.35">
      <c r="A45" s="4" t="s">
        <v>58</v>
      </c>
      <c r="B45" s="5">
        <f t="shared" si="6"/>
        <v>0</v>
      </c>
      <c r="C45" s="5">
        <f t="shared" si="7"/>
        <v>500000</v>
      </c>
      <c r="D45" s="48">
        <f t="shared" si="5"/>
        <v>45</v>
      </c>
      <c r="F45" s="48">
        <f>SUMIF(Input!$B$4:$B$1000,summary!A45,Input!$E$4:$E$1000)-SUMIF(Input!$I$4:$I$1000,summary!A45,Input!$L$4:$L$1000)</f>
        <v>-500000</v>
      </c>
    </row>
    <row r="46" spans="1:6" x14ac:dyDescent="0.35">
      <c r="A46" s="4" t="s">
        <v>59</v>
      </c>
      <c r="B46" s="5">
        <f t="shared" si="6"/>
        <v>929500</v>
      </c>
      <c r="C46" s="5">
        <f t="shared" si="7"/>
        <v>0</v>
      </c>
      <c r="D46" s="48">
        <f t="shared" si="5"/>
        <v>46</v>
      </c>
      <c r="F46" s="48">
        <f>SUMIF(Input!$B$4:$B$1000,summary!A46,Input!$E$4:$E$1000)-SUMIF(Input!$I$4:$I$1000,summary!A46,Input!$L$4:$L$1000)</f>
        <v>929500</v>
      </c>
    </row>
    <row r="47" spans="1:6" x14ac:dyDescent="0.35">
      <c r="A47" s="4" t="s">
        <v>60</v>
      </c>
      <c r="B47" s="5">
        <f t="shared" si="6"/>
        <v>0</v>
      </c>
      <c r="C47" s="5">
        <f t="shared" si="7"/>
        <v>250000</v>
      </c>
      <c r="D47" s="48">
        <f t="shared" si="5"/>
        <v>47</v>
      </c>
      <c r="F47" s="48">
        <f>SUMIF(Input!$B$4:$B$1000,summary!A47,Input!$E$4:$E$1000)-SUMIF(Input!$I$4:$I$1000,summary!A47,Input!$L$4:$L$1000)</f>
        <v>-250000</v>
      </c>
    </row>
    <row r="48" spans="1:6" x14ac:dyDescent="0.35">
      <c r="A48" s="4" t="s">
        <v>61</v>
      </c>
      <c r="B48" s="5">
        <f t="shared" si="6"/>
        <v>0</v>
      </c>
      <c r="C48" s="5">
        <f t="shared" si="7"/>
        <v>291280</v>
      </c>
      <c r="D48" s="48">
        <f t="shared" si="5"/>
        <v>48</v>
      </c>
      <c r="F48" s="48">
        <f>SUMIF(Input!$B$4:$B$1000,summary!A48,Input!$E$4:$E$1000)-SUMIF(Input!$I$4:$I$1000,summary!A48,Input!$L$4:$L$1000)</f>
        <v>-291280</v>
      </c>
    </row>
    <row r="49" spans="1:6" x14ac:dyDescent="0.35">
      <c r="A49" s="4" t="s">
        <v>62</v>
      </c>
      <c r="B49" s="5">
        <f t="shared" si="6"/>
        <v>0</v>
      </c>
      <c r="C49" s="5">
        <f t="shared" si="7"/>
        <v>800000</v>
      </c>
      <c r="D49" s="48">
        <f t="shared" si="5"/>
        <v>49</v>
      </c>
      <c r="F49" s="48">
        <f>SUMIF(Input!$B$4:$B$1000,summary!A49,Input!$E$4:$E$1000)-SUMIF(Input!$I$4:$I$1000,summary!A49,Input!$L$4:$L$1000)</f>
        <v>-800000</v>
      </c>
    </row>
    <row r="50" spans="1:6" x14ac:dyDescent="0.35">
      <c r="A50" s="4" t="s">
        <v>63</v>
      </c>
      <c r="B50" s="5">
        <f t="shared" si="6"/>
        <v>0</v>
      </c>
      <c r="C50" s="5">
        <f t="shared" si="7"/>
        <v>0</v>
      </c>
      <c r="D50" s="48">
        <f t="shared" si="5"/>
        <v>50</v>
      </c>
      <c r="F50" s="48">
        <f>SUMIF(Input!$B$4:$B$1000,summary!A50,Input!$E$4:$E$1000)-SUMIF(Input!$I$4:$I$1000,summary!A50,Input!$L$4:$L$1000)</f>
        <v>0</v>
      </c>
    </row>
    <row r="51" spans="1:6" x14ac:dyDescent="0.35">
      <c r="A51" s="4" t="s">
        <v>64</v>
      </c>
      <c r="B51" s="5">
        <f t="shared" si="6"/>
        <v>1500000</v>
      </c>
      <c r="C51" s="5">
        <f t="shared" si="7"/>
        <v>0</v>
      </c>
      <c r="D51" s="48">
        <f t="shared" si="5"/>
        <v>51</v>
      </c>
      <c r="F51" s="48">
        <f>SUMIF(Input!$B$4:$B$1000,summary!A51,Input!$E$4:$E$1000)-SUMIF(Input!$I$4:$I$1000,summary!A51,Input!$L$4:$L$1000)</f>
        <v>1500000</v>
      </c>
    </row>
    <row r="52" spans="1:6" x14ac:dyDescent="0.35">
      <c r="A52" s="4" t="s">
        <v>65</v>
      </c>
      <c r="B52" s="5">
        <f t="shared" si="6"/>
        <v>0</v>
      </c>
      <c r="C52" s="5">
        <f t="shared" si="7"/>
        <v>297000</v>
      </c>
      <c r="D52" s="48">
        <f t="shared" si="5"/>
        <v>52</v>
      </c>
      <c r="F52" s="48">
        <f>SUMIF(Input!$B$4:$B$1000,summary!A52,Input!$E$4:$E$1000)-SUMIF(Input!$I$4:$I$1000,summary!A52,Input!$L$4:$L$1000)</f>
        <v>-297000</v>
      </c>
    </row>
    <row r="53" spans="1:6" x14ac:dyDescent="0.35">
      <c r="A53" s="4" t="s">
        <v>66</v>
      </c>
      <c r="B53" s="5">
        <f t="shared" si="6"/>
        <v>0</v>
      </c>
      <c r="C53" s="5">
        <f t="shared" si="7"/>
        <v>150000</v>
      </c>
      <c r="D53" s="48">
        <f t="shared" si="5"/>
        <v>53</v>
      </c>
      <c r="F53" s="48">
        <f>SUMIF(Input!$B$4:$B$1000,summary!A53,Input!$E$4:$E$1000)-SUMIF(Input!$I$4:$I$1000,summary!A53,Input!$L$4:$L$1000)</f>
        <v>-150000</v>
      </c>
    </row>
    <row r="54" spans="1:6" x14ac:dyDescent="0.35">
      <c r="A54" s="4" t="s">
        <v>67</v>
      </c>
      <c r="B54" s="5">
        <f t="shared" si="6"/>
        <v>0</v>
      </c>
      <c r="C54" s="5">
        <f t="shared" si="7"/>
        <v>150000</v>
      </c>
      <c r="D54" s="48">
        <f t="shared" si="5"/>
        <v>54</v>
      </c>
      <c r="F54" s="48">
        <f>SUMIF(Input!$B$4:$B$1000,summary!A54,Input!$E$4:$E$1000)-SUMIF(Input!$I$4:$I$1000,summary!A54,Input!$L$4:$L$1000)</f>
        <v>-150000</v>
      </c>
    </row>
    <row r="55" spans="1:6" x14ac:dyDescent="0.35">
      <c r="A55" s="4" t="s">
        <v>68</v>
      </c>
      <c r="B55" s="5">
        <f t="shared" si="6"/>
        <v>400000</v>
      </c>
      <c r="C55" s="5">
        <f t="shared" si="7"/>
        <v>0</v>
      </c>
      <c r="D55" s="48">
        <f>D53+1</f>
        <v>54</v>
      </c>
      <c r="F55" s="48">
        <f>SUMIF(Input!$B$4:$B$1000,summary!A55,Input!$E$4:$E$1000)-SUMIF(Input!$I$4:$I$1000,summary!A55,Input!$L$4:$L$1000)</f>
        <v>400000</v>
      </c>
    </row>
    <row r="56" spans="1:6" x14ac:dyDescent="0.35">
      <c r="A56" s="4" t="s">
        <v>69</v>
      </c>
      <c r="B56" s="5">
        <f t="shared" si="6"/>
        <v>398650</v>
      </c>
      <c r="C56" s="5">
        <f t="shared" si="7"/>
        <v>0</v>
      </c>
      <c r="D56" s="48">
        <f>D54+1</f>
        <v>55</v>
      </c>
      <c r="F56" s="48">
        <f>SUMIF(Input!$B$4:$B$1000,summary!A56,Input!$E$4:$E$1000)-SUMIF(Input!$I$4:$I$1000,summary!A56,Input!$L$4:$L$1000)</f>
        <v>398650</v>
      </c>
    </row>
    <row r="57" spans="1:6" x14ac:dyDescent="0.35">
      <c r="A57" s="4" t="s">
        <v>70</v>
      </c>
      <c r="B57" s="5">
        <f t="shared" si="6"/>
        <v>2906000</v>
      </c>
      <c r="C57" s="5">
        <f t="shared" si="7"/>
        <v>0</v>
      </c>
      <c r="D57" s="48">
        <f t="shared" ref="D57:D88" si="8">D56+1</f>
        <v>56</v>
      </c>
      <c r="F57" s="48">
        <f>SUMIF(Input!$B$4:$B$1000,summary!A57,Input!$E$4:$E$1000)-SUMIF(Input!$I$4:$I$1000,summary!A57,Input!$L$4:$L$1000)</f>
        <v>2906000</v>
      </c>
    </row>
    <row r="58" spans="1:6" x14ac:dyDescent="0.35">
      <c r="A58" s="4" t="s">
        <v>71</v>
      </c>
      <c r="B58" s="5">
        <f t="shared" si="6"/>
        <v>0</v>
      </c>
      <c r="C58" s="5">
        <f t="shared" si="7"/>
        <v>911250</v>
      </c>
      <c r="D58" s="48">
        <f t="shared" si="8"/>
        <v>57</v>
      </c>
      <c r="F58" s="48">
        <f>SUMIF(Input!$B$4:$B$1000,summary!A58,Input!$E$4:$E$1000)-SUMIF(Input!$I$4:$I$1000,summary!A58,Input!$L$4:$L$1000)</f>
        <v>-911250</v>
      </c>
    </row>
    <row r="59" spans="1:6" x14ac:dyDescent="0.35">
      <c r="A59" s="4" t="s">
        <v>72</v>
      </c>
      <c r="B59" s="5">
        <f t="shared" si="6"/>
        <v>0</v>
      </c>
      <c r="C59" s="5">
        <f t="shared" si="7"/>
        <v>643300</v>
      </c>
      <c r="D59" s="48">
        <f t="shared" si="8"/>
        <v>58</v>
      </c>
      <c r="F59" s="48">
        <f>SUMIF(Input!$B$4:$B$1000,summary!A59,Input!$E$4:$E$1000)-SUMIF(Input!$I$4:$I$1000,summary!A59,Input!$L$4:$L$1000)</f>
        <v>-643300</v>
      </c>
    </row>
    <row r="60" spans="1:6" x14ac:dyDescent="0.35">
      <c r="A60" s="4" t="s">
        <v>73</v>
      </c>
      <c r="B60" s="5">
        <f t="shared" si="6"/>
        <v>0</v>
      </c>
      <c r="C60" s="5">
        <f t="shared" si="7"/>
        <v>643300</v>
      </c>
      <c r="D60" s="48">
        <f t="shared" si="8"/>
        <v>59</v>
      </c>
      <c r="F60" s="48">
        <f>SUMIF(Input!$B$4:$B$1000,summary!A60,Input!$E$4:$E$1000)-SUMIF(Input!$I$4:$I$1000,summary!A60,Input!$L$4:$L$1000)</f>
        <v>-643300</v>
      </c>
    </row>
    <row r="61" spans="1:6" x14ac:dyDescent="0.35">
      <c r="A61" s="4" t="s">
        <v>74</v>
      </c>
      <c r="B61" s="5">
        <f t="shared" si="6"/>
        <v>0</v>
      </c>
      <c r="C61" s="5">
        <f t="shared" si="7"/>
        <v>943750</v>
      </c>
      <c r="D61" s="48">
        <f t="shared" si="8"/>
        <v>60</v>
      </c>
      <c r="F61" s="48">
        <f>SUMIF(Input!$B$4:$B$1000,summary!A61,Input!$E$4:$E$1000)-SUMIF(Input!$I$4:$I$1000,summary!A61,Input!$L$4:$L$1000)</f>
        <v>-943750</v>
      </c>
    </row>
    <row r="62" spans="1:6" x14ac:dyDescent="0.35">
      <c r="A62" s="4" t="s">
        <v>75</v>
      </c>
      <c r="B62" s="5">
        <f t="shared" si="6"/>
        <v>0</v>
      </c>
      <c r="C62" s="5">
        <f t="shared" si="7"/>
        <v>0</v>
      </c>
      <c r="D62" s="48">
        <f t="shared" si="8"/>
        <v>61</v>
      </c>
      <c r="F62" s="48">
        <f>SUMIF(Input!$B$4:$B$1000,summary!A62,Input!$E$4:$E$1000)-SUMIF(Input!$I$4:$I$1000,summary!A62,Input!$L$4:$L$1000)</f>
        <v>0</v>
      </c>
    </row>
    <row r="63" spans="1:6" x14ac:dyDescent="0.35">
      <c r="A63" s="4" t="s">
        <v>76</v>
      </c>
      <c r="B63" s="5">
        <f t="shared" si="6"/>
        <v>2663100</v>
      </c>
      <c r="C63" s="5">
        <f t="shared" si="7"/>
        <v>0</v>
      </c>
      <c r="D63" s="48">
        <f t="shared" si="8"/>
        <v>62</v>
      </c>
      <c r="F63" s="48">
        <f>SUMIF(Input!$B$4:$B$1000,summary!A63,Input!$E$4:$E$1000)-SUMIF(Input!$I$4:$I$1000,summary!A63,Input!$L$4:$L$1000)</f>
        <v>2663100</v>
      </c>
    </row>
    <row r="64" spans="1:6" x14ac:dyDescent="0.35">
      <c r="A64" s="4" t="s">
        <v>77</v>
      </c>
      <c r="B64" s="5">
        <f t="shared" si="6"/>
        <v>410000</v>
      </c>
      <c r="C64" s="5">
        <f t="shared" si="7"/>
        <v>0</v>
      </c>
      <c r="D64" s="48">
        <f t="shared" si="8"/>
        <v>63</v>
      </c>
      <c r="F64" s="48">
        <f>SUMIF(Input!$B$4:$B$1000,summary!A64,Input!$E$4:$E$1000)-SUMIF(Input!$I$4:$I$1000,summary!A64,Input!$L$4:$L$1000)</f>
        <v>410000</v>
      </c>
    </row>
    <row r="65" spans="1:6" x14ac:dyDescent="0.35">
      <c r="A65" s="4" t="s">
        <v>78</v>
      </c>
      <c r="B65" s="5">
        <f t="shared" si="6"/>
        <v>0</v>
      </c>
      <c r="C65" s="5">
        <f t="shared" si="7"/>
        <v>350000</v>
      </c>
      <c r="D65" s="48">
        <f t="shared" si="8"/>
        <v>64</v>
      </c>
      <c r="F65" s="48">
        <f>SUMIF(Input!$B$4:$B$1000,summary!A65,Input!$E$4:$E$1000)-SUMIF(Input!$I$4:$I$1000,summary!A65,Input!$L$4:$L$1000)</f>
        <v>-350000</v>
      </c>
    </row>
    <row r="66" spans="1:6" x14ac:dyDescent="0.35">
      <c r="A66" s="4" t="s">
        <v>79</v>
      </c>
      <c r="B66" s="5">
        <f t="shared" si="6"/>
        <v>0</v>
      </c>
      <c r="C66" s="5">
        <f t="shared" si="7"/>
        <v>375000</v>
      </c>
      <c r="D66" s="48">
        <f t="shared" si="8"/>
        <v>65</v>
      </c>
      <c r="F66" s="48">
        <f>SUMIF(Input!$B$4:$B$1000,summary!A66,Input!$E$4:$E$1000)-SUMIF(Input!$I$4:$I$1000,summary!A66,Input!$L$4:$L$1000)</f>
        <v>-375000</v>
      </c>
    </row>
    <row r="67" spans="1:6" x14ac:dyDescent="0.35">
      <c r="A67" s="4" t="s">
        <v>80</v>
      </c>
      <c r="B67" s="5">
        <f t="shared" si="6"/>
        <v>0</v>
      </c>
      <c r="C67" s="5">
        <f t="shared" si="7"/>
        <v>0</v>
      </c>
      <c r="D67" s="48">
        <f t="shared" si="8"/>
        <v>66</v>
      </c>
      <c r="F67" s="48">
        <f>SUMIF(Input!$B$4:$B$1000,summary!A67,Input!$E$4:$E$1000)-SUMIF(Input!$I$4:$I$1000,summary!A67,Input!$L$4:$L$1000)</f>
        <v>0</v>
      </c>
    </row>
    <row r="68" spans="1:6" x14ac:dyDescent="0.35">
      <c r="A68" s="4" t="s">
        <v>81</v>
      </c>
      <c r="B68" s="5">
        <f t="shared" si="6"/>
        <v>0</v>
      </c>
      <c r="C68" s="5">
        <f t="shared" si="7"/>
        <v>500000</v>
      </c>
      <c r="D68" s="48">
        <f t="shared" si="8"/>
        <v>67</v>
      </c>
      <c r="F68" s="48">
        <f>SUMIF(Input!$B$4:$B$1000,summary!A68,Input!$E$4:$E$1000)-SUMIF(Input!$I$4:$I$1000,summary!A68,Input!$L$4:$L$1000)</f>
        <v>-500000</v>
      </c>
    </row>
    <row r="69" spans="1:6" x14ac:dyDescent="0.35">
      <c r="A69" s="4" t="s">
        <v>82</v>
      </c>
      <c r="B69" s="5">
        <f t="shared" si="6"/>
        <v>0</v>
      </c>
      <c r="C69" s="5">
        <f t="shared" si="7"/>
        <v>425000</v>
      </c>
      <c r="D69" s="48">
        <f t="shared" si="8"/>
        <v>68</v>
      </c>
      <c r="F69" s="48">
        <f>SUMIF(Input!$B$4:$B$1000,summary!A69,Input!$E$4:$E$1000)-SUMIF(Input!$I$4:$I$1000,summary!A69,Input!$L$4:$L$1000)</f>
        <v>-425000</v>
      </c>
    </row>
    <row r="70" spans="1:6" x14ac:dyDescent="0.35">
      <c r="A70" s="4" t="s">
        <v>83</v>
      </c>
      <c r="B70" s="5">
        <f t="shared" si="6"/>
        <v>0</v>
      </c>
      <c r="C70" s="5">
        <f t="shared" si="7"/>
        <v>1906250</v>
      </c>
      <c r="D70" s="48">
        <f t="shared" si="8"/>
        <v>69</v>
      </c>
      <c r="F70" s="48">
        <f>SUMIF(Input!$B$4:$B$1000,summary!A70,Input!$E$4:$E$1000)-SUMIF(Input!$I$4:$I$1000,summary!A70,Input!$L$4:$L$1000)</f>
        <v>-1906250</v>
      </c>
    </row>
    <row r="71" spans="1:6" x14ac:dyDescent="0.35">
      <c r="A71" s="4" t="s">
        <v>84</v>
      </c>
      <c r="B71" s="5">
        <f t="shared" si="6"/>
        <v>0</v>
      </c>
      <c r="C71" s="5">
        <f t="shared" si="7"/>
        <v>0</v>
      </c>
      <c r="D71" s="48">
        <f t="shared" si="8"/>
        <v>70</v>
      </c>
      <c r="F71" s="48">
        <f>SUMIF(Input!$B$4:$B$1000,summary!A71,Input!$E$4:$E$1000)-SUMIF(Input!$I$4:$I$1000,summary!A71,Input!$L$4:$L$1000)</f>
        <v>0</v>
      </c>
    </row>
    <row r="72" spans="1:6" x14ac:dyDescent="0.35">
      <c r="A72" s="4" t="s">
        <v>85</v>
      </c>
      <c r="B72" s="5">
        <f t="shared" si="6"/>
        <v>0</v>
      </c>
      <c r="C72" s="5">
        <f t="shared" si="7"/>
        <v>1000000</v>
      </c>
      <c r="D72" s="48">
        <f t="shared" si="8"/>
        <v>71</v>
      </c>
      <c r="F72" s="48">
        <f>SUMIF(Input!$B$4:$B$1000,summary!A72,Input!$E$4:$E$1000)-SUMIF(Input!$I$4:$I$1000,summary!A72,Input!$L$4:$L$1000)</f>
        <v>-1000000</v>
      </c>
    </row>
    <row r="73" spans="1:6" x14ac:dyDescent="0.35">
      <c r="A73" s="4" t="s">
        <v>86</v>
      </c>
      <c r="B73" s="5">
        <f t="shared" si="6"/>
        <v>1925800</v>
      </c>
      <c r="C73" s="5">
        <f t="shared" si="7"/>
        <v>0</v>
      </c>
      <c r="D73" s="48">
        <f t="shared" si="8"/>
        <v>72</v>
      </c>
      <c r="F73" s="48">
        <f>SUMIF(Input!$B$4:$B$1000,summary!A73,Input!$E$4:$E$1000)-SUMIF(Input!$I$4:$I$1000,summary!A73,Input!$L$4:$L$1000)</f>
        <v>1925800</v>
      </c>
    </row>
    <row r="74" spans="1:6" x14ac:dyDescent="0.35">
      <c r="A74" s="4" t="s">
        <v>87</v>
      </c>
      <c r="B74" s="5">
        <f t="shared" si="6"/>
        <v>400000</v>
      </c>
      <c r="C74" s="5">
        <f t="shared" si="7"/>
        <v>0</v>
      </c>
      <c r="D74" s="48">
        <f t="shared" si="8"/>
        <v>73</v>
      </c>
      <c r="F74" s="48">
        <f>SUMIF(Input!$B$4:$B$1000,summary!A74,Input!$E$4:$E$1000)-SUMIF(Input!$I$4:$I$1000,summary!A74,Input!$L$4:$L$1000)</f>
        <v>400000</v>
      </c>
    </row>
    <row r="75" spans="1:6" x14ac:dyDescent="0.35">
      <c r="A75" s="4" t="s">
        <v>88</v>
      </c>
      <c r="B75" s="5">
        <f t="shared" si="6"/>
        <v>928000</v>
      </c>
      <c r="C75" s="5">
        <f t="shared" si="7"/>
        <v>0</v>
      </c>
      <c r="D75" s="48">
        <f t="shared" si="8"/>
        <v>74</v>
      </c>
      <c r="F75" s="48">
        <f>SUMIF(Input!$B$4:$B$1000,summary!A75,Input!$E$4:$E$1000)-SUMIF(Input!$I$4:$I$1000,summary!A75,Input!$L$4:$L$1000)</f>
        <v>928000</v>
      </c>
    </row>
    <row r="76" spans="1:6" x14ac:dyDescent="0.35">
      <c r="A76" s="4" t="s">
        <v>89</v>
      </c>
      <c r="B76" s="5">
        <f t="shared" ref="B76:B99" si="9">IF(F76&gt;0,F76,0)</f>
        <v>820000</v>
      </c>
      <c r="C76" s="5">
        <f t="shared" ref="C76:C99" si="10">IF(F76&lt;0,-F76,0)</f>
        <v>0</v>
      </c>
      <c r="D76" s="48">
        <f t="shared" si="8"/>
        <v>75</v>
      </c>
      <c r="F76" s="48">
        <f>SUMIF(Input!$B$4:$B$1000,summary!A76,Input!$E$4:$E$1000)-SUMIF(Input!$I$4:$I$1000,summary!A76,Input!$L$4:$L$1000)</f>
        <v>820000</v>
      </c>
    </row>
    <row r="77" spans="1:6" x14ac:dyDescent="0.35">
      <c r="A77" s="4" t="s">
        <v>90</v>
      </c>
      <c r="B77" s="5">
        <f t="shared" si="9"/>
        <v>400000</v>
      </c>
      <c r="C77" s="5">
        <f t="shared" si="10"/>
        <v>0</v>
      </c>
      <c r="D77" s="48">
        <f t="shared" si="8"/>
        <v>76</v>
      </c>
      <c r="F77" s="48">
        <f>SUMIF(Input!$B$4:$B$1000,summary!A77,Input!$E$4:$E$1000)-SUMIF(Input!$I$4:$I$1000,summary!A77,Input!$L$4:$L$1000)</f>
        <v>400000</v>
      </c>
    </row>
    <row r="78" spans="1:6" x14ac:dyDescent="0.35">
      <c r="A78" s="4" t="s">
        <v>91</v>
      </c>
      <c r="B78" s="5">
        <f t="shared" si="9"/>
        <v>2360750</v>
      </c>
      <c r="C78" s="5">
        <f t="shared" si="10"/>
        <v>0</v>
      </c>
      <c r="D78" s="48">
        <f t="shared" si="8"/>
        <v>77</v>
      </c>
      <c r="F78" s="48">
        <f>SUMIF(Input!$B$4:$B$1000,summary!A78,Input!$E$4:$E$1000)-SUMIF(Input!$I$4:$I$1000,summary!A78,Input!$L$4:$L$1000)</f>
        <v>2360750</v>
      </c>
    </row>
    <row r="79" spans="1:6" x14ac:dyDescent="0.35">
      <c r="A79" s="4" t="s">
        <v>92</v>
      </c>
      <c r="B79" s="5">
        <f t="shared" si="9"/>
        <v>0</v>
      </c>
      <c r="C79" s="5">
        <f t="shared" si="10"/>
        <v>0</v>
      </c>
      <c r="D79" s="48">
        <f t="shared" si="8"/>
        <v>78</v>
      </c>
      <c r="F79" s="48">
        <f>SUMIF(Input!$B$4:$B$1000,summary!A79,Input!$E$4:$E$1000)-SUMIF(Input!$I$4:$I$1000,summary!A79,Input!$L$4:$L$1000)</f>
        <v>0</v>
      </c>
    </row>
    <row r="80" spans="1:6" x14ac:dyDescent="0.35">
      <c r="A80" s="4" t="s">
        <v>93</v>
      </c>
      <c r="B80" s="5">
        <f t="shared" si="9"/>
        <v>1825000</v>
      </c>
      <c r="C80" s="5">
        <f t="shared" si="10"/>
        <v>0</v>
      </c>
      <c r="D80" s="48">
        <f t="shared" si="8"/>
        <v>79</v>
      </c>
      <c r="F80" s="48">
        <f>SUMIF(Input!$B$4:$B$1000,summary!A80,Input!$E$4:$E$1000)-SUMIF(Input!$I$4:$I$1000,summary!A80,Input!$L$4:$L$1000)</f>
        <v>1825000</v>
      </c>
    </row>
    <row r="81" spans="1:6" x14ac:dyDescent="0.35">
      <c r="A81" s="4" t="s">
        <v>94</v>
      </c>
      <c r="B81" s="5">
        <f t="shared" si="9"/>
        <v>1600000</v>
      </c>
      <c r="C81" s="5">
        <f t="shared" si="10"/>
        <v>0</v>
      </c>
      <c r="D81" s="48">
        <f t="shared" si="8"/>
        <v>80</v>
      </c>
      <c r="F81" s="48">
        <f>SUMIF(Input!$B$4:$B$1000,summary!A81,Input!$E$4:$E$1000)-SUMIF(Input!$I$4:$I$1000,summary!A81,Input!$L$4:$L$1000)</f>
        <v>1600000</v>
      </c>
    </row>
    <row r="82" spans="1:6" x14ac:dyDescent="0.35">
      <c r="A82" s="4" t="s">
        <v>95</v>
      </c>
      <c r="B82" s="5">
        <f t="shared" si="9"/>
        <v>2683400</v>
      </c>
      <c r="C82" s="5">
        <f t="shared" si="10"/>
        <v>0</v>
      </c>
      <c r="D82" s="48">
        <f t="shared" si="8"/>
        <v>81</v>
      </c>
      <c r="F82" s="48">
        <f>SUMIF(Input!$B$4:$B$1000,summary!A82,Input!$E$4:$E$1000)-SUMIF(Input!$I$4:$I$1000,summary!A82,Input!$L$4:$L$1000)</f>
        <v>2683400</v>
      </c>
    </row>
    <row r="83" spans="1:6" x14ac:dyDescent="0.35">
      <c r="A83" s="4" t="s">
        <v>96</v>
      </c>
      <c r="B83" s="5">
        <f t="shared" si="9"/>
        <v>0</v>
      </c>
      <c r="C83" s="5">
        <f t="shared" si="10"/>
        <v>2483000</v>
      </c>
      <c r="D83" s="48">
        <f t="shared" si="8"/>
        <v>82</v>
      </c>
      <c r="F83" s="48">
        <f>SUMIF(Input!$B$4:$B$1000,summary!A83,Input!$E$4:$E$1000)-SUMIF(Input!$I$4:$I$1000,summary!A83,Input!$L$4:$L$1000)</f>
        <v>-2483000</v>
      </c>
    </row>
    <row r="84" spans="1:6" x14ac:dyDescent="0.35">
      <c r="A84" s="4" t="s">
        <v>97</v>
      </c>
      <c r="B84" s="5">
        <f t="shared" si="9"/>
        <v>90000</v>
      </c>
      <c r="C84" s="5">
        <f t="shared" si="10"/>
        <v>0</v>
      </c>
      <c r="D84" s="48">
        <f t="shared" si="8"/>
        <v>83</v>
      </c>
      <c r="E84" s="10"/>
      <c r="F84" s="48">
        <f>SUMIF(Input!$B$4:$B$1000,summary!A84,Input!$E$4:$E$1000)-SUMIF(Input!$I$4:$I$1000,summary!A84,Input!$L$4:$L$1000)</f>
        <v>90000</v>
      </c>
    </row>
    <row r="85" spans="1:6" x14ac:dyDescent="0.35">
      <c r="A85" s="4" t="s">
        <v>98</v>
      </c>
      <c r="B85" s="5">
        <f t="shared" si="9"/>
        <v>600000</v>
      </c>
      <c r="C85" s="5">
        <f t="shared" si="10"/>
        <v>0</v>
      </c>
      <c r="D85" s="48">
        <f t="shared" si="8"/>
        <v>84</v>
      </c>
      <c r="E85" s="10"/>
      <c r="F85" s="48">
        <f>SUMIF(Input!$B$4:$B$1000,summary!A85,Input!$E$4:$E$1000)-SUMIF(Input!$I$4:$I$1000,summary!A85,Input!$L$4:$L$1000)</f>
        <v>600000</v>
      </c>
    </row>
    <row r="86" spans="1:6" x14ac:dyDescent="0.35">
      <c r="A86" s="4" t="s">
        <v>99</v>
      </c>
      <c r="B86" s="5">
        <f t="shared" si="9"/>
        <v>0</v>
      </c>
      <c r="C86" s="5">
        <f t="shared" si="10"/>
        <v>0</v>
      </c>
      <c r="D86" s="48">
        <f t="shared" si="8"/>
        <v>85</v>
      </c>
      <c r="E86" s="10"/>
      <c r="F86" s="48">
        <f>SUMIF(Input!$B$4:$B$1000,summary!A86,Input!$E$4:$E$1000)-SUMIF(Input!$I$4:$I$1000,summary!A86,Input!$L$4:$L$1000)</f>
        <v>0</v>
      </c>
    </row>
    <row r="87" spans="1:6" x14ac:dyDescent="0.35">
      <c r="A87" s="4" t="s">
        <v>100</v>
      </c>
      <c r="B87" s="5">
        <f t="shared" si="9"/>
        <v>1531750</v>
      </c>
      <c r="C87" s="5">
        <f t="shared" si="10"/>
        <v>0</v>
      </c>
      <c r="D87" s="48">
        <f t="shared" si="8"/>
        <v>86</v>
      </c>
      <c r="E87" s="10"/>
      <c r="F87" s="48">
        <f>SUMIF(Input!$B$4:$B$1000,summary!A87,Input!$E$4:$E$1000)-SUMIF(Input!$I$4:$I$1000,summary!A87,Input!$L$4:$L$1000)</f>
        <v>1531750</v>
      </c>
    </row>
    <row r="88" spans="1:6" x14ac:dyDescent="0.35">
      <c r="A88" s="4" t="s">
        <v>101</v>
      </c>
      <c r="B88" s="5">
        <f t="shared" si="9"/>
        <v>705000</v>
      </c>
      <c r="C88" s="5">
        <f t="shared" si="10"/>
        <v>0</v>
      </c>
      <c r="D88" s="48">
        <f t="shared" si="8"/>
        <v>87</v>
      </c>
      <c r="E88" s="10"/>
      <c r="F88" s="48">
        <f>SUMIF(Input!$B$4:$B$1000,summary!A88,Input!$E$4:$E$1000)-SUMIF(Input!$I$4:$I$1000,summary!A88,Input!$L$4:$L$1000)</f>
        <v>705000</v>
      </c>
    </row>
    <row r="89" spans="1:6" x14ac:dyDescent="0.35">
      <c r="A89" s="4" t="s">
        <v>102</v>
      </c>
      <c r="B89" s="5">
        <f t="shared" si="9"/>
        <v>0</v>
      </c>
      <c r="C89" s="5">
        <f t="shared" si="10"/>
        <v>225000</v>
      </c>
      <c r="D89" s="48">
        <f t="shared" ref="D89:D120" si="11">D88+1</f>
        <v>88</v>
      </c>
      <c r="E89" s="10"/>
      <c r="F89" s="48">
        <f>SUMIF(Input!$B$4:$B$1000,summary!A89,Input!$E$4:$E$1000)-SUMIF(Input!$I$4:$I$1000,summary!A89,Input!$L$4:$L$1000)</f>
        <v>-225000</v>
      </c>
    </row>
    <row r="90" spans="1:6" x14ac:dyDescent="0.35">
      <c r="A90" s="4" t="s">
        <v>103</v>
      </c>
      <c r="B90" s="5">
        <f t="shared" si="9"/>
        <v>1419800</v>
      </c>
      <c r="C90" s="5">
        <f t="shared" si="10"/>
        <v>0</v>
      </c>
      <c r="D90" s="48">
        <f t="shared" si="11"/>
        <v>89</v>
      </c>
      <c r="E90" s="10"/>
      <c r="F90" s="48">
        <f>SUMIF(Input!$B$4:$B$1000,summary!A90,Input!$E$4:$E$1000)-SUMIF(Input!$I$4:$I$1000,summary!A90,Input!$L$4:$L$1000)</f>
        <v>1419800</v>
      </c>
    </row>
    <row r="91" spans="1:6" x14ac:dyDescent="0.35">
      <c r="A91" s="4" t="s">
        <v>104</v>
      </c>
      <c r="B91" s="5">
        <f t="shared" si="9"/>
        <v>1419800</v>
      </c>
      <c r="C91" s="5">
        <f t="shared" si="10"/>
        <v>0</v>
      </c>
      <c r="D91" s="48">
        <f t="shared" si="11"/>
        <v>90</v>
      </c>
      <c r="E91" s="10"/>
      <c r="F91" s="48">
        <f>SUMIF(Input!$B$4:$B$1000,summary!A91,Input!$E$4:$E$1000)-SUMIF(Input!$I$4:$I$1000,summary!A91,Input!$L$4:$L$1000)</f>
        <v>1419800</v>
      </c>
    </row>
    <row r="92" spans="1:6" x14ac:dyDescent="0.35">
      <c r="A92" s="4" t="s">
        <v>105</v>
      </c>
      <c r="B92" s="5">
        <f t="shared" si="9"/>
        <v>961200</v>
      </c>
      <c r="C92" s="5">
        <f t="shared" si="10"/>
        <v>0</v>
      </c>
      <c r="D92" s="48">
        <f t="shared" si="11"/>
        <v>91</v>
      </c>
      <c r="E92" s="10"/>
      <c r="F92" s="48">
        <f>SUMIF(Input!$B$4:$B$1000,summary!A92,Input!$E$4:$E$1000)-SUMIF(Input!$I$4:$I$1000,summary!A92,Input!$L$4:$L$1000)</f>
        <v>961200</v>
      </c>
    </row>
    <row r="93" spans="1:6" x14ac:dyDescent="0.35">
      <c r="A93" s="4" t="s">
        <v>106</v>
      </c>
      <c r="B93" s="5">
        <f t="shared" si="9"/>
        <v>0</v>
      </c>
      <c r="C93" s="5">
        <f t="shared" si="10"/>
        <v>191000</v>
      </c>
      <c r="D93" s="48">
        <f t="shared" si="11"/>
        <v>92</v>
      </c>
      <c r="F93" s="48">
        <f>SUMIF(Input!$B$4:$B$1000,summary!A93,Input!$E$4:$E$1000)-SUMIF(Input!$I$4:$I$1000,summary!A93,Input!$L$4:$L$1000)</f>
        <v>-191000</v>
      </c>
    </row>
    <row r="94" spans="1:6" x14ac:dyDescent="0.35">
      <c r="A94" s="4" t="s">
        <v>107</v>
      </c>
      <c r="B94" s="5">
        <f t="shared" si="9"/>
        <v>0</v>
      </c>
      <c r="C94" s="5">
        <f t="shared" si="10"/>
        <v>1246000</v>
      </c>
      <c r="D94" s="48">
        <f t="shared" si="11"/>
        <v>93</v>
      </c>
      <c r="E94" s="10"/>
      <c r="F94" s="48">
        <f>SUMIF(Input!$B$4:$B$1000,summary!A94,Input!$E$4:$E$1000)-SUMIF(Input!$I$4:$I$1000,summary!A94,Input!$L$4:$L$1000)</f>
        <v>-1246000</v>
      </c>
    </row>
    <row r="95" spans="1:6" x14ac:dyDescent="0.35">
      <c r="A95" s="4" t="s">
        <v>108</v>
      </c>
      <c r="B95" s="5">
        <f t="shared" si="9"/>
        <v>0</v>
      </c>
      <c r="C95" s="5">
        <f t="shared" si="10"/>
        <v>185000</v>
      </c>
      <c r="D95" s="48">
        <f t="shared" si="11"/>
        <v>94</v>
      </c>
      <c r="E95" s="10"/>
      <c r="F95" s="48">
        <f>SUMIF(Input!$B$4:$B$1000,summary!A95,Input!$E$4:$E$1000)-SUMIF(Input!$I$4:$I$1000,summary!A95,Input!$L$4:$L$1000)</f>
        <v>-185000</v>
      </c>
    </row>
    <row r="96" spans="1:6" x14ac:dyDescent="0.35">
      <c r="A96" s="4" t="s">
        <v>109</v>
      </c>
      <c r="B96" s="5">
        <f t="shared" si="9"/>
        <v>0</v>
      </c>
      <c r="C96" s="5">
        <f t="shared" si="10"/>
        <v>676000</v>
      </c>
      <c r="D96" s="48">
        <f t="shared" si="11"/>
        <v>95</v>
      </c>
      <c r="E96" s="10"/>
      <c r="F96" s="48">
        <f>SUMIF(Input!$B$4:$B$1000,summary!A96,Input!$E$4:$E$1000)-SUMIF(Input!$I$4:$I$1000,summary!A96,Input!$L$4:$L$1000)</f>
        <v>-676000</v>
      </c>
    </row>
    <row r="97" spans="1:6" x14ac:dyDescent="0.35">
      <c r="A97" s="4" t="s">
        <v>110</v>
      </c>
      <c r="B97" s="5">
        <f t="shared" si="9"/>
        <v>0</v>
      </c>
      <c r="C97" s="5">
        <f t="shared" si="10"/>
        <v>700000</v>
      </c>
      <c r="D97" s="48">
        <f t="shared" si="11"/>
        <v>96</v>
      </c>
      <c r="E97" s="10"/>
      <c r="F97" s="48">
        <f>SUMIF(Input!$B$4:$B$1000,summary!A97,Input!$E$4:$E$1000)-SUMIF(Input!$I$4:$I$1000,summary!A97,Input!$L$4:$L$1000)</f>
        <v>-700000</v>
      </c>
    </row>
    <row r="98" spans="1:6" x14ac:dyDescent="0.35">
      <c r="A98" s="4" t="s">
        <v>111</v>
      </c>
      <c r="B98" s="5">
        <f t="shared" si="9"/>
        <v>0</v>
      </c>
      <c r="C98" s="5">
        <f t="shared" si="10"/>
        <v>1783000</v>
      </c>
      <c r="D98" s="48">
        <f t="shared" si="11"/>
        <v>97</v>
      </c>
      <c r="E98" s="10"/>
      <c r="F98" s="48">
        <f>SUMIF(Input!$B$4:$B$1000,summary!A98,Input!$E$4:$E$1000)-SUMIF(Input!$I$4:$I$1000,summary!A98,Input!$L$4:$L$1000)</f>
        <v>-1783000</v>
      </c>
    </row>
    <row r="99" spans="1:6" x14ac:dyDescent="0.35">
      <c r="A99" s="4" t="s">
        <v>112</v>
      </c>
      <c r="B99" s="5">
        <f t="shared" si="9"/>
        <v>839200</v>
      </c>
      <c r="C99" s="5">
        <f t="shared" si="10"/>
        <v>0</v>
      </c>
      <c r="D99" s="48">
        <f t="shared" si="11"/>
        <v>98</v>
      </c>
      <c r="E99" s="10"/>
      <c r="F99" s="48">
        <f>SUMIF(Input!$B$4:$B$1000,summary!A99,Input!$E$4:$E$1000)-SUMIF(Input!$I$4:$I$1000,summary!A99,Input!$L$4:$L$1000)</f>
        <v>839200</v>
      </c>
    </row>
    <row r="100" spans="1:6" ht="21" customHeight="1" x14ac:dyDescent="0.4">
      <c r="A100" s="54" t="s">
        <v>113</v>
      </c>
      <c r="B100" s="55"/>
      <c r="C100" s="55"/>
      <c r="D100" s="48">
        <f t="shared" si="11"/>
        <v>99</v>
      </c>
      <c r="E100" s="37">
        <f>SUM(C101:C116)-SUM(B101:B116)</f>
        <v>-8012998</v>
      </c>
    </row>
    <row r="101" spans="1:6" x14ac:dyDescent="0.35">
      <c r="A101" s="4" t="s">
        <v>114</v>
      </c>
      <c r="B101" s="5">
        <f t="shared" ref="B101:B116" si="12">IF(F101&gt;0,F101,0)</f>
        <v>0</v>
      </c>
      <c r="C101" s="5">
        <f t="shared" ref="C101:C116" si="13">IF(F101&lt;0,-F101,0)</f>
        <v>5000000</v>
      </c>
      <c r="D101" s="48">
        <f t="shared" si="11"/>
        <v>100</v>
      </c>
      <c r="F101" s="48">
        <f>SUMIF(Input!$B$4:$B$1000,summary!A101,Input!$E$4:$E$1000)-SUMIF(Input!$I$4:$I$1000,summary!A101,Input!$L$4:$L$1000)</f>
        <v>-5000000</v>
      </c>
    </row>
    <row r="102" spans="1:6" x14ac:dyDescent="0.35">
      <c r="A102" s="4" t="s">
        <v>115</v>
      </c>
      <c r="B102" s="5">
        <f t="shared" si="12"/>
        <v>0</v>
      </c>
      <c r="C102" s="5">
        <f t="shared" si="13"/>
        <v>639000</v>
      </c>
      <c r="D102" s="48">
        <f t="shared" si="11"/>
        <v>101</v>
      </c>
      <c r="F102" s="48">
        <f>SUMIF(Input!$B$4:$B$1000,summary!A102,Input!$E$4:$E$1000)-SUMIF(Input!$I$4:$I$1000,summary!A102,Input!$L$4:$L$1000)</f>
        <v>-639000</v>
      </c>
    </row>
    <row r="103" spans="1:6" x14ac:dyDescent="0.35">
      <c r="A103" s="4" t="s">
        <v>116</v>
      </c>
      <c r="B103" s="5">
        <f t="shared" si="12"/>
        <v>6036150</v>
      </c>
      <c r="C103" s="5">
        <f t="shared" si="13"/>
        <v>0</v>
      </c>
      <c r="D103" s="48">
        <f t="shared" si="11"/>
        <v>102</v>
      </c>
      <c r="F103" s="48">
        <f>SUMIF(Input!$B$4:$B$1000,summary!A103,Input!$E$4:$E$1000)-SUMIF(Input!$I$4:$I$1000,summary!A103,Input!$L$4:$L$1000)</f>
        <v>6036150</v>
      </c>
    </row>
    <row r="104" spans="1:6" x14ac:dyDescent="0.35">
      <c r="A104" s="4" t="s">
        <v>117</v>
      </c>
      <c r="B104" s="5">
        <f t="shared" si="12"/>
        <v>5864500</v>
      </c>
      <c r="C104" s="5">
        <f t="shared" si="13"/>
        <v>0</v>
      </c>
      <c r="D104" s="48">
        <f t="shared" si="11"/>
        <v>103</v>
      </c>
      <c r="F104" s="48">
        <f>SUMIF(Input!$B$4:$B$1000,summary!A104,Input!$E$4:$E$1000)-SUMIF(Input!$I$4:$I$1000,summary!A104,Input!$L$4:$L$1000)</f>
        <v>5864500</v>
      </c>
    </row>
    <row r="105" spans="1:6" x14ac:dyDescent="0.35">
      <c r="A105" s="4" t="s">
        <v>118</v>
      </c>
      <c r="B105" s="5">
        <f t="shared" si="12"/>
        <v>0</v>
      </c>
      <c r="C105" s="5">
        <f t="shared" si="13"/>
        <v>81000</v>
      </c>
      <c r="D105" s="48">
        <f t="shared" si="11"/>
        <v>104</v>
      </c>
      <c r="F105" s="48">
        <f>SUMIF(Input!$B$4:$B$1000,summary!A105,Input!$E$4:$E$1000)-SUMIF(Input!$I$4:$I$1000,summary!A105,Input!$L$4:$L$1000)</f>
        <v>-81000</v>
      </c>
    </row>
    <row r="106" spans="1:6" x14ac:dyDescent="0.35">
      <c r="A106" s="4" t="s">
        <v>119</v>
      </c>
      <c r="B106" s="5">
        <f t="shared" si="12"/>
        <v>8470</v>
      </c>
      <c r="C106" s="5">
        <f t="shared" si="13"/>
        <v>0</v>
      </c>
      <c r="D106" s="48">
        <f t="shared" si="11"/>
        <v>105</v>
      </c>
      <c r="F106" s="48">
        <f>SUMIF(Input!$B$4:$B$1000,summary!A106,Input!$E$4:$E$1000)-SUMIF(Input!$I$4:$I$1000,summary!A106,Input!$L$4:$L$1000)</f>
        <v>8470</v>
      </c>
    </row>
    <row r="107" spans="1:6" x14ac:dyDescent="0.35">
      <c r="A107" s="4" t="s">
        <v>120</v>
      </c>
      <c r="B107" s="5">
        <f t="shared" si="12"/>
        <v>717500</v>
      </c>
      <c r="C107" s="5">
        <f t="shared" si="13"/>
        <v>0</v>
      </c>
      <c r="D107" s="48">
        <f t="shared" si="11"/>
        <v>106</v>
      </c>
      <c r="F107" s="48">
        <f>SUMIF(Input!$B$4:$B$1000,summary!A107,Input!$E$4:$E$1000)-SUMIF(Input!$I$4:$I$1000,summary!A107,Input!$L$4:$L$1000)</f>
        <v>717500</v>
      </c>
    </row>
    <row r="108" spans="1:6" x14ac:dyDescent="0.35">
      <c r="A108" s="4" t="s">
        <v>121</v>
      </c>
      <c r="B108" s="5">
        <f t="shared" si="12"/>
        <v>475000</v>
      </c>
      <c r="C108" s="5">
        <f t="shared" si="13"/>
        <v>0</v>
      </c>
      <c r="D108" s="48">
        <f t="shared" si="11"/>
        <v>107</v>
      </c>
      <c r="F108" s="48">
        <f>SUMIF(Input!$B$4:$B$1000,summary!A108,Input!$E$4:$E$1000)-SUMIF(Input!$I$4:$I$1000,summary!A108,Input!$L$4:$L$1000)</f>
        <v>475000</v>
      </c>
    </row>
    <row r="109" spans="1:6" x14ac:dyDescent="0.35">
      <c r="A109" s="4" t="s">
        <v>122</v>
      </c>
      <c r="B109" s="5">
        <f t="shared" si="12"/>
        <v>699098</v>
      </c>
      <c r="C109" s="5">
        <f t="shared" si="13"/>
        <v>0</v>
      </c>
      <c r="D109" s="48">
        <f t="shared" si="11"/>
        <v>108</v>
      </c>
      <c r="F109" s="48">
        <f>SUMIF(Input!$B$4:$B$1000,summary!A109,Input!$E$4:$E$1000)-SUMIF(Input!$I$4:$I$1000,summary!A109,Input!$L$4:$L$1000)</f>
        <v>699098</v>
      </c>
    </row>
    <row r="110" spans="1:6" x14ac:dyDescent="0.35">
      <c r="A110" s="4" t="s">
        <v>123</v>
      </c>
      <c r="B110" s="5">
        <f t="shared" si="12"/>
        <v>400000</v>
      </c>
      <c r="C110" s="5">
        <f t="shared" si="13"/>
        <v>0</v>
      </c>
      <c r="D110" s="48">
        <f t="shared" si="11"/>
        <v>109</v>
      </c>
      <c r="F110" s="48">
        <f>SUMIF(Input!$B$4:$B$1000,summary!A110,Input!$E$4:$E$1000)-SUMIF(Input!$I$4:$I$1000,summary!A110,Input!$L$4:$L$1000)</f>
        <v>400000</v>
      </c>
    </row>
    <row r="111" spans="1:6" x14ac:dyDescent="0.35">
      <c r="A111" s="4" t="s">
        <v>124</v>
      </c>
      <c r="B111" s="5">
        <f t="shared" si="12"/>
        <v>0</v>
      </c>
      <c r="C111" s="5">
        <f t="shared" si="13"/>
        <v>222800</v>
      </c>
      <c r="D111" s="48">
        <f t="shared" si="11"/>
        <v>110</v>
      </c>
      <c r="F111" s="48">
        <f>SUMIF(Input!$B$4:$B$1000,summary!A111,Input!$E$4:$E$1000)-SUMIF(Input!$I$4:$I$1000,summary!A111,Input!$L$4:$L$1000)</f>
        <v>-222800</v>
      </c>
    </row>
    <row r="112" spans="1:6" x14ac:dyDescent="0.35">
      <c r="A112" s="4" t="s">
        <v>125</v>
      </c>
      <c r="B112" s="5">
        <f t="shared" si="12"/>
        <v>202770</v>
      </c>
      <c r="C112" s="5">
        <f t="shared" si="13"/>
        <v>0</v>
      </c>
      <c r="D112" s="48">
        <f t="shared" si="11"/>
        <v>111</v>
      </c>
      <c r="F112" s="48">
        <f>SUMIF(Input!$B$4:$B$1000,summary!A112,Input!$E$4:$E$1000)-SUMIF(Input!$I$4:$I$1000,summary!A112,Input!$L$4:$L$1000)</f>
        <v>202770</v>
      </c>
    </row>
    <row r="113" spans="1:8" x14ac:dyDescent="0.35">
      <c r="A113" s="4" t="s">
        <v>126</v>
      </c>
      <c r="B113" s="5">
        <f t="shared" si="12"/>
        <v>0</v>
      </c>
      <c r="C113" s="5">
        <f t="shared" si="13"/>
        <v>500000</v>
      </c>
      <c r="D113" s="48">
        <f t="shared" si="11"/>
        <v>112</v>
      </c>
      <c r="E113" s="10"/>
      <c r="F113" s="48">
        <f>SUMIF(Input!$B$4:$B$1000,summary!A113,Input!$E$4:$E$1000)-SUMIF(Input!$I$4:$I$1000,summary!A113,Input!$L$4:$L$1000)</f>
        <v>-500000</v>
      </c>
    </row>
    <row r="114" spans="1:8" x14ac:dyDescent="0.35">
      <c r="A114" s="4" t="s">
        <v>127</v>
      </c>
      <c r="B114" s="5">
        <f t="shared" si="12"/>
        <v>123000</v>
      </c>
      <c r="C114" s="5">
        <f t="shared" si="13"/>
        <v>0</v>
      </c>
      <c r="D114" s="48">
        <f t="shared" si="11"/>
        <v>113</v>
      </c>
      <c r="E114" s="10"/>
      <c r="F114" s="48">
        <f>SUMIF(Input!$B$4:$B$1000,summary!A114,Input!$E$4:$E$1000)-SUMIF(Input!$I$4:$I$1000,summary!A114,Input!$L$4:$L$1000)</f>
        <v>123000</v>
      </c>
    </row>
    <row r="115" spans="1:8" x14ac:dyDescent="0.35">
      <c r="A115" s="4" t="s">
        <v>128</v>
      </c>
      <c r="B115" s="5">
        <f t="shared" si="12"/>
        <v>0</v>
      </c>
      <c r="C115" s="5">
        <f t="shared" si="13"/>
        <v>200000</v>
      </c>
      <c r="D115" s="48">
        <f t="shared" si="11"/>
        <v>114</v>
      </c>
      <c r="E115" s="10"/>
      <c r="F115" s="48">
        <f>SUMIF(Input!$B$4:$B$1000,summary!A115,Input!$E$4:$E$1000)-SUMIF(Input!$I$4:$I$1000,summary!A115,Input!$L$4:$L$1000)</f>
        <v>-200000</v>
      </c>
    </row>
    <row r="116" spans="1:8" x14ac:dyDescent="0.35">
      <c r="A116" s="4" t="s">
        <v>129</v>
      </c>
      <c r="B116" s="5">
        <f t="shared" si="12"/>
        <v>129310</v>
      </c>
      <c r="C116" s="5">
        <f t="shared" si="13"/>
        <v>0</v>
      </c>
      <c r="D116" s="48">
        <f t="shared" si="11"/>
        <v>115</v>
      </c>
      <c r="E116" s="10"/>
      <c r="F116" s="48">
        <f>SUMIF(Input!$B$4:$B$1000,summary!A116,Input!$E$4:$E$1000)-SUMIF(Input!$I$4:$I$1000,summary!A116,Input!$L$4:$L$1000)</f>
        <v>129310</v>
      </c>
    </row>
    <row r="117" spans="1:8" ht="21" customHeight="1" x14ac:dyDescent="0.4">
      <c r="A117" s="57" t="s">
        <v>130</v>
      </c>
      <c r="B117" s="55"/>
      <c r="C117" s="55"/>
      <c r="D117" s="48">
        <f t="shared" si="11"/>
        <v>116</v>
      </c>
      <c r="E117" s="37">
        <f>SUM(C118:C125)-SUM(B118:B125)</f>
        <v>-2339100</v>
      </c>
    </row>
    <row r="118" spans="1:8" x14ac:dyDescent="0.35">
      <c r="A118" s="4" t="s">
        <v>131</v>
      </c>
      <c r="B118" s="5">
        <f t="shared" ref="B118:B125" si="14">IF(F118&gt;0,F118,0)</f>
        <v>1000000</v>
      </c>
      <c r="C118" s="5">
        <f t="shared" ref="C118:C125" si="15">IF(F118&lt;0,-F118,0)</f>
        <v>0</v>
      </c>
      <c r="D118" s="48">
        <f t="shared" si="11"/>
        <v>117</v>
      </c>
      <c r="E118" s="10"/>
      <c r="F118" s="48">
        <f>SUMIF(Input!$B$4:$B$1000,summary!A118,Input!$E$4:$E$1000)-SUMIF(Input!$I$4:$I$1000,summary!A118,Input!$L$4:$L$1000)</f>
        <v>1000000</v>
      </c>
    </row>
    <row r="119" spans="1:8" x14ac:dyDescent="0.35">
      <c r="A119" s="4" t="s">
        <v>132</v>
      </c>
      <c r="B119" s="5">
        <f t="shared" si="14"/>
        <v>1045000</v>
      </c>
      <c r="C119" s="5">
        <f t="shared" si="15"/>
        <v>0</v>
      </c>
      <c r="D119" s="48">
        <f t="shared" si="11"/>
        <v>118</v>
      </c>
      <c r="E119" s="10"/>
      <c r="F119" s="48">
        <f>SUMIF(Input!$B$4:$B$1000,summary!A119,Input!$E$4:$E$1000)-SUMIF(Input!$I$4:$I$1000,summary!A119,Input!$L$4:$L$1000)</f>
        <v>1045000</v>
      </c>
    </row>
    <row r="120" spans="1:8" x14ac:dyDescent="0.35">
      <c r="A120" s="4" t="s">
        <v>133</v>
      </c>
      <c r="B120" s="5">
        <f t="shared" si="14"/>
        <v>680000</v>
      </c>
      <c r="C120" s="5">
        <f t="shared" si="15"/>
        <v>0</v>
      </c>
      <c r="D120" s="48">
        <f t="shared" si="11"/>
        <v>119</v>
      </c>
      <c r="E120" s="10"/>
      <c r="F120" s="48">
        <f>SUMIF(Input!$B$4:$B$1000,summary!A120,Input!$E$4:$E$1000)-SUMIF(Input!$I$4:$I$1000,summary!A120,Input!$L$4:$L$1000)</f>
        <v>680000</v>
      </c>
    </row>
    <row r="121" spans="1:8" x14ac:dyDescent="0.35">
      <c r="A121" s="4" t="s">
        <v>134</v>
      </c>
      <c r="B121" s="5">
        <f t="shared" si="14"/>
        <v>110000</v>
      </c>
      <c r="C121" s="5">
        <f t="shared" si="15"/>
        <v>0</v>
      </c>
      <c r="D121" s="48">
        <f t="shared" ref="D121:D140" si="16">D120+1</f>
        <v>120</v>
      </c>
      <c r="E121" s="10"/>
      <c r="F121" s="48">
        <f>SUMIF(Input!$B$4:$B$1000,summary!A121,Input!$E$4:$E$1000)-SUMIF(Input!$I$4:$I$1000,summary!A121,Input!$L$4:$L$1000)</f>
        <v>110000</v>
      </c>
    </row>
    <row r="122" spans="1:8" x14ac:dyDescent="0.35">
      <c r="A122" s="4" t="s">
        <v>135</v>
      </c>
      <c r="B122" s="5">
        <f t="shared" si="14"/>
        <v>537000</v>
      </c>
      <c r="C122" s="5">
        <f t="shared" si="15"/>
        <v>0</v>
      </c>
      <c r="D122" s="48">
        <f t="shared" si="16"/>
        <v>121</v>
      </c>
      <c r="E122" s="10"/>
      <c r="F122" s="48">
        <f>SUMIF(Input!$B$4:$B$1000,summary!A122,Input!$E$4:$E$1000)-SUMIF(Input!$I$4:$I$1000,summary!A122,Input!$L$4:$L$1000)</f>
        <v>537000</v>
      </c>
      <c r="G122" s="9"/>
    </row>
    <row r="123" spans="1:8" x14ac:dyDescent="0.35">
      <c r="A123" s="4" t="s">
        <v>136</v>
      </c>
      <c r="B123" s="5">
        <f t="shared" si="14"/>
        <v>0</v>
      </c>
      <c r="C123" s="5">
        <f t="shared" si="15"/>
        <v>1482900</v>
      </c>
      <c r="D123" s="48">
        <f t="shared" si="16"/>
        <v>122</v>
      </c>
      <c r="E123" s="10"/>
      <c r="F123" s="48">
        <f>SUMIF(Input!$B$4:$B$1000,summary!A123,Input!$E$4:$E$1000)-SUMIF(Input!$I$4:$I$1000,summary!A123,Input!$L$4:$L$1000)</f>
        <v>-1482900</v>
      </c>
      <c r="G123" s="48">
        <f>3222100+382900</f>
        <v>3605000</v>
      </c>
      <c r="H123" s="48" t="s">
        <v>137</v>
      </c>
    </row>
    <row r="124" spans="1:8" x14ac:dyDescent="0.35">
      <c r="A124" s="4" t="s">
        <v>138</v>
      </c>
      <c r="B124" s="5">
        <f t="shared" si="14"/>
        <v>50000</v>
      </c>
      <c r="C124" s="5">
        <f t="shared" si="15"/>
        <v>0</v>
      </c>
      <c r="D124" s="48">
        <f t="shared" si="16"/>
        <v>123</v>
      </c>
      <c r="E124" s="10"/>
      <c r="F124" s="48">
        <f>SUMIF(Input!$B$4:$B$1000,summary!A124,Input!$E$4:$E$1000)-SUMIF(Input!$I$4:$I$1000,summary!A124,Input!$L$4:$L$1000)</f>
        <v>50000</v>
      </c>
    </row>
    <row r="125" spans="1:8" x14ac:dyDescent="0.35">
      <c r="A125" s="4" t="s">
        <v>139</v>
      </c>
      <c r="B125" s="5">
        <f t="shared" si="14"/>
        <v>400000</v>
      </c>
      <c r="C125" s="5">
        <f t="shared" si="15"/>
        <v>0</v>
      </c>
      <c r="D125" s="48">
        <f t="shared" si="16"/>
        <v>124</v>
      </c>
      <c r="E125" s="10"/>
      <c r="F125" s="48">
        <f>SUMIF(Input!$B$4:$B$1000,summary!A125,Input!$E$4:$E$1000)-SUMIF(Input!$I$4:$I$1000,summary!A125,Input!$L$4:$L$1000)</f>
        <v>400000</v>
      </c>
    </row>
    <row r="126" spans="1:8" ht="21" customHeight="1" x14ac:dyDescent="0.4">
      <c r="A126" s="54" t="s">
        <v>140</v>
      </c>
      <c r="B126" s="55"/>
      <c r="C126" s="55"/>
      <c r="D126" s="48">
        <f t="shared" si="16"/>
        <v>125</v>
      </c>
      <c r="E126" s="37">
        <f>SUM(C127:C148)-SUM(B127:B148)</f>
        <v>-4012410</v>
      </c>
    </row>
    <row r="127" spans="1:8" x14ac:dyDescent="0.35">
      <c r="A127" s="4" t="s">
        <v>141</v>
      </c>
      <c r="B127" s="5">
        <f t="shared" ref="B127:B148" si="17">IF(F127&gt;0,F127,0)</f>
        <v>12490000</v>
      </c>
      <c r="C127" s="5">
        <f t="shared" ref="C127:C148" si="18">IF(F127&lt;0,-F127,0)</f>
        <v>0</v>
      </c>
      <c r="D127" s="48">
        <f t="shared" si="16"/>
        <v>126</v>
      </c>
      <c r="F127" s="48">
        <f>SUMIF(Input!$B$4:$B$1000,summary!A127,Input!$E$4:$E$1000)-SUMIF(Input!$I$4:$I$1000,summary!A127,Input!$L$4:$L$1000)</f>
        <v>12490000</v>
      </c>
    </row>
    <row r="128" spans="1:8" x14ac:dyDescent="0.35">
      <c r="A128" s="4" t="s">
        <v>142</v>
      </c>
      <c r="B128" s="5">
        <f t="shared" si="17"/>
        <v>0</v>
      </c>
      <c r="C128" s="5">
        <f t="shared" si="18"/>
        <v>3982000</v>
      </c>
      <c r="D128" s="48">
        <f t="shared" si="16"/>
        <v>127</v>
      </c>
      <c r="F128" s="48">
        <f>SUMIF(Input!$B$4:$B$1000,summary!A128,Input!$E$4:$E$1000)-SUMIF(Input!$I$4:$I$1000,summary!A128,Input!$L$4:$L$1000)</f>
        <v>-3982000</v>
      </c>
    </row>
    <row r="129" spans="1:6" x14ac:dyDescent="0.35">
      <c r="A129" s="4" t="s">
        <v>143</v>
      </c>
      <c r="B129" s="5">
        <f t="shared" si="17"/>
        <v>0</v>
      </c>
      <c r="C129" s="5">
        <f t="shared" si="18"/>
        <v>1200000</v>
      </c>
      <c r="D129" s="48">
        <f t="shared" si="16"/>
        <v>128</v>
      </c>
      <c r="F129" s="48">
        <f>SUMIF(Input!$B$4:$B$1000,summary!A129,Input!$E$4:$E$1000)-SUMIF(Input!$I$4:$I$1000,summary!A129,Input!$L$4:$L$1000)</f>
        <v>-1200000</v>
      </c>
    </row>
    <row r="130" spans="1:6" x14ac:dyDescent="0.35">
      <c r="A130" s="4" t="s">
        <v>144</v>
      </c>
      <c r="B130" s="5">
        <f t="shared" si="17"/>
        <v>0</v>
      </c>
      <c r="C130" s="5">
        <f t="shared" si="18"/>
        <v>4000000</v>
      </c>
      <c r="D130" s="48">
        <f t="shared" si="16"/>
        <v>129</v>
      </c>
      <c r="F130" s="48">
        <f>SUMIF(Input!$B$4:$B$1000,summary!A130,Input!$E$4:$E$1000)-SUMIF(Input!$I$4:$I$1000,summary!A130,Input!$L$4:$L$1000)</f>
        <v>-4000000</v>
      </c>
    </row>
    <row r="131" spans="1:6" x14ac:dyDescent="0.35">
      <c r="A131" s="4" t="s">
        <v>145</v>
      </c>
      <c r="B131" s="5">
        <f t="shared" si="17"/>
        <v>197000</v>
      </c>
      <c r="C131" s="5">
        <f t="shared" si="18"/>
        <v>0</v>
      </c>
      <c r="D131" s="48">
        <f t="shared" si="16"/>
        <v>130</v>
      </c>
      <c r="F131" s="48">
        <f>SUMIF(Input!$B$4:$B$1000,summary!A131,Input!$E$4:$E$1000)-SUMIF(Input!$I$4:$I$1000,summary!A131,Input!$L$4:$L$1000)</f>
        <v>197000</v>
      </c>
    </row>
    <row r="132" spans="1:6" x14ac:dyDescent="0.35">
      <c r="A132" s="4" t="s">
        <v>146</v>
      </c>
      <c r="B132" s="5">
        <f t="shared" si="17"/>
        <v>2056660</v>
      </c>
      <c r="C132" s="5">
        <f t="shared" si="18"/>
        <v>0</v>
      </c>
      <c r="D132" s="48">
        <f t="shared" si="16"/>
        <v>131</v>
      </c>
      <c r="F132" s="48">
        <f>SUMIF(Input!$B$4:$B$1000,summary!A132,Input!$E$4:$E$1000)-SUMIF(Input!$I$4:$I$1000,summary!A132,Input!$L$4:$L$1000)</f>
        <v>2056660</v>
      </c>
    </row>
    <row r="133" spans="1:6" x14ac:dyDescent="0.35">
      <c r="A133" s="4" t="s">
        <v>147</v>
      </c>
      <c r="B133" s="5">
        <f t="shared" si="17"/>
        <v>0</v>
      </c>
      <c r="C133" s="5">
        <f t="shared" si="18"/>
        <v>100000</v>
      </c>
      <c r="D133" s="48">
        <f t="shared" si="16"/>
        <v>132</v>
      </c>
      <c r="F133" s="48">
        <f>SUMIF(Input!$B$4:$B$1000,summary!A133,Input!$E$4:$E$1000)-SUMIF(Input!$I$4:$I$1000,summary!A133,Input!$L$4:$L$1000)</f>
        <v>-100000</v>
      </c>
    </row>
    <row r="134" spans="1:6" x14ac:dyDescent="0.35">
      <c r="A134" s="4" t="s">
        <v>148</v>
      </c>
      <c r="B134" s="5">
        <f t="shared" si="17"/>
        <v>0</v>
      </c>
      <c r="C134" s="5">
        <f t="shared" si="18"/>
        <v>60000</v>
      </c>
      <c r="D134" s="48">
        <f t="shared" si="16"/>
        <v>133</v>
      </c>
      <c r="F134" s="48">
        <f>SUMIF(Input!$B$4:$B$1000,summary!A134,Input!$E$4:$E$1000)-SUMIF(Input!$I$4:$I$1000,summary!A134,Input!$L$4:$L$1000)</f>
        <v>-60000</v>
      </c>
    </row>
    <row r="135" spans="1:6" x14ac:dyDescent="0.35">
      <c r="A135" s="4" t="s">
        <v>149</v>
      </c>
      <c r="B135" s="5">
        <f t="shared" si="17"/>
        <v>0</v>
      </c>
      <c r="C135" s="5">
        <f t="shared" si="18"/>
        <v>125000</v>
      </c>
      <c r="D135" s="48">
        <f t="shared" si="16"/>
        <v>134</v>
      </c>
      <c r="F135" s="48">
        <f>SUMIF(Input!$B$4:$B$1000,summary!A135,Input!$E$4:$E$1000)-SUMIF(Input!$I$4:$I$1000,summary!A135,Input!$L$4:$L$1000)</f>
        <v>-125000</v>
      </c>
    </row>
    <row r="136" spans="1:6" x14ac:dyDescent="0.35">
      <c r="A136" s="4" t="s">
        <v>150</v>
      </c>
      <c r="B136" s="5">
        <f t="shared" si="17"/>
        <v>0</v>
      </c>
      <c r="C136" s="5">
        <f t="shared" si="18"/>
        <v>2443500</v>
      </c>
      <c r="D136" s="48">
        <f t="shared" si="16"/>
        <v>135</v>
      </c>
      <c r="F136" s="48">
        <f>SUMIF(Input!$B$4:$B$1000,summary!A136,Input!$E$4:$E$1000)-SUMIF(Input!$I$4:$I$1000,summary!A136,Input!$L$4:$L$1000)</f>
        <v>-2443500</v>
      </c>
    </row>
    <row r="137" spans="1:6" x14ac:dyDescent="0.35">
      <c r="A137" s="4" t="s">
        <v>151</v>
      </c>
      <c r="B137" s="5">
        <f t="shared" si="17"/>
        <v>0</v>
      </c>
      <c r="C137" s="5">
        <f t="shared" si="18"/>
        <v>240000</v>
      </c>
      <c r="D137" s="48">
        <f t="shared" si="16"/>
        <v>136</v>
      </c>
      <c r="F137" s="48">
        <f>SUMIF(Input!$B$4:$B$1000,summary!A137,Input!$E$4:$E$1000)-SUMIF(Input!$I$4:$I$1000,summary!A137,Input!$L$4:$L$1000)</f>
        <v>-240000</v>
      </c>
    </row>
    <row r="138" spans="1:6" x14ac:dyDescent="0.35">
      <c r="A138" s="4" t="s">
        <v>152</v>
      </c>
      <c r="B138" s="5">
        <f t="shared" si="17"/>
        <v>46000</v>
      </c>
      <c r="C138" s="5">
        <f t="shared" si="18"/>
        <v>0</v>
      </c>
      <c r="D138" s="48">
        <f t="shared" si="16"/>
        <v>137</v>
      </c>
      <c r="F138" s="48">
        <f>SUMIF(Input!$B$4:$B$1000,summary!A138,Input!$E$4:$E$1000)-SUMIF(Input!$I$4:$I$1000,summary!A138,Input!$L$4:$L$1000)</f>
        <v>46000</v>
      </c>
    </row>
    <row r="139" spans="1:6" x14ac:dyDescent="0.35">
      <c r="A139" s="4" t="s">
        <v>153</v>
      </c>
      <c r="B139" s="5">
        <f t="shared" si="17"/>
        <v>318100</v>
      </c>
      <c r="C139" s="5">
        <f t="shared" si="18"/>
        <v>0</v>
      </c>
      <c r="D139" s="48">
        <f t="shared" si="16"/>
        <v>138</v>
      </c>
      <c r="F139" s="48">
        <f>SUMIF(Input!$B$4:$B$1000,summary!A139,Input!$E$4:$E$1000)-SUMIF(Input!$I$4:$I$1000,summary!A139,Input!$L$4:$L$1000)</f>
        <v>318100</v>
      </c>
    </row>
    <row r="140" spans="1:6" x14ac:dyDescent="0.35">
      <c r="A140" s="4" t="s">
        <v>154</v>
      </c>
      <c r="B140" s="5">
        <f t="shared" si="17"/>
        <v>120000</v>
      </c>
      <c r="C140" s="5">
        <f t="shared" si="18"/>
        <v>0</v>
      </c>
      <c r="D140" s="48">
        <f t="shared" si="16"/>
        <v>139</v>
      </c>
      <c r="F140" s="48">
        <f>SUMIF(Input!$B$4:$B$1000,summary!A140,Input!$E$4:$E$1000)-SUMIF(Input!$I$4:$I$1000,summary!A140,Input!$L$4:$L$1000)</f>
        <v>120000</v>
      </c>
    </row>
    <row r="141" spans="1:6" x14ac:dyDescent="0.35">
      <c r="A141" s="4" t="s">
        <v>155</v>
      </c>
      <c r="B141" s="5">
        <f t="shared" si="17"/>
        <v>0</v>
      </c>
      <c r="C141" s="5">
        <f t="shared" si="18"/>
        <v>900000</v>
      </c>
      <c r="D141" s="48">
        <f>D139+1</f>
        <v>139</v>
      </c>
      <c r="F141" s="48">
        <f>SUMIF(Input!$B$4:$B$1000,summary!A141,Input!$E$4:$E$1000)-SUMIF(Input!$I$4:$I$1000,summary!A141,Input!$L$4:$L$1000)</f>
        <v>-900000</v>
      </c>
    </row>
    <row r="142" spans="1:6" x14ac:dyDescent="0.35">
      <c r="A142" s="4" t="s">
        <v>156</v>
      </c>
      <c r="B142" s="5">
        <f t="shared" si="17"/>
        <v>0</v>
      </c>
      <c r="C142" s="5">
        <f t="shared" si="18"/>
        <v>199500</v>
      </c>
      <c r="D142" s="48">
        <f>D140+1</f>
        <v>140</v>
      </c>
      <c r="F142" s="48">
        <f>SUMIF(Input!$B$4:$B$1000,summary!A142,Input!$E$4:$E$1000)-SUMIF(Input!$I$4:$I$1000,summary!A142,Input!$L$4:$L$1000)</f>
        <v>-199500</v>
      </c>
    </row>
    <row r="143" spans="1:6" x14ac:dyDescent="0.35">
      <c r="A143" s="4" t="s">
        <v>157</v>
      </c>
      <c r="B143" s="5">
        <f t="shared" si="17"/>
        <v>478700</v>
      </c>
      <c r="C143" s="5">
        <f t="shared" si="18"/>
        <v>0</v>
      </c>
      <c r="D143" s="48">
        <f t="shared" ref="D143:D174" si="19">D142+1</f>
        <v>141</v>
      </c>
      <c r="F143" s="48">
        <f>SUMIF(Input!$B$4:$B$1000,summary!A143,Input!$E$4:$E$1000)-SUMIF(Input!$I$4:$I$1000,summary!A143,Input!$L$4:$L$1000)</f>
        <v>478700</v>
      </c>
    </row>
    <row r="144" spans="1:6" x14ac:dyDescent="0.35">
      <c r="A144" s="4" t="s">
        <v>158</v>
      </c>
      <c r="B144" s="5">
        <f t="shared" si="17"/>
        <v>1507450</v>
      </c>
      <c r="C144" s="5">
        <f t="shared" si="18"/>
        <v>0</v>
      </c>
      <c r="D144" s="48">
        <f t="shared" si="19"/>
        <v>142</v>
      </c>
      <c r="F144" s="48">
        <f>SUMIF(Input!$B$4:$B$1000,summary!A144,Input!$E$4:$E$1000)-SUMIF(Input!$I$4:$I$1000,summary!A144,Input!$L$4:$L$1000)</f>
        <v>1507450</v>
      </c>
    </row>
    <row r="145" spans="1:6" x14ac:dyDescent="0.35">
      <c r="A145" s="4" t="s">
        <v>159</v>
      </c>
      <c r="B145" s="5">
        <f t="shared" si="17"/>
        <v>99500</v>
      </c>
      <c r="C145" s="5">
        <f t="shared" si="18"/>
        <v>0</v>
      </c>
      <c r="D145" s="48">
        <f t="shared" si="19"/>
        <v>143</v>
      </c>
      <c r="F145" s="48">
        <f>SUMIF(Input!$B$4:$B$1000,summary!A145,Input!$E$4:$E$1000)-SUMIF(Input!$I$4:$I$1000,summary!A145,Input!$L$4:$L$1000)</f>
        <v>99500</v>
      </c>
    </row>
    <row r="146" spans="1:6" x14ac:dyDescent="0.35">
      <c r="A146" s="4" t="s">
        <v>160</v>
      </c>
      <c r="B146" s="5">
        <f t="shared" si="17"/>
        <v>0</v>
      </c>
      <c r="C146" s="5">
        <f t="shared" si="18"/>
        <v>200000</v>
      </c>
      <c r="D146" s="48">
        <f t="shared" si="19"/>
        <v>144</v>
      </c>
      <c r="F146" s="48">
        <f>SUMIF(Input!$B$4:$B$1000,summary!A146,Input!$E$4:$E$1000)-SUMIF(Input!$I$4:$I$1000,summary!A146,Input!$L$4:$L$1000)</f>
        <v>-200000</v>
      </c>
    </row>
    <row r="147" spans="1:6" x14ac:dyDescent="0.35">
      <c r="A147" s="4" t="s">
        <v>161</v>
      </c>
      <c r="B147" s="5">
        <f t="shared" si="17"/>
        <v>0</v>
      </c>
      <c r="C147" s="5">
        <f t="shared" si="18"/>
        <v>70000</v>
      </c>
      <c r="D147" s="48">
        <f t="shared" si="19"/>
        <v>145</v>
      </c>
      <c r="F147" s="48">
        <f>SUMIF(Input!$B$4:$B$1000,summary!A147,Input!$E$4:$E$1000)-SUMIF(Input!$I$4:$I$1000,summary!A147,Input!$L$4:$L$1000)</f>
        <v>-70000</v>
      </c>
    </row>
    <row r="148" spans="1:6" x14ac:dyDescent="0.35">
      <c r="A148" s="4" t="s">
        <v>162</v>
      </c>
      <c r="B148" s="5">
        <f t="shared" si="17"/>
        <v>219000</v>
      </c>
      <c r="C148" s="5">
        <f t="shared" si="18"/>
        <v>0</v>
      </c>
      <c r="D148" s="48">
        <f t="shared" si="19"/>
        <v>146</v>
      </c>
      <c r="F148" s="48">
        <f>SUMIF(Input!$B$4:$B$1000,summary!A148,Input!$E$4:$E$1000)-SUMIF(Input!$I$4:$I$1000,summary!A148,Input!$L$4:$L$1000)</f>
        <v>219000</v>
      </c>
    </row>
    <row r="149" spans="1:6" ht="21" customHeight="1" x14ac:dyDescent="0.4">
      <c r="A149" s="54" t="s">
        <v>163</v>
      </c>
      <c r="B149" s="55"/>
      <c r="C149" s="55"/>
      <c r="D149" s="48">
        <f t="shared" si="19"/>
        <v>147</v>
      </c>
      <c r="E149" s="37">
        <f>SUM(C150:C163)-SUM(B150:B163)</f>
        <v>7387715</v>
      </c>
    </row>
    <row r="150" spans="1:6" x14ac:dyDescent="0.35">
      <c r="A150" s="4" t="s">
        <v>164</v>
      </c>
      <c r="B150" s="5">
        <f t="shared" ref="B150:B163" si="20">IF(F150&gt;0,F150,0)</f>
        <v>0</v>
      </c>
      <c r="C150" s="5">
        <f t="shared" ref="C150:C163" si="21">IF(F150&lt;0,-F150,0)</f>
        <v>1169950</v>
      </c>
      <c r="D150" s="48">
        <f t="shared" si="19"/>
        <v>148</v>
      </c>
      <c r="F150" s="48">
        <f>SUMIF(Input!$B$4:$B$1000,summary!A150,Input!$E$4:$E$1000)-SUMIF(Input!$I$4:$I$1000,summary!A150,Input!$L$4:$L$1000)</f>
        <v>-1169950</v>
      </c>
    </row>
    <row r="151" spans="1:6" x14ac:dyDescent="0.35">
      <c r="A151" s="4" t="s">
        <v>165</v>
      </c>
      <c r="B151" s="5">
        <f t="shared" si="20"/>
        <v>0</v>
      </c>
      <c r="C151" s="5">
        <f t="shared" si="21"/>
        <v>5995000</v>
      </c>
      <c r="D151" s="48">
        <f t="shared" si="19"/>
        <v>149</v>
      </c>
      <c r="F151" s="48">
        <f>SUMIF(Input!$B$4:$B$1000,summary!A151,Input!$E$4:$E$1000)-SUMIF(Input!$I$4:$I$1000,summary!A151,Input!$L$4:$L$1000)</f>
        <v>-5995000</v>
      </c>
    </row>
    <row r="152" spans="1:6" x14ac:dyDescent="0.35">
      <c r="A152" s="4" t="s">
        <v>166</v>
      </c>
      <c r="B152" s="5">
        <f t="shared" si="20"/>
        <v>7362540</v>
      </c>
      <c r="C152" s="5">
        <f t="shared" si="21"/>
        <v>0</v>
      </c>
      <c r="D152" s="48">
        <f t="shared" si="19"/>
        <v>150</v>
      </c>
      <c r="F152" s="48">
        <f>SUMIF(Input!$B$4:$B$1000,summary!A152,Input!$E$4:$E$1000)-SUMIF(Input!$I$4:$I$1000,summary!A152,Input!$L$4:$L$1000)</f>
        <v>7362540</v>
      </c>
    </row>
    <row r="153" spans="1:6" x14ac:dyDescent="0.35">
      <c r="A153" s="4" t="s">
        <v>167</v>
      </c>
      <c r="B153" s="5">
        <f t="shared" si="20"/>
        <v>0</v>
      </c>
      <c r="C153" s="5">
        <f t="shared" si="21"/>
        <v>1016160</v>
      </c>
      <c r="D153" s="48">
        <f t="shared" si="19"/>
        <v>151</v>
      </c>
      <c r="F153" s="48">
        <f>SUMIF(Input!$B$4:$B$1000,summary!A153,Input!$E$4:$E$1000)-SUMIF(Input!$I$4:$I$1000,summary!A153,Input!$L$4:$L$1000)</f>
        <v>-1016160</v>
      </c>
    </row>
    <row r="154" spans="1:6" x14ac:dyDescent="0.35">
      <c r="A154" s="4" t="s">
        <v>168</v>
      </c>
      <c r="B154" s="5">
        <f t="shared" si="20"/>
        <v>418708</v>
      </c>
      <c r="C154" s="5">
        <f t="shared" si="21"/>
        <v>0</v>
      </c>
      <c r="D154" s="48">
        <f t="shared" si="19"/>
        <v>152</v>
      </c>
      <c r="F154" s="48">
        <f>SUMIF(Input!$B$4:$B$1000,summary!A154,Input!$E$4:$E$1000)-SUMIF(Input!$I$4:$I$1000,summary!A154,Input!$L$4:$L$1000)</f>
        <v>418708</v>
      </c>
    </row>
    <row r="155" spans="1:6" x14ac:dyDescent="0.35">
      <c r="A155" s="4" t="s">
        <v>169</v>
      </c>
      <c r="B155" s="5">
        <f t="shared" si="20"/>
        <v>440000</v>
      </c>
      <c r="C155" s="5">
        <f t="shared" si="21"/>
        <v>0</v>
      </c>
      <c r="D155" s="48">
        <f t="shared" si="19"/>
        <v>153</v>
      </c>
      <c r="F155" s="48">
        <f>SUMIF(Input!$B$4:$B$1000,summary!A155,Input!$E$4:$E$1000)-SUMIF(Input!$I$4:$I$1000,summary!A155,Input!$L$4:$L$1000)</f>
        <v>440000</v>
      </c>
    </row>
    <row r="156" spans="1:6" x14ac:dyDescent="0.35">
      <c r="A156" s="4" t="s">
        <v>170</v>
      </c>
      <c r="B156" s="5">
        <f t="shared" si="20"/>
        <v>0</v>
      </c>
      <c r="C156" s="5">
        <f t="shared" si="21"/>
        <v>1740000</v>
      </c>
      <c r="D156" s="48">
        <f t="shared" si="19"/>
        <v>154</v>
      </c>
      <c r="F156" s="48">
        <f>SUMIF(Input!$B$4:$B$1000,summary!A156,Input!$E$4:$E$1000)-SUMIF(Input!$I$4:$I$1000,summary!A156,Input!$L$4:$L$1000)</f>
        <v>-1740000</v>
      </c>
    </row>
    <row r="157" spans="1:6" x14ac:dyDescent="0.35">
      <c r="A157" s="4" t="s">
        <v>171</v>
      </c>
      <c r="B157" s="5">
        <f t="shared" si="20"/>
        <v>50000</v>
      </c>
      <c r="C157" s="5">
        <f t="shared" si="21"/>
        <v>0</v>
      </c>
      <c r="D157" s="48">
        <f t="shared" si="19"/>
        <v>155</v>
      </c>
      <c r="F157" s="48">
        <f>SUMIF(Input!$B$4:$B$1000,summary!A157,Input!$E$4:$E$1000)-SUMIF(Input!$I$4:$I$1000,summary!A157,Input!$L$4:$L$1000)</f>
        <v>50000</v>
      </c>
    </row>
    <row r="158" spans="1:6" x14ac:dyDescent="0.35">
      <c r="A158" s="4" t="s">
        <v>172</v>
      </c>
      <c r="B158" s="5">
        <f t="shared" si="20"/>
        <v>1500000</v>
      </c>
      <c r="C158" s="5">
        <f t="shared" si="21"/>
        <v>0</v>
      </c>
      <c r="D158" s="48">
        <f t="shared" si="19"/>
        <v>156</v>
      </c>
      <c r="F158" s="48">
        <f>SUMIF(Input!$B$4:$B$1000,summary!A158,Input!$E$4:$E$1000)-SUMIF(Input!$I$4:$I$1000,summary!A158,Input!$L$4:$L$1000)</f>
        <v>1500000</v>
      </c>
    </row>
    <row r="159" spans="1:6" x14ac:dyDescent="0.35">
      <c r="A159" s="4" t="s">
        <v>173</v>
      </c>
      <c r="B159" s="5">
        <f t="shared" si="20"/>
        <v>0</v>
      </c>
      <c r="C159" s="5">
        <f t="shared" si="21"/>
        <v>625000</v>
      </c>
      <c r="D159" s="48">
        <f t="shared" si="19"/>
        <v>157</v>
      </c>
      <c r="F159" s="48">
        <f>SUMIF(Input!$B$4:$B$1000,summary!A159,Input!$E$4:$E$1000)-SUMIF(Input!$I$4:$I$1000,summary!A159,Input!$L$4:$L$1000)</f>
        <v>-625000</v>
      </c>
    </row>
    <row r="160" spans="1:6" x14ac:dyDescent="0.35">
      <c r="A160" s="4" t="s">
        <v>174</v>
      </c>
      <c r="B160" s="5">
        <f t="shared" si="20"/>
        <v>0</v>
      </c>
      <c r="C160" s="5">
        <f t="shared" si="21"/>
        <v>6400000</v>
      </c>
      <c r="D160" s="48">
        <f t="shared" si="19"/>
        <v>158</v>
      </c>
      <c r="F160" s="48">
        <f>SUMIF(Input!$B$4:$B$1000,summary!A160,Input!$E$4:$E$1000)-SUMIF(Input!$I$4:$I$1000,summary!A160,Input!$L$4:$L$1000)</f>
        <v>-6400000</v>
      </c>
    </row>
    <row r="161" spans="1:6" x14ac:dyDescent="0.35">
      <c r="A161" s="4" t="s">
        <v>175</v>
      </c>
      <c r="B161" s="5">
        <f t="shared" si="20"/>
        <v>380000</v>
      </c>
      <c r="C161" s="5">
        <f t="shared" si="21"/>
        <v>0</v>
      </c>
      <c r="D161" s="48">
        <f t="shared" si="19"/>
        <v>159</v>
      </c>
      <c r="F161" s="48">
        <f>SUMIF(Input!$B$4:$B$1000,summary!A161,Input!$E$4:$E$1000)-SUMIF(Input!$I$4:$I$1000,summary!A161,Input!$L$4:$L$1000)</f>
        <v>380000</v>
      </c>
    </row>
    <row r="162" spans="1:6" x14ac:dyDescent="0.35">
      <c r="A162" s="4" t="s">
        <v>176</v>
      </c>
      <c r="B162" s="5">
        <f t="shared" si="20"/>
        <v>73147</v>
      </c>
      <c r="C162" s="5">
        <f t="shared" si="21"/>
        <v>0</v>
      </c>
      <c r="D162" s="48">
        <f t="shared" si="19"/>
        <v>160</v>
      </c>
      <c r="F162" s="48">
        <f>SUMIF(Input!$B$4:$B$1000,summary!A162,Input!$E$4:$E$1000)-SUMIF(Input!$I$4:$I$1000,summary!A162,Input!$L$4:$L$1000)</f>
        <v>73147</v>
      </c>
    </row>
    <row r="163" spans="1:6" x14ac:dyDescent="0.35">
      <c r="A163" s="4" t="s">
        <v>177</v>
      </c>
      <c r="B163" s="5">
        <f t="shared" si="20"/>
        <v>0</v>
      </c>
      <c r="C163" s="5">
        <f t="shared" si="21"/>
        <v>666000</v>
      </c>
      <c r="D163" s="48">
        <f t="shared" si="19"/>
        <v>161</v>
      </c>
      <c r="F163" s="48">
        <f>SUMIF(Input!$B$4:$B$1000,summary!A163,Input!$E$4:$E$1000)-SUMIF(Input!$I$4:$I$1000,summary!A163,Input!$L$4:$L$1000)</f>
        <v>-666000</v>
      </c>
    </row>
    <row r="164" spans="1:6" ht="21" customHeight="1" x14ac:dyDescent="0.4">
      <c r="A164" s="54" t="s">
        <v>178</v>
      </c>
      <c r="B164" s="55"/>
      <c r="C164" s="55"/>
      <c r="D164" s="48">
        <f t="shared" si="19"/>
        <v>162</v>
      </c>
      <c r="E164" s="37">
        <f>SUM(C165:C171)-SUM(B165:B171)</f>
        <v>3332800</v>
      </c>
    </row>
    <row r="165" spans="1:6" x14ac:dyDescent="0.35">
      <c r="A165" s="4" t="s">
        <v>179</v>
      </c>
      <c r="B165" s="5">
        <f t="shared" ref="B165:B171" si="22">IF(F165&gt;0,F165,0)</f>
        <v>0</v>
      </c>
      <c r="C165" s="5">
        <f t="shared" ref="C165:C171" si="23">IF(F165&lt;0,-F165,0)</f>
        <v>6000000</v>
      </c>
      <c r="D165" s="48">
        <f t="shared" si="19"/>
        <v>163</v>
      </c>
      <c r="F165" s="48">
        <f>SUMIF(Input!$B$4:$B$1000,summary!A165,Input!$E$4:$E$1000)-SUMIF(Input!$I$4:$I$1000,summary!A165,Input!$L$4:$L$1000)</f>
        <v>-6000000</v>
      </c>
    </row>
    <row r="166" spans="1:6" x14ac:dyDescent="0.35">
      <c r="A166" s="4" t="s">
        <v>180</v>
      </c>
      <c r="B166" s="5">
        <f t="shared" si="22"/>
        <v>306830</v>
      </c>
      <c r="C166" s="5">
        <f t="shared" si="23"/>
        <v>0</v>
      </c>
      <c r="D166" s="48">
        <f t="shared" si="19"/>
        <v>164</v>
      </c>
      <c r="F166" s="48">
        <f>SUMIF(Input!$B$4:$B$1000,summary!A166,Input!$E$4:$E$1000)-SUMIF(Input!$I$4:$I$1000,summary!A166,Input!$L$4:$L$1000)</f>
        <v>306830</v>
      </c>
    </row>
    <row r="167" spans="1:6" x14ac:dyDescent="0.35">
      <c r="A167" s="4" t="s">
        <v>181</v>
      </c>
      <c r="B167" s="5">
        <f t="shared" si="22"/>
        <v>0</v>
      </c>
      <c r="C167" s="5">
        <f t="shared" si="23"/>
        <v>121000</v>
      </c>
      <c r="D167" s="48">
        <f t="shared" si="19"/>
        <v>165</v>
      </c>
      <c r="F167" s="48">
        <f>SUMIF(Input!$B$4:$B$1000,summary!A167,Input!$E$4:$E$1000)-SUMIF(Input!$I$4:$I$1000,summary!A167,Input!$L$4:$L$1000)</f>
        <v>-121000</v>
      </c>
    </row>
    <row r="168" spans="1:6" x14ac:dyDescent="0.35">
      <c r="A168" s="4" t="s">
        <v>182</v>
      </c>
      <c r="B168" s="5">
        <f t="shared" si="22"/>
        <v>0</v>
      </c>
      <c r="C168" s="5">
        <f t="shared" si="23"/>
        <v>196630</v>
      </c>
      <c r="D168" s="48">
        <f t="shared" si="19"/>
        <v>166</v>
      </c>
      <c r="F168" s="48">
        <f>SUMIF(Input!$B$4:$B$1000,summary!A168,Input!$E$4:$E$1000)-SUMIF(Input!$I$4:$I$1000,summary!A168,Input!$L$4:$L$1000)</f>
        <v>-196630</v>
      </c>
    </row>
    <row r="169" spans="1:6" x14ac:dyDescent="0.35">
      <c r="A169" s="4" t="s">
        <v>183</v>
      </c>
      <c r="B169" s="5">
        <f t="shared" si="22"/>
        <v>0</v>
      </c>
      <c r="C169" s="5">
        <f t="shared" si="23"/>
        <v>1000000</v>
      </c>
      <c r="D169" s="48">
        <f t="shared" si="19"/>
        <v>167</v>
      </c>
      <c r="F169" s="48">
        <f>SUMIF(Input!$B$4:$B$1000,summary!A169,Input!$E$4:$E$1000)-SUMIF(Input!$I$4:$I$1000,summary!A169,Input!$L$4:$L$1000)</f>
        <v>-1000000</v>
      </c>
    </row>
    <row r="170" spans="1:6" x14ac:dyDescent="0.35">
      <c r="A170" s="4" t="s">
        <v>184</v>
      </c>
      <c r="B170" s="5">
        <f t="shared" si="22"/>
        <v>6150000</v>
      </c>
      <c r="C170" s="5">
        <f t="shared" si="23"/>
        <v>0</v>
      </c>
      <c r="D170" s="48">
        <f t="shared" si="19"/>
        <v>168</v>
      </c>
      <c r="F170" s="48">
        <f>SUMIF(Input!$B$4:$B$1000,summary!A170,Input!$E$4:$E$1000)-SUMIF(Input!$I$4:$I$1000,summary!A170,Input!$L$4:$L$1000)</f>
        <v>6150000</v>
      </c>
    </row>
    <row r="171" spans="1:6" x14ac:dyDescent="0.35">
      <c r="A171" s="4" t="s">
        <v>185</v>
      </c>
      <c r="B171" s="5">
        <f t="shared" si="22"/>
        <v>0</v>
      </c>
      <c r="C171" s="5">
        <f t="shared" si="23"/>
        <v>2472000</v>
      </c>
      <c r="D171" s="48">
        <f t="shared" si="19"/>
        <v>169</v>
      </c>
      <c r="F171" s="48">
        <f>SUMIF(Input!$B$4:$B$1000,summary!A171,Input!$E$4:$E$1000)-SUMIF(Input!$I$4:$I$1000,summary!A171,Input!$L$4:$L$1000)</f>
        <v>-2472000</v>
      </c>
    </row>
    <row r="172" spans="1:6" ht="21" customHeight="1" x14ac:dyDescent="0.4">
      <c r="A172" s="54" t="s">
        <v>186</v>
      </c>
      <c r="B172" s="55"/>
      <c r="C172" s="55"/>
      <c r="D172" s="48">
        <f t="shared" si="19"/>
        <v>170</v>
      </c>
      <c r="E172" s="37">
        <f>SUM(C173:C215)-SUM(B173:B215)</f>
        <v>-23386008</v>
      </c>
    </row>
    <row r="173" spans="1:6" x14ac:dyDescent="0.35">
      <c r="A173" s="4" t="s">
        <v>187</v>
      </c>
      <c r="B173" s="5">
        <f t="shared" ref="B173:B216" si="24">IF(F173&gt;0,F173,0)</f>
        <v>0</v>
      </c>
      <c r="C173" s="5">
        <f t="shared" ref="C173:C216" si="25">IF(F173&lt;0,-F173,0)</f>
        <v>147205</v>
      </c>
      <c r="D173" s="48">
        <f t="shared" si="19"/>
        <v>171</v>
      </c>
      <c r="F173" s="48">
        <f>SUMIF(Input!$B$4:$B$1000,summary!A173,Input!$E$4:$E$1000)-SUMIF(Input!$I$4:$I$1000,summary!A173,Input!$L$4:$L$1000)</f>
        <v>-147205</v>
      </c>
    </row>
    <row r="174" spans="1:6" x14ac:dyDescent="0.35">
      <c r="A174" s="4" t="s">
        <v>188</v>
      </c>
      <c r="B174" s="5">
        <f t="shared" si="24"/>
        <v>1000000</v>
      </c>
      <c r="C174" s="5">
        <f t="shared" si="25"/>
        <v>0</v>
      </c>
      <c r="D174" s="48">
        <f t="shared" si="19"/>
        <v>172</v>
      </c>
      <c r="F174" s="48">
        <f>SUMIF(Input!$B$4:$B$1000,summary!A174,Input!$E$4:$E$1000)-SUMIF(Input!$I$4:$I$1000,summary!A174,Input!$L$4:$L$1000)</f>
        <v>1000000</v>
      </c>
    </row>
    <row r="175" spans="1:6" x14ac:dyDescent="0.35">
      <c r="A175" s="4" t="s">
        <v>189</v>
      </c>
      <c r="B175" s="5">
        <f t="shared" si="24"/>
        <v>0</v>
      </c>
      <c r="C175" s="5">
        <f t="shared" si="25"/>
        <v>5662000</v>
      </c>
      <c r="D175" s="48">
        <f>D173+1</f>
        <v>172</v>
      </c>
      <c r="F175" s="48">
        <f>SUMIF(Input!$B$4:$B$1000,summary!A175,Input!$E$4:$E$1000)-SUMIF(Input!$I$4:$I$1000,summary!A175,Input!$L$4:$L$1000)</f>
        <v>-5662000</v>
      </c>
    </row>
    <row r="176" spans="1:6" x14ac:dyDescent="0.35">
      <c r="A176" s="4" t="s">
        <v>190</v>
      </c>
      <c r="B176" s="5">
        <f t="shared" si="24"/>
        <v>4020000</v>
      </c>
      <c r="C176" s="5">
        <f t="shared" si="25"/>
        <v>0</v>
      </c>
      <c r="D176" s="48">
        <f t="shared" ref="D176:D216" si="26">D175+1</f>
        <v>173</v>
      </c>
      <c r="F176" s="48">
        <f>SUMIF(Input!$B$4:$B$1000,summary!A176,Input!$E$4:$E$1000)-SUMIF(Input!$I$4:$I$1000,summary!A176,Input!$L$4:$L$1000)</f>
        <v>4020000</v>
      </c>
    </row>
    <row r="177" spans="1:6" x14ac:dyDescent="0.35">
      <c r="A177" s="4" t="s">
        <v>191</v>
      </c>
      <c r="B177" s="5">
        <f t="shared" si="24"/>
        <v>0</v>
      </c>
      <c r="C177" s="5">
        <f t="shared" si="25"/>
        <v>175000</v>
      </c>
      <c r="D177" s="48">
        <f t="shared" si="26"/>
        <v>174</v>
      </c>
      <c r="F177" s="48">
        <f>SUMIF(Input!$B$4:$B$1000,summary!A177,Input!$E$4:$E$1000)-SUMIF(Input!$I$4:$I$1000,summary!A177,Input!$L$4:$L$1000)</f>
        <v>-175000</v>
      </c>
    </row>
    <row r="178" spans="1:6" x14ac:dyDescent="0.35">
      <c r="A178" s="4" t="s">
        <v>192</v>
      </c>
      <c r="B178" s="5">
        <f t="shared" si="24"/>
        <v>919427</v>
      </c>
      <c r="C178" s="5">
        <f t="shared" si="25"/>
        <v>0</v>
      </c>
      <c r="D178" s="48">
        <f t="shared" si="26"/>
        <v>175</v>
      </c>
      <c r="F178" s="48">
        <f>SUMIF(Input!$B$4:$B$1000,summary!A178,Input!$E$4:$E$1000)-SUMIF(Input!$I$4:$I$1000,summary!A178,Input!$L$4:$L$1000)</f>
        <v>919427</v>
      </c>
    </row>
    <row r="179" spans="1:6" x14ac:dyDescent="0.35">
      <c r="A179" s="4" t="s">
        <v>193</v>
      </c>
      <c r="B179" s="5">
        <f t="shared" si="24"/>
        <v>0</v>
      </c>
      <c r="C179" s="5">
        <f t="shared" si="25"/>
        <v>7575800</v>
      </c>
      <c r="D179" s="48">
        <f t="shared" si="26"/>
        <v>176</v>
      </c>
      <c r="F179" s="48">
        <f>SUMIF(Input!$B$4:$B$1000,summary!A179,Input!$E$4:$E$1000)-SUMIF(Input!$I$4:$I$1000,summary!A179,Input!$L$4:$L$1000)</f>
        <v>-7575800</v>
      </c>
    </row>
    <row r="180" spans="1:6" x14ac:dyDescent="0.35">
      <c r="A180" s="4" t="s">
        <v>194</v>
      </c>
      <c r="B180" s="5">
        <f t="shared" si="24"/>
        <v>42800000</v>
      </c>
      <c r="C180" s="5">
        <f t="shared" si="25"/>
        <v>0</v>
      </c>
      <c r="D180" s="48">
        <f t="shared" si="26"/>
        <v>177</v>
      </c>
      <c r="F180" s="48">
        <f>SUMIF(Input!$B$4:$B$1000,summary!A180,Input!$E$4:$E$1000)-SUMIF(Input!$I$4:$I$1000,summary!A180,Input!$L$4:$L$1000)</f>
        <v>42800000</v>
      </c>
    </row>
    <row r="181" spans="1:6" x14ac:dyDescent="0.35">
      <c r="A181" s="4" t="s">
        <v>195</v>
      </c>
      <c r="B181" s="5">
        <f t="shared" si="24"/>
        <v>0</v>
      </c>
      <c r="C181" s="5">
        <f t="shared" si="25"/>
        <v>1096100</v>
      </c>
      <c r="D181" s="48">
        <f t="shared" si="26"/>
        <v>178</v>
      </c>
      <c r="F181" s="48">
        <f>SUMIF(Input!$B$4:$B$1000,summary!A181,Input!$E$4:$E$1000)-SUMIF(Input!$I$4:$I$1000,summary!A181,Input!$L$4:$L$1000)</f>
        <v>-1096100</v>
      </c>
    </row>
    <row r="182" spans="1:6" x14ac:dyDescent="0.35">
      <c r="A182" s="4" t="s">
        <v>196</v>
      </c>
      <c r="B182" s="5">
        <f t="shared" si="24"/>
        <v>0</v>
      </c>
      <c r="C182" s="5">
        <f t="shared" si="25"/>
        <v>610000</v>
      </c>
      <c r="D182" s="48">
        <f t="shared" si="26"/>
        <v>179</v>
      </c>
      <c r="F182" s="48">
        <f>SUMIF(Input!$B$4:$B$1000,summary!A182,Input!$E$4:$E$1000)-SUMIF(Input!$I$4:$I$1000,summary!A182,Input!$L$4:$L$1000)</f>
        <v>-610000</v>
      </c>
    </row>
    <row r="183" spans="1:6" x14ac:dyDescent="0.35">
      <c r="A183" s="4" t="s">
        <v>197</v>
      </c>
      <c r="B183" s="5">
        <f t="shared" si="24"/>
        <v>70000</v>
      </c>
      <c r="C183" s="5">
        <f t="shared" si="25"/>
        <v>0</v>
      </c>
      <c r="D183" s="48">
        <f t="shared" si="26"/>
        <v>180</v>
      </c>
      <c r="F183" s="48">
        <f>SUMIF(Input!$B$4:$B$1000,summary!A183,Input!$E$4:$E$1000)-SUMIF(Input!$I$4:$I$1000,summary!A183,Input!$L$4:$L$1000)</f>
        <v>70000</v>
      </c>
    </row>
    <row r="184" spans="1:6" x14ac:dyDescent="0.35">
      <c r="A184" s="4" t="s">
        <v>198</v>
      </c>
      <c r="B184" s="5">
        <f t="shared" si="24"/>
        <v>0</v>
      </c>
      <c r="C184" s="5">
        <f t="shared" si="25"/>
        <v>2120962</v>
      </c>
      <c r="D184" s="48">
        <f t="shared" si="26"/>
        <v>181</v>
      </c>
      <c r="F184" s="48">
        <f>SUMIF(Input!$B$4:$B$1000,summary!A184,Input!$E$4:$E$1000)-SUMIF(Input!$I$4:$I$1000,summary!A184,Input!$L$4:$L$1000)</f>
        <v>-2120962</v>
      </c>
    </row>
    <row r="185" spans="1:6" x14ac:dyDescent="0.35">
      <c r="A185" s="4" t="s">
        <v>199</v>
      </c>
      <c r="B185" s="5">
        <f t="shared" si="24"/>
        <v>0</v>
      </c>
      <c r="C185" s="5">
        <f t="shared" si="25"/>
        <v>460000</v>
      </c>
      <c r="D185" s="48">
        <f t="shared" si="26"/>
        <v>182</v>
      </c>
      <c r="F185" s="48">
        <f>SUMIF(Input!$B$4:$B$1000,summary!A185,Input!$E$4:$E$1000)-SUMIF(Input!$I$4:$I$1000,summary!A185,Input!$L$4:$L$1000)</f>
        <v>-460000</v>
      </c>
    </row>
    <row r="186" spans="1:6" x14ac:dyDescent="0.35">
      <c r="A186" s="4" t="s">
        <v>200</v>
      </c>
      <c r="B186" s="5">
        <f t="shared" si="24"/>
        <v>0</v>
      </c>
      <c r="C186" s="5">
        <f t="shared" si="25"/>
        <v>1300</v>
      </c>
      <c r="D186" s="48">
        <f t="shared" si="26"/>
        <v>183</v>
      </c>
      <c r="F186" s="48">
        <f>SUMIF(Input!$B$4:$B$1000,summary!A186,Input!$E$4:$E$1000)-SUMIF(Input!$I$4:$I$1000,summary!A186,Input!$L$4:$L$1000)</f>
        <v>-1300</v>
      </c>
    </row>
    <row r="187" spans="1:6" x14ac:dyDescent="0.35">
      <c r="A187" s="4" t="s">
        <v>201</v>
      </c>
      <c r="B187" s="5">
        <f t="shared" si="24"/>
        <v>1500000</v>
      </c>
      <c r="C187" s="5">
        <f t="shared" si="25"/>
        <v>0</v>
      </c>
      <c r="D187" s="48">
        <f t="shared" si="26"/>
        <v>184</v>
      </c>
      <c r="F187" s="48">
        <f>SUMIF(Input!$B$4:$B$1000,summary!A187,Input!$E$4:$E$1000)-SUMIF(Input!$I$4:$I$1000,summary!A187,Input!$L$4:$L$1000)</f>
        <v>1500000</v>
      </c>
    </row>
    <row r="188" spans="1:6" x14ac:dyDescent="0.35">
      <c r="A188" s="4" t="s">
        <v>202</v>
      </c>
      <c r="B188" s="5">
        <f t="shared" si="24"/>
        <v>50000</v>
      </c>
      <c r="C188" s="5">
        <f t="shared" si="25"/>
        <v>0</v>
      </c>
      <c r="D188" s="48">
        <f t="shared" si="26"/>
        <v>185</v>
      </c>
      <c r="F188" s="48">
        <f>SUMIF(Input!$B$4:$B$1000,summary!A188,Input!$E$4:$E$1000)-SUMIF(Input!$I$4:$I$1000,summary!A188,Input!$L$4:$L$1000)</f>
        <v>50000</v>
      </c>
    </row>
    <row r="189" spans="1:6" x14ac:dyDescent="0.35">
      <c r="A189" s="4" t="s">
        <v>203</v>
      </c>
      <c r="B189" s="5">
        <f t="shared" si="24"/>
        <v>50000</v>
      </c>
      <c r="C189" s="5">
        <f t="shared" si="25"/>
        <v>0</v>
      </c>
      <c r="D189" s="48">
        <f t="shared" si="26"/>
        <v>186</v>
      </c>
      <c r="F189" s="48">
        <f>SUMIF(Input!$B$4:$B$1000,summary!A189,Input!$E$4:$E$1000)-SUMIF(Input!$I$4:$I$1000,summary!A189,Input!$L$4:$L$1000)</f>
        <v>50000</v>
      </c>
    </row>
    <row r="190" spans="1:6" x14ac:dyDescent="0.35">
      <c r="A190" s="4" t="s">
        <v>204</v>
      </c>
      <c r="B190" s="5">
        <f t="shared" si="24"/>
        <v>0</v>
      </c>
      <c r="C190" s="5">
        <f t="shared" si="25"/>
        <v>29863690</v>
      </c>
      <c r="D190" s="48">
        <f t="shared" si="26"/>
        <v>187</v>
      </c>
      <c r="F190" s="48">
        <f>SUMIF(Input!$B$4:$B$1000,summary!A190,Input!$E$4:$E$1000)-SUMIF(Input!$I$4:$I$1000,summary!A190,Input!$L$4:$L$1000)</f>
        <v>-29863690</v>
      </c>
    </row>
    <row r="191" spans="1:6" x14ac:dyDescent="0.35">
      <c r="A191" s="4" t="s">
        <v>205</v>
      </c>
      <c r="B191" s="5">
        <f t="shared" si="24"/>
        <v>638290</v>
      </c>
      <c r="C191" s="5">
        <f t="shared" si="25"/>
        <v>0</v>
      </c>
      <c r="D191" s="48">
        <f t="shared" si="26"/>
        <v>188</v>
      </c>
      <c r="F191" s="48">
        <f>SUMIF(Input!$B$4:$B$1000,summary!A191,Input!$E$4:$E$1000)-SUMIF(Input!$I$4:$I$1000,summary!A191,Input!$L$4:$L$1000)</f>
        <v>638290</v>
      </c>
    </row>
    <row r="192" spans="1:6" x14ac:dyDescent="0.35">
      <c r="A192" s="4" t="s">
        <v>206</v>
      </c>
      <c r="B192" s="5">
        <f t="shared" si="24"/>
        <v>11121406</v>
      </c>
      <c r="C192" s="5">
        <f t="shared" si="25"/>
        <v>0</v>
      </c>
      <c r="D192" s="48">
        <f t="shared" si="26"/>
        <v>189</v>
      </c>
      <c r="F192" s="48">
        <f>SUMIF(Input!$B$4:$B$1000,summary!A192,Input!$E$4:$E$1000)-SUMIF(Input!$I$4:$I$1000,summary!A192,Input!$L$4:$L$1000)</f>
        <v>11121406</v>
      </c>
    </row>
    <row r="193" spans="1:6" x14ac:dyDescent="0.35">
      <c r="A193" s="4" t="s">
        <v>207</v>
      </c>
      <c r="B193" s="5">
        <f t="shared" si="24"/>
        <v>3012400</v>
      </c>
      <c r="C193" s="5">
        <f t="shared" si="25"/>
        <v>0</v>
      </c>
      <c r="D193" s="48">
        <f t="shared" si="26"/>
        <v>190</v>
      </c>
      <c r="F193" s="48">
        <f>SUMIF(Input!$B$4:$B$1000,summary!A193,Input!$E$4:$E$1000)-SUMIF(Input!$I$4:$I$1000,summary!A193,Input!$L$4:$L$1000)</f>
        <v>3012400</v>
      </c>
    </row>
    <row r="194" spans="1:6" x14ac:dyDescent="0.35">
      <c r="A194" s="4" t="s">
        <v>208</v>
      </c>
      <c r="B194" s="5">
        <f t="shared" si="24"/>
        <v>2634300</v>
      </c>
      <c r="C194" s="5">
        <f t="shared" si="25"/>
        <v>0</v>
      </c>
      <c r="D194" s="48">
        <f t="shared" si="26"/>
        <v>191</v>
      </c>
      <c r="F194" s="48">
        <f>SUMIF(Input!$B$4:$B$1000,summary!A194,Input!$E$4:$E$1000)-SUMIF(Input!$I$4:$I$1000,summary!A194,Input!$L$4:$L$1000)</f>
        <v>2634300</v>
      </c>
    </row>
    <row r="195" spans="1:6" x14ac:dyDescent="0.35">
      <c r="A195" s="4" t="s">
        <v>209</v>
      </c>
      <c r="B195" s="5">
        <f t="shared" si="24"/>
        <v>0</v>
      </c>
      <c r="C195" s="5">
        <f t="shared" si="25"/>
        <v>562116</v>
      </c>
      <c r="D195" s="48">
        <f t="shared" si="26"/>
        <v>192</v>
      </c>
      <c r="F195" s="48">
        <f>SUMIF(Input!$B$4:$B$1000,summary!A195,Input!$E$4:$E$1000)-SUMIF(Input!$I$4:$I$1000,summary!A195,Input!$L$4:$L$1000)</f>
        <v>-562116</v>
      </c>
    </row>
    <row r="196" spans="1:6" x14ac:dyDescent="0.35">
      <c r="A196" s="4" t="s">
        <v>210</v>
      </c>
      <c r="B196" s="5">
        <f t="shared" si="24"/>
        <v>0</v>
      </c>
      <c r="C196" s="5">
        <f t="shared" si="25"/>
        <v>2000</v>
      </c>
      <c r="D196" s="48">
        <f t="shared" si="26"/>
        <v>193</v>
      </c>
      <c r="F196" s="48">
        <f>SUMIF(Input!$B$4:$B$1000,summary!A196,Input!$E$4:$E$1000)-SUMIF(Input!$I$4:$I$1000,summary!A196,Input!$L$4:$L$1000)</f>
        <v>-2000</v>
      </c>
    </row>
    <row r="197" spans="1:6" x14ac:dyDescent="0.35">
      <c r="A197" s="4" t="s">
        <v>211</v>
      </c>
      <c r="B197" s="5">
        <f t="shared" si="24"/>
        <v>0</v>
      </c>
      <c r="C197" s="5">
        <f t="shared" si="25"/>
        <v>2000000</v>
      </c>
      <c r="D197" s="48">
        <f t="shared" si="26"/>
        <v>194</v>
      </c>
      <c r="F197" s="48">
        <f>SUMIF(Input!$B$4:$B$1000,summary!A197,Input!$E$4:$E$1000)-SUMIF(Input!$I$4:$I$1000,summary!A197,Input!$L$4:$L$1000)</f>
        <v>-2000000</v>
      </c>
    </row>
    <row r="198" spans="1:6" x14ac:dyDescent="0.35">
      <c r="A198" s="4" t="s">
        <v>212</v>
      </c>
      <c r="B198" s="5">
        <f t="shared" si="24"/>
        <v>0</v>
      </c>
      <c r="C198" s="5">
        <f t="shared" si="25"/>
        <v>9816</v>
      </c>
      <c r="D198" s="48">
        <f t="shared" si="26"/>
        <v>195</v>
      </c>
      <c r="F198" s="48">
        <f>SUMIF(Input!$B$4:$B$1000,summary!A198,Input!$E$4:$E$1000)-SUMIF(Input!$I$4:$I$1000,summary!A198,Input!$L$4:$L$1000)</f>
        <v>-9816</v>
      </c>
    </row>
    <row r="199" spans="1:6" x14ac:dyDescent="0.35">
      <c r="A199" s="4" t="s">
        <v>213</v>
      </c>
      <c r="B199" s="5">
        <f t="shared" si="24"/>
        <v>0</v>
      </c>
      <c r="C199" s="5">
        <f t="shared" si="25"/>
        <v>6531000</v>
      </c>
      <c r="D199" s="48">
        <f t="shared" si="26"/>
        <v>196</v>
      </c>
      <c r="F199" s="48">
        <f>SUMIF(Input!$B$4:$B$1000,summary!A199,Input!$E$4:$E$1000)-SUMIF(Input!$I$4:$I$1000,summary!A199,Input!$L$4:$L$1000)</f>
        <v>-6531000</v>
      </c>
    </row>
    <row r="200" spans="1:6" x14ac:dyDescent="0.35">
      <c r="A200" s="4" t="s">
        <v>214</v>
      </c>
      <c r="B200" s="5">
        <f t="shared" si="24"/>
        <v>115000</v>
      </c>
      <c r="C200" s="5">
        <f t="shared" si="25"/>
        <v>0</v>
      </c>
      <c r="D200" s="48">
        <f t="shared" si="26"/>
        <v>197</v>
      </c>
      <c r="F200" s="48">
        <f>SUMIF(Input!$B$4:$B$1000,summary!A200,Input!$E$4:$E$1000)-SUMIF(Input!$I$4:$I$1000,summary!A200,Input!$L$4:$L$1000)</f>
        <v>115000</v>
      </c>
    </row>
    <row r="201" spans="1:6" x14ac:dyDescent="0.35">
      <c r="A201" s="4" t="s">
        <v>215</v>
      </c>
      <c r="B201" s="5">
        <f t="shared" si="24"/>
        <v>0</v>
      </c>
      <c r="C201" s="5">
        <f t="shared" si="25"/>
        <v>5880000</v>
      </c>
      <c r="D201" s="48">
        <f t="shared" si="26"/>
        <v>198</v>
      </c>
      <c r="F201" s="48">
        <f>SUMIF(Input!$B$4:$B$1000,summary!A201,Input!$E$4:$E$1000)-SUMIF(Input!$I$4:$I$1000,summary!A201,Input!$L$4:$L$1000)</f>
        <v>-5880000</v>
      </c>
    </row>
    <row r="202" spans="1:6" x14ac:dyDescent="0.35">
      <c r="A202" s="4" t="s">
        <v>216</v>
      </c>
      <c r="B202" s="5">
        <f t="shared" si="24"/>
        <v>0</v>
      </c>
      <c r="C202" s="5">
        <f t="shared" si="25"/>
        <v>5317000</v>
      </c>
      <c r="D202" s="48">
        <f t="shared" si="26"/>
        <v>199</v>
      </c>
      <c r="F202" s="48">
        <f>SUMIF(Input!$B$4:$B$1000,summary!A202,Input!$E$4:$E$1000)-SUMIF(Input!$I$4:$I$1000,summary!A202,Input!$L$4:$L$1000)</f>
        <v>-5317000</v>
      </c>
    </row>
    <row r="203" spans="1:6" x14ac:dyDescent="0.35">
      <c r="A203" s="4" t="s">
        <v>217</v>
      </c>
      <c r="B203" s="5">
        <f t="shared" si="24"/>
        <v>306040</v>
      </c>
      <c r="C203" s="5">
        <f t="shared" si="25"/>
        <v>0</v>
      </c>
      <c r="D203" s="48">
        <f t="shared" si="26"/>
        <v>200</v>
      </c>
      <c r="F203" s="48">
        <f>SUMIF(Input!$B$4:$B$1000,summary!A203,Input!$E$4:$E$1000)-SUMIF(Input!$I$4:$I$1000,summary!A203,Input!$L$4:$L$1000)</f>
        <v>306040</v>
      </c>
    </row>
    <row r="204" spans="1:6" x14ac:dyDescent="0.35">
      <c r="A204" s="4" t="s">
        <v>218</v>
      </c>
      <c r="B204" s="5">
        <f t="shared" si="24"/>
        <v>175000</v>
      </c>
      <c r="C204" s="5">
        <f t="shared" si="25"/>
        <v>0</v>
      </c>
      <c r="D204" s="48">
        <f t="shared" si="26"/>
        <v>201</v>
      </c>
      <c r="F204" s="48">
        <f>SUMIF(Input!$B$4:$B$1000,summary!A204,Input!$E$4:$E$1000)-SUMIF(Input!$I$4:$I$1000,summary!A204,Input!$L$4:$L$1000)</f>
        <v>175000</v>
      </c>
    </row>
    <row r="205" spans="1:6" x14ac:dyDescent="0.35">
      <c r="A205" s="4" t="s">
        <v>219</v>
      </c>
      <c r="B205" s="5">
        <f t="shared" si="24"/>
        <v>1900000</v>
      </c>
      <c r="C205" s="5">
        <f t="shared" si="25"/>
        <v>0</v>
      </c>
      <c r="D205" s="48">
        <f t="shared" si="26"/>
        <v>202</v>
      </c>
      <c r="F205" s="48">
        <f>SUMIF(Input!$B$4:$B$1000,summary!A205,Input!$E$4:$E$1000)-SUMIF(Input!$I$4:$I$1000,summary!A205,Input!$L$4:$L$1000)</f>
        <v>1900000</v>
      </c>
    </row>
    <row r="206" spans="1:6" x14ac:dyDescent="0.35">
      <c r="A206" s="4" t="s">
        <v>220</v>
      </c>
      <c r="B206" s="5">
        <f t="shared" si="24"/>
        <v>100000</v>
      </c>
      <c r="C206" s="5">
        <f t="shared" si="25"/>
        <v>0</v>
      </c>
      <c r="D206" s="48">
        <f t="shared" si="26"/>
        <v>203</v>
      </c>
      <c r="F206" s="48">
        <f>SUMIF(Input!$B$4:$B$1000,summary!A206,Input!$E$4:$E$1000)-SUMIF(Input!$I$4:$I$1000,summary!A206,Input!$L$4:$L$1000)</f>
        <v>100000</v>
      </c>
    </row>
    <row r="207" spans="1:6" x14ac:dyDescent="0.35">
      <c r="A207" s="4" t="s">
        <v>221</v>
      </c>
      <c r="B207" s="5">
        <f t="shared" si="24"/>
        <v>0</v>
      </c>
      <c r="C207" s="5">
        <f t="shared" si="25"/>
        <v>1152700</v>
      </c>
      <c r="D207" s="48">
        <f t="shared" si="26"/>
        <v>204</v>
      </c>
      <c r="F207" s="48">
        <f>SUMIF(Input!$B$4:$B$1000,summary!A207,Input!$E$4:$E$1000)-SUMIF(Input!$I$4:$I$1000,summary!A207,Input!$L$4:$L$1000)</f>
        <v>-1152700</v>
      </c>
    </row>
    <row r="208" spans="1:6" x14ac:dyDescent="0.35">
      <c r="A208" s="4" t="s">
        <v>222</v>
      </c>
      <c r="B208" s="5">
        <f t="shared" si="24"/>
        <v>47000</v>
      </c>
      <c r="C208" s="5">
        <f t="shared" si="25"/>
        <v>0</v>
      </c>
      <c r="D208" s="48">
        <f t="shared" si="26"/>
        <v>205</v>
      </c>
      <c r="F208" s="48">
        <f>SUMIF(Input!$B$4:$B$1000,summary!A208,Input!$E$4:$E$1000)-SUMIF(Input!$I$4:$I$1000,summary!A208,Input!$L$4:$L$1000)</f>
        <v>47000</v>
      </c>
    </row>
    <row r="209" spans="1:6" x14ac:dyDescent="0.35">
      <c r="A209" s="4" t="s">
        <v>223</v>
      </c>
      <c r="B209" s="5">
        <f t="shared" si="24"/>
        <v>100000</v>
      </c>
      <c r="C209" s="5">
        <f t="shared" si="25"/>
        <v>0</v>
      </c>
      <c r="D209" s="48">
        <f t="shared" si="26"/>
        <v>206</v>
      </c>
      <c r="F209" s="48">
        <f>SUMIF(Input!$B$4:$B$1000,summary!A209,Input!$E$4:$E$1000)-SUMIF(Input!$I$4:$I$1000,summary!A209,Input!$L$4:$L$1000)</f>
        <v>100000</v>
      </c>
    </row>
    <row r="210" spans="1:6" x14ac:dyDescent="0.35">
      <c r="A210" s="4" t="s">
        <v>224</v>
      </c>
      <c r="B210" s="5">
        <f t="shared" si="24"/>
        <v>7000000</v>
      </c>
      <c r="C210" s="5">
        <f t="shared" si="25"/>
        <v>0</v>
      </c>
      <c r="D210" s="48">
        <f t="shared" si="26"/>
        <v>207</v>
      </c>
      <c r="F210" s="48">
        <f>SUMIF(Input!$B$4:$B$1000,summary!A210,Input!$E$4:$E$1000)-SUMIF(Input!$I$4:$I$1000,summary!A210,Input!$L$4:$L$1000)</f>
        <v>7000000</v>
      </c>
    </row>
    <row r="211" spans="1:6" x14ac:dyDescent="0.35">
      <c r="A211" s="4" t="s">
        <v>225</v>
      </c>
      <c r="B211" s="5">
        <f t="shared" si="24"/>
        <v>0</v>
      </c>
      <c r="C211" s="5">
        <f t="shared" si="25"/>
        <v>5373289</v>
      </c>
      <c r="D211" s="48">
        <f t="shared" si="26"/>
        <v>208</v>
      </c>
      <c r="F211" s="48">
        <f>SUMIF(Input!$B$4:$B$1000,summary!A211,Input!$E$4:$E$1000)-SUMIF(Input!$I$4:$I$1000,summary!A211,Input!$L$4:$L$1000)</f>
        <v>-5373289</v>
      </c>
    </row>
    <row r="212" spans="1:6" x14ac:dyDescent="0.35">
      <c r="A212" s="4" t="s">
        <v>226</v>
      </c>
      <c r="B212" s="5">
        <f t="shared" si="24"/>
        <v>2320000</v>
      </c>
      <c r="C212" s="5">
        <f t="shared" si="25"/>
        <v>0</v>
      </c>
      <c r="D212" s="48">
        <f t="shared" si="26"/>
        <v>209</v>
      </c>
      <c r="F212" s="48">
        <f>SUMIF(Input!$B$4:$B$1000,summary!A212,Input!$E$4:$E$1000)-SUMIF(Input!$I$4:$I$1000,summary!A212,Input!$L$4:$L$1000)</f>
        <v>2320000</v>
      </c>
    </row>
    <row r="213" spans="1:6" x14ac:dyDescent="0.35">
      <c r="A213" s="4" t="s">
        <v>227</v>
      </c>
      <c r="B213" s="5">
        <f t="shared" si="24"/>
        <v>939472</v>
      </c>
      <c r="C213" s="5">
        <f t="shared" si="25"/>
        <v>0</v>
      </c>
      <c r="D213" s="48">
        <f t="shared" si="26"/>
        <v>210</v>
      </c>
      <c r="F213" s="48">
        <f>SUMIF(Input!$B$4:$B$1000,summary!A213,Input!$E$4:$E$1000)-SUMIF(Input!$I$4:$I$1000,summary!A213,Input!$L$4:$L$1000)</f>
        <v>939472</v>
      </c>
    </row>
    <row r="214" spans="1:6" x14ac:dyDescent="0.35">
      <c r="A214" s="4" t="s">
        <v>228</v>
      </c>
      <c r="B214" s="5">
        <f t="shared" si="24"/>
        <v>4940400</v>
      </c>
      <c r="C214" s="5">
        <f t="shared" si="25"/>
        <v>0</v>
      </c>
      <c r="D214" s="48">
        <f t="shared" si="26"/>
        <v>211</v>
      </c>
      <c r="F214" s="48">
        <f>SUMIF(Input!$B$4:$B$1000,summary!A214,Input!$E$4:$E$1000)-SUMIF(Input!$I$4:$I$1000,summary!A214,Input!$L$4:$L$1000)</f>
        <v>4940400</v>
      </c>
    </row>
    <row r="215" spans="1:6" x14ac:dyDescent="0.35">
      <c r="A215" s="4" t="s">
        <v>229</v>
      </c>
      <c r="B215" s="5">
        <f t="shared" si="24"/>
        <v>12167251</v>
      </c>
      <c r="C215" s="5">
        <f t="shared" si="25"/>
        <v>0</v>
      </c>
      <c r="D215" s="48">
        <f t="shared" si="26"/>
        <v>212</v>
      </c>
      <c r="F215" s="48">
        <f>SUMIF(Input!$B$4:$B$1000,summary!A215,Input!$E$4:$E$1000)-SUMIF(Input!$I$4:$I$1000,summary!A215,Input!$L$4:$L$1000)</f>
        <v>12167251</v>
      </c>
    </row>
    <row r="216" spans="1:6" x14ac:dyDescent="0.35">
      <c r="A216" s="4" t="s">
        <v>230</v>
      </c>
      <c r="B216" s="5">
        <f t="shared" si="24"/>
        <v>0</v>
      </c>
      <c r="C216" s="5">
        <f t="shared" si="25"/>
        <v>1500000</v>
      </c>
      <c r="D216" s="48">
        <f t="shared" si="26"/>
        <v>213</v>
      </c>
      <c r="F216" s="48">
        <f>SUMIF(Input!$B$4:$B$1000,summary!A216,Input!$E$4:$E$1000)-SUMIF(Input!$I$4:$I$1000,summary!A216,Input!$L$4:$L$1000)</f>
        <v>-1500000</v>
      </c>
    </row>
    <row r="217" spans="1:6" x14ac:dyDescent="0.35">
      <c r="B217" s="5"/>
      <c r="C217" s="5"/>
    </row>
    <row r="218" spans="1:6" x14ac:dyDescent="0.35">
      <c r="B218" s="5"/>
      <c r="C218" s="5"/>
    </row>
    <row r="219" spans="1:6" x14ac:dyDescent="0.35">
      <c r="B219" s="5"/>
      <c r="C219" s="5"/>
    </row>
    <row r="220" spans="1:6" x14ac:dyDescent="0.35">
      <c r="B220" s="5"/>
      <c r="C220" s="5"/>
    </row>
    <row r="221" spans="1:6" x14ac:dyDescent="0.35">
      <c r="A221" s="48"/>
      <c r="B221" s="5"/>
      <c r="C221" s="5"/>
    </row>
    <row r="222" spans="1:6" x14ac:dyDescent="0.35">
      <c r="A222" s="48"/>
      <c r="B222" s="5"/>
      <c r="C222" s="5"/>
    </row>
    <row r="223" spans="1:6" x14ac:dyDescent="0.35">
      <c r="A223" s="48"/>
      <c r="B223" s="5"/>
      <c r="C223" s="5"/>
    </row>
    <row r="224" spans="1:6" x14ac:dyDescent="0.35">
      <c r="A224" s="48"/>
      <c r="B224" s="5"/>
      <c r="C224" s="5"/>
    </row>
    <row r="225" spans="1:3" x14ac:dyDescent="0.35">
      <c r="A225" s="48"/>
      <c r="B225" s="5"/>
      <c r="C225" s="5"/>
    </row>
    <row r="226" spans="1:3" x14ac:dyDescent="0.35">
      <c r="A226" s="48"/>
      <c r="B226" s="5"/>
      <c r="C226" s="5"/>
    </row>
    <row r="227" spans="1:3" x14ac:dyDescent="0.35">
      <c r="A227" s="48"/>
      <c r="B227" s="5"/>
      <c r="C227" s="5"/>
    </row>
    <row r="228" spans="1:3" x14ac:dyDescent="0.35">
      <c r="A228" s="48"/>
      <c r="B228" s="5"/>
      <c r="C228" s="5"/>
    </row>
    <row r="229" spans="1:3" x14ac:dyDescent="0.35">
      <c r="A229" s="48"/>
      <c r="B229" s="5"/>
      <c r="C229" s="5"/>
    </row>
    <row r="230" spans="1:3" x14ac:dyDescent="0.35">
      <c r="A230" s="48"/>
      <c r="B230" s="5"/>
      <c r="C230" s="5"/>
    </row>
    <row r="231" spans="1:3" x14ac:dyDescent="0.35">
      <c r="A231" s="48"/>
      <c r="B231" s="5"/>
      <c r="C231" s="5"/>
    </row>
    <row r="232" spans="1:3" x14ac:dyDescent="0.35">
      <c r="A232" s="48"/>
      <c r="B232" s="5"/>
      <c r="C232" s="5"/>
    </row>
    <row r="233" spans="1:3" x14ac:dyDescent="0.35">
      <c r="A233" s="48"/>
      <c r="B233" s="5"/>
      <c r="C233" s="5"/>
    </row>
    <row r="234" spans="1:3" x14ac:dyDescent="0.35">
      <c r="A234" s="48"/>
      <c r="B234" s="5"/>
      <c r="C234" s="5"/>
    </row>
    <row r="235" spans="1:3" x14ac:dyDescent="0.35">
      <c r="A235" s="48"/>
      <c r="B235" s="5"/>
      <c r="C235" s="5"/>
    </row>
    <row r="236" spans="1:3" x14ac:dyDescent="0.35">
      <c r="A236" s="48"/>
      <c r="B236" s="5"/>
      <c r="C236" s="5"/>
    </row>
    <row r="237" spans="1:3" x14ac:dyDescent="0.35">
      <c r="A237" s="48"/>
      <c r="B237" s="5"/>
      <c r="C237" s="5"/>
    </row>
    <row r="238" spans="1:3" x14ac:dyDescent="0.35">
      <c r="A238" s="48"/>
      <c r="B238" s="5"/>
      <c r="C238" s="5"/>
    </row>
    <row r="239" spans="1:3" x14ac:dyDescent="0.35">
      <c r="A239" s="48"/>
      <c r="B239" s="5"/>
      <c r="C239" s="5"/>
    </row>
    <row r="240" spans="1:3" x14ac:dyDescent="0.35">
      <c r="A240" s="48"/>
      <c r="B240" s="5"/>
      <c r="C240" s="5"/>
    </row>
    <row r="241" spans="1:3" x14ac:dyDescent="0.35">
      <c r="A241" s="48"/>
      <c r="B241" s="5"/>
      <c r="C241" s="5"/>
    </row>
    <row r="242" spans="1:3" x14ac:dyDescent="0.35">
      <c r="A242" s="48"/>
      <c r="B242" s="5"/>
      <c r="C242" s="5"/>
    </row>
    <row r="243" spans="1:3" x14ac:dyDescent="0.35">
      <c r="A243" s="48"/>
      <c r="B243" s="5"/>
      <c r="C243" s="5"/>
    </row>
    <row r="244" spans="1:3" x14ac:dyDescent="0.35">
      <c r="A244" s="48"/>
      <c r="B244" s="5"/>
      <c r="C244" s="5"/>
    </row>
    <row r="245" spans="1:3" x14ac:dyDescent="0.35">
      <c r="A245" s="48"/>
      <c r="B245" s="5"/>
      <c r="C245" s="5"/>
    </row>
    <row r="246" spans="1:3" x14ac:dyDescent="0.35">
      <c r="A246" s="48"/>
      <c r="B246" s="5"/>
      <c r="C246" s="5"/>
    </row>
    <row r="247" spans="1:3" x14ac:dyDescent="0.35">
      <c r="A247" s="48"/>
      <c r="B247" s="5"/>
      <c r="C247" s="5"/>
    </row>
    <row r="248" spans="1:3" x14ac:dyDescent="0.35">
      <c r="A248" s="48"/>
      <c r="B248" s="5"/>
      <c r="C248" s="5"/>
    </row>
    <row r="249" spans="1:3" x14ac:dyDescent="0.35">
      <c r="A249" s="48"/>
      <c r="B249" s="5"/>
      <c r="C249" s="5"/>
    </row>
    <row r="250" spans="1:3" x14ac:dyDescent="0.35">
      <c r="A250" s="48"/>
      <c r="B250" s="5"/>
      <c r="C250" s="5"/>
    </row>
    <row r="251" spans="1:3" x14ac:dyDescent="0.35">
      <c r="A251" s="48"/>
      <c r="B251" s="5"/>
      <c r="C251" s="5"/>
    </row>
    <row r="252" spans="1:3" x14ac:dyDescent="0.35">
      <c r="A252" s="48"/>
      <c r="B252" s="5"/>
      <c r="C252" s="5"/>
    </row>
    <row r="253" spans="1:3" x14ac:dyDescent="0.35">
      <c r="A253" s="48"/>
      <c r="B253" s="5"/>
      <c r="C253" s="5"/>
    </row>
    <row r="254" spans="1:3" x14ac:dyDescent="0.35">
      <c r="A254" s="48"/>
      <c r="B254" s="5"/>
      <c r="C254" s="5"/>
    </row>
    <row r="255" spans="1:3" x14ac:dyDescent="0.35">
      <c r="A255" s="48"/>
      <c r="B255" s="5"/>
      <c r="C255" s="5"/>
    </row>
    <row r="256" spans="1:3" x14ac:dyDescent="0.35">
      <c r="A256" s="48"/>
      <c r="B256" s="5"/>
      <c r="C256" s="5"/>
    </row>
    <row r="257" spans="1:3" x14ac:dyDescent="0.35">
      <c r="A257" s="48"/>
      <c r="B257" s="5"/>
      <c r="C257" s="5"/>
    </row>
    <row r="258" spans="1:3" x14ac:dyDescent="0.35">
      <c r="A258" s="48"/>
      <c r="B258" s="5"/>
      <c r="C258" s="5"/>
    </row>
    <row r="259" spans="1:3" x14ac:dyDescent="0.35">
      <c r="A259" s="48"/>
      <c r="B259" s="5"/>
      <c r="C259" s="5"/>
    </row>
    <row r="260" spans="1:3" x14ac:dyDescent="0.35">
      <c r="A260" s="48"/>
      <c r="B260" s="5"/>
      <c r="C260" s="5"/>
    </row>
    <row r="261" spans="1:3" x14ac:dyDescent="0.35">
      <c r="A261" s="48"/>
      <c r="B261" s="5"/>
      <c r="C261" s="5"/>
    </row>
    <row r="262" spans="1:3" x14ac:dyDescent="0.35">
      <c r="A262" s="48"/>
      <c r="B262" s="5"/>
      <c r="C262" s="5"/>
    </row>
    <row r="263" spans="1:3" x14ac:dyDescent="0.35">
      <c r="A263" s="48"/>
      <c r="B263" s="5"/>
      <c r="C263" s="5"/>
    </row>
    <row r="264" spans="1:3" x14ac:dyDescent="0.35">
      <c r="A264" s="48"/>
      <c r="B264" s="5"/>
      <c r="C264" s="5"/>
    </row>
    <row r="265" spans="1:3" x14ac:dyDescent="0.35">
      <c r="A265" s="48"/>
      <c r="B265" s="5"/>
      <c r="C265" s="5"/>
    </row>
    <row r="266" spans="1:3" x14ac:dyDescent="0.35">
      <c r="A266" s="48"/>
      <c r="B266" s="5"/>
      <c r="C266" s="5"/>
    </row>
    <row r="267" spans="1:3" x14ac:dyDescent="0.35">
      <c r="A267" s="48"/>
      <c r="B267" s="5"/>
      <c r="C267" s="5"/>
    </row>
    <row r="268" spans="1:3" x14ac:dyDescent="0.35">
      <c r="A268" s="48"/>
      <c r="B268" s="5"/>
      <c r="C268" s="5"/>
    </row>
    <row r="269" spans="1:3" x14ac:dyDescent="0.35">
      <c r="A269" s="48"/>
      <c r="B269" s="5"/>
      <c r="C269" s="5"/>
    </row>
    <row r="270" spans="1:3" x14ac:dyDescent="0.35">
      <c r="A270" s="48"/>
      <c r="B270" s="5"/>
      <c r="C270" s="5"/>
    </row>
    <row r="271" spans="1:3" x14ac:dyDescent="0.35">
      <c r="A271" s="48"/>
      <c r="B271" s="5"/>
      <c r="C271" s="5"/>
    </row>
    <row r="272" spans="1:3" x14ac:dyDescent="0.35">
      <c r="A272" s="48"/>
      <c r="B272" s="5"/>
      <c r="C272" s="5"/>
    </row>
    <row r="273" spans="1:3" x14ac:dyDescent="0.35">
      <c r="A273" s="48"/>
      <c r="B273" s="5"/>
      <c r="C273" s="5"/>
    </row>
  </sheetData>
  <mergeCells count="10">
    <mergeCell ref="H1:I1"/>
    <mergeCell ref="A126:C126"/>
    <mergeCell ref="A149:C149"/>
    <mergeCell ref="A164:C164"/>
    <mergeCell ref="A172:C172"/>
    <mergeCell ref="A1:C1"/>
    <mergeCell ref="A3:C3"/>
    <mergeCell ref="A11:C11"/>
    <mergeCell ref="A100:C100"/>
    <mergeCell ref="A117:C117"/>
  </mergeCells>
  <conditionalFormatting sqref="H3">
    <cfRule type="cellIs" dxfId="189" priority="1" operator="equal">
      <formula>$O$5</formula>
    </cfRule>
    <cfRule type="cellIs" dxfId="188" priority="2" operator="equal">
      <formula>$O$5</formula>
    </cfRule>
    <cfRule type="cellIs" dxfId="187" priority="3" operator="equal">
      <formula>$O$5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topLeftCell="B1" workbookViewId="0">
      <pane ySplit="3" topLeftCell="A610" activePane="bottomLeft" state="frozen"/>
      <selection pane="bottomLeft" activeCell="D610" sqref="D610"/>
    </sheetView>
  </sheetViews>
  <sheetFormatPr defaultColWidth="9.109375" defaultRowHeight="14.4" x14ac:dyDescent="0.3"/>
  <cols>
    <col min="1" max="1" width="16.44140625" style="48" hidden="1" customWidth="1"/>
    <col min="2" max="2" width="16.88671875" style="48" bestFit="1" customWidth="1"/>
    <col min="3" max="3" width="10.109375" style="48" bestFit="1" customWidth="1"/>
    <col min="4" max="4" width="17" style="48" customWidth="1"/>
    <col min="5" max="5" width="10.44140625" style="48" bestFit="1" customWidth="1"/>
    <col min="6" max="6" width="5.88671875" style="48" bestFit="1" customWidth="1"/>
    <col min="7" max="7" width="2.6640625" style="48" customWidth="1"/>
    <col min="8" max="8" width="16.88671875" style="48" hidden="1" customWidth="1"/>
    <col min="9" max="9" width="19.109375" style="48" bestFit="1" customWidth="1"/>
    <col min="10" max="10" width="10.109375" style="48" bestFit="1" customWidth="1"/>
    <col min="11" max="11" width="22.5546875" style="48" customWidth="1"/>
    <col min="12" max="12" width="10.44140625" style="48" bestFit="1" customWidth="1"/>
    <col min="13" max="13" width="3.5546875" style="48" bestFit="1" customWidth="1"/>
    <col min="14" max="14" width="3" style="48" bestFit="1" customWidth="1"/>
    <col min="15" max="15" width="11.33203125" style="51" bestFit="1" customWidth="1"/>
    <col min="16" max="16" width="19.6640625" style="51" bestFit="1" customWidth="1"/>
    <col min="17" max="17" width="14.6640625" style="51" bestFit="1" customWidth="1"/>
    <col min="18" max="18" width="12.5546875" style="51" bestFit="1" customWidth="1"/>
    <col min="19" max="21" width="10.109375" style="51" bestFit="1" customWidth="1"/>
    <col min="22" max="23" width="9.109375" style="51" customWidth="1"/>
    <col min="24" max="16384" width="9.109375" style="51"/>
  </cols>
  <sheetData>
    <row r="1" spans="1:18" s="48" customFormat="1" ht="34.200000000000003" customHeight="1" thickBot="1" x14ac:dyDescent="0.7">
      <c r="B1" s="58" t="s">
        <v>231</v>
      </c>
      <c r="C1" s="53"/>
      <c r="D1" s="53"/>
      <c r="E1" s="53"/>
      <c r="F1" s="53"/>
      <c r="G1" s="53"/>
      <c r="H1" s="53"/>
      <c r="I1" s="53"/>
      <c r="J1" s="53"/>
      <c r="K1" s="53"/>
      <c r="L1" s="59"/>
      <c r="M1" s="53"/>
      <c r="O1" s="21" t="s">
        <v>14</v>
      </c>
    </row>
    <row r="2" spans="1:18" s="48" customFormat="1" ht="21.6" customHeight="1" thickBot="1" x14ac:dyDescent="0.45">
      <c r="B2" s="62" t="s">
        <v>4</v>
      </c>
      <c r="C2" s="53"/>
      <c r="D2" s="53"/>
      <c r="E2" s="53"/>
      <c r="F2" s="53"/>
      <c r="I2" s="63" t="s">
        <v>5</v>
      </c>
      <c r="J2" s="53"/>
      <c r="K2" s="53"/>
      <c r="L2" s="53"/>
      <c r="M2" s="53"/>
      <c r="O2" s="40">
        <f>SUM(E4:E994)-SUM(L4:L988)</f>
        <v>1081431</v>
      </c>
      <c r="R2" s="49"/>
    </row>
    <row r="3" spans="1:18" s="48" customFormat="1" ht="18.600000000000001" customHeight="1" thickBot="1" x14ac:dyDescent="0.4">
      <c r="B3" s="22" t="s">
        <v>3</v>
      </c>
      <c r="C3" s="22" t="s">
        <v>232</v>
      </c>
      <c r="D3" s="22" t="s">
        <v>233</v>
      </c>
      <c r="E3" s="22" t="s">
        <v>234</v>
      </c>
      <c r="F3" s="22" t="s">
        <v>235</v>
      </c>
      <c r="I3" s="23" t="s">
        <v>3</v>
      </c>
      <c r="J3" s="23" t="s">
        <v>232</v>
      </c>
      <c r="K3" s="23" t="s">
        <v>233</v>
      </c>
      <c r="L3" s="23" t="s">
        <v>234</v>
      </c>
      <c r="M3" s="23" t="s">
        <v>235</v>
      </c>
    </row>
    <row r="4" spans="1:18" ht="15" customHeight="1" thickBot="1" x14ac:dyDescent="0.35">
      <c r="A4" t="str">
        <f>B4&amp;-COUNTIF($B4:B$4,B4)</f>
        <v>H-306-1</v>
      </c>
      <c r="B4" s="48" t="s">
        <v>26</v>
      </c>
      <c r="C4" s="8"/>
      <c r="E4" s="9">
        <v>382000</v>
      </c>
      <c r="F4" s="48" t="s">
        <v>236</v>
      </c>
      <c r="H4" t="str">
        <f>I4&amp;-COUNTIF($I4:I$5,I4)</f>
        <v>KHAN MARKET-1</v>
      </c>
      <c r="I4" s="48" t="s">
        <v>166</v>
      </c>
      <c r="L4" s="9">
        <v>4137460</v>
      </c>
      <c r="M4" t="s">
        <v>236</v>
      </c>
      <c r="O4" s="64" t="s">
        <v>237</v>
      </c>
      <c r="P4" s="65"/>
    </row>
    <row r="5" spans="1:18" ht="15" customHeight="1" thickBot="1" x14ac:dyDescent="0.35">
      <c r="A5" t="str">
        <f>B5&amp;-COUNTIF($B$4:B5,B5)</f>
        <v>Capital-1</v>
      </c>
      <c r="B5" s="48" t="s">
        <v>194</v>
      </c>
      <c r="C5" s="8"/>
      <c r="E5" s="9">
        <v>42800000</v>
      </c>
      <c r="F5" t="str">
        <f t="shared" ref="F5:F36" si="0">IF(E5&gt;0,F4,0)</f>
        <v>Op</v>
      </c>
      <c r="H5" t="str">
        <f>I5&amp;-COUNTIF($I5:I$5,I5)</f>
        <v>AGRI 45 MARLA-1</v>
      </c>
      <c r="I5" s="48" t="s">
        <v>164</v>
      </c>
      <c r="J5" s="8"/>
      <c r="L5" s="9">
        <v>1169950</v>
      </c>
      <c r="M5" t="str">
        <f t="shared" ref="M5:M36" si="1">IF(L5&gt;0,M4,0)</f>
        <v>Op</v>
      </c>
      <c r="O5" s="66" t="s">
        <v>238</v>
      </c>
      <c r="P5" s="65"/>
    </row>
    <row r="6" spans="1:18" x14ac:dyDescent="0.3">
      <c r="A6" t="str">
        <f>B6&amp;-COUNTIF($B$4:B6,B6)</f>
        <v>Zakat-1</v>
      </c>
      <c r="B6" s="48" t="s">
        <v>227</v>
      </c>
      <c r="C6" s="8"/>
      <c r="E6" s="9">
        <v>1563722</v>
      </c>
      <c r="F6" t="str">
        <f t="shared" si="0"/>
        <v>Op</v>
      </c>
      <c r="H6" t="str">
        <f>I6&amp;-COUNTIF($I$5:I6,I6)</f>
        <v>F-128-1</v>
      </c>
      <c r="I6" s="48" t="s">
        <v>145</v>
      </c>
      <c r="J6" s="8"/>
      <c r="L6" s="9">
        <v>1769000</v>
      </c>
      <c r="M6" t="str">
        <f t="shared" si="1"/>
        <v>Op</v>
      </c>
    </row>
    <row r="7" spans="1:18" ht="18" customHeight="1" x14ac:dyDescent="0.35">
      <c r="A7" t="str">
        <f>B7&amp;-COUNTIF($B$4:B7,B7)</f>
        <v>H-446 TO 451-1</v>
      </c>
      <c r="B7" s="48" t="s">
        <v>86</v>
      </c>
      <c r="C7" s="8"/>
      <c r="E7" s="9">
        <v>125800</v>
      </c>
      <c r="F7" t="str">
        <f t="shared" si="0"/>
        <v>Op</v>
      </c>
      <c r="H7" t="str">
        <f>I7&amp;-COUNTIF($I$5:I7,I7)</f>
        <v>G-83-1</v>
      </c>
      <c r="I7" s="48" t="s">
        <v>146</v>
      </c>
      <c r="J7" s="8"/>
      <c r="L7" s="9">
        <v>4132100</v>
      </c>
      <c r="M7" t="str">
        <f t="shared" si="1"/>
        <v>Op</v>
      </c>
      <c r="O7" s="45" t="s">
        <v>7</v>
      </c>
      <c r="P7" s="46" t="s">
        <v>4</v>
      </c>
      <c r="Q7" s="46" t="s">
        <v>5</v>
      </c>
      <c r="R7" s="47" t="s">
        <v>16</v>
      </c>
    </row>
    <row r="8" spans="1:18" x14ac:dyDescent="0.3">
      <c r="A8" t="str">
        <f>B8&amp;-COUNTIF($B$4:B8,B8)</f>
        <v>KHALID RAFI-1</v>
      </c>
      <c r="B8" s="48" t="s">
        <v>204</v>
      </c>
      <c r="C8" s="8"/>
      <c r="E8" s="9">
        <v>7700000</v>
      </c>
      <c r="F8" t="str">
        <f t="shared" si="0"/>
        <v>Op</v>
      </c>
      <c r="H8" t="str">
        <f>I8&amp;-COUNTIF($I$5:I8,I8)</f>
        <v>H-335 TO 342-1</v>
      </c>
      <c r="I8" s="48" t="s">
        <v>28</v>
      </c>
      <c r="J8" s="8"/>
      <c r="L8" s="9">
        <v>6626762</v>
      </c>
      <c r="M8" t="str">
        <f t="shared" si="1"/>
        <v>Op</v>
      </c>
      <c r="O8" s="27" t="s">
        <v>236</v>
      </c>
      <c r="P8" s="49">
        <f t="shared" ref="P8:P42" ca="1" si="2">SUMIF(F$4:F$998,$O8,E$4:E$997)</f>
        <v>106622924</v>
      </c>
      <c r="Q8" s="49">
        <f t="shared" ref="Q8:Q42" si="3">SUMIF($M$4:$M$998,$O8,$L$4:$L$998)</f>
        <v>100699480</v>
      </c>
      <c r="R8" s="28">
        <f ca="1">P8-Q8</f>
        <v>5923444</v>
      </c>
    </row>
    <row r="9" spans="1:18" x14ac:dyDescent="0.3">
      <c r="A9" t="str">
        <f>B9&amp;-COUNTIF($B$4:B9,B9)</f>
        <v>H-274-1</v>
      </c>
      <c r="B9" s="48" t="s">
        <v>239</v>
      </c>
      <c r="C9" s="8"/>
      <c r="E9" s="9">
        <v>200000</v>
      </c>
      <c r="F9" t="str">
        <f t="shared" si="0"/>
        <v>Op</v>
      </c>
      <c r="H9" t="str">
        <f>I9&amp;-COUNTIF($I$5:I9,I9)</f>
        <v>H-343-1</v>
      </c>
      <c r="I9" s="48" t="s">
        <v>33</v>
      </c>
      <c r="J9" s="8"/>
      <c r="L9" s="9">
        <v>448000</v>
      </c>
      <c r="M9" t="str">
        <f t="shared" si="1"/>
        <v>Op</v>
      </c>
      <c r="O9" s="27">
        <v>17</v>
      </c>
      <c r="P9" s="49">
        <f t="shared" ca="1" si="2"/>
        <v>7435680</v>
      </c>
      <c r="Q9" s="49">
        <f t="shared" si="3"/>
        <v>12714600</v>
      </c>
      <c r="R9" s="28">
        <f t="shared" ref="R9:R42" ca="1" si="4">P9-Q9+R8</f>
        <v>644524</v>
      </c>
    </row>
    <row r="10" spans="1:18" x14ac:dyDescent="0.3">
      <c r="A10" t="str">
        <f>B10&amp;-COUNTIF($B$4:B10,B10)</f>
        <v>K-33-1</v>
      </c>
      <c r="B10" s="48" t="s">
        <v>152</v>
      </c>
      <c r="C10" s="8"/>
      <c r="E10" s="9">
        <v>25000</v>
      </c>
      <c r="F10" t="str">
        <f t="shared" si="0"/>
        <v>Op</v>
      </c>
      <c r="H10" t="str">
        <f>I10&amp;-COUNTIF($I$5:I10,I10)</f>
        <v>H-349-1</v>
      </c>
      <c r="I10" s="48" t="s">
        <v>38</v>
      </c>
      <c r="J10" s="8"/>
      <c r="L10" s="9">
        <v>1925000</v>
      </c>
      <c r="M10" t="str">
        <f t="shared" si="1"/>
        <v>Op</v>
      </c>
      <c r="O10" s="27">
        <v>18</v>
      </c>
      <c r="P10" s="49">
        <f t="shared" ca="1" si="2"/>
        <v>3265000</v>
      </c>
      <c r="Q10" s="49">
        <f t="shared" si="3"/>
        <v>3865315</v>
      </c>
      <c r="R10" s="28">
        <f t="shared" ca="1" si="4"/>
        <v>44209</v>
      </c>
    </row>
    <row r="11" spans="1:18" x14ac:dyDescent="0.3">
      <c r="A11" t="str">
        <f>B11&amp;-COUNTIF($B$4:B11,B11)</f>
        <v>farrukh qasir-1</v>
      </c>
      <c r="B11" s="48" t="s">
        <v>197</v>
      </c>
      <c r="C11" s="8"/>
      <c r="E11" s="9">
        <v>70000</v>
      </c>
      <c r="F11" t="str">
        <f t="shared" si="0"/>
        <v>Op</v>
      </c>
      <c r="H11" t="str">
        <f>I11&amp;-COUNTIF($I$5:I11,I11)</f>
        <v>H-350-1</v>
      </c>
      <c r="I11" s="48" t="s">
        <v>39</v>
      </c>
      <c r="J11" s="8"/>
      <c r="L11" s="9">
        <v>1925000</v>
      </c>
      <c r="M11" t="str">
        <f t="shared" si="1"/>
        <v>Op</v>
      </c>
      <c r="O11" s="27">
        <v>19</v>
      </c>
      <c r="P11" s="49">
        <f t="shared" ca="1" si="2"/>
        <v>3219700</v>
      </c>
      <c r="Q11" s="49">
        <f t="shared" si="3"/>
        <v>1037615</v>
      </c>
      <c r="R11" s="28">
        <f t="shared" ca="1" si="4"/>
        <v>2226294</v>
      </c>
    </row>
    <row r="12" spans="1:18" x14ac:dyDescent="0.3">
      <c r="A12" t="str">
        <f>B12&amp;-COUNTIF($B$4:B12,B12)</f>
        <v>zahid mehmood-1</v>
      </c>
      <c r="B12" s="48" t="s">
        <v>226</v>
      </c>
      <c r="C12" s="8"/>
      <c r="E12" s="9">
        <v>2320000</v>
      </c>
      <c r="F12" t="str">
        <f t="shared" si="0"/>
        <v>Op</v>
      </c>
      <c r="H12" t="str">
        <f>I12&amp;-COUNTIF($I$5:I12,I12)</f>
        <v>H-351-1</v>
      </c>
      <c r="I12" s="48" t="s">
        <v>40</v>
      </c>
      <c r="J12" s="8"/>
      <c r="L12" s="9">
        <v>1925000</v>
      </c>
      <c r="M12" t="str">
        <f t="shared" si="1"/>
        <v>Op</v>
      </c>
      <c r="O12" s="27">
        <v>20</v>
      </c>
      <c r="P12" s="49">
        <f t="shared" ca="1" si="2"/>
        <v>8897840</v>
      </c>
      <c r="Q12" s="49">
        <f t="shared" si="3"/>
        <v>11035570</v>
      </c>
      <c r="R12" s="28">
        <f t="shared" ca="1" si="4"/>
        <v>88564</v>
      </c>
    </row>
    <row r="13" spans="1:18" x14ac:dyDescent="0.3">
      <c r="A13" t="str">
        <f>B13&amp;-COUNTIF($B$4:B13,B13)</f>
        <v>DAWOOD UNCLE-1</v>
      </c>
      <c r="B13" s="48" t="s">
        <v>196</v>
      </c>
      <c r="C13" s="8"/>
      <c r="E13" s="9">
        <v>2320000</v>
      </c>
      <c r="F13" t="str">
        <f t="shared" si="0"/>
        <v>Op</v>
      </c>
      <c r="H13" t="str">
        <f>I13&amp;-COUNTIF($I$5:I13,I13)</f>
        <v>H-352/1-1</v>
      </c>
      <c r="I13" s="48" t="s">
        <v>42</v>
      </c>
      <c r="J13" s="8"/>
      <c r="L13" s="9">
        <v>300000</v>
      </c>
      <c r="M13" t="str">
        <f t="shared" si="1"/>
        <v>Op</v>
      </c>
      <c r="O13" s="27">
        <v>21</v>
      </c>
      <c r="P13" s="49">
        <f t="shared" ca="1" si="2"/>
        <v>9150260</v>
      </c>
      <c r="Q13" s="49">
        <f t="shared" si="3"/>
        <v>3220560</v>
      </c>
      <c r="R13" s="28">
        <f t="shared" ca="1" si="4"/>
        <v>6018264</v>
      </c>
    </row>
    <row r="14" spans="1:18" x14ac:dyDescent="0.3">
      <c r="A14" t="str">
        <f>B14&amp;-COUNTIF($B$4:B14,B14)</f>
        <v>wakeel imran-1</v>
      </c>
      <c r="B14" s="48" t="s">
        <v>222</v>
      </c>
      <c r="C14" s="8"/>
      <c r="E14" s="9">
        <v>47000</v>
      </c>
      <c r="F14" t="str">
        <f t="shared" si="0"/>
        <v>Op</v>
      </c>
      <c r="H14" t="str">
        <f>I14&amp;-COUNTIF($I$5:I14,I14)</f>
        <v>H-357-1</v>
      </c>
      <c r="I14" s="48" t="s">
        <v>45</v>
      </c>
      <c r="J14" s="8"/>
      <c r="L14" s="9">
        <v>1240626</v>
      </c>
      <c r="M14" t="str">
        <f t="shared" si="1"/>
        <v>Op</v>
      </c>
      <c r="O14" s="27">
        <v>22</v>
      </c>
      <c r="P14" s="49">
        <f t="shared" ca="1" si="2"/>
        <v>10244292</v>
      </c>
      <c r="Q14" s="49">
        <f t="shared" si="3"/>
        <v>10896847</v>
      </c>
      <c r="R14" s="28">
        <f t="shared" ca="1" si="4"/>
        <v>5365709</v>
      </c>
    </row>
    <row r="15" spans="1:18" x14ac:dyDescent="0.3">
      <c r="A15" t="str">
        <f>B15&amp;-COUNTIF($B$4:B15,B15)</f>
        <v>YOUSSAF TEX-1</v>
      </c>
      <c r="B15" s="8" t="s">
        <v>224</v>
      </c>
      <c r="C15" s="8"/>
      <c r="D15" s="8"/>
      <c r="E15" s="9">
        <v>4400000</v>
      </c>
      <c r="F15" t="str">
        <f t="shared" si="0"/>
        <v>Op</v>
      </c>
      <c r="H15" t="str">
        <f>I15&amp;-COUNTIF($I$5:I15,I15)</f>
        <v>H-358-1</v>
      </c>
      <c r="I15" s="48" t="s">
        <v>46</v>
      </c>
      <c r="J15" s="8"/>
      <c r="L15" s="9">
        <v>14000</v>
      </c>
      <c r="M15" t="str">
        <f t="shared" si="1"/>
        <v>Op</v>
      </c>
      <c r="O15" s="27">
        <v>23</v>
      </c>
      <c r="P15" s="49">
        <f t="shared" ca="1" si="2"/>
        <v>10847300</v>
      </c>
      <c r="Q15" s="49">
        <f t="shared" si="3"/>
        <v>11865400</v>
      </c>
      <c r="R15" s="28">
        <f t="shared" ca="1" si="4"/>
        <v>4347609</v>
      </c>
    </row>
    <row r="16" spans="1:18" x14ac:dyDescent="0.3">
      <c r="A16" t="str">
        <f>B16&amp;-COUNTIF($B$4:B16,B16)</f>
        <v>H-466-1</v>
      </c>
      <c r="B16" s="8" t="s">
        <v>94</v>
      </c>
      <c r="C16" s="8"/>
      <c r="E16" s="9">
        <v>1772400</v>
      </c>
      <c r="F16" t="str">
        <f t="shared" si="0"/>
        <v>Op</v>
      </c>
      <c r="H16" t="str">
        <f>I16&amp;-COUNTIF($I$5:I16,I16)</f>
        <v>H-359-1</v>
      </c>
      <c r="I16" s="48" t="s">
        <v>47</v>
      </c>
      <c r="J16" s="8"/>
      <c r="L16" s="9">
        <v>1300000</v>
      </c>
      <c r="M16" t="str">
        <f t="shared" si="1"/>
        <v>Op</v>
      </c>
      <c r="O16" s="27">
        <v>24</v>
      </c>
      <c r="P16" s="49">
        <f t="shared" ca="1" si="2"/>
        <v>13376850</v>
      </c>
      <c r="Q16" s="49">
        <f t="shared" si="3"/>
        <v>11200255</v>
      </c>
      <c r="R16" s="28">
        <f t="shared" ca="1" si="4"/>
        <v>6524204</v>
      </c>
    </row>
    <row r="17" spans="1:21" x14ac:dyDescent="0.3">
      <c r="A17" t="str">
        <f>B17&amp;-COUNTIF($B$4:B17,B17)</f>
        <v>h-352-1</v>
      </c>
      <c r="B17" s="8" t="s">
        <v>240</v>
      </c>
      <c r="C17" s="8"/>
      <c r="E17" s="9">
        <v>500000</v>
      </c>
      <c r="F17" t="str">
        <f t="shared" si="0"/>
        <v>Op</v>
      </c>
      <c r="H17" t="str">
        <f>I17&amp;-COUNTIF($I$5:I17,I17)</f>
        <v>H-360-1</v>
      </c>
      <c r="I17" s="48" t="s">
        <v>48</v>
      </c>
      <c r="J17" s="8"/>
      <c r="L17" s="9">
        <v>1300000</v>
      </c>
      <c r="M17" t="str">
        <f t="shared" si="1"/>
        <v>Op</v>
      </c>
      <c r="O17" s="27">
        <v>25</v>
      </c>
      <c r="P17" s="49">
        <f t="shared" ca="1" si="2"/>
        <v>15650000</v>
      </c>
      <c r="Q17" s="49">
        <f t="shared" si="3"/>
        <v>14685800</v>
      </c>
      <c r="R17" s="28">
        <f t="shared" ca="1" si="4"/>
        <v>7488404</v>
      </c>
    </row>
    <row r="18" spans="1:21" x14ac:dyDescent="0.3">
      <c r="A18" t="str">
        <f>B18&amp;-COUNTIF($B$4:B18,B18)</f>
        <v>zulqi short-1</v>
      </c>
      <c r="B18" s="8" t="s">
        <v>228</v>
      </c>
      <c r="C18" s="8"/>
      <c r="E18" s="9">
        <v>340400</v>
      </c>
      <c r="F18" t="str">
        <f t="shared" si="0"/>
        <v>Op</v>
      </c>
      <c r="H18" t="str">
        <f>I18&amp;-COUNTIF($I$5:I18,I18)</f>
        <v>H-364-1</v>
      </c>
      <c r="I18" s="48" t="s">
        <v>51</v>
      </c>
      <c r="J18" s="8"/>
      <c r="L18" s="9">
        <v>775000</v>
      </c>
      <c r="M18" t="str">
        <f t="shared" si="1"/>
        <v>Op</v>
      </c>
      <c r="O18" s="27">
        <v>26</v>
      </c>
      <c r="P18" s="49">
        <f t="shared" ca="1" si="2"/>
        <v>21304150</v>
      </c>
      <c r="Q18" s="49">
        <f t="shared" si="3"/>
        <v>16951975</v>
      </c>
      <c r="R18" s="28">
        <f t="shared" ca="1" si="4"/>
        <v>11840579</v>
      </c>
    </row>
    <row r="19" spans="1:21" x14ac:dyDescent="0.3">
      <c r="A19" t="str">
        <f>B19&amp;-COUNTIF($B$4:B19,B19)</f>
        <v>ZULQWENAIN D.H-1</v>
      </c>
      <c r="B19" s="8" t="s">
        <v>229</v>
      </c>
      <c r="C19" s="8"/>
      <c r="E19" s="9">
        <v>12167251</v>
      </c>
      <c r="F19" t="str">
        <f t="shared" si="0"/>
        <v>Op</v>
      </c>
      <c r="H19" t="str">
        <f>I19&amp;-COUNTIF($I$5:I19,I19)</f>
        <v>H-367-1</v>
      </c>
      <c r="I19" s="48" t="s">
        <v>54</v>
      </c>
      <c r="J19" s="8"/>
      <c r="L19" s="9">
        <v>143000</v>
      </c>
      <c r="M19" t="str">
        <f t="shared" si="1"/>
        <v>Op</v>
      </c>
      <c r="O19" s="27">
        <v>27</v>
      </c>
      <c r="P19" s="49">
        <f t="shared" ca="1" si="2"/>
        <v>14825676</v>
      </c>
      <c r="Q19" s="49">
        <f t="shared" si="3"/>
        <v>18059626</v>
      </c>
      <c r="R19" s="28">
        <f t="shared" ca="1" si="4"/>
        <v>8606629</v>
      </c>
    </row>
    <row r="20" spans="1:21" x14ac:dyDescent="0.3">
      <c r="A20" t="str">
        <f>B20&amp;-COUNTIF($B$4:B20,B20)</f>
        <v>MASOOD HABIB-1</v>
      </c>
      <c r="B20" s="8" t="s">
        <v>206</v>
      </c>
      <c r="C20" s="8"/>
      <c r="E20" s="9">
        <v>11121406</v>
      </c>
      <c r="F20" t="str">
        <f t="shared" si="0"/>
        <v>Op</v>
      </c>
      <c r="H20" t="str">
        <f>I20&amp;-COUNTIF($I$5:I20,I20)</f>
        <v>H-369-1</v>
      </c>
      <c r="I20" s="48" t="s">
        <v>55</v>
      </c>
      <c r="J20" s="8"/>
      <c r="L20" s="9">
        <v>1788000</v>
      </c>
      <c r="M20" t="str">
        <f t="shared" si="1"/>
        <v>Op</v>
      </c>
      <c r="O20" s="27">
        <v>28</v>
      </c>
      <c r="P20" s="49">
        <f t="shared" ca="1" si="2"/>
        <v>11657000</v>
      </c>
      <c r="Q20" s="49">
        <f t="shared" si="3"/>
        <v>6531250</v>
      </c>
      <c r="R20" s="28">
        <f t="shared" ca="1" si="4"/>
        <v>13732379</v>
      </c>
      <c r="U20" s="49"/>
    </row>
    <row r="21" spans="1:21" x14ac:dyDescent="0.3">
      <c r="A21" t="str">
        <f>B21&amp;-COUNTIF($B$4:B21,B21)</f>
        <v>masood 351-1</v>
      </c>
      <c r="B21" s="11" t="s">
        <v>184</v>
      </c>
      <c r="C21" s="8"/>
      <c r="E21" s="9">
        <v>6150000</v>
      </c>
      <c r="F21" t="str">
        <f t="shared" si="0"/>
        <v>Op</v>
      </c>
      <c r="H21" t="str">
        <f>I21&amp;-COUNTIF($I$5:I21,I21)</f>
        <v>H-374/1-1</v>
      </c>
      <c r="I21" s="26" t="s">
        <v>57</v>
      </c>
      <c r="J21" s="33"/>
      <c r="K21" s="26"/>
      <c r="L21" s="34">
        <v>250000</v>
      </c>
      <c r="M21" t="str">
        <f t="shared" si="1"/>
        <v>Op</v>
      </c>
      <c r="O21" s="27">
        <v>29</v>
      </c>
      <c r="P21" s="49">
        <f t="shared" ca="1" si="2"/>
        <v>15513000</v>
      </c>
      <c r="Q21" s="49">
        <f t="shared" si="3"/>
        <v>17569776</v>
      </c>
      <c r="R21" s="28">
        <f t="shared" ca="1" si="4"/>
        <v>11675603</v>
      </c>
    </row>
    <row r="22" spans="1:21" x14ac:dyDescent="0.3">
      <c r="A22" t="str">
        <f>B22&amp;-COUNTIF($B$4:B22,B22)</f>
        <v>mamu shajhan-1</v>
      </c>
      <c r="B22" s="11" t="s">
        <v>205</v>
      </c>
      <c r="C22" s="8"/>
      <c r="E22" s="9">
        <v>1788290</v>
      </c>
      <c r="F22" t="str">
        <f t="shared" si="0"/>
        <v>Op</v>
      </c>
      <c r="H22" t="str">
        <f>I22&amp;-COUNTIF($I$5:I22,I22)</f>
        <v>H-374/2-1</v>
      </c>
      <c r="I22" s="48" t="s">
        <v>58</v>
      </c>
      <c r="J22" s="8"/>
      <c r="L22" s="9">
        <v>500000</v>
      </c>
      <c r="M22" t="str">
        <f t="shared" si="1"/>
        <v>Op</v>
      </c>
      <c r="O22" s="27">
        <v>30</v>
      </c>
      <c r="P22" s="49">
        <f t="shared" ca="1" si="2"/>
        <v>7431200</v>
      </c>
      <c r="Q22" s="49">
        <f t="shared" si="3"/>
        <v>5444500</v>
      </c>
      <c r="R22" s="28">
        <f t="shared" ca="1" si="4"/>
        <v>13662303</v>
      </c>
    </row>
    <row r="23" spans="1:21" x14ac:dyDescent="0.3">
      <c r="A23" t="str">
        <f>B23&amp;-COUNTIF($B$4:B23,B23)</f>
        <v>ROYAL DEAL 1-1</v>
      </c>
      <c r="B23" s="11" t="s">
        <v>116</v>
      </c>
      <c r="C23" s="8"/>
      <c r="E23" s="9">
        <v>4208650</v>
      </c>
      <c r="F23" t="str">
        <f t="shared" si="0"/>
        <v>Op</v>
      </c>
      <c r="H23" t="str">
        <f>I23&amp;-COUNTIF($I$5:I23,I23)</f>
        <v>H-375/1-1</v>
      </c>
      <c r="I23" s="48" t="s">
        <v>60</v>
      </c>
      <c r="J23" s="8"/>
      <c r="L23" s="9">
        <v>250000</v>
      </c>
      <c r="M23" t="str">
        <f t="shared" si="1"/>
        <v>Op</v>
      </c>
      <c r="O23" s="27">
        <v>31</v>
      </c>
      <c r="P23" s="49">
        <f t="shared" ca="1" si="2"/>
        <v>6284000</v>
      </c>
      <c r="Q23" s="49">
        <f t="shared" si="3"/>
        <v>17474900</v>
      </c>
      <c r="R23" s="28">
        <f t="shared" ca="1" si="4"/>
        <v>2471403</v>
      </c>
    </row>
    <row r="24" spans="1:21" x14ac:dyDescent="0.3">
      <c r="A24" t="str">
        <f>B24&amp;-COUNTIF($B$4:B24,B24)</f>
        <v>ROYAL DEAL 2-1</v>
      </c>
      <c r="B24" s="11" t="s">
        <v>117</v>
      </c>
      <c r="C24" s="8"/>
      <c r="E24" s="9">
        <v>5864500</v>
      </c>
      <c r="F24" t="str">
        <f t="shared" si="0"/>
        <v>Op</v>
      </c>
      <c r="H24" t="str">
        <f>I24&amp;-COUNTIF($I$5:I24,I24)</f>
        <v>H-375+380-1</v>
      </c>
      <c r="I24" s="48" t="s">
        <v>61</v>
      </c>
      <c r="J24" s="8"/>
      <c r="L24" s="9">
        <v>336280</v>
      </c>
      <c r="M24" t="str">
        <f t="shared" si="1"/>
        <v>Op</v>
      </c>
      <c r="O24" s="27">
        <v>32</v>
      </c>
      <c r="P24" s="49">
        <f t="shared" ca="1" si="2"/>
        <v>4840900</v>
      </c>
      <c r="Q24" s="49">
        <f t="shared" si="3"/>
        <v>4378500</v>
      </c>
      <c r="R24" s="28">
        <f t="shared" ca="1" si="4"/>
        <v>2933803</v>
      </c>
    </row>
    <row r="25" spans="1:21" ht="18" customHeight="1" x14ac:dyDescent="0.35">
      <c r="A25" t="str">
        <f>B25&amp;-COUNTIF($B$4:B25,B25)</f>
        <v>D.Home-1</v>
      </c>
      <c r="B25" s="1" t="s">
        <v>180</v>
      </c>
      <c r="C25" s="8"/>
      <c r="E25" s="9">
        <v>426830</v>
      </c>
      <c r="F25" t="str">
        <f t="shared" si="0"/>
        <v>Op</v>
      </c>
      <c r="G25" s="10"/>
      <c r="H25" t="str">
        <f>I25&amp;-COUNTIF($I$5:I25,I25)</f>
        <v>H-396-1</v>
      </c>
      <c r="I25" s="48" t="s">
        <v>65</v>
      </c>
      <c r="J25" s="8"/>
      <c r="L25" s="9">
        <v>293000</v>
      </c>
      <c r="M25" t="str">
        <f t="shared" si="1"/>
        <v>Op</v>
      </c>
      <c r="O25" s="27">
        <v>33</v>
      </c>
      <c r="P25" s="49">
        <f t="shared" ca="1" si="2"/>
        <v>5024598</v>
      </c>
      <c r="Q25" s="49">
        <f t="shared" si="3"/>
        <v>6585308</v>
      </c>
      <c r="R25" s="28">
        <f t="shared" ca="1" si="4"/>
        <v>1373093</v>
      </c>
    </row>
    <row r="26" spans="1:21" x14ac:dyDescent="0.3">
      <c r="A26" t="str">
        <f>B26&amp;-COUNTIF($B$4:B26,B26)</f>
        <v>STREET LIGHT-1</v>
      </c>
      <c r="B26" s="11" t="s">
        <v>217</v>
      </c>
      <c r="C26" s="8"/>
      <c r="E26" s="9">
        <v>306040</v>
      </c>
      <c r="F26" t="str">
        <f t="shared" si="0"/>
        <v>Op</v>
      </c>
      <c r="H26" t="str">
        <f>I26&amp;-COUNTIF($I$5:I26,I26)</f>
        <v>H-397-1</v>
      </c>
      <c r="I26" s="48" t="s">
        <v>66</v>
      </c>
      <c r="J26" s="8"/>
      <c r="L26" s="9">
        <v>150000</v>
      </c>
      <c r="M26" t="str">
        <f t="shared" si="1"/>
        <v>Op</v>
      </c>
      <c r="O26" s="27">
        <v>34</v>
      </c>
      <c r="P26" s="49">
        <f t="shared" ca="1" si="2"/>
        <v>13757910</v>
      </c>
      <c r="Q26" s="49">
        <f t="shared" si="3"/>
        <v>14316980</v>
      </c>
      <c r="R26" s="28">
        <f t="shared" ca="1" si="4"/>
        <v>814023</v>
      </c>
    </row>
    <row r="27" spans="1:21" x14ac:dyDescent="0.3">
      <c r="A27" t="str">
        <f>B27&amp;-COUNTIF($B$4:B27,B27)</f>
        <v>brokry-1</v>
      </c>
      <c r="B27" s="11" t="s">
        <v>192</v>
      </c>
      <c r="C27" s="8"/>
      <c r="E27" s="9">
        <v>23635</v>
      </c>
      <c r="F27" t="str">
        <f t="shared" si="0"/>
        <v>Op</v>
      </c>
      <c r="H27" t="str">
        <f>I27&amp;-COUNTIF($I$5:I27,I27)</f>
        <v>H-397/1-1</v>
      </c>
      <c r="I27" s="48" t="s">
        <v>67</v>
      </c>
      <c r="J27" s="8"/>
      <c r="L27" s="9">
        <v>150000</v>
      </c>
      <c r="M27" t="str">
        <f t="shared" si="1"/>
        <v>Op</v>
      </c>
      <c r="O27" s="27">
        <v>35</v>
      </c>
      <c r="P27" s="49">
        <f t="shared" ca="1" si="2"/>
        <v>15514000</v>
      </c>
      <c r="Q27" s="49">
        <f t="shared" si="3"/>
        <v>13042200</v>
      </c>
      <c r="R27" s="28">
        <f t="shared" ca="1" si="4"/>
        <v>3285823</v>
      </c>
    </row>
    <row r="28" spans="1:21" x14ac:dyDescent="0.3">
      <c r="A28" t="str">
        <f>B28&amp;-COUNTIF($B$4:B28,B28)</f>
        <v>0</v>
      </c>
      <c r="B28" s="11"/>
      <c r="C28" s="8"/>
      <c r="E28" s="9"/>
      <c r="F28">
        <f t="shared" si="0"/>
        <v>0</v>
      </c>
      <c r="H28" t="str">
        <f>I28&amp;-COUNTIF($I$5:I28,I28)</f>
        <v>H-412-1</v>
      </c>
      <c r="I28" s="48" t="s">
        <v>69</v>
      </c>
      <c r="J28" s="8"/>
      <c r="L28" s="9">
        <v>455000</v>
      </c>
      <c r="M28" t="str">
        <f t="shared" si="1"/>
        <v>Op</v>
      </c>
      <c r="O28" s="27">
        <v>36</v>
      </c>
      <c r="P28" s="49">
        <f t="shared" ca="1" si="2"/>
        <v>4950600</v>
      </c>
      <c r="Q28" s="49">
        <f t="shared" si="3"/>
        <v>5743450</v>
      </c>
      <c r="R28" s="28">
        <f t="shared" ca="1" si="4"/>
        <v>2492973</v>
      </c>
    </row>
    <row r="29" spans="1:21" x14ac:dyDescent="0.3">
      <c r="A29" t="str">
        <f>B29&amp;-COUNTIF($B$4:B29,B29)</f>
        <v>0</v>
      </c>
      <c r="B29" s="11"/>
      <c r="C29" s="8"/>
      <c r="E29" s="9"/>
      <c r="F29">
        <f t="shared" si="0"/>
        <v>0</v>
      </c>
      <c r="H29" t="str">
        <f>I29&amp;-COUNTIF($I$5:I29,I29)</f>
        <v>H-412/1-1</v>
      </c>
      <c r="I29" s="48" t="s">
        <v>70</v>
      </c>
      <c r="J29" s="8"/>
      <c r="L29" s="9">
        <v>455000</v>
      </c>
      <c r="M29" t="str">
        <f t="shared" si="1"/>
        <v>Op</v>
      </c>
      <c r="O29" s="27">
        <v>37</v>
      </c>
      <c r="P29" s="49">
        <f t="shared" ca="1" si="2"/>
        <v>9672600</v>
      </c>
      <c r="Q29" s="49">
        <f t="shared" si="3"/>
        <v>11687900</v>
      </c>
      <c r="R29" s="28">
        <f t="shared" ca="1" si="4"/>
        <v>477673</v>
      </c>
    </row>
    <row r="30" spans="1:21" x14ac:dyDescent="0.3">
      <c r="A30" t="str">
        <f>B30&amp;-COUNTIF($B$4:B30,B30)</f>
        <v>0</v>
      </c>
      <c r="B30" s="11"/>
      <c r="C30" s="8"/>
      <c r="E30" s="9"/>
      <c r="F30">
        <f t="shared" si="0"/>
        <v>0</v>
      </c>
      <c r="H30" t="str">
        <f>I30&amp;-COUNTIF($I$5:I30,I30)</f>
        <v>H-413-1</v>
      </c>
      <c r="I30" s="48" t="s">
        <v>71</v>
      </c>
      <c r="J30" s="8"/>
      <c r="L30" s="9">
        <v>911250</v>
      </c>
      <c r="M30" t="str">
        <f t="shared" si="1"/>
        <v>Op</v>
      </c>
      <c r="O30" s="27">
        <v>38</v>
      </c>
      <c r="P30" s="49">
        <f t="shared" ca="1" si="2"/>
        <v>12496500</v>
      </c>
      <c r="Q30" s="49">
        <f t="shared" si="3"/>
        <v>10002600</v>
      </c>
      <c r="R30" s="28">
        <f t="shared" ca="1" si="4"/>
        <v>2971573</v>
      </c>
    </row>
    <row r="31" spans="1:21" x14ac:dyDescent="0.3">
      <c r="A31" t="str">
        <f>B31&amp;-COUNTIF($B$4:B31,B31)</f>
        <v>0</v>
      </c>
      <c r="B31" s="11"/>
      <c r="C31" s="8"/>
      <c r="E31" s="9"/>
      <c r="F31">
        <f t="shared" si="0"/>
        <v>0</v>
      </c>
      <c r="H31" t="str">
        <f>I31&amp;-COUNTIF($I$5:I31,I31)</f>
        <v>H-414-1</v>
      </c>
      <c r="I31" s="48" t="s">
        <v>72</v>
      </c>
      <c r="J31" s="8"/>
      <c r="L31" s="9">
        <v>643300</v>
      </c>
      <c r="M31" t="str">
        <f t="shared" si="1"/>
        <v>Op</v>
      </c>
      <c r="O31" s="27">
        <v>39</v>
      </c>
      <c r="P31" s="49">
        <f t="shared" ca="1" si="2"/>
        <v>19998000</v>
      </c>
      <c r="Q31" s="49">
        <f t="shared" si="3"/>
        <v>16418200</v>
      </c>
      <c r="R31" s="28">
        <f t="shared" ca="1" si="4"/>
        <v>6551373</v>
      </c>
    </row>
    <row r="32" spans="1:21" x14ac:dyDescent="0.3">
      <c r="A32" t="str">
        <f>B32&amp;-COUNTIF($B$4:B32,B32)</f>
        <v>0</v>
      </c>
      <c r="B32" s="8"/>
      <c r="C32" s="8"/>
      <c r="E32" s="9"/>
      <c r="F32">
        <f t="shared" si="0"/>
        <v>0</v>
      </c>
      <c r="H32" t="str">
        <f>I32&amp;-COUNTIF($I$5:I32,I32)</f>
        <v>H-415-1</v>
      </c>
      <c r="I32" s="48" t="s">
        <v>73</v>
      </c>
      <c r="J32" s="8"/>
      <c r="L32" s="9">
        <v>643300</v>
      </c>
      <c r="M32" t="str">
        <f t="shared" si="1"/>
        <v>Op</v>
      </c>
      <c r="O32" s="27">
        <v>40</v>
      </c>
      <c r="P32" s="49">
        <f t="shared" ca="1" si="2"/>
        <v>5592000</v>
      </c>
      <c r="Q32" s="49">
        <f t="shared" si="3"/>
        <v>6948870</v>
      </c>
      <c r="R32" s="28">
        <f t="shared" ca="1" si="4"/>
        <v>5194503</v>
      </c>
    </row>
    <row r="33" spans="1:20" x14ac:dyDescent="0.3">
      <c r="A33" t="str">
        <f>B33&amp;-COUNTIF($B$4:B33,B33)</f>
        <v>0</v>
      </c>
      <c r="B33" s="8"/>
      <c r="C33" s="8"/>
      <c r="E33" s="9"/>
      <c r="F33">
        <f t="shared" si="0"/>
        <v>0</v>
      </c>
      <c r="H33" t="str">
        <f>I33&amp;-COUNTIF($I$5:I33,I33)</f>
        <v>H-417-1</v>
      </c>
      <c r="I33" s="48" t="s">
        <v>74</v>
      </c>
      <c r="J33" s="8"/>
      <c r="L33" s="9">
        <v>1923750</v>
      </c>
      <c r="M33" t="str">
        <f t="shared" si="1"/>
        <v>Op</v>
      </c>
      <c r="O33" s="27">
        <v>41</v>
      </c>
      <c r="P33" s="49">
        <f t="shared" ca="1" si="2"/>
        <v>16089100</v>
      </c>
      <c r="Q33" s="49">
        <f t="shared" si="3"/>
        <v>17388022</v>
      </c>
      <c r="R33" s="28">
        <f t="shared" ca="1" si="4"/>
        <v>3895581</v>
      </c>
      <c r="S33" s="49"/>
      <c r="T33" s="49"/>
    </row>
    <row r="34" spans="1:20" x14ac:dyDescent="0.3">
      <c r="A34" t="str">
        <f>B34&amp;-COUNTIF($B$4:B34,B34)</f>
        <v>0</v>
      </c>
      <c r="B34" s="8"/>
      <c r="C34" s="8"/>
      <c r="E34" s="9"/>
      <c r="F34">
        <f t="shared" si="0"/>
        <v>0</v>
      </c>
      <c r="H34" t="str">
        <f>I34&amp;-COUNTIF($I$5:I34,I34)</f>
        <v>H-426-1</v>
      </c>
      <c r="I34" s="48" t="s">
        <v>76</v>
      </c>
      <c r="J34" s="8"/>
      <c r="L34" s="9">
        <v>350000</v>
      </c>
      <c r="M34" t="str">
        <f t="shared" si="1"/>
        <v>Op</v>
      </c>
      <c r="O34" s="27">
        <v>42</v>
      </c>
      <c r="P34" s="49">
        <f t="shared" ca="1" si="2"/>
        <v>4160000</v>
      </c>
      <c r="Q34" s="49">
        <f t="shared" si="3"/>
        <v>6974150</v>
      </c>
      <c r="R34" s="28">
        <f t="shared" ca="1" si="4"/>
        <v>1081431</v>
      </c>
    </row>
    <row r="35" spans="1:20" x14ac:dyDescent="0.3">
      <c r="A35" t="str">
        <f>B35&amp;-COUNTIF($B$4:B35,B35)</f>
        <v>0</v>
      </c>
      <c r="B35" s="8"/>
      <c r="C35" s="8"/>
      <c r="E35" s="9"/>
      <c r="F35">
        <f t="shared" si="0"/>
        <v>0</v>
      </c>
      <c r="H35" t="str">
        <f>I35&amp;-COUNTIF($I$5:I35,I35)</f>
        <v>H-427-1</v>
      </c>
      <c r="I35" s="48" t="s">
        <v>77</v>
      </c>
      <c r="J35" s="8"/>
      <c r="L35" s="9">
        <v>350000</v>
      </c>
      <c r="M35" t="str">
        <f t="shared" si="1"/>
        <v>Op</v>
      </c>
      <c r="O35" s="27">
        <v>43</v>
      </c>
      <c r="P35" s="49">
        <f t="shared" ca="1" si="2"/>
        <v>0</v>
      </c>
      <c r="Q35" s="49">
        <f t="shared" si="3"/>
        <v>0</v>
      </c>
      <c r="R35" s="28">
        <f t="shared" ca="1" si="4"/>
        <v>1081431</v>
      </c>
    </row>
    <row r="36" spans="1:20" x14ac:dyDescent="0.3">
      <c r="A36" t="str">
        <f>B36&amp;-COUNTIF($B$4:B36,B36)</f>
        <v>0</v>
      </c>
      <c r="B36" s="8"/>
      <c r="C36" s="8"/>
      <c r="E36" s="9"/>
      <c r="F36">
        <f t="shared" si="0"/>
        <v>0</v>
      </c>
      <c r="H36" t="str">
        <f>I36&amp;-COUNTIF($I$5:I36,I36)</f>
        <v>H-428-1</v>
      </c>
      <c r="I36" s="48" t="s">
        <v>78</v>
      </c>
      <c r="J36" s="8"/>
      <c r="L36" s="9">
        <v>350000</v>
      </c>
      <c r="M36" t="str">
        <f t="shared" si="1"/>
        <v>Op</v>
      </c>
      <c r="O36" s="27">
        <v>44</v>
      </c>
      <c r="P36" s="49">
        <f t="shared" ca="1" si="2"/>
        <v>0</v>
      </c>
      <c r="Q36" s="49">
        <f t="shared" si="3"/>
        <v>0</v>
      </c>
      <c r="R36" s="28">
        <f t="shared" ca="1" si="4"/>
        <v>1081431</v>
      </c>
    </row>
    <row r="37" spans="1:20" x14ac:dyDescent="0.3">
      <c r="A37" t="str">
        <f>B37&amp;-COUNTIF($B$4:B37,B37)</f>
        <v>0</v>
      </c>
      <c r="B37" s="8"/>
      <c r="C37" s="8"/>
      <c r="E37" s="9"/>
      <c r="F37">
        <f t="shared" ref="F37:F68" si="5">IF(E37&gt;0,F36,0)</f>
        <v>0</v>
      </c>
      <c r="H37" t="str">
        <f>I37&amp;-COUNTIF($I$5:I37,I37)</f>
        <v>H-429-1</v>
      </c>
      <c r="I37" s="48" t="s">
        <v>79</v>
      </c>
      <c r="J37" s="8"/>
      <c r="L37" s="9">
        <v>375000</v>
      </c>
      <c r="M37" t="str">
        <f t="shared" ref="M37:M68" si="6">IF(L37&gt;0,M36,0)</f>
        <v>Op</v>
      </c>
      <c r="O37" s="27">
        <v>45</v>
      </c>
      <c r="P37" s="49">
        <f t="shared" ca="1" si="2"/>
        <v>0</v>
      </c>
      <c r="Q37" s="49">
        <f t="shared" si="3"/>
        <v>0</v>
      </c>
      <c r="R37" s="28">
        <f t="shared" ca="1" si="4"/>
        <v>1081431</v>
      </c>
    </row>
    <row r="38" spans="1:20" x14ac:dyDescent="0.3">
      <c r="A38" t="str">
        <f>B38&amp;-COUNTIF($B$4:B38,B38)</f>
        <v>0</v>
      </c>
      <c r="C38" s="8"/>
      <c r="E38" s="9"/>
      <c r="F38">
        <f t="shared" si="5"/>
        <v>0</v>
      </c>
      <c r="H38" t="str">
        <f>I38&amp;-COUNTIF($I$5:I38,I38)</f>
        <v>H-430-1</v>
      </c>
      <c r="I38" s="48" t="s">
        <v>80</v>
      </c>
      <c r="J38" s="8"/>
      <c r="L38" s="9">
        <v>256720</v>
      </c>
      <c r="M38" t="str">
        <f t="shared" si="6"/>
        <v>Op</v>
      </c>
      <c r="O38" s="27">
        <v>46</v>
      </c>
      <c r="P38" s="49">
        <f t="shared" ca="1" si="2"/>
        <v>0</v>
      </c>
      <c r="Q38" s="49">
        <f t="shared" si="3"/>
        <v>0</v>
      </c>
      <c r="R38" s="28">
        <f t="shared" ca="1" si="4"/>
        <v>1081431</v>
      </c>
    </row>
    <row r="39" spans="1:20" x14ac:dyDescent="0.3">
      <c r="A39" t="str">
        <f>B39&amp;-COUNTIF($B$4:B39,B39)</f>
        <v>0</v>
      </c>
      <c r="B39" s="8"/>
      <c r="C39" s="8"/>
      <c r="E39" s="9"/>
      <c r="F39">
        <f t="shared" si="5"/>
        <v>0</v>
      </c>
      <c r="H39" t="str">
        <f>I39&amp;-COUNTIF($I$5:I39,I39)</f>
        <v>H-431-1</v>
      </c>
      <c r="I39" s="48" t="s">
        <v>81</v>
      </c>
      <c r="J39" s="8"/>
      <c r="L39" s="9">
        <v>500000</v>
      </c>
      <c r="M39" t="str">
        <f t="shared" si="6"/>
        <v>Op</v>
      </c>
      <c r="O39" s="27">
        <v>47</v>
      </c>
      <c r="P39" s="49">
        <f t="shared" ca="1" si="2"/>
        <v>0</v>
      </c>
      <c r="Q39" s="49">
        <f t="shared" si="3"/>
        <v>0</v>
      </c>
      <c r="R39" s="28">
        <f t="shared" ca="1" si="4"/>
        <v>1081431</v>
      </c>
    </row>
    <row r="40" spans="1:20" x14ac:dyDescent="0.3">
      <c r="A40" t="str">
        <f>B40&amp;-COUNTIF($B$4:B40,B40)</f>
        <v>0</v>
      </c>
      <c r="B40" s="8"/>
      <c r="C40" s="8"/>
      <c r="E40" s="9"/>
      <c r="F40">
        <f t="shared" si="5"/>
        <v>0</v>
      </c>
      <c r="H40" t="str">
        <f>I40&amp;-COUNTIF($I$5:I40,I40)</f>
        <v>H-432-1</v>
      </c>
      <c r="I40" s="9" t="s">
        <v>82</v>
      </c>
      <c r="J40" s="8"/>
      <c r="L40" s="9">
        <v>425000</v>
      </c>
      <c r="M40" t="str">
        <f t="shared" si="6"/>
        <v>Op</v>
      </c>
      <c r="O40" s="27">
        <v>48</v>
      </c>
      <c r="P40" s="49">
        <f t="shared" ca="1" si="2"/>
        <v>0</v>
      </c>
      <c r="Q40" s="49">
        <f t="shared" si="3"/>
        <v>0</v>
      </c>
      <c r="R40" s="28">
        <f t="shared" ca="1" si="4"/>
        <v>1081431</v>
      </c>
    </row>
    <row r="41" spans="1:20" x14ac:dyDescent="0.3">
      <c r="A41" t="str">
        <f>B41&amp;-COUNTIF($B$4:B41,B41)</f>
        <v>0</v>
      </c>
      <c r="B41" s="8"/>
      <c r="C41" s="8"/>
      <c r="E41" s="9"/>
      <c r="F41">
        <f t="shared" si="5"/>
        <v>0</v>
      </c>
      <c r="H41" t="str">
        <f>I41&amp;-COUNTIF($I$5:I41,I41)</f>
        <v>H-433-1</v>
      </c>
      <c r="I41" s="48" t="s">
        <v>83</v>
      </c>
      <c r="J41" s="8"/>
      <c r="L41" s="9">
        <v>425000</v>
      </c>
      <c r="M41" t="str">
        <f t="shared" si="6"/>
        <v>Op</v>
      </c>
      <c r="O41" s="27">
        <v>49</v>
      </c>
      <c r="P41" s="49">
        <f t="shared" ca="1" si="2"/>
        <v>0</v>
      </c>
      <c r="Q41" s="49">
        <f t="shared" si="3"/>
        <v>0</v>
      </c>
      <c r="R41" s="28">
        <f t="shared" ca="1" si="4"/>
        <v>1081431</v>
      </c>
    </row>
    <row r="42" spans="1:20" x14ac:dyDescent="0.3">
      <c r="A42" t="str">
        <f>B42&amp;-COUNTIF($B$4:B42,B42)</f>
        <v>0</v>
      </c>
      <c r="B42" s="8"/>
      <c r="C42" s="8"/>
      <c r="E42" s="9"/>
      <c r="F42">
        <f t="shared" si="5"/>
        <v>0</v>
      </c>
      <c r="H42" t="str">
        <f>I42&amp;-COUNTIF($I$5:I42,I42)</f>
        <v>H-436-1</v>
      </c>
      <c r="I42" s="48" t="s">
        <v>85</v>
      </c>
      <c r="J42" s="8"/>
      <c r="L42" s="9">
        <v>1000000</v>
      </c>
      <c r="M42" t="str">
        <f t="shared" si="6"/>
        <v>Op</v>
      </c>
      <c r="O42" s="29">
        <v>50</v>
      </c>
      <c r="P42" s="30">
        <f t="shared" ca="1" si="2"/>
        <v>0</v>
      </c>
      <c r="Q42" s="30">
        <f t="shared" si="3"/>
        <v>0</v>
      </c>
      <c r="R42" s="31">
        <f t="shared" ca="1" si="4"/>
        <v>1081431</v>
      </c>
    </row>
    <row r="43" spans="1:20" x14ac:dyDescent="0.3">
      <c r="A43" t="str">
        <f>B43&amp;-COUNTIF($B$4:B43,B43)</f>
        <v>0</v>
      </c>
      <c r="B43" s="8"/>
      <c r="C43" s="8"/>
      <c r="E43" s="9"/>
      <c r="F43">
        <f t="shared" si="5"/>
        <v>0</v>
      </c>
      <c r="H43" t="str">
        <f>I43&amp;-COUNTIF($I$5:I43,I43)</f>
        <v>H-526/1-1</v>
      </c>
      <c r="I43" s="48" t="s">
        <v>102</v>
      </c>
      <c r="J43" s="8"/>
      <c r="L43" s="9">
        <v>2025000</v>
      </c>
      <c r="M43" t="str">
        <f t="shared" si="6"/>
        <v>Op</v>
      </c>
    </row>
    <row r="44" spans="1:20" x14ac:dyDescent="0.3">
      <c r="A44" t="str">
        <f>B44&amp;-COUNTIF($B$4:B44,B44)</f>
        <v>0</v>
      </c>
      <c r="B44" s="8"/>
      <c r="C44" s="8"/>
      <c r="E44" s="9"/>
      <c r="F44">
        <f t="shared" si="5"/>
        <v>0</v>
      </c>
      <c r="H44" t="str">
        <f>I44&amp;-COUNTIF($I$5:I44,I44)</f>
        <v>H-537-1</v>
      </c>
      <c r="I44" s="48" t="s">
        <v>105</v>
      </c>
      <c r="J44" s="8"/>
      <c r="L44" s="9">
        <v>468800</v>
      </c>
      <c r="M44" t="str">
        <f t="shared" si="6"/>
        <v>Op</v>
      </c>
    </row>
    <row r="45" spans="1:20" x14ac:dyDescent="0.3">
      <c r="A45" t="str">
        <f>B45&amp;-COUNTIF($B$4:B45,B45)</f>
        <v>0</v>
      </c>
      <c r="B45" s="8"/>
      <c r="C45" s="8"/>
      <c r="E45" s="9"/>
      <c r="F45">
        <f t="shared" si="5"/>
        <v>0</v>
      </c>
      <c r="H45" t="str">
        <f>I45&amp;-COUNTIF($I$5:I45,I45)</f>
        <v>H-572-1</v>
      </c>
      <c r="I45" s="48" t="s">
        <v>107</v>
      </c>
      <c r="J45" s="8"/>
      <c r="L45" s="9">
        <v>1246000</v>
      </c>
      <c r="M45" t="str">
        <f t="shared" si="6"/>
        <v>Op</v>
      </c>
    </row>
    <row r="46" spans="1:20" x14ac:dyDescent="0.3">
      <c r="A46" t="str">
        <f>B46&amp;-COUNTIF($B$4:B46,B46)</f>
        <v>0</v>
      </c>
      <c r="B46" s="8"/>
      <c r="C46" s="8"/>
      <c r="E46" s="9"/>
      <c r="F46">
        <f t="shared" si="5"/>
        <v>0</v>
      </c>
      <c r="H46" t="str">
        <f>I46&amp;-COUNTIF($I$5:I46,I46)</f>
        <v>H-584-1</v>
      </c>
      <c r="I46" s="48" t="s">
        <v>109</v>
      </c>
      <c r="J46" s="8"/>
      <c r="L46" s="9">
        <v>676000</v>
      </c>
      <c r="M46" t="str">
        <f t="shared" si="6"/>
        <v>Op</v>
      </c>
    </row>
    <row r="47" spans="1:20" x14ac:dyDescent="0.3">
      <c r="A47" t="str">
        <f>B47&amp;-COUNTIF($B$4:B47,B47)</f>
        <v>0</v>
      </c>
      <c r="B47" s="8"/>
      <c r="C47" s="8"/>
      <c r="E47" s="9"/>
      <c r="F47">
        <f t="shared" si="5"/>
        <v>0</v>
      </c>
      <c r="H47" t="str">
        <f>I47&amp;-COUNTIF($I$5:I47,I47)</f>
        <v>L-122-1</v>
      </c>
      <c r="I47" s="48" t="s">
        <v>157</v>
      </c>
      <c r="J47" s="8"/>
      <c r="L47" s="9">
        <v>1121300</v>
      </c>
      <c r="M47" t="str">
        <f t="shared" si="6"/>
        <v>Op</v>
      </c>
    </row>
    <row r="48" spans="1:20" x14ac:dyDescent="0.3">
      <c r="A48" t="str">
        <f>B48&amp;-COUNTIF($B$4:B48,B48)</f>
        <v>0</v>
      </c>
      <c r="B48" s="8"/>
      <c r="C48" s="8"/>
      <c r="E48" s="9"/>
      <c r="F48">
        <f t="shared" si="5"/>
        <v>0</v>
      </c>
      <c r="H48" t="str">
        <f>I48&amp;-COUNTIF($I$5:I48,I48)</f>
        <v>L-276-1</v>
      </c>
      <c r="I48" s="48" t="s">
        <v>158</v>
      </c>
      <c r="J48" s="8"/>
      <c r="L48" s="9">
        <v>763800</v>
      </c>
      <c r="M48" t="str">
        <f t="shared" si="6"/>
        <v>Op</v>
      </c>
    </row>
    <row r="49" spans="1:13" x14ac:dyDescent="0.3">
      <c r="A49" t="str">
        <f>B49&amp;-COUNTIF($B$4:B49,B49)</f>
        <v>0</v>
      </c>
      <c r="B49" s="8"/>
      <c r="C49" s="8"/>
      <c r="E49" s="9"/>
      <c r="F49">
        <f t="shared" si="5"/>
        <v>0</v>
      </c>
      <c r="H49" t="str">
        <f>I49&amp;-COUNTIF($I$5:I49,I49)</f>
        <v>P-66/1-1</v>
      </c>
      <c r="I49" s="48" t="s">
        <v>160</v>
      </c>
      <c r="J49" s="8"/>
      <c r="L49" s="9">
        <v>100000</v>
      </c>
      <c r="M49" t="str">
        <f t="shared" si="6"/>
        <v>Op</v>
      </c>
    </row>
    <row r="50" spans="1:13" x14ac:dyDescent="0.3">
      <c r="A50" t="str">
        <f>B50&amp;-COUNTIF($B$4:B50,B50)</f>
        <v>0</v>
      </c>
      <c r="B50" s="11"/>
      <c r="C50" s="12"/>
      <c r="D50" s="11"/>
      <c r="E50" s="9"/>
      <c r="F50">
        <f t="shared" si="5"/>
        <v>0</v>
      </c>
      <c r="H50" t="str">
        <f>I50&amp;-COUNTIF($I$5:I50,I50)</f>
        <v>PGS-37-1</v>
      </c>
      <c r="I50" s="48" t="s">
        <v>175</v>
      </c>
      <c r="J50" s="8"/>
      <c r="L50" s="9">
        <v>545000</v>
      </c>
      <c r="M50" t="str">
        <f t="shared" si="6"/>
        <v>Op</v>
      </c>
    </row>
    <row r="51" spans="1:13" x14ac:dyDescent="0.3">
      <c r="A51" t="str">
        <f>B51&amp;-COUNTIF($B$4:B51,B51)</f>
        <v>0</v>
      </c>
      <c r="B51" s="11"/>
      <c r="C51" s="12"/>
      <c r="D51" s="11"/>
      <c r="E51" s="9"/>
      <c r="F51">
        <f t="shared" si="5"/>
        <v>0</v>
      </c>
      <c r="H51" t="str">
        <f>I51&amp;-COUNTIF($I$5:I51,I51)</f>
        <v>Q-128-1</v>
      </c>
      <c r="I51" s="48" t="s">
        <v>162</v>
      </c>
      <c r="J51" s="8"/>
      <c r="L51" s="9">
        <v>1404000</v>
      </c>
      <c r="M51" t="str">
        <f t="shared" si="6"/>
        <v>Op</v>
      </c>
    </row>
    <row r="52" spans="1:13" x14ac:dyDescent="0.3">
      <c r="A52" t="str">
        <f>B52&amp;-COUNTIF($B$4:B52,B52)</f>
        <v>0</v>
      </c>
      <c r="B52" s="11"/>
      <c r="C52" s="12"/>
      <c r="D52" s="11"/>
      <c r="E52" s="9"/>
      <c r="F52">
        <f t="shared" si="5"/>
        <v>0</v>
      </c>
      <c r="H52" t="str">
        <f>I52&amp;-COUNTIF($I$5:I52,I52)</f>
        <v>ROYAL-102-1</v>
      </c>
      <c r="I52" s="48" t="s">
        <v>119</v>
      </c>
      <c r="J52" s="8"/>
      <c r="L52" s="9">
        <v>858665</v>
      </c>
      <c r="M52" t="str">
        <f t="shared" si="6"/>
        <v>Op</v>
      </c>
    </row>
    <row r="53" spans="1:13" x14ac:dyDescent="0.3">
      <c r="A53" t="str">
        <f>B53&amp;-COUNTIF($B$4:B53,B53)</f>
        <v>0</v>
      </c>
      <c r="B53" s="11"/>
      <c r="C53" s="12"/>
      <c r="D53" s="11"/>
      <c r="E53" s="9"/>
      <c r="F53">
        <f t="shared" si="5"/>
        <v>0</v>
      </c>
      <c r="H53" t="str">
        <f>I53&amp;-COUNTIF($I$5:I53,I53)</f>
        <v>ROYAL-185-1</v>
      </c>
      <c r="I53" s="48" t="s">
        <v>124</v>
      </c>
      <c r="J53" s="8"/>
      <c r="L53" s="9">
        <v>222800</v>
      </c>
      <c r="M53" t="str">
        <f t="shared" si="6"/>
        <v>Op</v>
      </c>
    </row>
    <row r="54" spans="1:13" x14ac:dyDescent="0.3">
      <c r="A54" t="str">
        <f>B54&amp;-COUNTIF($B$4:B54,B54)</f>
        <v>0</v>
      </c>
      <c r="B54" s="11"/>
      <c r="C54" s="12"/>
      <c r="D54" s="11"/>
      <c r="E54" s="9"/>
      <c r="F54">
        <f t="shared" si="5"/>
        <v>0</v>
      </c>
      <c r="H54" t="str">
        <f>I54&amp;-COUNTIF($I$5:I54,I54)</f>
        <v>ROYAL-211-1</v>
      </c>
      <c r="I54" s="48" t="s">
        <v>241</v>
      </c>
      <c r="J54" s="8"/>
      <c r="L54" s="9">
        <v>200000</v>
      </c>
      <c r="M54" t="str">
        <f t="shared" si="6"/>
        <v>Op</v>
      </c>
    </row>
    <row r="55" spans="1:13" x14ac:dyDescent="0.3">
      <c r="A55" t="str">
        <f>B55&amp;-COUNTIF($B$4:B55,B55)</f>
        <v>0</v>
      </c>
      <c r="B55" s="11"/>
      <c r="C55" s="12"/>
      <c r="D55" s="11"/>
      <c r="E55" s="9"/>
      <c r="F55">
        <f t="shared" si="5"/>
        <v>0</v>
      </c>
      <c r="H55" t="str">
        <f>I55&amp;-COUNTIF($I$5:I55,I55)</f>
        <v>ROYAL-70-1</v>
      </c>
      <c r="I55" s="48" t="s">
        <v>242</v>
      </c>
      <c r="J55" s="8"/>
      <c r="L55" s="9">
        <v>1065000</v>
      </c>
      <c r="M55" t="str">
        <f t="shared" si="6"/>
        <v>Op</v>
      </c>
    </row>
    <row r="56" spans="1:13" x14ac:dyDescent="0.3">
      <c r="A56" t="str">
        <f>B56&amp;-COUNTIF($B$4:B56,B56)</f>
        <v>0</v>
      </c>
      <c r="B56" s="11"/>
      <c r="C56" s="12"/>
      <c r="D56" s="11"/>
      <c r="E56" s="9"/>
      <c r="F56">
        <f t="shared" si="5"/>
        <v>0</v>
      </c>
      <c r="H56" t="str">
        <f>I56&amp;-COUNTIF($I$5:I56,I56)</f>
        <v>ROYAL COMERCIAL-1</v>
      </c>
      <c r="I56" s="48" t="s">
        <v>243</v>
      </c>
      <c r="J56" s="8"/>
      <c r="L56" s="9">
        <v>639000</v>
      </c>
      <c r="M56" t="str">
        <f t="shared" si="6"/>
        <v>Op</v>
      </c>
    </row>
    <row r="57" spans="1:13" x14ac:dyDescent="0.3">
      <c r="A57" t="str">
        <f>B57&amp;-COUNTIF($B$4:B57,B57)</f>
        <v>0</v>
      </c>
      <c r="B57" s="11"/>
      <c r="C57" s="12"/>
      <c r="D57" s="11"/>
      <c r="E57" s="9"/>
      <c r="F57">
        <f t="shared" si="5"/>
        <v>0</v>
      </c>
      <c r="H57" t="str">
        <f>I57&amp;-COUNTIF($I$5:I57,I57)</f>
        <v>VIP COMERCIAL-1</v>
      </c>
      <c r="I57" s="48" t="s">
        <v>111</v>
      </c>
      <c r="J57" s="8"/>
      <c r="L57" s="9">
        <v>3293000</v>
      </c>
      <c r="M57" t="str">
        <f t="shared" si="6"/>
        <v>Op</v>
      </c>
    </row>
    <row r="58" spans="1:13" x14ac:dyDescent="0.3">
      <c r="A58" t="str">
        <f>B58&amp;-COUNTIF($B$4:B58,B58)</f>
        <v>0</v>
      </c>
      <c r="B58" s="11"/>
      <c r="C58" s="12"/>
      <c r="D58" s="11"/>
      <c r="E58" s="9"/>
      <c r="F58">
        <f t="shared" si="5"/>
        <v>0</v>
      </c>
      <c r="H58" t="str">
        <f>I58&amp;-COUNTIF($I$5:I58,I58)</f>
        <v>ZENAB CENTRE 50%-1</v>
      </c>
      <c r="I58" s="48" t="s">
        <v>177</v>
      </c>
      <c r="J58" s="8"/>
      <c r="L58" s="9">
        <v>666000</v>
      </c>
      <c r="M58" t="str">
        <f t="shared" si="6"/>
        <v>Op</v>
      </c>
    </row>
    <row r="59" spans="1:13" x14ac:dyDescent="0.3">
      <c r="A59" t="str">
        <f>B59&amp;-COUNTIF($B$4:B59,B59)</f>
        <v>0</v>
      </c>
      <c r="B59" s="11"/>
      <c r="C59" s="12"/>
      <c r="D59" s="11"/>
      <c r="E59" s="9"/>
      <c r="F59">
        <f t="shared" si="5"/>
        <v>0</v>
      </c>
      <c r="H59" t="str">
        <f>I59&amp;-COUNTIF($I$5:I59,I59)</f>
        <v>ROYAL-1</v>
      </c>
      <c r="I59" s="48" t="s">
        <v>114</v>
      </c>
      <c r="J59" s="8"/>
      <c r="L59" s="9">
        <v>5000000</v>
      </c>
      <c r="M59" t="str">
        <f t="shared" si="6"/>
        <v>Op</v>
      </c>
    </row>
    <row r="60" spans="1:13" x14ac:dyDescent="0.3">
      <c r="A60" t="str">
        <f>B60&amp;-COUNTIF($B$4:B60,B60)</f>
        <v>0</v>
      </c>
      <c r="B60" s="11"/>
      <c r="C60" s="12"/>
      <c r="D60" s="11"/>
      <c r="E60" s="9"/>
      <c r="F60">
        <f t="shared" si="5"/>
        <v>0</v>
      </c>
      <c r="H60" t="str">
        <f>I60&amp;-COUNTIF($I$5:I60,I60)</f>
        <v>Lockers-1</v>
      </c>
      <c r="I60" s="48" t="s">
        <v>13</v>
      </c>
      <c r="J60" s="8"/>
      <c r="L60" s="9">
        <v>6563600</v>
      </c>
      <c r="M60" t="str">
        <f t="shared" si="6"/>
        <v>Op</v>
      </c>
    </row>
    <row r="61" spans="1:13" x14ac:dyDescent="0.3">
      <c r="A61" t="str">
        <f>B61&amp;-COUNTIF($B$4:B61,B61)</f>
        <v>0</v>
      </c>
      <c r="B61" s="11"/>
      <c r="C61" s="12"/>
      <c r="D61" s="11"/>
      <c r="E61" s="9"/>
      <c r="F61">
        <f t="shared" si="5"/>
        <v>0</v>
      </c>
      <c r="H61" t="str">
        <f>I61&amp;-COUNTIF($I$5:I61,I61)</f>
        <v>abl-1</v>
      </c>
      <c r="I61" s="48" t="s">
        <v>9</v>
      </c>
      <c r="J61" s="8"/>
      <c r="L61" s="9">
        <v>402112</v>
      </c>
      <c r="M61" t="str">
        <f t="shared" si="6"/>
        <v>Op</v>
      </c>
    </row>
    <row r="62" spans="1:13" x14ac:dyDescent="0.3">
      <c r="A62" t="str">
        <f>B62&amp;-COUNTIF($B$4:B62,B62)</f>
        <v>0</v>
      </c>
      <c r="B62" s="11"/>
      <c r="C62" s="12"/>
      <c r="D62" s="11"/>
      <c r="E62" s="9"/>
      <c r="F62">
        <f t="shared" si="5"/>
        <v>0</v>
      </c>
      <c r="H62" t="str">
        <f>I62&amp;-COUNTIF($I$5:I62,I62)</f>
        <v>ALFALH-1</v>
      </c>
      <c r="I62" s="48" t="s">
        <v>244</v>
      </c>
      <c r="J62" s="8">
        <v>42699</v>
      </c>
      <c r="K62" s="48" t="s">
        <v>245</v>
      </c>
      <c r="L62" s="9">
        <v>130000</v>
      </c>
      <c r="M62" t="str">
        <f t="shared" si="6"/>
        <v>Op</v>
      </c>
    </row>
    <row r="63" spans="1:13" x14ac:dyDescent="0.3">
      <c r="A63" t="str">
        <f>B63&amp;-COUNTIF($B$4:B63,B63)</f>
        <v>0</v>
      </c>
      <c r="B63" s="11"/>
      <c r="C63" s="12"/>
      <c r="D63" s="11"/>
      <c r="E63" s="9"/>
      <c r="F63">
        <f t="shared" si="5"/>
        <v>0</v>
      </c>
      <c r="H63" t="str">
        <f>I63&amp;-COUNTIF($I$5:I63,I63)</f>
        <v>dobai islamic-1</v>
      </c>
      <c r="I63" s="48" t="s">
        <v>12</v>
      </c>
      <c r="J63" s="8"/>
      <c r="L63" s="9">
        <v>1141000</v>
      </c>
      <c r="M63" t="str">
        <f t="shared" si="6"/>
        <v>Op</v>
      </c>
    </row>
    <row r="64" spans="1:13" x14ac:dyDescent="0.3">
      <c r="A64" t="str">
        <f>B64&amp;-COUNTIF($B$4:B64,B64)</f>
        <v>0</v>
      </c>
      <c r="B64" s="11"/>
      <c r="C64" s="12"/>
      <c r="D64" s="11"/>
      <c r="E64" s="9"/>
      <c r="F64">
        <f t="shared" si="5"/>
        <v>0</v>
      </c>
      <c r="H64" t="str">
        <f>I64&amp;-COUNTIF($I$5:I64,I64)</f>
        <v>Meezan Irfan-1</v>
      </c>
      <c r="I64" s="48" t="s">
        <v>15</v>
      </c>
      <c r="J64" s="8"/>
      <c r="L64" s="9">
        <v>1435122</v>
      </c>
      <c r="M64" t="str">
        <f t="shared" si="6"/>
        <v>Op</v>
      </c>
    </row>
    <row r="65" spans="1:14" x14ac:dyDescent="0.3">
      <c r="A65" t="str">
        <f>B65&amp;-COUNTIF($B$4:B65,B65)</f>
        <v>0</v>
      </c>
      <c r="B65" s="11"/>
      <c r="C65" s="12"/>
      <c r="D65" s="11"/>
      <c r="E65" s="9"/>
      <c r="F65">
        <f t="shared" si="5"/>
        <v>0</v>
      </c>
      <c r="H65" t="str">
        <f>I65&amp;-COUNTIF($I$5:I65,I65)</f>
        <v>Meezan Sadia-1</v>
      </c>
      <c r="I65" s="48" t="s">
        <v>17</v>
      </c>
      <c r="J65" s="8"/>
      <c r="L65" s="9">
        <v>42000</v>
      </c>
      <c r="M65" t="str">
        <f t="shared" si="6"/>
        <v>Op</v>
      </c>
    </row>
    <row r="66" spans="1:14" x14ac:dyDescent="0.3">
      <c r="A66" t="str">
        <f>B66&amp;-COUNTIF($B$4:B66,B66)</f>
        <v>0</v>
      </c>
      <c r="B66" s="11"/>
      <c r="C66" s="12"/>
      <c r="D66" s="11"/>
      <c r="E66" s="9"/>
      <c r="F66">
        <f t="shared" si="5"/>
        <v>0</v>
      </c>
      <c r="H66" t="str">
        <f>I66&amp;-COUNTIF($I$5:I66,I66)</f>
        <v>dasti-1</v>
      </c>
      <c r="I66" s="11" t="s">
        <v>195</v>
      </c>
      <c r="J66" s="12"/>
      <c r="K66" s="11"/>
      <c r="L66" s="9">
        <v>596100</v>
      </c>
      <c r="M66" t="str">
        <f t="shared" si="6"/>
        <v>Op</v>
      </c>
    </row>
    <row r="67" spans="1:14" x14ac:dyDescent="0.3">
      <c r="A67" t="str">
        <f>B67&amp;-COUNTIF($B$4:B67,B67)</f>
        <v>0</v>
      </c>
      <c r="B67" s="8"/>
      <c r="C67" s="8"/>
      <c r="E67" s="9"/>
      <c r="F67">
        <f t="shared" si="5"/>
        <v>0</v>
      </c>
      <c r="H67" t="str">
        <f>I67&amp;-COUNTIF($I$5:I67,I67)</f>
        <v>H-351 misc-1</v>
      </c>
      <c r="I67" s="11" t="s">
        <v>182</v>
      </c>
      <c r="J67" s="12"/>
      <c r="K67" s="11"/>
      <c r="L67" s="9">
        <v>196630</v>
      </c>
      <c r="M67" t="str">
        <f t="shared" si="6"/>
        <v>Op</v>
      </c>
    </row>
    <row r="68" spans="1:14" x14ac:dyDescent="0.3">
      <c r="A68" t="str">
        <f>B68&amp;-COUNTIF($B$4:B68,B68)</f>
        <v>0</v>
      </c>
      <c r="B68" s="8"/>
      <c r="C68" s="8"/>
      <c r="E68" s="9"/>
      <c r="F68">
        <f t="shared" si="5"/>
        <v>0</v>
      </c>
      <c r="H68" t="str">
        <f>I68&amp;-COUNTIF($I$5:I68,I68)</f>
        <v>A.R-1</v>
      </c>
      <c r="I68" s="11" t="s">
        <v>189</v>
      </c>
      <c r="J68" s="12"/>
      <c r="K68" s="11"/>
      <c r="L68" s="9">
        <v>5532000</v>
      </c>
      <c r="M68" t="str">
        <f t="shared" si="6"/>
        <v>Op</v>
      </c>
    </row>
    <row r="69" spans="1:14" x14ac:dyDescent="0.3">
      <c r="A69" t="str">
        <f>B69&amp;-COUNTIF($B$4:B69,B69)</f>
        <v>0</v>
      </c>
      <c r="B69" s="8"/>
      <c r="C69" s="8"/>
      <c r="E69" s="9"/>
      <c r="F69">
        <f t="shared" ref="F69:F100" si="7">IF(E69&gt;0,F68,0)</f>
        <v>0</v>
      </c>
      <c r="H69" t="str">
        <f>I69&amp;-COUNTIF($I$5:I69,I69)</f>
        <v>SH ALI JAVID-1</v>
      </c>
      <c r="I69" s="11" t="s">
        <v>215</v>
      </c>
      <c r="J69" s="12"/>
      <c r="K69" s="11"/>
      <c r="L69" s="9">
        <v>5880000</v>
      </c>
      <c r="M69" t="str">
        <f t="shared" ref="M69:M100" si="8">IF(L69&gt;0,M68,0)</f>
        <v>Op</v>
      </c>
    </row>
    <row r="70" spans="1:14" x14ac:dyDescent="0.3">
      <c r="A70" t="str">
        <f>B70&amp;-COUNTIF($B$4:B70,B70)</f>
        <v>0</v>
      </c>
      <c r="B70" s="8"/>
      <c r="C70" s="8"/>
      <c r="E70" s="9"/>
      <c r="F70">
        <f t="shared" si="7"/>
        <v>0</v>
      </c>
      <c r="H70" t="str">
        <f>I70&amp;-COUNTIF($I$5:I70,I70)</f>
        <v>SH ALI JAVID 2-1</v>
      </c>
      <c r="I70" s="48" t="s">
        <v>216</v>
      </c>
      <c r="J70" s="12"/>
      <c r="K70" s="11"/>
      <c r="L70" s="9">
        <v>3800000</v>
      </c>
      <c r="M70" t="str">
        <f t="shared" si="8"/>
        <v>Op</v>
      </c>
    </row>
    <row r="71" spans="1:14" x14ac:dyDescent="0.3">
      <c r="A71" t="str">
        <f>B71&amp;-COUNTIF($B$4:B71,B71)</f>
        <v>0</v>
      </c>
      <c r="B71" s="8"/>
      <c r="C71" s="8"/>
      <c r="E71" s="9"/>
      <c r="F71">
        <f t="shared" si="7"/>
        <v>0</v>
      </c>
      <c r="H71" t="str">
        <f>I71&amp;-COUNTIF($I$5:I71,I71)</f>
        <v>ROYAL ALI P.F-1</v>
      </c>
      <c r="I71" s="11" t="s">
        <v>213</v>
      </c>
      <c r="J71" s="12"/>
      <c r="K71" s="11"/>
      <c r="L71" s="9">
        <v>4931000</v>
      </c>
      <c r="M71" t="str">
        <f t="shared" si="8"/>
        <v>Op</v>
      </c>
    </row>
    <row r="72" spans="1:14" x14ac:dyDescent="0.3">
      <c r="A72" t="str">
        <f>B72&amp;-COUNTIF($B$4:B72,B72)</f>
        <v>0</v>
      </c>
      <c r="B72" s="8"/>
      <c r="C72" s="8"/>
      <c r="E72" s="9"/>
      <c r="F72">
        <f t="shared" si="7"/>
        <v>0</v>
      </c>
      <c r="H72" t="str">
        <f>I72&amp;-COUNTIF($I$5:I72,I72)</f>
        <v>ROYAL HOUSE-1</v>
      </c>
      <c r="I72" s="11" t="s">
        <v>185</v>
      </c>
      <c r="J72" s="12"/>
      <c r="K72" s="11"/>
      <c r="L72" s="9">
        <v>2346000</v>
      </c>
      <c r="M72" t="str">
        <f t="shared" si="8"/>
        <v>Op</v>
      </c>
    </row>
    <row r="73" spans="1:14" x14ac:dyDescent="0.3">
      <c r="A73" t="str">
        <f>B73&amp;-COUNTIF($B$4:B73,B73)</f>
        <v>0</v>
      </c>
      <c r="B73" s="8"/>
      <c r="C73" s="8"/>
      <c r="E73" s="9"/>
      <c r="F73">
        <f t="shared" si="7"/>
        <v>0</v>
      </c>
      <c r="H73" t="str">
        <f>I73&amp;-COUNTIF($I$5:I73,I73)</f>
        <v>wali 43-1</v>
      </c>
      <c r="I73" s="11" t="s">
        <v>176</v>
      </c>
      <c r="J73" s="12"/>
      <c r="K73" s="11"/>
      <c r="L73" s="9">
        <v>26853</v>
      </c>
      <c r="M73" t="str">
        <f t="shared" si="8"/>
        <v>Op</v>
      </c>
    </row>
    <row r="74" spans="1:14" x14ac:dyDescent="0.3">
      <c r="A74" t="str">
        <f>B74&amp;-COUNTIF($B$4:B74,B74)</f>
        <v>0</v>
      </c>
      <c r="B74" s="8"/>
      <c r="C74" s="8"/>
      <c r="E74" s="9"/>
      <c r="F74">
        <f t="shared" si="7"/>
        <v>0</v>
      </c>
      <c r="H74" t="str">
        <f>I74&amp;-COUNTIF($I$5:I74,I74)</f>
        <v>zahid hero-1</v>
      </c>
      <c r="I74" s="11" t="s">
        <v>225</v>
      </c>
      <c r="J74" s="12"/>
      <c r="K74" s="11"/>
      <c r="L74" s="9">
        <v>1800000</v>
      </c>
      <c r="M74" t="str">
        <f t="shared" si="8"/>
        <v>Op</v>
      </c>
    </row>
    <row r="75" spans="1:14" x14ac:dyDescent="0.3">
      <c r="A75" t="str">
        <f>B75&amp;-COUNTIF($B$4:B75,B75)</f>
        <v>0</v>
      </c>
      <c r="B75" s="8"/>
      <c r="C75" s="8"/>
      <c r="E75" s="9"/>
      <c r="F75">
        <f t="shared" si="7"/>
        <v>0</v>
      </c>
      <c r="H75" t="str">
        <f>I75&amp;-COUNTIF($I$5:I75,I75)</f>
        <v>c.f-1</v>
      </c>
      <c r="I75" s="11" t="s">
        <v>193</v>
      </c>
      <c r="J75" s="12"/>
      <c r="K75" s="11"/>
      <c r="L75" s="9">
        <v>3669200</v>
      </c>
      <c r="M75" t="str">
        <f t="shared" si="8"/>
        <v>Op</v>
      </c>
    </row>
    <row r="76" spans="1:14" x14ac:dyDescent="0.3">
      <c r="A76" t="str">
        <f>B76&amp;-COUNTIF($B$4:B76,B76)</f>
        <v>0</v>
      </c>
      <c r="B76" s="8"/>
      <c r="C76" s="8"/>
      <c r="E76" s="9"/>
      <c r="F76">
        <f t="shared" si="7"/>
        <v>0</v>
      </c>
      <c r="H76" t="str">
        <f>I76&amp;-COUNTIF($I$5:I76,I76)</f>
        <v>molvi atiq-1</v>
      </c>
      <c r="I76" s="48" t="s">
        <v>210</v>
      </c>
      <c r="J76" s="8"/>
      <c r="L76" s="9">
        <v>2000</v>
      </c>
      <c r="M76" t="str">
        <f t="shared" si="8"/>
        <v>Op</v>
      </c>
    </row>
    <row r="77" spans="1:14" x14ac:dyDescent="0.3">
      <c r="A77" t="str">
        <f>B77&amp;-COUNTIF($B$4:B77,B77)</f>
        <v>15/1/17 to 24/1/17-1</v>
      </c>
      <c r="B77" s="60" t="s">
        <v>246</v>
      </c>
      <c r="C77" s="53"/>
      <c r="D77" s="53"/>
      <c r="E77" s="15"/>
      <c r="F77" s="24">
        <v>17</v>
      </c>
      <c r="G77" s="14">
        <v>17</v>
      </c>
      <c r="H77" t="str">
        <f>I77&amp;-COUNTIF($I$5:I77,I77)</f>
        <v>0</v>
      </c>
      <c r="I77" s="16"/>
      <c r="J77" s="17"/>
      <c r="K77" s="16"/>
      <c r="L77" s="15"/>
      <c r="M77">
        <v>17</v>
      </c>
      <c r="N77" s="14">
        <v>17</v>
      </c>
    </row>
    <row r="78" spans="1:14" x14ac:dyDescent="0.3">
      <c r="A78" t="str">
        <f>B78&amp;-COUNTIF($B$4:B78,B78)</f>
        <v>MEEZAN IRFAN-1</v>
      </c>
      <c r="B78" s="48" t="s">
        <v>247</v>
      </c>
      <c r="C78" s="8">
        <v>42750</v>
      </c>
      <c r="D78" s="48" t="s">
        <v>248</v>
      </c>
      <c r="E78" s="9">
        <v>1000000</v>
      </c>
      <c r="F78">
        <v>17</v>
      </c>
      <c r="H78" t="str">
        <f>I78&amp;-COUNTIF($I$5:I78,I78)</f>
        <v>MEEZAN IRFAN-2</v>
      </c>
      <c r="I78" s="48" t="s">
        <v>247</v>
      </c>
      <c r="J78" s="8">
        <v>42760</v>
      </c>
      <c r="K78" s="48" t="s">
        <v>249</v>
      </c>
      <c r="L78" s="9">
        <v>272000</v>
      </c>
      <c r="M78">
        <v>17</v>
      </c>
    </row>
    <row r="79" spans="1:14" x14ac:dyDescent="0.3">
      <c r="A79" t="str">
        <f>B79&amp;-COUNTIF($B$4:B79,B79)</f>
        <v>MEEZAN IRFAN-2</v>
      </c>
      <c r="B79" s="48" t="s">
        <v>247</v>
      </c>
      <c r="C79" s="8">
        <v>42760</v>
      </c>
      <c r="D79" s="48" t="s">
        <v>250</v>
      </c>
      <c r="E79" s="9">
        <v>480000</v>
      </c>
      <c r="F79">
        <f t="shared" ref="F79:F97" si="9">IF(E79&gt;0,F78,0)</f>
        <v>17</v>
      </c>
      <c r="H79" t="str">
        <f>I79&amp;-COUNTIF($I$5:I79,I79)</f>
        <v>MEEZAN IRFAN-3</v>
      </c>
      <c r="I79" s="48" t="s">
        <v>247</v>
      </c>
      <c r="J79" s="8">
        <v>42756</v>
      </c>
      <c r="K79" s="48" t="s">
        <v>251</v>
      </c>
      <c r="L79" s="9">
        <v>335000</v>
      </c>
      <c r="M79">
        <f t="shared" ref="M79:M97" si="10">IF(L79&gt;0,M78,0)</f>
        <v>17</v>
      </c>
    </row>
    <row r="80" spans="1:14" x14ac:dyDescent="0.3">
      <c r="A80" t="str">
        <f>B80&amp;-COUNTIF($B$4:B80,B80)</f>
        <v>MEEZAN IRFAN-3</v>
      </c>
      <c r="B80" s="48" t="s">
        <v>247</v>
      </c>
      <c r="C80" s="8">
        <v>42760</v>
      </c>
      <c r="D80" s="48" t="s">
        <v>252</v>
      </c>
      <c r="E80" s="9">
        <v>200000</v>
      </c>
      <c r="F80">
        <f t="shared" si="9"/>
        <v>17</v>
      </c>
      <c r="H80" t="str">
        <f>I80&amp;-COUNTIF($I$5:I80,I80)</f>
        <v>MEEZAN IRFAN-4</v>
      </c>
      <c r="I80" s="48" t="s">
        <v>247</v>
      </c>
      <c r="J80" s="8">
        <v>42758</v>
      </c>
      <c r="K80" s="48" t="s">
        <v>251</v>
      </c>
      <c r="L80" s="9">
        <v>449680</v>
      </c>
      <c r="M80">
        <f t="shared" si="10"/>
        <v>17</v>
      </c>
    </row>
    <row r="81" spans="1:13" x14ac:dyDescent="0.3">
      <c r="A81" t="str">
        <f>B81&amp;-COUNTIF($B$4:B81,B81)</f>
        <v>MEEZAN IRFAN-4</v>
      </c>
      <c r="B81" s="48" t="s">
        <v>247</v>
      </c>
      <c r="C81" s="8">
        <v>42760</v>
      </c>
      <c r="D81" s="48" t="s">
        <v>253</v>
      </c>
      <c r="E81" s="9">
        <v>350000</v>
      </c>
      <c r="F81">
        <f t="shared" si="9"/>
        <v>17</v>
      </c>
      <c r="H81" t="str">
        <f>I81&amp;-COUNTIF($I$5:I81,I81)</f>
        <v>ZAHID HERO-2</v>
      </c>
      <c r="I81" s="48" t="s">
        <v>254</v>
      </c>
      <c r="J81" s="8">
        <v>42761</v>
      </c>
      <c r="K81" s="48" t="s">
        <v>255</v>
      </c>
      <c r="L81" s="9">
        <v>500000</v>
      </c>
      <c r="M81">
        <f t="shared" si="10"/>
        <v>17</v>
      </c>
    </row>
    <row r="82" spans="1:13" x14ac:dyDescent="0.3">
      <c r="A82" t="str">
        <f>B82&amp;-COUNTIF($B$4:B82,B82)</f>
        <v>ZAHID HERO-1</v>
      </c>
      <c r="B82" s="48" t="s">
        <v>254</v>
      </c>
      <c r="C82" s="8">
        <v>42751</v>
      </c>
      <c r="D82" s="48" t="s">
        <v>248</v>
      </c>
      <c r="E82" s="9">
        <v>1000000</v>
      </c>
      <c r="F82">
        <f t="shared" si="9"/>
        <v>17</v>
      </c>
      <c r="H82" t="str">
        <f>I82&amp;-COUNTIF($I$5:I82,I82)</f>
        <v>HOUSE 351-1</v>
      </c>
      <c r="I82" s="48" t="s">
        <v>179</v>
      </c>
      <c r="J82" s="8">
        <v>42751</v>
      </c>
      <c r="K82" s="48" t="s">
        <v>248</v>
      </c>
      <c r="L82" s="9">
        <v>6000000</v>
      </c>
      <c r="M82">
        <f t="shared" si="10"/>
        <v>17</v>
      </c>
    </row>
    <row r="83" spans="1:13" x14ac:dyDescent="0.3">
      <c r="A83" t="str">
        <f>B83&amp;-COUNTIF($B$4:B83,B83)</f>
        <v>ZAHID HERO-2</v>
      </c>
      <c r="B83" s="48" t="s">
        <v>254</v>
      </c>
      <c r="C83" s="8">
        <v>42751</v>
      </c>
      <c r="D83" s="48" t="s">
        <v>248</v>
      </c>
      <c r="E83" s="9">
        <v>600000</v>
      </c>
      <c r="F83">
        <f t="shared" si="9"/>
        <v>17</v>
      </c>
      <c r="H83" t="str">
        <f>I83&amp;-COUNTIF($I$5:I83,I83)</f>
        <v>H-351-2</v>
      </c>
      <c r="I83" s="48" t="s">
        <v>40</v>
      </c>
      <c r="J83" s="8">
        <v>42751</v>
      </c>
      <c r="K83" s="48" t="s">
        <v>248</v>
      </c>
      <c r="L83" s="9">
        <v>525000</v>
      </c>
      <c r="M83">
        <f t="shared" si="10"/>
        <v>17</v>
      </c>
    </row>
    <row r="84" spans="1:13" x14ac:dyDescent="0.3">
      <c r="A84" t="str">
        <f>B84&amp;-COUNTIF($B$4:B84,B84)</f>
        <v>ZAHID HERO-3</v>
      </c>
      <c r="B84" s="48" t="s">
        <v>254</v>
      </c>
      <c r="C84" s="8">
        <v>42760</v>
      </c>
      <c r="D84" s="48" t="s">
        <v>248</v>
      </c>
      <c r="E84" s="9">
        <v>450000</v>
      </c>
      <c r="F84">
        <f t="shared" si="9"/>
        <v>17</v>
      </c>
      <c r="H84" t="str">
        <f>I84&amp;-COUNTIF($I$5:I84,I84)</f>
        <v>H-347-1</v>
      </c>
      <c r="I84" s="48" t="s">
        <v>37</v>
      </c>
      <c r="J84" s="8">
        <v>42751</v>
      </c>
      <c r="K84" s="48" t="s">
        <v>248</v>
      </c>
      <c r="L84" s="9">
        <v>500000</v>
      </c>
      <c r="M84">
        <f t="shared" si="10"/>
        <v>17</v>
      </c>
    </row>
    <row r="85" spans="1:13" x14ac:dyDescent="0.3">
      <c r="A85" t="str">
        <f>B85&amp;-COUNTIF($B$4:B85,B85)</f>
        <v>ZAHID HERO-4</v>
      </c>
      <c r="B85" s="48" t="s">
        <v>254</v>
      </c>
      <c r="C85" s="8">
        <v>42760</v>
      </c>
      <c r="D85" s="48" t="s">
        <v>248</v>
      </c>
      <c r="E85" s="9">
        <v>775000</v>
      </c>
      <c r="F85">
        <f t="shared" si="9"/>
        <v>17</v>
      </c>
      <c r="H85" t="str">
        <f>I85&amp;-COUNTIF($I$5:I85,I85)</f>
        <v>H-346-1</v>
      </c>
      <c r="I85" s="48" t="s">
        <v>36</v>
      </c>
      <c r="J85" s="8">
        <v>42751</v>
      </c>
      <c r="K85" s="48" t="s">
        <v>248</v>
      </c>
      <c r="L85" s="9">
        <v>475000</v>
      </c>
      <c r="M85">
        <f t="shared" si="10"/>
        <v>17</v>
      </c>
    </row>
    <row r="86" spans="1:13" x14ac:dyDescent="0.3">
      <c r="A86" t="str">
        <f>B86&amp;-COUNTIF($B$4:B86,B86)</f>
        <v>PGS-37-1</v>
      </c>
      <c r="B86" s="48" t="s">
        <v>175</v>
      </c>
      <c r="C86" s="8">
        <v>42751</v>
      </c>
      <c r="D86" s="48" t="s">
        <v>256</v>
      </c>
      <c r="E86" s="9">
        <v>480000</v>
      </c>
      <c r="F86">
        <f t="shared" si="9"/>
        <v>17</v>
      </c>
      <c r="H86" t="str">
        <f>I86&amp;-COUNTIF($I$5:I86,I86)</f>
        <v>A.R-2</v>
      </c>
      <c r="I86" s="48" t="s">
        <v>189</v>
      </c>
      <c r="J86" s="8">
        <v>42754</v>
      </c>
      <c r="K86" s="48" t="s">
        <v>257</v>
      </c>
      <c r="L86" s="9">
        <v>10000</v>
      </c>
      <c r="M86">
        <f t="shared" si="10"/>
        <v>17</v>
      </c>
    </row>
    <row r="87" spans="1:13" x14ac:dyDescent="0.3">
      <c r="A87" t="str">
        <f>B87&amp;-COUNTIF($B$4:B87,B87)</f>
        <v>PGS-37-2</v>
      </c>
      <c r="B87" s="48" t="s">
        <v>175</v>
      </c>
      <c r="C87" s="8">
        <v>42760</v>
      </c>
      <c r="D87" s="48" t="s">
        <v>258</v>
      </c>
      <c r="E87" s="9">
        <v>445000</v>
      </c>
      <c r="F87">
        <f t="shared" si="9"/>
        <v>17</v>
      </c>
      <c r="H87" t="str">
        <f>I87&amp;-COUNTIF($I$5:I87,I87)</f>
        <v>PARK-1</v>
      </c>
      <c r="I87" s="48" t="s">
        <v>187</v>
      </c>
      <c r="J87" s="8">
        <v>42754</v>
      </c>
      <c r="K87" s="48" t="s">
        <v>259</v>
      </c>
      <c r="L87" s="9">
        <v>12000</v>
      </c>
      <c r="M87">
        <f t="shared" si="10"/>
        <v>17</v>
      </c>
    </row>
    <row r="88" spans="1:13" x14ac:dyDescent="0.3">
      <c r="A88" t="str">
        <f>B88&amp;-COUNTIF($B$4:B88,B88)</f>
        <v>H-375+380-1</v>
      </c>
      <c r="B88" s="48" t="s">
        <v>61</v>
      </c>
      <c r="C88" s="8">
        <v>42753</v>
      </c>
      <c r="D88" s="48" t="s">
        <v>260</v>
      </c>
      <c r="E88" s="9">
        <v>150000</v>
      </c>
      <c r="F88">
        <f t="shared" si="9"/>
        <v>17</v>
      </c>
      <c r="H88" t="str">
        <f>I88&amp;-COUNTIF($I$5:I88,I88)</f>
        <v>PARK-2</v>
      </c>
      <c r="I88" s="48" t="s">
        <v>187</v>
      </c>
      <c r="J88" s="8">
        <v>42754</v>
      </c>
      <c r="K88" s="48" t="s">
        <v>261</v>
      </c>
      <c r="L88" s="9">
        <v>33800</v>
      </c>
      <c r="M88">
        <f t="shared" si="10"/>
        <v>17</v>
      </c>
    </row>
    <row r="89" spans="1:13" x14ac:dyDescent="0.3">
      <c r="A89" t="str">
        <f>B89&amp;-COUNTIF($B$4:B89,B89)</f>
        <v>H-353-1</v>
      </c>
      <c r="B89" s="48" t="s">
        <v>43</v>
      </c>
      <c r="C89" s="8">
        <v>42756</v>
      </c>
      <c r="D89" s="48" t="s">
        <v>251</v>
      </c>
      <c r="E89" s="9">
        <v>335000</v>
      </c>
      <c r="F89">
        <f t="shared" si="9"/>
        <v>17</v>
      </c>
      <c r="H89" t="str">
        <f>I89&amp;-COUNTIF($I$5:I89,I89)</f>
        <v>G-83-2</v>
      </c>
      <c r="I89" s="48" t="s">
        <v>146</v>
      </c>
      <c r="J89" s="8">
        <v>42754</v>
      </c>
      <c r="K89" s="48" t="s">
        <v>262</v>
      </c>
      <c r="L89" s="9">
        <v>20000</v>
      </c>
      <c r="M89">
        <f t="shared" si="10"/>
        <v>17</v>
      </c>
    </row>
    <row r="90" spans="1:13" x14ac:dyDescent="0.3">
      <c r="A90" t="str">
        <f>B90&amp;-COUNTIF($B$4:B90,B90)</f>
        <v>H-425-1</v>
      </c>
      <c r="B90" s="48" t="s">
        <v>75</v>
      </c>
      <c r="C90" s="8">
        <v>42756</v>
      </c>
      <c r="D90" s="48" t="s">
        <v>251</v>
      </c>
      <c r="E90" s="9">
        <v>449680</v>
      </c>
      <c r="F90">
        <f t="shared" si="9"/>
        <v>17</v>
      </c>
      <c r="H90" t="str">
        <f>I90&amp;-COUNTIF($I$5:I90,I90)</f>
        <v>KHALID RAFI-1</v>
      </c>
      <c r="I90" s="48" t="s">
        <v>204</v>
      </c>
      <c r="J90" s="8">
        <v>42760</v>
      </c>
      <c r="K90" s="48" t="s">
        <v>263</v>
      </c>
      <c r="L90" s="9">
        <v>650000</v>
      </c>
      <c r="M90">
        <f t="shared" si="10"/>
        <v>17</v>
      </c>
    </row>
    <row r="91" spans="1:13" x14ac:dyDescent="0.3">
      <c r="A91" t="str">
        <f>B91&amp;-COUNTIF($B$4:B91,B91)</f>
        <v>L-276-1</v>
      </c>
      <c r="B91" s="48" t="s">
        <v>158</v>
      </c>
      <c r="C91" s="8">
        <v>42758</v>
      </c>
      <c r="D91" s="48" t="s">
        <v>264</v>
      </c>
      <c r="E91" s="9">
        <v>449000</v>
      </c>
      <c r="F91">
        <f t="shared" si="9"/>
        <v>17</v>
      </c>
      <c r="H91" t="str">
        <f>I91&amp;-COUNTIF($I$5:I91,I91)</f>
        <v>KHALID RAFI-2</v>
      </c>
      <c r="I91" s="48" t="s">
        <v>204</v>
      </c>
      <c r="J91" s="8">
        <v>42760</v>
      </c>
      <c r="K91" s="48" t="s">
        <v>265</v>
      </c>
      <c r="L91" s="9">
        <v>775000</v>
      </c>
      <c r="M91">
        <f t="shared" si="10"/>
        <v>17</v>
      </c>
    </row>
    <row r="92" spans="1:13" x14ac:dyDescent="0.3">
      <c r="A92" t="str">
        <f>B92&amp;-COUNTIF($B$4:B92,B92)</f>
        <v>ROYAL DEAL 1-2</v>
      </c>
      <c r="B92" s="48" t="s">
        <v>116</v>
      </c>
      <c r="C92" s="8">
        <v>42759</v>
      </c>
      <c r="D92" s="48" t="s">
        <v>266</v>
      </c>
      <c r="E92" s="9">
        <v>272000</v>
      </c>
      <c r="F92">
        <f t="shared" si="9"/>
        <v>17</v>
      </c>
      <c r="H92" t="str">
        <f>I92&amp;-COUNTIF($I$5:I92,I92)</f>
        <v>KHALID RAFI-3</v>
      </c>
      <c r="I92" s="48" t="s">
        <v>204</v>
      </c>
      <c r="J92" s="8">
        <v>42760</v>
      </c>
      <c r="K92" s="48" t="s">
        <v>252</v>
      </c>
      <c r="L92" s="9">
        <v>200000</v>
      </c>
      <c r="M92">
        <f t="shared" si="10"/>
        <v>17</v>
      </c>
    </row>
    <row r="93" spans="1:13" x14ac:dyDescent="0.3">
      <c r="A93" t="str">
        <f>B93&amp;-COUNTIF($B$4:B93,B93)</f>
        <v>0</v>
      </c>
      <c r="B93" s="8"/>
      <c r="C93" s="8"/>
      <c r="D93" s="8"/>
      <c r="E93" s="8"/>
      <c r="F93">
        <f t="shared" si="9"/>
        <v>0</v>
      </c>
      <c r="H93" t="str">
        <f>I93&amp;-COUNTIF($I$5:I93,I93)</f>
        <v>KHALID RAFI-4</v>
      </c>
      <c r="I93" s="48" t="s">
        <v>204</v>
      </c>
      <c r="J93" s="8">
        <v>42760</v>
      </c>
      <c r="K93" s="48" t="s">
        <v>250</v>
      </c>
      <c r="L93" s="9">
        <v>480000</v>
      </c>
      <c r="M93">
        <f t="shared" si="10"/>
        <v>17</v>
      </c>
    </row>
    <row r="94" spans="1:13" x14ac:dyDescent="0.3">
      <c r="A94" t="str">
        <f>B94&amp;-COUNTIF($B$4:B94,B94)</f>
        <v>0</v>
      </c>
      <c r="B94" s="8"/>
      <c r="C94" s="8"/>
      <c r="E94" s="9"/>
      <c r="F94">
        <f t="shared" si="9"/>
        <v>0</v>
      </c>
      <c r="H94" t="str">
        <f>I94&amp;-COUNTIF($I$5:I94,I94)</f>
        <v>KHALID RAFI-5</v>
      </c>
      <c r="I94" s="48" t="s">
        <v>204</v>
      </c>
      <c r="J94" s="8">
        <v>42760</v>
      </c>
      <c r="K94" s="48" t="s">
        <v>267</v>
      </c>
      <c r="L94" s="9">
        <v>450000</v>
      </c>
      <c r="M94">
        <f t="shared" si="10"/>
        <v>17</v>
      </c>
    </row>
    <row r="95" spans="1:13" x14ac:dyDescent="0.3">
      <c r="A95" t="str">
        <f>B95&amp;-COUNTIF($B$4:B95,B95)</f>
        <v>0</v>
      </c>
      <c r="B95" s="8"/>
      <c r="C95" s="8"/>
      <c r="E95" s="9"/>
      <c r="F95">
        <f t="shared" si="9"/>
        <v>0</v>
      </c>
      <c r="H95" t="str">
        <f>I95&amp;-COUNTIF($I$5:I95,I95)</f>
        <v>KHALID RAFI-6</v>
      </c>
      <c r="I95" s="48" t="s">
        <v>204</v>
      </c>
      <c r="J95" s="8">
        <v>42760</v>
      </c>
      <c r="K95" s="48" t="s">
        <v>253</v>
      </c>
      <c r="L95" s="9">
        <v>500000</v>
      </c>
      <c r="M95">
        <f t="shared" si="10"/>
        <v>17</v>
      </c>
    </row>
    <row r="96" spans="1:13" x14ac:dyDescent="0.3">
      <c r="A96" t="str">
        <f>B96&amp;-COUNTIF($B$4:B96,B96)</f>
        <v>0</v>
      </c>
      <c r="B96" s="8"/>
      <c r="C96" s="8"/>
      <c r="E96" s="9"/>
      <c r="F96">
        <f t="shared" si="9"/>
        <v>0</v>
      </c>
      <c r="H96" t="str">
        <f>I96&amp;-COUNTIF($I$5:I96,I96)</f>
        <v>ROYAL DEAL 1-1</v>
      </c>
      <c r="I96" s="48" t="s">
        <v>116</v>
      </c>
      <c r="J96" s="8">
        <v>42759</v>
      </c>
      <c r="K96" s="48" t="s">
        <v>268</v>
      </c>
      <c r="L96" s="9">
        <v>480000</v>
      </c>
      <c r="M96">
        <f t="shared" si="10"/>
        <v>17</v>
      </c>
    </row>
    <row r="97" spans="1:14" x14ac:dyDescent="0.3">
      <c r="A97" t="str">
        <f>B97&amp;-COUNTIF($B$4:B97,B97)</f>
        <v>0</v>
      </c>
      <c r="B97" s="8"/>
      <c r="C97" s="8"/>
      <c r="E97" s="9"/>
      <c r="F97">
        <f t="shared" si="9"/>
        <v>0</v>
      </c>
      <c r="H97" t="str">
        <f>I97&amp;-COUNTIF($I$5:I97,I97)</f>
        <v>HADI-1</v>
      </c>
      <c r="I97" s="48" t="s">
        <v>269</v>
      </c>
      <c r="J97" s="8">
        <v>42759</v>
      </c>
      <c r="L97" s="9">
        <v>47120</v>
      </c>
      <c r="M97">
        <f t="shared" si="10"/>
        <v>17</v>
      </c>
    </row>
    <row r="98" spans="1:14" x14ac:dyDescent="0.3">
      <c r="A98" t="str">
        <f>B98&amp;-COUNTIF($B$4:B98,B98)</f>
        <v>25/1/17 to 31/1/17-1</v>
      </c>
      <c r="B98" s="60" t="s">
        <v>270</v>
      </c>
      <c r="C98" s="53"/>
      <c r="D98" s="53"/>
      <c r="E98" s="53"/>
      <c r="F98" s="25">
        <v>18</v>
      </c>
      <c r="G98" s="18">
        <v>18</v>
      </c>
      <c r="H98" t="str">
        <f>I98&amp;-COUNTIF($I$5:I98,I98)</f>
        <v>0</v>
      </c>
      <c r="I98" s="18"/>
      <c r="J98" s="19"/>
      <c r="K98" s="18"/>
      <c r="L98" s="20"/>
      <c r="M98" s="25">
        <v>18</v>
      </c>
      <c r="N98" s="14">
        <v>18</v>
      </c>
    </row>
    <row r="99" spans="1:14" x14ac:dyDescent="0.3">
      <c r="A99" t="str">
        <f>B99&amp;-COUNTIF($B$4:B99,B99)</f>
        <v>H-375+380-2</v>
      </c>
      <c r="B99" s="11" t="s">
        <v>61</v>
      </c>
      <c r="C99" s="8">
        <v>42762</v>
      </c>
      <c r="D99" s="48" t="s">
        <v>258</v>
      </c>
      <c r="E99" s="9">
        <v>75000</v>
      </c>
      <c r="F99">
        <f t="shared" ref="F99:F114" si="11">IF(E99&gt;0,F98,0)</f>
        <v>18</v>
      </c>
      <c r="H99" t="str">
        <f>I99&amp;-COUNTIF($I$5:I99,I99)</f>
        <v>H-375+380-2</v>
      </c>
      <c r="I99" s="48" t="s">
        <v>61</v>
      </c>
      <c r="J99" s="8">
        <v>42762</v>
      </c>
      <c r="K99" s="48" t="s">
        <v>271</v>
      </c>
      <c r="L99" s="9">
        <v>200000</v>
      </c>
      <c r="M99">
        <f t="shared" ref="M99:M114" si="12">IF(L99&gt;0,M98,0)</f>
        <v>18</v>
      </c>
    </row>
    <row r="100" spans="1:14" x14ac:dyDescent="0.3">
      <c r="A100" t="str">
        <f>B100&amp;-COUNTIF($B$4:B100,B100)</f>
        <v>MEEZAN IRFAN-5</v>
      </c>
      <c r="B100" s="11" t="s">
        <v>247</v>
      </c>
      <c r="C100" s="8">
        <v>42762</v>
      </c>
      <c r="D100" s="48" t="s">
        <v>272</v>
      </c>
      <c r="E100" s="9">
        <v>120000</v>
      </c>
      <c r="F100">
        <f t="shared" si="11"/>
        <v>18</v>
      </c>
      <c r="H100" t="str">
        <f>I100&amp;-COUNTIF($I$5:I100,I100)</f>
        <v>MEEZAN IRFAN-5</v>
      </c>
      <c r="I100" s="48" t="s">
        <v>247</v>
      </c>
      <c r="J100" s="8">
        <v>42765</v>
      </c>
      <c r="K100" s="48" t="s">
        <v>146</v>
      </c>
      <c r="L100" s="9">
        <v>290000</v>
      </c>
      <c r="M100">
        <f t="shared" si="12"/>
        <v>18</v>
      </c>
    </row>
    <row r="101" spans="1:14" x14ac:dyDescent="0.3">
      <c r="A101" t="str">
        <f>B101&amp;-COUNTIF($B$4:B101,B101)</f>
        <v>MEEZAN IRFAN-6</v>
      </c>
      <c r="B101" s="11" t="s">
        <v>247</v>
      </c>
      <c r="C101" s="8">
        <v>42763</v>
      </c>
      <c r="D101" s="48" t="s">
        <v>273</v>
      </c>
      <c r="E101" s="9">
        <v>20000</v>
      </c>
      <c r="F101">
        <f t="shared" si="11"/>
        <v>18</v>
      </c>
      <c r="H101" t="str">
        <f>I101&amp;-COUNTIF($I$5:I101,I101)</f>
        <v>G-83-3</v>
      </c>
      <c r="I101" s="48" t="s">
        <v>146</v>
      </c>
      <c r="J101" s="8">
        <v>42765</v>
      </c>
      <c r="K101" s="48" t="s">
        <v>274</v>
      </c>
      <c r="L101" s="9">
        <v>7000</v>
      </c>
      <c r="M101">
        <f t="shared" si="12"/>
        <v>18</v>
      </c>
    </row>
    <row r="102" spans="1:14" x14ac:dyDescent="0.3">
      <c r="A102" t="str">
        <f>B102&amp;-COUNTIF($B$4:B102,B102)</f>
        <v>H-430-1</v>
      </c>
      <c r="B102" s="11" t="s">
        <v>80</v>
      </c>
      <c r="C102" s="8">
        <v>42764</v>
      </c>
      <c r="D102" s="48" t="s">
        <v>275</v>
      </c>
      <c r="E102" s="9">
        <v>500000</v>
      </c>
      <c r="F102">
        <f t="shared" si="11"/>
        <v>18</v>
      </c>
      <c r="H102" t="str">
        <f>I102&amp;-COUNTIF($I$5:I102,I102)</f>
        <v>ZAHID HERO-3</v>
      </c>
      <c r="I102" s="48" t="s">
        <v>254</v>
      </c>
      <c r="J102" s="8">
        <v>42764</v>
      </c>
      <c r="K102" s="48" t="s">
        <v>256</v>
      </c>
      <c r="L102" s="9">
        <v>75000</v>
      </c>
      <c r="M102">
        <f t="shared" si="12"/>
        <v>18</v>
      </c>
    </row>
    <row r="103" spans="1:14" x14ac:dyDescent="0.3">
      <c r="A103" t="str">
        <f>B103&amp;-COUNTIF($B$4:B103,B103)</f>
        <v>H-449-1</v>
      </c>
      <c r="B103" s="11" t="s">
        <v>87</v>
      </c>
      <c r="C103" s="8">
        <v>42763</v>
      </c>
      <c r="D103" s="48" t="s">
        <v>276</v>
      </c>
      <c r="E103" s="9">
        <v>200000</v>
      </c>
      <c r="F103">
        <f t="shared" si="11"/>
        <v>18</v>
      </c>
      <c r="H103" t="str">
        <f>I103&amp;-COUNTIF($I$5:I103,I103)</f>
        <v>ZAHID HERO-4</v>
      </c>
      <c r="I103" s="48" t="s">
        <v>254</v>
      </c>
      <c r="J103" s="8">
        <v>42765</v>
      </c>
      <c r="K103" s="48" t="s">
        <v>277</v>
      </c>
      <c r="L103" s="9">
        <v>25000</v>
      </c>
      <c r="M103">
        <f t="shared" si="12"/>
        <v>18</v>
      </c>
    </row>
    <row r="104" spans="1:14" x14ac:dyDescent="0.3">
      <c r="A104" t="str">
        <f>B104&amp;-COUNTIF($B$4:B104,B104)</f>
        <v>H-449-2</v>
      </c>
      <c r="B104" s="11" t="s">
        <v>87</v>
      </c>
      <c r="C104" s="8"/>
      <c r="D104" s="48" t="s">
        <v>278</v>
      </c>
      <c r="E104" s="9">
        <v>200000</v>
      </c>
      <c r="F104">
        <f t="shared" si="11"/>
        <v>18</v>
      </c>
      <c r="H104" t="str">
        <f>I104&amp;-COUNTIF($I$5:I104,I104)</f>
        <v>ZAHID HERO-5</v>
      </c>
      <c r="I104" s="48" t="s">
        <v>254</v>
      </c>
      <c r="J104" s="8"/>
      <c r="K104" s="48" t="s">
        <v>255</v>
      </c>
      <c r="L104" s="9">
        <v>500000</v>
      </c>
      <c r="M104">
        <f t="shared" si="12"/>
        <v>18</v>
      </c>
    </row>
    <row r="105" spans="1:14" x14ac:dyDescent="0.3">
      <c r="A105" t="str">
        <f>B105&amp;-COUNTIF($B$4:B105,B105)</f>
        <v>G-83-1</v>
      </c>
      <c r="B105" s="11" t="s">
        <v>146</v>
      </c>
      <c r="C105" s="8"/>
      <c r="D105" s="48" t="s">
        <v>278</v>
      </c>
      <c r="E105" s="9">
        <v>290000</v>
      </c>
      <c r="F105">
        <f t="shared" si="11"/>
        <v>18</v>
      </c>
      <c r="H105" t="str">
        <f>I105&amp;-COUNTIF($I$5:I105,I105)</f>
        <v>A.R-3</v>
      </c>
      <c r="I105" s="48" t="s">
        <v>189</v>
      </c>
      <c r="J105" s="8">
        <v>42764</v>
      </c>
      <c r="K105" s="48" t="s">
        <v>272</v>
      </c>
      <c r="L105" s="9">
        <v>120000</v>
      </c>
      <c r="M105">
        <f t="shared" si="12"/>
        <v>18</v>
      </c>
    </row>
    <row r="106" spans="1:14" x14ac:dyDescent="0.3">
      <c r="A106" t="str">
        <f>B106&amp;-COUNTIF($B$4:B106,B106)</f>
        <v>G-83-2</v>
      </c>
      <c r="B106" s="11" t="s">
        <v>146</v>
      </c>
      <c r="C106" s="8"/>
      <c r="D106" s="48" t="s">
        <v>256</v>
      </c>
      <c r="E106" s="9">
        <v>10000</v>
      </c>
      <c r="F106">
        <f t="shared" si="11"/>
        <v>18</v>
      </c>
      <c r="H106" t="str">
        <f>I106&amp;-COUNTIF($I$5:I106,I106)</f>
        <v>H-369-2</v>
      </c>
      <c r="I106" s="48" t="s">
        <v>55</v>
      </c>
      <c r="J106" s="8">
        <v>42765</v>
      </c>
      <c r="K106" s="48" t="s">
        <v>275</v>
      </c>
      <c r="L106" s="9">
        <v>100000</v>
      </c>
      <c r="M106">
        <f t="shared" si="12"/>
        <v>18</v>
      </c>
    </row>
    <row r="107" spans="1:14" x14ac:dyDescent="0.3">
      <c r="A107" t="str">
        <f>B107&amp;-COUNTIF($B$4:B107,B107)</f>
        <v>H-352-2</v>
      </c>
      <c r="B107" s="11" t="s">
        <v>41</v>
      </c>
      <c r="C107" s="8"/>
      <c r="D107" s="48" t="s">
        <v>279</v>
      </c>
      <c r="E107" s="9">
        <v>250000</v>
      </c>
      <c r="F107">
        <f t="shared" si="11"/>
        <v>18</v>
      </c>
      <c r="H107" t="str">
        <f>I107&amp;-COUNTIF($I$5:I107,I107)</f>
        <v>KHALID RAFI-7</v>
      </c>
      <c r="I107" s="48" t="s">
        <v>204</v>
      </c>
      <c r="J107" s="8"/>
      <c r="K107" s="48" t="s">
        <v>280</v>
      </c>
      <c r="L107" s="9">
        <v>445000</v>
      </c>
      <c r="M107">
        <f t="shared" si="12"/>
        <v>18</v>
      </c>
    </row>
    <row r="108" spans="1:14" x14ac:dyDescent="0.3">
      <c r="A108" t="str">
        <f>B108&amp;-COUNTIF($B$4:B108,B108)</f>
        <v>YOUSSAF TEX-2</v>
      </c>
      <c r="B108" s="11" t="s">
        <v>224</v>
      </c>
      <c r="C108" s="8"/>
      <c r="E108" s="9">
        <v>1100000</v>
      </c>
      <c r="F108">
        <f t="shared" si="11"/>
        <v>18</v>
      </c>
      <c r="H108" t="str">
        <f>I108&amp;-COUNTIF($I$5:I108,I108)</f>
        <v>PARK-3</v>
      </c>
      <c r="I108" s="48" t="s">
        <v>187</v>
      </c>
      <c r="J108" s="8"/>
      <c r="K108" s="48" t="s">
        <v>281</v>
      </c>
      <c r="L108" s="9">
        <v>2360</v>
      </c>
      <c r="M108">
        <f t="shared" si="12"/>
        <v>18</v>
      </c>
    </row>
    <row r="109" spans="1:14" x14ac:dyDescent="0.3">
      <c r="A109" t="str">
        <f>B109&amp;-COUNTIF($B$4:B109,B109)</f>
        <v>H-465-1</v>
      </c>
      <c r="B109" s="11" t="s">
        <v>93</v>
      </c>
      <c r="C109" s="8"/>
      <c r="D109" s="48" t="s">
        <v>244</v>
      </c>
      <c r="E109" s="9">
        <v>100000</v>
      </c>
      <c r="F109">
        <f t="shared" si="11"/>
        <v>18</v>
      </c>
      <c r="H109" t="str">
        <f>I109&amp;-COUNTIF($I$5:I109,I109)</f>
        <v>MISC SHOP-1</v>
      </c>
      <c r="I109" s="48" t="s">
        <v>282</v>
      </c>
      <c r="J109" s="8"/>
      <c r="K109" s="48" t="s">
        <v>283</v>
      </c>
      <c r="L109" s="9">
        <v>4955</v>
      </c>
      <c r="M109">
        <f t="shared" si="12"/>
        <v>18</v>
      </c>
    </row>
    <row r="110" spans="1:14" x14ac:dyDescent="0.3">
      <c r="A110" t="str">
        <f>B110&amp;-COUNTIF($B$4:B110,B110)</f>
        <v>H-465-2</v>
      </c>
      <c r="B110" s="11" t="s">
        <v>93</v>
      </c>
      <c r="C110" s="8"/>
      <c r="D110" s="48" t="s">
        <v>244</v>
      </c>
      <c r="E110" s="9">
        <v>400000</v>
      </c>
      <c r="F110">
        <f t="shared" si="11"/>
        <v>18</v>
      </c>
      <c r="H110" t="str">
        <f>I110&amp;-COUNTIF($I$5:I110,I110)</f>
        <v>Kheaban-113-1</v>
      </c>
      <c r="I110" s="48" t="s">
        <v>284</v>
      </c>
      <c r="J110" s="8"/>
      <c r="K110" s="48" t="s">
        <v>285</v>
      </c>
      <c r="L110" s="9">
        <v>50000</v>
      </c>
      <c r="M110">
        <f t="shared" si="12"/>
        <v>18</v>
      </c>
    </row>
    <row r="111" spans="1:14" x14ac:dyDescent="0.3">
      <c r="A111" t="str">
        <f>B111&amp;-COUNTIF($B$4:B111,B111)</f>
        <v>0</v>
      </c>
      <c r="B111" s="8"/>
      <c r="C111" s="8"/>
      <c r="E111" s="9"/>
      <c r="F111">
        <f t="shared" si="11"/>
        <v>0</v>
      </c>
      <c r="H111" t="str">
        <f>I111&amp;-COUNTIF($I$5:I111,I111)</f>
        <v>HADI-2</v>
      </c>
      <c r="I111" s="48" t="s">
        <v>269</v>
      </c>
      <c r="J111" s="8"/>
      <c r="K111" s="48" t="s">
        <v>281</v>
      </c>
      <c r="L111" s="9">
        <v>46000</v>
      </c>
      <c r="M111">
        <f t="shared" si="12"/>
        <v>18</v>
      </c>
    </row>
    <row r="112" spans="1:14" x14ac:dyDescent="0.3">
      <c r="A112" t="str">
        <f>B112&amp;-COUNTIF($B$4:B112,B112)</f>
        <v>0</v>
      </c>
      <c r="B112" s="8"/>
      <c r="C112" s="8"/>
      <c r="E112" s="9"/>
      <c r="F112">
        <f t="shared" si="11"/>
        <v>0</v>
      </c>
      <c r="H112" t="str">
        <f>I112&amp;-COUNTIF($I$5:I112,I112)</f>
        <v>ALFALH-2</v>
      </c>
      <c r="I112" s="48" t="s">
        <v>244</v>
      </c>
      <c r="J112" s="8"/>
      <c r="K112" s="48" t="s">
        <v>286</v>
      </c>
      <c r="L112" s="9">
        <v>500000</v>
      </c>
      <c r="M112">
        <f t="shared" si="12"/>
        <v>18</v>
      </c>
    </row>
    <row r="113" spans="1:14" x14ac:dyDescent="0.3">
      <c r="A113" t="str">
        <f>B113&amp;-COUNTIF($B$4:B113,B113)</f>
        <v>0</v>
      </c>
      <c r="B113" s="8"/>
      <c r="C113" s="8"/>
      <c r="E113" s="9"/>
      <c r="F113">
        <f t="shared" si="11"/>
        <v>0</v>
      </c>
      <c r="H113" t="str">
        <f>I113&amp;-COUNTIF($I$5:I113,I113)</f>
        <v>ALI-LASANI-1</v>
      </c>
      <c r="I113" s="48" t="s">
        <v>165</v>
      </c>
      <c r="J113" s="8"/>
      <c r="K113" s="48" t="s">
        <v>258</v>
      </c>
      <c r="L113" s="9">
        <v>650000</v>
      </c>
      <c r="M113">
        <f t="shared" si="12"/>
        <v>18</v>
      </c>
    </row>
    <row r="114" spans="1:14" x14ac:dyDescent="0.3">
      <c r="A114" t="str">
        <f>B114&amp;-COUNTIF($B$4:B114,B114)</f>
        <v>0</v>
      </c>
      <c r="B114" s="8"/>
      <c r="C114" s="8"/>
      <c r="E114" s="9"/>
      <c r="F114">
        <f t="shared" si="11"/>
        <v>0</v>
      </c>
      <c r="H114" t="str">
        <f>I114&amp;-COUNTIF($I$5:I114,I114)</f>
        <v>ALI-LASANI-2</v>
      </c>
      <c r="I114" s="48" t="s">
        <v>165</v>
      </c>
      <c r="J114" s="8"/>
      <c r="K114" s="48" t="s">
        <v>256</v>
      </c>
      <c r="L114" s="9">
        <v>850000</v>
      </c>
      <c r="M114">
        <f t="shared" si="12"/>
        <v>18</v>
      </c>
    </row>
    <row r="115" spans="1:14" x14ac:dyDescent="0.3">
      <c r="A115" t="str">
        <f>B115&amp;-COUNTIF($B$4:B115,B115)</f>
        <v>1/2/17 to 9/1/17-1</v>
      </c>
      <c r="B115" s="60" t="s">
        <v>287</v>
      </c>
      <c r="C115" s="53"/>
      <c r="D115" s="53"/>
      <c r="E115" s="53"/>
      <c r="F115" s="25">
        <v>19</v>
      </c>
      <c r="G115" s="14">
        <v>19</v>
      </c>
      <c r="H115" t="str">
        <f>I115&amp;-COUNTIF($I$5:I115,I115)</f>
        <v>0</v>
      </c>
      <c r="I115" s="14"/>
      <c r="J115" s="13"/>
      <c r="K115" s="14"/>
      <c r="L115" s="15"/>
      <c r="M115" s="25">
        <v>19</v>
      </c>
      <c r="N115" s="14">
        <v>19</v>
      </c>
    </row>
    <row r="116" spans="1:14" x14ac:dyDescent="0.3">
      <c r="A116" t="str">
        <f>B116&amp;-COUNTIF($B$4:B116,B116)</f>
        <v>H-343-1</v>
      </c>
      <c r="B116" s="8" t="s">
        <v>33</v>
      </c>
      <c r="C116" s="8"/>
      <c r="D116" s="48" t="s">
        <v>288</v>
      </c>
      <c r="E116" s="9">
        <v>364700</v>
      </c>
      <c r="F116">
        <f t="shared" ref="F116:F127" si="13">IF(E116&gt;0,F115,0)</f>
        <v>19</v>
      </c>
      <c r="H116" t="str">
        <f>I116&amp;-COUNTIF($I$5:I116,I116)</f>
        <v>Royal-187-1</v>
      </c>
      <c r="I116" s="48" t="s">
        <v>125</v>
      </c>
      <c r="J116" s="8"/>
      <c r="K116" s="48" t="s">
        <v>289</v>
      </c>
      <c r="L116" s="9">
        <v>40000</v>
      </c>
      <c r="M116">
        <f t="shared" ref="M116:M127" si="14">IF(L116&gt;0,M115,0)</f>
        <v>19</v>
      </c>
    </row>
    <row r="117" spans="1:14" x14ac:dyDescent="0.3">
      <c r="A117" t="str">
        <f>B117&amp;-COUNTIF($B$4:B117,B117)</f>
        <v>Royal-187-1</v>
      </c>
      <c r="B117" s="48" t="s">
        <v>125</v>
      </c>
      <c r="C117" s="8"/>
      <c r="D117" s="48" t="s">
        <v>290</v>
      </c>
      <c r="E117" s="9">
        <v>1350000</v>
      </c>
      <c r="F117">
        <f t="shared" si="13"/>
        <v>19</v>
      </c>
      <c r="H117" t="str">
        <f>I117&amp;-COUNTIF($I$5:I117,I117)</f>
        <v>Royal-102-2</v>
      </c>
      <c r="I117" s="9" t="s">
        <v>291</v>
      </c>
      <c r="J117" s="8"/>
      <c r="K117" s="48" t="s">
        <v>292</v>
      </c>
      <c r="L117" s="9">
        <v>7865</v>
      </c>
      <c r="M117">
        <f t="shared" si="14"/>
        <v>19</v>
      </c>
    </row>
    <row r="118" spans="1:14" x14ac:dyDescent="0.3">
      <c r="A118" t="str">
        <f>B118&amp;-COUNTIF($B$4:B118,B118)</f>
        <v>L-276-2</v>
      </c>
      <c r="B118" s="8" t="s">
        <v>158</v>
      </c>
      <c r="C118" s="8"/>
      <c r="D118" s="48" t="s">
        <v>285</v>
      </c>
      <c r="E118" s="9">
        <v>100000</v>
      </c>
      <c r="F118">
        <f t="shared" si="13"/>
        <v>19</v>
      </c>
      <c r="H118" t="str">
        <f>I118&amp;-COUNTIF($I$5:I118,I118)</f>
        <v>G-83-4</v>
      </c>
      <c r="I118" s="48" t="s">
        <v>146</v>
      </c>
      <c r="J118" s="8"/>
      <c r="K118" s="48" t="s">
        <v>293</v>
      </c>
      <c r="L118" s="9">
        <v>75000</v>
      </c>
      <c r="M118">
        <f t="shared" si="14"/>
        <v>19</v>
      </c>
    </row>
    <row r="119" spans="1:14" x14ac:dyDescent="0.3">
      <c r="A119" t="str">
        <f>B119&amp;-COUNTIF($B$4:B119,B119)</f>
        <v>Q-128-1</v>
      </c>
      <c r="B119" s="8" t="s">
        <v>162</v>
      </c>
      <c r="C119" s="8"/>
      <c r="D119" s="48" t="s">
        <v>294</v>
      </c>
      <c r="E119" s="9">
        <v>410000</v>
      </c>
      <c r="F119">
        <f t="shared" si="13"/>
        <v>19</v>
      </c>
      <c r="H119" t="str">
        <f>I119&amp;-COUNTIF($I$5:I119,I119)</f>
        <v>G-83-5</v>
      </c>
      <c r="I119" s="48" t="s">
        <v>146</v>
      </c>
      <c r="J119" s="8"/>
      <c r="K119" s="48" t="s">
        <v>295</v>
      </c>
      <c r="L119" s="9">
        <v>15000</v>
      </c>
      <c r="M119">
        <f t="shared" si="14"/>
        <v>19</v>
      </c>
    </row>
    <row r="120" spans="1:14" x14ac:dyDescent="0.3">
      <c r="A120" t="str">
        <f>B120&amp;-COUNTIF($B$4:B120,B120)</f>
        <v>Royal-70-1</v>
      </c>
      <c r="B120" s="8" t="s">
        <v>129</v>
      </c>
      <c r="C120" s="8"/>
      <c r="D120" s="48" t="s">
        <v>290</v>
      </c>
      <c r="E120" s="9">
        <v>100000</v>
      </c>
      <c r="F120">
        <f t="shared" si="13"/>
        <v>19</v>
      </c>
      <c r="H120" t="str">
        <f>I120&amp;-COUNTIF($I$5:I120,I120)</f>
        <v>H-352-1</v>
      </c>
      <c r="I120" s="48" t="s">
        <v>41</v>
      </c>
      <c r="J120" s="8"/>
      <c r="K120" s="48" t="s">
        <v>296</v>
      </c>
      <c r="L120" s="9">
        <v>200000</v>
      </c>
      <c r="M120">
        <f t="shared" si="14"/>
        <v>19</v>
      </c>
    </row>
    <row r="121" spans="1:14" x14ac:dyDescent="0.3">
      <c r="A121" t="str">
        <f>B121&amp;-COUNTIF($B$4:B121,B121)</f>
        <v>Royal-102-1</v>
      </c>
      <c r="B121" s="8" t="s">
        <v>291</v>
      </c>
      <c r="C121" s="8"/>
      <c r="D121" s="48" t="s">
        <v>297</v>
      </c>
      <c r="E121" s="9">
        <v>875000</v>
      </c>
      <c r="F121">
        <f t="shared" si="13"/>
        <v>19</v>
      </c>
      <c r="H121" t="str">
        <f>I121&amp;-COUNTIF($I$5:I121,I121)</f>
        <v>MISC SHOP-2</v>
      </c>
      <c r="I121" s="48" t="s">
        <v>282</v>
      </c>
      <c r="J121" s="8"/>
      <c r="K121" s="48" t="s">
        <v>283</v>
      </c>
      <c r="L121" s="9">
        <v>12000</v>
      </c>
      <c r="M121">
        <f t="shared" si="14"/>
        <v>19</v>
      </c>
    </row>
    <row r="122" spans="1:14" x14ac:dyDescent="0.3">
      <c r="A122" t="str">
        <f>B122&amp;-COUNTIF($B$4:B122,B122)</f>
        <v>H-375+380-3</v>
      </c>
      <c r="B122" s="8" t="s">
        <v>61</v>
      </c>
      <c r="C122" s="8"/>
      <c r="D122" s="48" t="s">
        <v>256</v>
      </c>
      <c r="E122" s="9">
        <v>20000</v>
      </c>
      <c r="F122">
        <f t="shared" si="13"/>
        <v>19</v>
      </c>
      <c r="H122" t="str">
        <f>I122&amp;-COUNTIF($I$5:I122,I122)</f>
        <v>MISC SHOP-3</v>
      </c>
      <c r="I122" s="48" t="s">
        <v>282</v>
      </c>
      <c r="J122" s="8"/>
      <c r="K122" s="48" t="s">
        <v>298</v>
      </c>
      <c r="L122" s="9">
        <v>5000</v>
      </c>
      <c r="M122">
        <f t="shared" si="14"/>
        <v>19</v>
      </c>
    </row>
    <row r="123" spans="1:14" x14ac:dyDescent="0.3">
      <c r="A123" t="str">
        <f>B123&amp;-COUNTIF($B$4:B123,B123)</f>
        <v>0</v>
      </c>
      <c r="B123" s="8"/>
      <c r="C123" s="8"/>
      <c r="E123" s="9"/>
      <c r="F123">
        <f t="shared" si="13"/>
        <v>0</v>
      </c>
      <c r="H123" t="str">
        <f>I123&amp;-COUNTIF($I$5:I123,I123)</f>
        <v>PARK-4</v>
      </c>
      <c r="I123" s="48" t="s">
        <v>187</v>
      </c>
      <c r="J123" s="8"/>
      <c r="K123" s="48" t="s">
        <v>259</v>
      </c>
      <c r="L123" s="9">
        <v>12000</v>
      </c>
      <c r="M123">
        <f t="shared" si="14"/>
        <v>19</v>
      </c>
    </row>
    <row r="124" spans="1:14" x14ac:dyDescent="0.3">
      <c r="A124" t="str">
        <f>B124&amp;-COUNTIF($B$4:B124,B124)</f>
        <v>0</v>
      </c>
      <c r="B124" s="8"/>
      <c r="C124" s="8"/>
      <c r="E124" s="9"/>
      <c r="F124">
        <f t="shared" si="13"/>
        <v>0</v>
      </c>
      <c r="H124" t="str">
        <f>I124&amp;-COUNTIF($I$5:I124,I124)</f>
        <v>D.HOME-1</v>
      </c>
      <c r="I124" s="48" t="s">
        <v>299</v>
      </c>
      <c r="J124" s="8"/>
      <c r="K124" s="48" t="s">
        <v>300</v>
      </c>
      <c r="L124" s="9">
        <v>10000</v>
      </c>
      <c r="M124">
        <f t="shared" si="14"/>
        <v>19</v>
      </c>
    </row>
    <row r="125" spans="1:14" x14ac:dyDescent="0.3">
      <c r="A125" t="str">
        <f>B125&amp;-COUNTIF($B$4:B125,B125)</f>
        <v>0</v>
      </c>
      <c r="B125" s="8"/>
      <c r="C125" s="8"/>
      <c r="E125" s="9"/>
      <c r="F125">
        <f t="shared" si="13"/>
        <v>0</v>
      </c>
      <c r="H125" t="str">
        <f>I125&amp;-COUNTIF($I$5:I125,I125)</f>
        <v>H-426-2</v>
      </c>
      <c r="I125" s="48" t="s">
        <v>76</v>
      </c>
      <c r="J125" s="8"/>
      <c r="K125" s="48" t="s">
        <v>301</v>
      </c>
      <c r="L125" s="9">
        <v>15000</v>
      </c>
      <c r="M125">
        <f t="shared" si="14"/>
        <v>19</v>
      </c>
    </row>
    <row r="126" spans="1:14" x14ac:dyDescent="0.3">
      <c r="A126" t="str">
        <f>B126&amp;-COUNTIF($B$4:B126,B126)</f>
        <v>0</v>
      </c>
      <c r="B126" s="8"/>
      <c r="C126" s="8"/>
      <c r="E126" s="9"/>
      <c r="F126">
        <f t="shared" si="13"/>
        <v>0</v>
      </c>
      <c r="H126" t="str">
        <f>I126&amp;-COUNTIF($I$5:I126,I126)</f>
        <v>HADI-3</v>
      </c>
      <c r="I126" s="48" t="s">
        <v>269</v>
      </c>
      <c r="J126" s="8"/>
      <c r="K126" s="48" t="s">
        <v>281</v>
      </c>
      <c r="L126" s="9">
        <v>95750</v>
      </c>
      <c r="M126">
        <f t="shared" si="14"/>
        <v>19</v>
      </c>
    </row>
    <row r="127" spans="1:14" x14ac:dyDescent="0.3">
      <c r="A127" t="str">
        <f>B127&amp;-COUNTIF($B$4:B127,B127)</f>
        <v>0</v>
      </c>
      <c r="B127" s="8"/>
      <c r="C127" s="8"/>
      <c r="E127" s="9"/>
      <c r="F127">
        <f t="shared" si="13"/>
        <v>0</v>
      </c>
      <c r="H127" t="str">
        <f>I127&amp;-COUNTIF($I$5:I127,I127)</f>
        <v>Kheaban-113-2</v>
      </c>
      <c r="I127" s="48" t="s">
        <v>284</v>
      </c>
      <c r="J127" s="8"/>
      <c r="K127" s="48" t="s">
        <v>294</v>
      </c>
      <c r="L127" s="9">
        <v>550000</v>
      </c>
      <c r="M127">
        <f t="shared" si="14"/>
        <v>19</v>
      </c>
    </row>
    <row r="128" spans="1:14" x14ac:dyDescent="0.3">
      <c r="A128" t="str">
        <f>B128&amp;-COUNTIF($B$4:B128,B128)</f>
        <v>10/2/17 to 20/2/17-1</v>
      </c>
      <c r="B128" s="60" t="s">
        <v>302</v>
      </c>
      <c r="C128" s="53"/>
      <c r="D128" s="53"/>
      <c r="E128" s="53"/>
      <c r="F128" s="25">
        <v>20</v>
      </c>
      <c r="G128" s="14">
        <v>20</v>
      </c>
      <c r="H128" t="str">
        <f>I128&amp;-COUNTIF($I$5:I128,I128)</f>
        <v>0</v>
      </c>
      <c r="I128" s="14"/>
      <c r="J128" s="13"/>
      <c r="K128" s="14"/>
      <c r="L128" s="15"/>
      <c r="M128" s="25">
        <v>20</v>
      </c>
      <c r="N128" s="14">
        <v>20</v>
      </c>
    </row>
    <row r="129" spans="1:13" x14ac:dyDescent="0.3">
      <c r="A129" t="str">
        <f>B129&amp;-COUNTIF($B$4:B129,B129)</f>
        <v>C.F-1</v>
      </c>
      <c r="B129" s="11" t="s">
        <v>303</v>
      </c>
      <c r="C129" s="12"/>
      <c r="D129" s="11" t="s">
        <v>304</v>
      </c>
      <c r="E129" s="9">
        <v>440000</v>
      </c>
      <c r="F129">
        <f t="shared" ref="F129:F146" si="15">IF(E129&gt;0,F128,0)</f>
        <v>20</v>
      </c>
      <c r="H129" t="str">
        <f>I129&amp;-COUNTIF($I$5:I129,I129)</f>
        <v>MEEZAN IRFAN-6</v>
      </c>
      <c r="I129" s="48" t="s">
        <v>247</v>
      </c>
      <c r="J129" s="8"/>
      <c r="K129" s="48" t="s">
        <v>53</v>
      </c>
      <c r="L129" s="9">
        <v>1000000</v>
      </c>
      <c r="M129">
        <f t="shared" ref="M129:M146" si="16">IF(L129&gt;0,M128,0)</f>
        <v>20</v>
      </c>
    </row>
    <row r="130" spans="1:13" x14ac:dyDescent="0.3">
      <c r="A130" t="str">
        <f>B130&amp;-COUNTIF($B$4:B130,B130)</f>
        <v>H-583-1</v>
      </c>
      <c r="B130" s="11" t="s">
        <v>108</v>
      </c>
      <c r="C130" s="12"/>
      <c r="D130" s="11" t="s">
        <v>256</v>
      </c>
      <c r="E130" s="9">
        <v>375000</v>
      </c>
      <c r="F130">
        <f t="shared" si="15"/>
        <v>20</v>
      </c>
      <c r="H130" t="str">
        <f>I130&amp;-COUNTIF($I$5:I130,I130)</f>
        <v>MEEZAN IRFAN-7</v>
      </c>
      <c r="I130" s="48" t="s">
        <v>247</v>
      </c>
      <c r="J130" s="8"/>
      <c r="K130" s="48" t="s">
        <v>303</v>
      </c>
      <c r="L130" s="9">
        <v>325000</v>
      </c>
      <c r="M130">
        <f t="shared" si="16"/>
        <v>20</v>
      </c>
    </row>
    <row r="131" spans="1:13" x14ac:dyDescent="0.3">
      <c r="A131" t="str">
        <f>B131&amp;-COUNTIF($B$4:B131,B131)</f>
        <v>MEEZAN IRFAN-7</v>
      </c>
      <c r="B131" s="11" t="s">
        <v>247</v>
      </c>
      <c r="C131" s="12"/>
      <c r="D131" s="11" t="s">
        <v>20</v>
      </c>
      <c r="E131" s="9">
        <v>500000</v>
      </c>
      <c r="F131">
        <f t="shared" si="15"/>
        <v>20</v>
      </c>
      <c r="H131" t="str">
        <f>I131&amp;-COUNTIF($I$5:I131,I131)</f>
        <v>MEEZAN IRFAN-8</v>
      </c>
      <c r="I131" s="48" t="s">
        <v>247</v>
      </c>
      <c r="J131" s="8"/>
      <c r="K131" s="48" t="s">
        <v>305</v>
      </c>
      <c r="L131" s="9">
        <v>153000</v>
      </c>
      <c r="M131">
        <f t="shared" si="16"/>
        <v>20</v>
      </c>
    </row>
    <row r="132" spans="1:13" x14ac:dyDescent="0.3">
      <c r="A132" t="str">
        <f>B132&amp;-COUNTIF($B$4:B132,B132)</f>
        <v>MEEZAN IRFAN-8</v>
      </c>
      <c r="B132" s="11" t="s">
        <v>247</v>
      </c>
      <c r="C132" s="12"/>
      <c r="D132" s="11" t="s">
        <v>53</v>
      </c>
      <c r="E132" s="9">
        <v>1000000</v>
      </c>
      <c r="F132">
        <f t="shared" si="15"/>
        <v>20</v>
      </c>
      <c r="H132" t="str">
        <f>I132&amp;-COUNTIF($I$5:I132,I132)</f>
        <v>MEEZAN IRFAN-9</v>
      </c>
      <c r="I132" s="48" t="s">
        <v>247</v>
      </c>
      <c r="J132" s="8"/>
      <c r="K132" s="48" t="s">
        <v>53</v>
      </c>
      <c r="L132" s="9">
        <v>305340</v>
      </c>
      <c r="M132">
        <f t="shared" si="16"/>
        <v>20</v>
      </c>
    </row>
    <row r="133" spans="1:13" x14ac:dyDescent="0.3">
      <c r="A133" t="str">
        <f>B133&amp;-COUNTIF($B$4:B133,B133)</f>
        <v>MEEZAN IRFAN-9</v>
      </c>
      <c r="B133" s="11" t="s">
        <v>247</v>
      </c>
      <c r="C133" s="12"/>
      <c r="D133" s="11" t="s">
        <v>306</v>
      </c>
      <c r="E133" s="9">
        <v>500000</v>
      </c>
      <c r="F133">
        <f t="shared" si="15"/>
        <v>20</v>
      </c>
      <c r="H133" t="str">
        <f>I133&amp;-COUNTIF($I$5:I133,I133)</f>
        <v>MEEZAN IRFAN-10</v>
      </c>
      <c r="I133" s="48" t="s">
        <v>247</v>
      </c>
      <c r="J133" s="8"/>
      <c r="K133" s="48" t="s">
        <v>220</v>
      </c>
      <c r="L133" s="9">
        <v>100000</v>
      </c>
      <c r="M133">
        <f t="shared" si="16"/>
        <v>20</v>
      </c>
    </row>
    <row r="134" spans="1:13" x14ac:dyDescent="0.3">
      <c r="A134" t="str">
        <f>B134&amp;-COUNTIF($B$4:B134,B134)</f>
        <v>ROYAL DEAL 1-3</v>
      </c>
      <c r="B134" s="11" t="s">
        <v>116</v>
      </c>
      <c r="C134" s="12"/>
      <c r="D134" s="11" t="s">
        <v>305</v>
      </c>
      <c r="E134" s="9">
        <v>153000</v>
      </c>
      <c r="F134">
        <f t="shared" si="15"/>
        <v>20</v>
      </c>
      <c r="H134" t="str">
        <f>I134&amp;-COUNTIF($I$5:I134,I134)</f>
        <v>ALFALH-3</v>
      </c>
      <c r="I134" s="48" t="s">
        <v>244</v>
      </c>
      <c r="J134" s="8">
        <v>42790</v>
      </c>
      <c r="K134" s="48" t="s">
        <v>307</v>
      </c>
      <c r="L134" s="9">
        <v>312500</v>
      </c>
      <c r="M134">
        <f t="shared" si="16"/>
        <v>20</v>
      </c>
    </row>
    <row r="135" spans="1:13" x14ac:dyDescent="0.3">
      <c r="A135" t="str">
        <f>B135&amp;-COUNTIF($B$4:B135,B135)</f>
        <v>ROYAL DEAL 1-4</v>
      </c>
      <c r="B135" s="11" t="s">
        <v>116</v>
      </c>
      <c r="C135" s="12"/>
      <c r="D135" s="11" t="s">
        <v>308</v>
      </c>
      <c r="E135" s="9">
        <v>50000</v>
      </c>
      <c r="F135">
        <f t="shared" si="15"/>
        <v>20</v>
      </c>
      <c r="H135" t="str">
        <f>I135&amp;-COUNTIF($I$5:I135,I135)</f>
        <v>N-87/2-1</v>
      </c>
      <c r="I135" s="48" t="s">
        <v>159</v>
      </c>
      <c r="J135" s="8"/>
      <c r="K135" s="48" t="s">
        <v>294</v>
      </c>
      <c r="L135" s="9">
        <v>100000</v>
      </c>
      <c r="M135">
        <f t="shared" si="16"/>
        <v>20</v>
      </c>
    </row>
    <row r="136" spans="1:13" x14ac:dyDescent="0.3">
      <c r="A136" t="str">
        <f>B136&amp;-COUNTIF($B$4:B136,B136)</f>
        <v>ROYAL DEAL 1-5</v>
      </c>
      <c r="B136" s="11" t="s">
        <v>116</v>
      </c>
      <c r="C136" s="12"/>
      <c r="D136" s="11" t="s">
        <v>309</v>
      </c>
      <c r="E136" s="9">
        <v>312500</v>
      </c>
      <c r="F136">
        <f t="shared" si="15"/>
        <v>20</v>
      </c>
      <c r="H136" t="str">
        <f>I136&amp;-COUNTIF($I$5:I136,I136)</f>
        <v>N-87/2-2</v>
      </c>
      <c r="I136" s="48" t="s">
        <v>159</v>
      </c>
      <c r="J136" s="8"/>
      <c r="K136" s="48" t="s">
        <v>294</v>
      </c>
      <c r="L136" s="9">
        <v>800000</v>
      </c>
      <c r="M136">
        <f t="shared" si="16"/>
        <v>20</v>
      </c>
    </row>
    <row r="137" spans="1:13" x14ac:dyDescent="0.3">
      <c r="A137" t="str">
        <f>B137&amp;-COUNTIF($B$4:B137,B137)</f>
        <v>H-450-1</v>
      </c>
      <c r="B137" s="11" t="s">
        <v>88</v>
      </c>
      <c r="C137" s="12"/>
      <c r="D137" s="11" t="s">
        <v>310</v>
      </c>
      <c r="E137" s="9">
        <v>1970000</v>
      </c>
      <c r="F137">
        <f t="shared" si="15"/>
        <v>20</v>
      </c>
      <c r="H137" t="str">
        <f>I137&amp;-COUNTIF($I$5:I137,I137)</f>
        <v>H-293-1</v>
      </c>
      <c r="I137" s="48" t="s">
        <v>20</v>
      </c>
      <c r="J137" s="8"/>
      <c r="K137" s="48" t="s">
        <v>294</v>
      </c>
      <c r="L137" s="9">
        <v>2700000</v>
      </c>
      <c r="M137">
        <f t="shared" si="16"/>
        <v>20</v>
      </c>
    </row>
    <row r="138" spans="1:13" x14ac:dyDescent="0.3">
      <c r="A138" t="str">
        <f>B138&amp;-COUNTIF($B$4:B138,B138)</f>
        <v>TALIB-1</v>
      </c>
      <c r="B138" s="11" t="s">
        <v>218</v>
      </c>
      <c r="C138" s="12"/>
      <c r="D138" s="11" t="s">
        <v>256</v>
      </c>
      <c r="E138" s="9">
        <v>100000</v>
      </c>
      <c r="F138">
        <f t="shared" si="15"/>
        <v>20</v>
      </c>
      <c r="H138" t="str">
        <f>I138&amp;-COUNTIF($I$5:I138,I138)</f>
        <v>H-293-2</v>
      </c>
      <c r="I138" s="48" t="s">
        <v>20</v>
      </c>
      <c r="J138" s="8"/>
      <c r="K138" s="48" t="s">
        <v>294</v>
      </c>
      <c r="L138" s="9">
        <v>500000</v>
      </c>
      <c r="M138">
        <f t="shared" si="16"/>
        <v>20</v>
      </c>
    </row>
    <row r="139" spans="1:13" x14ac:dyDescent="0.3">
      <c r="A139" t="str">
        <f>B139&amp;-COUNTIF($B$4:B139,B139)</f>
        <v>ALFALH-1</v>
      </c>
      <c r="B139" s="11" t="s">
        <v>244</v>
      </c>
      <c r="C139" s="12"/>
      <c r="D139" s="11" t="s">
        <v>311</v>
      </c>
      <c r="E139" s="9">
        <v>500000</v>
      </c>
      <c r="F139">
        <f t="shared" si="15"/>
        <v>20</v>
      </c>
      <c r="H139" t="str">
        <f>I139&amp;-COUNTIF($I$5:I139,I139)</f>
        <v>Royal-187-2</v>
      </c>
      <c r="I139" s="48" t="s">
        <v>125</v>
      </c>
      <c r="J139" s="8"/>
      <c r="K139" s="48" t="s">
        <v>312</v>
      </c>
      <c r="L139" s="9">
        <v>1100000</v>
      </c>
      <c r="M139">
        <f t="shared" si="16"/>
        <v>20</v>
      </c>
    </row>
    <row r="140" spans="1:13" x14ac:dyDescent="0.3">
      <c r="A140" t="str">
        <f>B140&amp;-COUNTIF($B$4:B140,B140)</f>
        <v>BROKRY-2</v>
      </c>
      <c r="B140" s="11" t="s">
        <v>262</v>
      </c>
      <c r="C140" s="12"/>
      <c r="D140" s="11" t="s">
        <v>20</v>
      </c>
      <c r="E140" s="9">
        <v>50000</v>
      </c>
      <c r="F140">
        <f t="shared" si="15"/>
        <v>20</v>
      </c>
      <c r="H140" t="str">
        <f>I140&amp;-COUNTIF($I$5:I140,I140)</f>
        <v>PARK-5</v>
      </c>
      <c r="I140" s="48" t="s">
        <v>187</v>
      </c>
      <c r="J140" s="8"/>
      <c r="K140" s="48" t="s">
        <v>313</v>
      </c>
      <c r="L140" s="9">
        <v>50000</v>
      </c>
      <c r="M140">
        <f t="shared" si="16"/>
        <v>20</v>
      </c>
    </row>
    <row r="141" spans="1:13" x14ac:dyDescent="0.3">
      <c r="A141" t="str">
        <f>B141&amp;-COUNTIF($B$4:B141,B141)</f>
        <v>N-87/2-1</v>
      </c>
      <c r="B141" s="11" t="s">
        <v>159</v>
      </c>
      <c r="C141" s="12"/>
      <c r="D141" s="11" t="s">
        <v>294</v>
      </c>
      <c r="E141" s="9">
        <v>500000</v>
      </c>
      <c r="F141">
        <f t="shared" si="15"/>
        <v>20</v>
      </c>
      <c r="H141" t="str">
        <f>I141&amp;-COUNTIF($I$5:I141,I141)</f>
        <v>SH ALI JAVID 2-2</v>
      </c>
      <c r="I141" s="48" t="s">
        <v>216</v>
      </c>
      <c r="J141" s="8"/>
      <c r="K141" s="48" t="s">
        <v>256</v>
      </c>
      <c r="L141" s="9">
        <v>700000</v>
      </c>
      <c r="M141">
        <f t="shared" si="16"/>
        <v>20</v>
      </c>
    </row>
    <row r="142" spans="1:13" x14ac:dyDescent="0.3">
      <c r="A142" t="str">
        <f>B142&amp;-COUNTIF($B$4:B142,B142)</f>
        <v>H-293-1</v>
      </c>
      <c r="B142" s="11" t="s">
        <v>20</v>
      </c>
      <c r="C142" s="12"/>
      <c r="D142" s="11" t="s">
        <v>314</v>
      </c>
      <c r="E142" s="9">
        <v>1100000</v>
      </c>
      <c r="F142">
        <f t="shared" si="15"/>
        <v>20</v>
      </c>
      <c r="H142" t="str">
        <f>I142&amp;-COUNTIF($I$5:I142,I142)</f>
        <v>DAWOOD Uncle-1</v>
      </c>
      <c r="I142" s="48" t="s">
        <v>315</v>
      </c>
      <c r="J142" s="8"/>
      <c r="K142" s="48" t="s">
        <v>266</v>
      </c>
      <c r="L142" s="9">
        <v>500000</v>
      </c>
      <c r="M142">
        <f t="shared" si="16"/>
        <v>20</v>
      </c>
    </row>
    <row r="143" spans="1:13" x14ac:dyDescent="0.3">
      <c r="A143" t="str">
        <f>B143&amp;-COUNTIF($B$4:B143,B143)</f>
        <v>H-293-2</v>
      </c>
      <c r="B143" s="11" t="s">
        <v>20</v>
      </c>
      <c r="C143" s="12"/>
      <c r="D143" s="11" t="s">
        <v>316</v>
      </c>
      <c r="E143" s="9">
        <v>942000</v>
      </c>
      <c r="F143">
        <f t="shared" si="15"/>
        <v>20</v>
      </c>
      <c r="H143" t="str">
        <f>I143&amp;-COUNTIF($I$5:I143,I143)</f>
        <v>H-450-1</v>
      </c>
      <c r="I143" s="48" t="s">
        <v>88</v>
      </c>
      <c r="J143" s="8"/>
      <c r="K143" s="48" t="s">
        <v>271</v>
      </c>
      <c r="L143" s="9">
        <v>1042000</v>
      </c>
      <c r="M143">
        <f t="shared" si="16"/>
        <v>20</v>
      </c>
    </row>
    <row r="144" spans="1:13" x14ac:dyDescent="0.3">
      <c r="A144" t="str">
        <f>B144&amp;-COUNTIF($B$4:B144,B144)</f>
        <v>H-366-1</v>
      </c>
      <c r="B144" s="11" t="s">
        <v>53</v>
      </c>
      <c r="C144" s="12"/>
      <c r="D144" s="11" t="s">
        <v>266</v>
      </c>
      <c r="E144" s="9">
        <v>305340</v>
      </c>
      <c r="F144">
        <f t="shared" si="15"/>
        <v>20</v>
      </c>
      <c r="H144" t="str">
        <f>I144&amp;-COUNTIF($I$5:I144,I144)</f>
        <v>LOCKERS-2</v>
      </c>
      <c r="I144" s="48" t="s">
        <v>317</v>
      </c>
      <c r="J144" s="8"/>
      <c r="K144" s="48" t="s">
        <v>256</v>
      </c>
      <c r="L144" s="9">
        <v>1300000</v>
      </c>
      <c r="M144">
        <f t="shared" si="16"/>
        <v>20</v>
      </c>
    </row>
    <row r="145" spans="1:14" x14ac:dyDescent="0.3">
      <c r="A145" t="str">
        <f>B145&amp;-COUNTIF($B$4:B145,B145)</f>
        <v>UMER KHI-1</v>
      </c>
      <c r="B145" s="11" t="s">
        <v>220</v>
      </c>
      <c r="C145" s="12"/>
      <c r="D145" s="11" t="s">
        <v>266</v>
      </c>
      <c r="E145" s="9">
        <v>100000</v>
      </c>
      <c r="F145">
        <f t="shared" si="15"/>
        <v>20</v>
      </c>
      <c r="H145" t="str">
        <f>I145&amp;-COUNTIF($I$5:I145,I145)</f>
        <v>MISC SHOP-4</v>
      </c>
      <c r="I145" s="48" t="s">
        <v>282</v>
      </c>
      <c r="J145" s="8"/>
      <c r="K145" s="48" t="s">
        <v>318</v>
      </c>
      <c r="L145" s="9">
        <v>5600</v>
      </c>
      <c r="M145">
        <f t="shared" si="16"/>
        <v>20</v>
      </c>
    </row>
    <row r="146" spans="1:14" x14ac:dyDescent="0.3">
      <c r="A146" t="str">
        <f>B146&amp;-COUNTIF($B$4:B146,B146)</f>
        <v>0</v>
      </c>
      <c r="B146" s="8"/>
      <c r="C146" s="8"/>
      <c r="E146" s="9"/>
      <c r="F146">
        <f t="shared" si="15"/>
        <v>0</v>
      </c>
      <c r="H146" t="str">
        <f>I146&amp;-COUNTIF($I$5:I146,I146)</f>
        <v>HADI-4</v>
      </c>
      <c r="I146" s="48" t="s">
        <v>269</v>
      </c>
      <c r="J146" s="8"/>
      <c r="L146" s="9">
        <v>42130</v>
      </c>
      <c r="M146">
        <f t="shared" si="16"/>
        <v>20</v>
      </c>
    </row>
    <row r="147" spans="1:14" x14ac:dyDescent="0.3">
      <c r="A147" t="str">
        <f>B147&amp;-COUNTIF($B$4:B147,B147)</f>
        <v>25/2/17 to 2/3/17-1</v>
      </c>
      <c r="B147" s="60" t="s">
        <v>319</v>
      </c>
      <c r="C147" s="53"/>
      <c r="D147" s="53"/>
      <c r="E147" s="53"/>
      <c r="F147" s="25">
        <v>21</v>
      </c>
      <c r="G147" s="14">
        <v>21</v>
      </c>
      <c r="H147" t="str">
        <f>I147&amp;-COUNTIF($I$5:I147,I147)</f>
        <v>0</v>
      </c>
      <c r="I147" s="14"/>
      <c r="J147" s="13"/>
      <c r="K147" s="14"/>
      <c r="L147" s="15"/>
      <c r="M147" s="25">
        <v>21</v>
      </c>
      <c r="N147" s="14">
        <v>21</v>
      </c>
    </row>
    <row r="148" spans="1:14" x14ac:dyDescent="0.3">
      <c r="A148" t="str">
        <f>B148&amp;-COUNTIF($B$4:B148,B148)</f>
        <v>Royal-70-2</v>
      </c>
      <c r="B148" s="8" t="s">
        <v>129</v>
      </c>
      <c r="C148" s="8"/>
      <c r="D148" s="48" t="s">
        <v>224</v>
      </c>
      <c r="E148" s="9">
        <v>1130000</v>
      </c>
      <c r="F148">
        <f t="shared" ref="F148:F163" si="17">IF(E148&gt;0,F147,0)</f>
        <v>21</v>
      </c>
      <c r="H148" t="str">
        <f>I148&amp;-COUNTIF($I$5:I148,I148)</f>
        <v>Royal-70-2</v>
      </c>
      <c r="I148" s="8" t="s">
        <v>129</v>
      </c>
      <c r="J148" s="12"/>
      <c r="K148" s="11" t="s">
        <v>289</v>
      </c>
      <c r="L148" s="9">
        <v>35000</v>
      </c>
      <c r="M148">
        <f t="shared" ref="M148:M163" si="18">IF(L148&gt;0,M147,0)</f>
        <v>21</v>
      </c>
    </row>
    <row r="149" spans="1:14" x14ac:dyDescent="0.3">
      <c r="A149" t="str">
        <f>B149&amp;-COUNTIF($B$4:B149,B149)</f>
        <v>H-293-3</v>
      </c>
      <c r="B149" s="8" t="s">
        <v>20</v>
      </c>
      <c r="C149" s="8"/>
      <c r="D149" s="48" t="s">
        <v>316</v>
      </c>
      <c r="E149" s="9">
        <v>125000</v>
      </c>
      <c r="F149">
        <f t="shared" si="17"/>
        <v>21</v>
      </c>
      <c r="H149" t="str">
        <f>I149&amp;-COUNTIF($I$5:I149,I149)</f>
        <v>MEEZAN IRFAN-11</v>
      </c>
      <c r="I149" s="11" t="s">
        <v>247</v>
      </c>
      <c r="J149" s="12"/>
      <c r="K149" s="11" t="s">
        <v>53</v>
      </c>
      <c r="L149" s="9">
        <v>1849000</v>
      </c>
      <c r="M149">
        <f t="shared" si="18"/>
        <v>21</v>
      </c>
    </row>
    <row r="150" spans="1:14" x14ac:dyDescent="0.3">
      <c r="A150" t="str">
        <f>B150&amp;-COUNTIF($B$4:B150,B150)</f>
        <v>MEEZAN IRFAN-10</v>
      </c>
      <c r="B150" s="8" t="s">
        <v>247</v>
      </c>
      <c r="C150" s="8"/>
      <c r="D150" s="48" t="s">
        <v>320</v>
      </c>
      <c r="E150" s="9">
        <v>50000</v>
      </c>
      <c r="F150">
        <f t="shared" si="17"/>
        <v>21</v>
      </c>
      <c r="H150" t="str">
        <f>I150&amp;-COUNTIF($I$5:I150,I150)</f>
        <v>MEEZAN IRFAN-12</v>
      </c>
      <c r="I150" s="11" t="s">
        <v>247</v>
      </c>
      <c r="J150" s="12"/>
      <c r="K150" s="11" t="s">
        <v>321</v>
      </c>
      <c r="L150" s="9">
        <v>280000</v>
      </c>
      <c r="M150">
        <f t="shared" si="18"/>
        <v>21</v>
      </c>
    </row>
    <row r="151" spans="1:14" x14ac:dyDescent="0.3">
      <c r="A151" t="str">
        <f>B151&amp;-COUNTIF($B$4:B151,B151)</f>
        <v>H-375-1</v>
      </c>
      <c r="B151" s="8" t="s">
        <v>59</v>
      </c>
      <c r="C151" s="8"/>
      <c r="D151" s="48" t="s">
        <v>256</v>
      </c>
      <c r="E151" s="9">
        <v>14000</v>
      </c>
      <c r="F151">
        <f t="shared" si="17"/>
        <v>21</v>
      </c>
      <c r="H151" t="str">
        <f>I151&amp;-COUNTIF($I$5:I151,I151)</f>
        <v>L-276-2</v>
      </c>
      <c r="I151" s="11" t="s">
        <v>158</v>
      </c>
      <c r="J151" s="12"/>
      <c r="K151" s="11" t="s">
        <v>274</v>
      </c>
      <c r="L151" s="9">
        <v>13750</v>
      </c>
      <c r="M151">
        <f t="shared" si="18"/>
        <v>21</v>
      </c>
    </row>
    <row r="152" spans="1:14" x14ac:dyDescent="0.3">
      <c r="A152" t="str">
        <f>B152&amp;-COUNTIF($B$4:B152,B152)</f>
        <v>IMRAN MERAJ-1</v>
      </c>
      <c r="B152" s="8" t="s">
        <v>202</v>
      </c>
      <c r="C152" s="8"/>
      <c r="D152" s="48" t="s">
        <v>322</v>
      </c>
      <c r="E152" s="9">
        <v>50000</v>
      </c>
      <c r="F152">
        <f t="shared" si="17"/>
        <v>21</v>
      </c>
      <c r="H152" t="str">
        <f>I152&amp;-COUNTIF($I$5:I152,I152)</f>
        <v>G-83-6</v>
      </c>
      <c r="I152" s="11" t="s">
        <v>146</v>
      </c>
      <c r="J152" s="12"/>
      <c r="K152" s="11" t="s">
        <v>323</v>
      </c>
      <c r="L152" s="9">
        <v>1000</v>
      </c>
      <c r="M152">
        <f t="shared" si="18"/>
        <v>21</v>
      </c>
    </row>
    <row r="153" spans="1:14" x14ac:dyDescent="0.3">
      <c r="A153" t="str">
        <f>B153&amp;-COUNTIF($B$4:B153,B153)</f>
        <v>LASANI-93-1</v>
      </c>
      <c r="B153" s="8" t="s">
        <v>172</v>
      </c>
      <c r="C153" s="8"/>
      <c r="D153" s="48" t="s">
        <v>256</v>
      </c>
      <c r="E153" s="9">
        <v>500000</v>
      </c>
      <c r="F153">
        <f t="shared" si="17"/>
        <v>21</v>
      </c>
      <c r="H153" t="str">
        <f>I153&amp;-COUNTIF($I$5:I153,I153)</f>
        <v>Royal-187-3</v>
      </c>
      <c r="I153" s="48" t="s">
        <v>125</v>
      </c>
      <c r="J153" s="12"/>
      <c r="K153" s="11" t="s">
        <v>274</v>
      </c>
      <c r="L153" s="9">
        <v>7230</v>
      </c>
      <c r="M153">
        <f t="shared" si="18"/>
        <v>21</v>
      </c>
    </row>
    <row r="154" spans="1:14" x14ac:dyDescent="0.3">
      <c r="A154" t="str">
        <f>B154&amp;-COUNTIF($B$4:B154,B154)</f>
        <v>MIRZA IRFAN-1</v>
      </c>
      <c r="B154" s="8" t="s">
        <v>208</v>
      </c>
      <c r="C154" s="8"/>
      <c r="D154" s="48" t="s">
        <v>324</v>
      </c>
      <c r="E154" s="9">
        <v>134300</v>
      </c>
      <c r="F154">
        <f t="shared" si="17"/>
        <v>21</v>
      </c>
      <c r="H154" t="str">
        <f>I154&amp;-COUNTIF($I$5:I154,I154)</f>
        <v>N-87/2-3</v>
      </c>
      <c r="I154" s="11" t="s">
        <v>159</v>
      </c>
      <c r="J154" s="12"/>
      <c r="K154" s="11" t="s">
        <v>325</v>
      </c>
      <c r="L154" s="9">
        <v>150000</v>
      </c>
      <c r="M154">
        <f t="shared" si="18"/>
        <v>21</v>
      </c>
    </row>
    <row r="155" spans="1:14" x14ac:dyDescent="0.3">
      <c r="A155" t="str">
        <f>B155&amp;-COUNTIF($B$4:B155,B155)</f>
        <v>L-276-3</v>
      </c>
      <c r="B155" s="8" t="s">
        <v>158</v>
      </c>
      <c r="C155" s="8"/>
      <c r="D155" s="48" t="s">
        <v>326</v>
      </c>
      <c r="E155" s="9">
        <v>880000</v>
      </c>
      <c r="F155">
        <f t="shared" si="17"/>
        <v>21</v>
      </c>
      <c r="H155" t="str">
        <f>I155&amp;-COUNTIF($I$5:I155,I155)</f>
        <v>N-87/2-4</v>
      </c>
      <c r="I155" s="11" t="s">
        <v>159</v>
      </c>
      <c r="J155" s="12"/>
      <c r="K155" s="11" t="s">
        <v>327</v>
      </c>
      <c r="L155" s="9">
        <v>21500</v>
      </c>
      <c r="M155">
        <f t="shared" si="18"/>
        <v>21</v>
      </c>
    </row>
    <row r="156" spans="1:14" x14ac:dyDescent="0.3">
      <c r="A156" t="str">
        <f>B156&amp;-COUNTIF($B$4:B156,B156)</f>
        <v>L-276-4</v>
      </c>
      <c r="B156" s="8" t="s">
        <v>158</v>
      </c>
      <c r="C156" s="8"/>
      <c r="D156" s="48" t="s">
        <v>326</v>
      </c>
      <c r="E156" s="9">
        <v>984000</v>
      </c>
      <c r="F156">
        <f t="shared" si="17"/>
        <v>21</v>
      </c>
      <c r="H156" t="str">
        <f>I156&amp;-COUNTIF($I$5:I156,I156)</f>
        <v>N-87/2-5</v>
      </c>
      <c r="I156" s="11" t="s">
        <v>159</v>
      </c>
      <c r="J156" s="12"/>
      <c r="K156" s="11" t="s">
        <v>325</v>
      </c>
      <c r="L156" s="9">
        <v>36000</v>
      </c>
      <c r="M156">
        <f t="shared" si="18"/>
        <v>21</v>
      </c>
    </row>
    <row r="157" spans="1:14" x14ac:dyDescent="0.3">
      <c r="A157" t="str">
        <f>B157&amp;-COUNTIF($B$4:B157,B157)</f>
        <v>G-83-3</v>
      </c>
      <c r="B157" s="8" t="s">
        <v>146</v>
      </c>
      <c r="C157" s="8"/>
      <c r="D157" s="48" t="s">
        <v>326</v>
      </c>
      <c r="E157" s="9">
        <v>2220960</v>
      </c>
      <c r="F157">
        <f t="shared" si="17"/>
        <v>21</v>
      </c>
      <c r="H157" t="str">
        <f>I157&amp;-COUNTIF($I$5:I157,I157)</f>
        <v>H-426-3</v>
      </c>
      <c r="I157" s="11" t="s">
        <v>76</v>
      </c>
      <c r="J157" s="12"/>
      <c r="K157" s="11" t="s">
        <v>328</v>
      </c>
      <c r="L157" s="9">
        <v>160000</v>
      </c>
      <c r="M157">
        <f t="shared" si="18"/>
        <v>21</v>
      </c>
    </row>
    <row r="158" spans="1:14" x14ac:dyDescent="0.3">
      <c r="A158" t="str">
        <f>B158&amp;-COUNTIF($B$4:B158,B158)</f>
        <v>Q-128-2</v>
      </c>
      <c r="B158" s="8" t="s">
        <v>162</v>
      </c>
      <c r="C158" s="8"/>
      <c r="D158" s="48" t="s">
        <v>326</v>
      </c>
      <c r="E158" s="9">
        <v>1213000</v>
      </c>
      <c r="F158">
        <f t="shared" si="17"/>
        <v>21</v>
      </c>
      <c r="H158" t="str">
        <f>I158&amp;-COUNTIF($I$5:I158,I158)</f>
        <v>ROYAL MISC-1</v>
      </c>
      <c r="I158" s="11" t="s">
        <v>118</v>
      </c>
      <c r="J158" s="12"/>
      <c r="K158" s="11" t="s">
        <v>329</v>
      </c>
      <c r="L158" s="9">
        <v>74000</v>
      </c>
      <c r="M158">
        <f t="shared" si="18"/>
        <v>21</v>
      </c>
    </row>
    <row r="159" spans="1:14" x14ac:dyDescent="0.3">
      <c r="A159" t="str">
        <f>B159&amp;-COUNTIF($B$4:B159,B159)</f>
        <v>H-366-2</v>
      </c>
      <c r="B159" s="8" t="s">
        <v>53</v>
      </c>
      <c r="C159" s="8"/>
      <c r="D159" s="48" t="s">
        <v>266</v>
      </c>
      <c r="E159" s="9">
        <v>1849000</v>
      </c>
      <c r="F159">
        <f t="shared" si="17"/>
        <v>21</v>
      </c>
      <c r="H159" t="str">
        <f>I159&amp;-COUNTIF($I$5:I159,I159)</f>
        <v>MISC SHOP-5</v>
      </c>
      <c r="I159" s="11" t="s">
        <v>282</v>
      </c>
      <c r="J159" s="12"/>
      <c r="K159" s="11"/>
      <c r="L159" s="9">
        <v>11000</v>
      </c>
      <c r="M159">
        <f t="shared" si="18"/>
        <v>21</v>
      </c>
    </row>
    <row r="160" spans="1:14" x14ac:dyDescent="0.3">
      <c r="A160" t="str">
        <f>B160&amp;-COUNTIF($B$4:B160,B160)</f>
        <v>0</v>
      </c>
      <c r="B160" s="8"/>
      <c r="C160" s="8"/>
      <c r="E160" s="9"/>
      <c r="F160">
        <f t="shared" si="17"/>
        <v>0</v>
      </c>
      <c r="H160" t="str">
        <f>I160&amp;-COUNTIF($I$5:I160,I160)</f>
        <v>PARK-6</v>
      </c>
      <c r="I160" s="11" t="s">
        <v>187</v>
      </c>
      <c r="J160" s="12"/>
      <c r="K160" s="11" t="s">
        <v>330</v>
      </c>
      <c r="L160" s="9">
        <v>1100</v>
      </c>
      <c r="M160">
        <f t="shared" si="18"/>
        <v>21</v>
      </c>
    </row>
    <row r="161" spans="1:14" x14ac:dyDescent="0.3">
      <c r="A161" t="str">
        <f>B161&amp;-COUNTIF($B$4:B161,B161)</f>
        <v>0</v>
      </c>
      <c r="B161" s="8"/>
      <c r="C161" s="8"/>
      <c r="E161" s="9"/>
      <c r="F161">
        <f t="shared" si="17"/>
        <v>0</v>
      </c>
      <c r="H161" t="str">
        <f>I161&amp;-COUNTIF($I$5:I161,I161)</f>
        <v>DAWOOD Uncle-2</v>
      </c>
      <c r="I161" s="11" t="s">
        <v>315</v>
      </c>
      <c r="J161" s="12"/>
      <c r="K161" s="11"/>
      <c r="L161" s="9">
        <v>500000</v>
      </c>
      <c r="M161">
        <f t="shared" si="18"/>
        <v>21</v>
      </c>
    </row>
    <row r="162" spans="1:14" x14ac:dyDescent="0.3">
      <c r="A162" t="str">
        <f>B162&amp;-COUNTIF($B$4:B162,B162)</f>
        <v>0</v>
      </c>
      <c r="B162" s="8"/>
      <c r="C162" s="8"/>
      <c r="E162" s="9"/>
      <c r="F162">
        <f t="shared" si="17"/>
        <v>0</v>
      </c>
      <c r="H162" t="str">
        <f>I162&amp;-COUNTIF($I$5:I162,I162)</f>
        <v>HADI-5</v>
      </c>
      <c r="I162" s="11" t="s">
        <v>269</v>
      </c>
      <c r="J162" s="12"/>
      <c r="K162" s="11"/>
      <c r="L162" s="9">
        <v>74880</v>
      </c>
      <c r="M162">
        <f t="shared" si="18"/>
        <v>21</v>
      </c>
    </row>
    <row r="163" spans="1:14" x14ac:dyDescent="0.3">
      <c r="A163" t="str">
        <f>B163&amp;-COUNTIF($B$4:B163,B163)</f>
        <v>0</v>
      </c>
      <c r="B163" s="8"/>
      <c r="C163" s="8"/>
      <c r="E163" s="9"/>
      <c r="F163">
        <f t="shared" si="17"/>
        <v>0</v>
      </c>
      <c r="H163" t="str">
        <f>I163&amp;-COUNTIF($I$5:I163,I163)</f>
        <v>ZAKAT-1</v>
      </c>
      <c r="I163" s="11" t="s">
        <v>331</v>
      </c>
      <c r="J163" s="12"/>
      <c r="K163" s="11" t="s">
        <v>332</v>
      </c>
      <c r="L163" s="9">
        <v>6100</v>
      </c>
      <c r="M163">
        <f t="shared" si="18"/>
        <v>21</v>
      </c>
    </row>
    <row r="164" spans="1:14" x14ac:dyDescent="0.3">
      <c r="A164" t="str">
        <f>B164&amp;-COUNTIF($B$4:B164,B164)</f>
        <v>3/3/17 to 20/3/17-1</v>
      </c>
      <c r="B164" s="60" t="s">
        <v>333</v>
      </c>
      <c r="C164" s="53"/>
      <c r="D164" s="53"/>
      <c r="E164" s="53"/>
      <c r="F164" s="24">
        <v>22</v>
      </c>
      <c r="G164" s="14">
        <v>22</v>
      </c>
      <c r="H164" t="str">
        <f>I164&amp;-COUNTIF($I$5:I164,I164)</f>
        <v>0</v>
      </c>
      <c r="I164" s="14"/>
      <c r="J164" s="13"/>
      <c r="K164" s="14"/>
      <c r="L164" s="15"/>
      <c r="M164" s="24">
        <v>22</v>
      </c>
      <c r="N164" s="14">
        <v>22</v>
      </c>
    </row>
    <row r="165" spans="1:14" x14ac:dyDescent="0.3">
      <c r="A165" t="str">
        <f>B165&amp;-COUNTIF($B$4:B165,B165)</f>
        <v>Meezan Irfan-11</v>
      </c>
      <c r="B165" s="8" t="s">
        <v>15</v>
      </c>
      <c r="C165" s="8"/>
      <c r="D165" s="48" t="s">
        <v>334</v>
      </c>
      <c r="E165" s="9">
        <v>300000</v>
      </c>
      <c r="F165">
        <f t="shared" ref="F165:F190" si="19">IF(E165&gt;0,F164,0)</f>
        <v>22</v>
      </c>
      <c r="H165" t="str">
        <f>I165&amp;-COUNTIF($I$5:I165,I165)</f>
        <v>DAWOOD UNCLE-3</v>
      </c>
      <c r="I165" s="48" t="s">
        <v>196</v>
      </c>
      <c r="J165" s="8"/>
      <c r="K165" s="48" t="s">
        <v>335</v>
      </c>
      <c r="L165" s="9">
        <v>200000</v>
      </c>
      <c r="M165">
        <f t="shared" ref="M165:M190" si="20">IF(L165&gt;0,M164,0)</f>
        <v>22</v>
      </c>
    </row>
    <row r="166" spans="1:14" x14ac:dyDescent="0.3">
      <c r="A166" t="str">
        <f>B166&amp;-COUNTIF($B$4:B166,B166)</f>
        <v>Meezan Irfan-12</v>
      </c>
      <c r="B166" s="8" t="s">
        <v>15</v>
      </c>
      <c r="C166" s="8"/>
      <c r="D166" s="48" t="s">
        <v>336</v>
      </c>
      <c r="E166" s="9">
        <v>48000</v>
      </c>
      <c r="F166">
        <f t="shared" si="19"/>
        <v>22</v>
      </c>
      <c r="H166" t="str">
        <f>I166&amp;-COUNTIF($I$5:I166,I166)</f>
        <v>DAWOOD UNCLE-4</v>
      </c>
      <c r="I166" s="48" t="s">
        <v>196</v>
      </c>
      <c r="J166" s="8"/>
      <c r="K166" s="48" t="s">
        <v>337</v>
      </c>
      <c r="L166" s="9">
        <v>300000</v>
      </c>
      <c r="M166">
        <f t="shared" si="20"/>
        <v>22</v>
      </c>
    </row>
    <row r="167" spans="1:14" x14ac:dyDescent="0.3">
      <c r="A167" t="str">
        <f>B167&amp;-COUNTIF($B$4:B167,B167)</f>
        <v>Meezan Irfan-13</v>
      </c>
      <c r="B167" s="8" t="s">
        <v>15</v>
      </c>
      <c r="C167" s="8"/>
      <c r="D167" s="48" t="s">
        <v>338</v>
      </c>
      <c r="E167" s="9">
        <v>75000</v>
      </c>
      <c r="F167">
        <f t="shared" si="19"/>
        <v>22</v>
      </c>
      <c r="H167" t="str">
        <f>I167&amp;-COUNTIF($I$5:I167,I167)</f>
        <v>l-276-3</v>
      </c>
      <c r="I167" s="48" t="s">
        <v>339</v>
      </c>
      <c r="J167" s="8"/>
      <c r="K167" s="48" t="s">
        <v>340</v>
      </c>
      <c r="L167" s="9">
        <v>128000</v>
      </c>
      <c r="M167">
        <f t="shared" si="20"/>
        <v>22</v>
      </c>
    </row>
    <row r="168" spans="1:14" x14ac:dyDescent="0.3">
      <c r="A168" t="str">
        <f>B168&amp;-COUNTIF($B$4:B168,B168)</f>
        <v>C.F-2</v>
      </c>
      <c r="B168" s="8" t="s">
        <v>303</v>
      </c>
      <c r="C168" s="8"/>
      <c r="E168" s="9">
        <v>1025000</v>
      </c>
      <c r="F168">
        <f t="shared" si="19"/>
        <v>22</v>
      </c>
      <c r="H168" t="str">
        <f>I168&amp;-COUNTIF($I$5:I168,I168)</f>
        <v>Mamu shajhan-1</v>
      </c>
      <c r="I168" s="48" t="s">
        <v>341</v>
      </c>
      <c r="J168" s="8"/>
      <c r="K168" s="48" t="s">
        <v>342</v>
      </c>
      <c r="L168" s="9">
        <v>50000</v>
      </c>
      <c r="M168">
        <f t="shared" si="20"/>
        <v>22</v>
      </c>
    </row>
    <row r="169" spans="1:14" x14ac:dyDescent="0.3">
      <c r="A169" t="str">
        <f>B169&amp;-COUNTIF($B$4:B169,B169)</f>
        <v>C.F-3</v>
      </c>
      <c r="B169" s="8" t="s">
        <v>303</v>
      </c>
      <c r="C169" s="8"/>
      <c r="E169" s="9">
        <v>975000</v>
      </c>
      <c r="F169">
        <f t="shared" si="19"/>
        <v>22</v>
      </c>
      <c r="H169" t="str">
        <f>I169&amp;-COUNTIF($I$5:I169,I169)</f>
        <v>g-83-7</v>
      </c>
      <c r="I169" s="48" t="s">
        <v>343</v>
      </c>
      <c r="J169" s="8"/>
      <c r="K169" s="48" t="s">
        <v>344</v>
      </c>
      <c r="L169" s="9">
        <v>215000</v>
      </c>
      <c r="M169">
        <f t="shared" si="20"/>
        <v>22</v>
      </c>
    </row>
    <row r="170" spans="1:14" x14ac:dyDescent="0.3">
      <c r="A170" t="str">
        <f>B170&amp;-COUNTIF($B$4:B170,B170)</f>
        <v>Kheaban-36-1</v>
      </c>
      <c r="B170" s="8" t="s">
        <v>169</v>
      </c>
      <c r="C170" s="8"/>
      <c r="E170" s="9">
        <v>100000</v>
      </c>
      <c r="F170">
        <f t="shared" si="19"/>
        <v>22</v>
      </c>
      <c r="H170" t="str">
        <f>I170&amp;-COUNTIF($I$5:I170,I170)</f>
        <v>misc shop-6</v>
      </c>
      <c r="I170" s="48" t="s">
        <v>209</v>
      </c>
      <c r="J170" s="8"/>
      <c r="L170" s="9">
        <v>23365</v>
      </c>
      <c r="M170">
        <f t="shared" si="20"/>
        <v>22</v>
      </c>
    </row>
    <row r="171" spans="1:14" x14ac:dyDescent="0.3">
      <c r="A171" t="str">
        <f>B171&amp;-COUNTIF($B$4:B171,B171)</f>
        <v>h-361-1</v>
      </c>
      <c r="B171" s="8" t="s">
        <v>345</v>
      </c>
      <c r="C171" s="8"/>
      <c r="E171" s="9">
        <v>100000</v>
      </c>
      <c r="F171">
        <f t="shared" si="19"/>
        <v>22</v>
      </c>
      <c r="H171" t="str">
        <f>I171&amp;-COUNTIF($I$5:I171,I171)</f>
        <v>park-7</v>
      </c>
      <c r="I171" s="48" t="s">
        <v>346</v>
      </c>
      <c r="J171" s="8"/>
      <c r="L171" s="9">
        <v>7500</v>
      </c>
      <c r="M171">
        <f t="shared" si="20"/>
        <v>22</v>
      </c>
    </row>
    <row r="172" spans="1:14" x14ac:dyDescent="0.3">
      <c r="A172" t="str">
        <f>B172&amp;-COUNTIF($B$4:B172,B172)</f>
        <v>YOUSSAF TEX-3</v>
      </c>
      <c r="B172" s="8" t="s">
        <v>224</v>
      </c>
      <c r="C172" s="8"/>
      <c r="E172" s="9">
        <v>1000000</v>
      </c>
      <c r="F172">
        <f t="shared" si="19"/>
        <v>22</v>
      </c>
      <c r="H172" t="str">
        <f>I172&amp;-COUNTIF($I$5:I172,I172)</f>
        <v>d.home-2</v>
      </c>
      <c r="I172" s="48" t="s">
        <v>347</v>
      </c>
      <c r="J172" s="8"/>
      <c r="K172" s="48" t="s">
        <v>348</v>
      </c>
      <c r="L172" s="9">
        <v>10000</v>
      </c>
      <c r="M172">
        <f t="shared" si="20"/>
        <v>22</v>
      </c>
    </row>
    <row r="173" spans="1:14" x14ac:dyDescent="0.3">
      <c r="A173" t="str">
        <f>B173&amp;-COUNTIF($B$4:B173,B173)</f>
        <v>Meezan Irfan-14</v>
      </c>
      <c r="B173" s="8" t="s">
        <v>15</v>
      </c>
      <c r="C173" s="8"/>
      <c r="D173" s="48" t="s">
        <v>349</v>
      </c>
      <c r="E173" s="9">
        <v>175000</v>
      </c>
      <c r="F173">
        <f t="shared" si="19"/>
        <v>22</v>
      </c>
      <c r="H173" t="str">
        <f>I173&amp;-COUNTIF($I$5:I173,I173)</f>
        <v>LASANI-93-1</v>
      </c>
      <c r="I173" s="8" t="s">
        <v>172</v>
      </c>
      <c r="J173" s="8"/>
      <c r="K173" s="48" t="s">
        <v>350</v>
      </c>
      <c r="L173" s="9">
        <v>500000</v>
      </c>
      <c r="M173">
        <f t="shared" si="20"/>
        <v>22</v>
      </c>
    </row>
    <row r="174" spans="1:14" x14ac:dyDescent="0.3">
      <c r="A174" t="str">
        <f>B174&amp;-COUNTIF($B$4:B174,B174)</f>
        <v>Royal-18-1</v>
      </c>
      <c r="B174" s="9" t="s">
        <v>123</v>
      </c>
      <c r="C174" s="8"/>
      <c r="D174" s="48" t="s">
        <v>351</v>
      </c>
      <c r="E174" s="9">
        <v>400000</v>
      </c>
      <c r="F174">
        <f t="shared" si="19"/>
        <v>22</v>
      </c>
      <c r="H174" t="str">
        <f>I174&amp;-COUNTIF($I$5:I174,I174)</f>
        <v>meezan irfan-13</v>
      </c>
      <c r="I174" s="48" t="s">
        <v>352</v>
      </c>
      <c r="J174" s="8"/>
      <c r="K174" s="48" t="s">
        <v>193</v>
      </c>
      <c r="L174" s="9">
        <v>50000</v>
      </c>
      <c r="M174">
        <f t="shared" si="20"/>
        <v>22</v>
      </c>
    </row>
    <row r="175" spans="1:14" x14ac:dyDescent="0.3">
      <c r="A175" t="str">
        <f>B175&amp;-COUNTIF($B$4:B175,B175)</f>
        <v>Talib-2</v>
      </c>
      <c r="B175" s="48" t="s">
        <v>353</v>
      </c>
      <c r="C175" s="8"/>
      <c r="D175" s="48" t="s">
        <v>354</v>
      </c>
      <c r="E175" s="9">
        <v>175000</v>
      </c>
      <c r="F175">
        <f t="shared" si="19"/>
        <v>22</v>
      </c>
      <c r="H175" t="str">
        <f>I175&amp;-COUNTIF($I$5:I175,I175)</f>
        <v>meezan irfan-14</v>
      </c>
      <c r="I175" s="48" t="s">
        <v>352</v>
      </c>
      <c r="J175" s="8"/>
      <c r="K175" s="48" t="s">
        <v>355</v>
      </c>
      <c r="L175" s="9">
        <v>100000</v>
      </c>
      <c r="M175">
        <f t="shared" si="20"/>
        <v>22</v>
      </c>
    </row>
    <row r="176" spans="1:14" x14ac:dyDescent="0.3">
      <c r="A176" t="str">
        <f>B176&amp;-COUNTIF($B$4:B176,B176)</f>
        <v>L-122-1</v>
      </c>
      <c r="B176" s="8" t="s">
        <v>157</v>
      </c>
      <c r="C176" s="8"/>
      <c r="D176" s="48" t="s">
        <v>335</v>
      </c>
      <c r="E176" s="9">
        <v>500000</v>
      </c>
      <c r="F176">
        <f t="shared" si="19"/>
        <v>22</v>
      </c>
      <c r="H176" t="str">
        <f>I176&amp;-COUNTIF($I$5:I176,I176)</f>
        <v>Kheaban-36-1</v>
      </c>
      <c r="I176" s="48" t="s">
        <v>169</v>
      </c>
      <c r="J176" s="8">
        <v>42803</v>
      </c>
      <c r="L176" s="9">
        <v>500000</v>
      </c>
      <c r="M176">
        <f t="shared" si="20"/>
        <v>22</v>
      </c>
    </row>
    <row r="177" spans="1:14" x14ac:dyDescent="0.3">
      <c r="A177" t="str">
        <f>B177&amp;-COUNTIF($B$4:B177,B177)</f>
        <v>Meezan Irfan-15</v>
      </c>
      <c r="B177" s="8" t="s">
        <v>15</v>
      </c>
      <c r="C177" s="8"/>
      <c r="D177" s="48">
        <v>283</v>
      </c>
      <c r="E177" s="9">
        <v>225000</v>
      </c>
      <c r="F177">
        <f t="shared" si="19"/>
        <v>22</v>
      </c>
      <c r="H177" t="str">
        <f>I177&amp;-COUNTIF($I$5:I177,I177)</f>
        <v>kheaban-283-1</v>
      </c>
      <c r="I177" s="48" t="s">
        <v>356</v>
      </c>
      <c r="J177" s="8">
        <v>42803</v>
      </c>
      <c r="L177" s="9">
        <v>500000</v>
      </c>
      <c r="M177">
        <f t="shared" si="20"/>
        <v>22</v>
      </c>
    </row>
    <row r="178" spans="1:14" x14ac:dyDescent="0.3">
      <c r="A178" t="str">
        <f>B178&amp;-COUNTIF($B$4:B178,B178)</f>
        <v>dobai islamic-1</v>
      </c>
      <c r="B178" s="8" t="s">
        <v>12</v>
      </c>
      <c r="C178" s="8"/>
      <c r="D178" s="48">
        <v>283</v>
      </c>
      <c r="E178" s="9">
        <v>1100000</v>
      </c>
      <c r="F178">
        <f t="shared" si="19"/>
        <v>22</v>
      </c>
      <c r="H178" t="str">
        <f>I178&amp;-COUNTIF($I$5:I178,I178)</f>
        <v>Kheaban-36-2</v>
      </c>
      <c r="I178" s="48" t="s">
        <v>169</v>
      </c>
      <c r="J178" s="8">
        <v>42804</v>
      </c>
      <c r="L178" s="9">
        <v>650000</v>
      </c>
      <c r="M178">
        <f t="shared" si="20"/>
        <v>22</v>
      </c>
    </row>
    <row r="179" spans="1:14" x14ac:dyDescent="0.3">
      <c r="A179" t="str">
        <f>B179&amp;-COUNTIF($B$4:B179,B179)</f>
        <v>ABL-1</v>
      </c>
      <c r="B179" s="8" t="s">
        <v>357</v>
      </c>
      <c r="C179" s="8"/>
      <c r="D179" s="48">
        <v>283</v>
      </c>
      <c r="E179" s="9">
        <v>400000</v>
      </c>
      <c r="F179">
        <f t="shared" si="19"/>
        <v>22</v>
      </c>
      <c r="H179" t="str">
        <f>I179&amp;-COUNTIF($I$5:I179,I179)</f>
        <v>royal deal 1-2</v>
      </c>
      <c r="I179" s="48" t="s">
        <v>358</v>
      </c>
      <c r="J179" s="8"/>
      <c r="K179" s="48" t="s">
        <v>359</v>
      </c>
      <c r="L179" s="9">
        <v>375000</v>
      </c>
      <c r="M179">
        <f t="shared" si="20"/>
        <v>22</v>
      </c>
    </row>
    <row r="180" spans="1:14" x14ac:dyDescent="0.3">
      <c r="A180" t="str">
        <f>B180&amp;-COUNTIF($B$4:B180,B180)</f>
        <v>Kheaban-36-2</v>
      </c>
      <c r="B180" s="8" t="s">
        <v>169</v>
      </c>
      <c r="C180" s="8"/>
      <c r="D180" s="48" t="s">
        <v>351</v>
      </c>
      <c r="E180" s="9">
        <v>700000</v>
      </c>
      <c r="F180">
        <f t="shared" si="19"/>
        <v>22</v>
      </c>
      <c r="H180" t="str">
        <f>I180&amp;-COUNTIF($I$5:I180,I180)</f>
        <v>meezan irfan-15</v>
      </c>
      <c r="I180" s="48" t="s">
        <v>352</v>
      </c>
      <c r="J180" s="8"/>
      <c r="K180" s="48" t="s">
        <v>360</v>
      </c>
      <c r="L180" s="9">
        <v>1000000</v>
      </c>
      <c r="M180">
        <f t="shared" si="20"/>
        <v>22</v>
      </c>
    </row>
    <row r="181" spans="1:14" x14ac:dyDescent="0.3">
      <c r="A181" t="str">
        <f>B181&amp;-COUNTIF($B$4:B181,B181)</f>
        <v>Brokry-3</v>
      </c>
      <c r="B181" s="8" t="s">
        <v>361</v>
      </c>
      <c r="C181" s="8"/>
      <c r="D181" s="48" t="s">
        <v>362</v>
      </c>
      <c r="E181" s="9">
        <v>69292</v>
      </c>
      <c r="F181">
        <f t="shared" si="19"/>
        <v>22</v>
      </c>
      <c r="H181" t="str">
        <f>I181&amp;-COUNTIF($I$5:I181,I181)</f>
        <v>hadi-6</v>
      </c>
      <c r="I181" s="48" t="s">
        <v>198</v>
      </c>
      <c r="J181" s="8"/>
      <c r="L181" s="9">
        <v>40000</v>
      </c>
      <c r="M181">
        <f t="shared" si="20"/>
        <v>22</v>
      </c>
    </row>
    <row r="182" spans="1:14" x14ac:dyDescent="0.3">
      <c r="A182" t="str">
        <f>B182&amp;-COUNTIF($B$4:B182,B182)</f>
        <v>H-583-2</v>
      </c>
      <c r="B182" s="8" t="s">
        <v>108</v>
      </c>
      <c r="C182" s="8"/>
      <c r="D182" s="48" t="s">
        <v>335</v>
      </c>
      <c r="E182" s="9">
        <v>137000</v>
      </c>
      <c r="F182">
        <f t="shared" si="19"/>
        <v>22</v>
      </c>
      <c r="H182" t="str">
        <f>I182&amp;-COUNTIF($I$5:I182,I182)</f>
        <v>kheaban-283-2</v>
      </c>
      <c r="I182" s="48" t="s">
        <v>356</v>
      </c>
      <c r="J182" s="8"/>
      <c r="L182" s="9">
        <v>3684292</v>
      </c>
      <c r="M182">
        <f t="shared" si="20"/>
        <v>22</v>
      </c>
    </row>
    <row r="183" spans="1:14" x14ac:dyDescent="0.3">
      <c r="A183" t="str">
        <f>B183&amp;-COUNTIF($B$4:B183,B183)</f>
        <v>H-526/1-1</v>
      </c>
      <c r="B183" s="8" t="s">
        <v>102</v>
      </c>
      <c r="C183" s="8"/>
      <c r="D183" s="48" t="s">
        <v>363</v>
      </c>
      <c r="E183" s="9">
        <v>500000</v>
      </c>
      <c r="F183">
        <f t="shared" si="19"/>
        <v>22</v>
      </c>
      <c r="H183" t="str">
        <f>I183&amp;-COUNTIF($I$5:I183,I183)</f>
        <v>Kheaban-36-3</v>
      </c>
      <c r="I183" s="48" t="s">
        <v>169</v>
      </c>
      <c r="J183" s="8"/>
      <c r="L183" s="9">
        <v>1435000</v>
      </c>
      <c r="M183">
        <f t="shared" si="20"/>
        <v>22</v>
      </c>
    </row>
    <row r="184" spans="1:14" x14ac:dyDescent="0.3">
      <c r="A184" t="str">
        <f>B184&amp;-COUNTIF($B$4:B184,B184)</f>
        <v>c.f-4</v>
      </c>
      <c r="B184" s="8" t="s">
        <v>193</v>
      </c>
      <c r="C184" s="8"/>
      <c r="D184" s="48" t="s">
        <v>364</v>
      </c>
      <c r="E184" s="9">
        <v>1200000</v>
      </c>
      <c r="F184">
        <f t="shared" si="19"/>
        <v>22</v>
      </c>
      <c r="H184" t="str">
        <f>I184&amp;-COUNTIF($I$5:I184,I184)</f>
        <v>Kheaban-36-4</v>
      </c>
      <c r="I184" s="48" t="s">
        <v>169</v>
      </c>
      <c r="J184" s="8"/>
      <c r="K184" s="48" t="s">
        <v>365</v>
      </c>
      <c r="L184" s="9">
        <v>55000</v>
      </c>
      <c r="M184">
        <f t="shared" si="20"/>
        <v>22</v>
      </c>
    </row>
    <row r="185" spans="1:14" x14ac:dyDescent="0.3">
      <c r="A185" t="str">
        <f>B185&amp;-COUNTIF($B$4:B185,B185)</f>
        <v>royal deal 1-6</v>
      </c>
      <c r="B185" s="8" t="s">
        <v>358</v>
      </c>
      <c r="C185" s="8"/>
      <c r="D185" s="48" t="s">
        <v>366</v>
      </c>
      <c r="E185" s="9">
        <v>925000</v>
      </c>
      <c r="F185">
        <f t="shared" si="19"/>
        <v>22</v>
      </c>
      <c r="H185" t="str">
        <f>I185&amp;-COUNTIF($I$5:I185,I185)</f>
        <v>abl-2</v>
      </c>
      <c r="I185" s="48" t="s">
        <v>9</v>
      </c>
      <c r="J185" s="8"/>
      <c r="K185" s="48" t="s">
        <v>350</v>
      </c>
      <c r="L185" s="9">
        <v>40000</v>
      </c>
      <c r="M185">
        <f t="shared" si="20"/>
        <v>22</v>
      </c>
    </row>
    <row r="186" spans="1:14" x14ac:dyDescent="0.3">
      <c r="A186" t="str">
        <f>B186&amp;-COUNTIF($B$4:B186,B186)</f>
        <v>Sadia Irfan-1</v>
      </c>
      <c r="B186" s="8" t="s">
        <v>214</v>
      </c>
      <c r="C186" s="8"/>
      <c r="E186" s="9">
        <v>115000</v>
      </c>
      <c r="F186">
        <f t="shared" si="19"/>
        <v>22</v>
      </c>
      <c r="H186" t="str">
        <f>I186&amp;-COUNTIF($I$5:I186,I186)</f>
        <v>h-344-1</v>
      </c>
      <c r="I186" s="48" t="s">
        <v>34</v>
      </c>
      <c r="J186" s="8"/>
      <c r="K186" s="48" t="s">
        <v>367</v>
      </c>
      <c r="L186" s="9">
        <v>500000</v>
      </c>
      <c r="M186">
        <f t="shared" si="20"/>
        <v>22</v>
      </c>
    </row>
    <row r="187" spans="1:14" x14ac:dyDescent="0.3">
      <c r="A187" t="str">
        <f>B187&amp;-COUNTIF($B$4:B187,B187)</f>
        <v>0</v>
      </c>
      <c r="B187" s="8"/>
      <c r="C187" s="8"/>
      <c r="E187" s="9"/>
      <c r="F187">
        <f t="shared" si="19"/>
        <v>0</v>
      </c>
      <c r="H187" t="str">
        <f>I187&amp;-COUNTIF($I$5:I187,I187)</f>
        <v>h-344-2</v>
      </c>
      <c r="I187" s="48" t="s">
        <v>34</v>
      </c>
      <c r="J187" s="8"/>
      <c r="K187" s="48" t="s">
        <v>367</v>
      </c>
      <c r="L187" s="9">
        <v>500000</v>
      </c>
      <c r="M187">
        <f t="shared" si="20"/>
        <v>22</v>
      </c>
    </row>
    <row r="188" spans="1:14" x14ac:dyDescent="0.3">
      <c r="A188" t="str">
        <f>B188&amp;-COUNTIF($B$4:B188,B188)</f>
        <v>0</v>
      </c>
      <c r="B188" s="8"/>
      <c r="C188" s="8"/>
      <c r="E188" s="9"/>
      <c r="F188">
        <f t="shared" si="19"/>
        <v>0</v>
      </c>
      <c r="H188" t="str">
        <f>I188&amp;-COUNTIF($I$5:I188,I188)</f>
        <v>h-344-3</v>
      </c>
      <c r="I188" s="48" t="s">
        <v>34</v>
      </c>
      <c r="J188" s="8"/>
      <c r="K188" s="48" t="s">
        <v>368</v>
      </c>
      <c r="L188" s="9">
        <v>23000</v>
      </c>
      <c r="M188">
        <f t="shared" si="20"/>
        <v>22</v>
      </c>
    </row>
    <row r="189" spans="1:14" x14ac:dyDescent="0.3">
      <c r="A189" t="str">
        <f>B189&amp;-COUNTIF($B$4:B189,B189)</f>
        <v>0</v>
      </c>
      <c r="B189" s="8"/>
      <c r="C189" s="8"/>
      <c r="E189" s="9"/>
      <c r="F189">
        <f t="shared" si="19"/>
        <v>0</v>
      </c>
      <c r="H189" t="str">
        <f>I189&amp;-COUNTIF($I$5:I189,I189)</f>
        <v>zakat-2</v>
      </c>
      <c r="I189" s="48" t="s">
        <v>369</v>
      </c>
      <c r="J189" s="8"/>
      <c r="K189" s="48" t="s">
        <v>370</v>
      </c>
      <c r="L189" s="9">
        <v>10000</v>
      </c>
      <c r="M189">
        <f t="shared" si="20"/>
        <v>22</v>
      </c>
    </row>
    <row r="190" spans="1:14" x14ac:dyDescent="0.3">
      <c r="A190" t="str">
        <f>B190&amp;-COUNTIF($B$4:B190,B190)</f>
        <v>0</v>
      </c>
      <c r="B190" s="8"/>
      <c r="C190" s="8"/>
      <c r="E190" s="9"/>
      <c r="F190">
        <f t="shared" si="19"/>
        <v>0</v>
      </c>
      <c r="H190" t="str">
        <f>I190&amp;-COUNTIF($I$5:I190,I190)</f>
        <v>Royal-70-3</v>
      </c>
      <c r="I190" s="8" t="s">
        <v>129</v>
      </c>
      <c r="J190" s="8"/>
      <c r="K190" s="48" t="s">
        <v>371</v>
      </c>
      <c r="L190" s="9">
        <v>690</v>
      </c>
      <c r="M190">
        <f t="shared" si="20"/>
        <v>22</v>
      </c>
    </row>
    <row r="191" spans="1:14" x14ac:dyDescent="0.3">
      <c r="A191" t="str">
        <f>B191&amp;-COUNTIF($B$4:B191,B191)</f>
        <v>21/3/17 to 28/3/17-1</v>
      </c>
      <c r="B191" s="60" t="s">
        <v>372</v>
      </c>
      <c r="C191" s="53"/>
      <c r="D191" s="53"/>
      <c r="E191" s="53"/>
      <c r="F191" s="24">
        <v>23</v>
      </c>
      <c r="G191" s="14">
        <v>23</v>
      </c>
      <c r="H191" t="str">
        <f>I191&amp;-COUNTIF($I$5:I191,I191)</f>
        <v>0</v>
      </c>
      <c r="I191" s="14"/>
      <c r="J191" s="13"/>
      <c r="K191" s="14"/>
      <c r="L191" s="15"/>
      <c r="M191" s="24">
        <v>23</v>
      </c>
      <c r="N191" s="14">
        <v>23</v>
      </c>
    </row>
    <row r="192" spans="1:14" x14ac:dyDescent="0.3">
      <c r="A192" t="str">
        <f>B192&amp;-COUNTIF($B$4:B192,B192)</f>
        <v>L-122-2</v>
      </c>
      <c r="B192" s="8" t="s">
        <v>157</v>
      </c>
      <c r="C192" s="8">
        <v>42815</v>
      </c>
      <c r="D192" s="48" t="s">
        <v>335</v>
      </c>
      <c r="E192" s="9">
        <v>500000</v>
      </c>
      <c r="F192">
        <f>IF(E192&gt;0,Input!F191,0)</f>
        <v>23</v>
      </c>
      <c r="H192" t="str">
        <f>I192&amp;-COUNTIF($I$5:I192,I192)</f>
        <v>H-344-4</v>
      </c>
      <c r="I192" s="48" t="s">
        <v>373</v>
      </c>
      <c r="J192" s="8"/>
      <c r="K192" s="48" t="s">
        <v>374</v>
      </c>
      <c r="L192" s="9">
        <v>200000</v>
      </c>
      <c r="M192">
        <f>IF(L192&gt;0,Input!M191,0)</f>
        <v>23</v>
      </c>
    </row>
    <row r="193" spans="1:13" x14ac:dyDescent="0.3">
      <c r="A193" t="str">
        <f>B193&amp;-COUNTIF($B$4:B193,B193)</f>
        <v>H-352-3</v>
      </c>
      <c r="B193" s="8" t="s">
        <v>41</v>
      </c>
      <c r="C193" s="8">
        <v>42815</v>
      </c>
      <c r="D193" s="48" t="s">
        <v>335</v>
      </c>
      <c r="E193" s="9">
        <v>500000</v>
      </c>
      <c r="F193">
        <f t="shared" ref="F193:F216" si="21">IF(E193&gt;0,F192,0)</f>
        <v>23</v>
      </c>
      <c r="H193" t="str">
        <f>I193&amp;-COUNTIF($I$5:I193,I193)</f>
        <v>H-344-5</v>
      </c>
      <c r="I193" s="48" t="s">
        <v>373</v>
      </c>
      <c r="J193" s="8"/>
      <c r="K193" s="48" t="s">
        <v>374</v>
      </c>
      <c r="L193" s="9">
        <v>400000</v>
      </c>
      <c r="M193">
        <f t="shared" ref="M193:M216" si="22">IF(L193&gt;0,M192,0)</f>
        <v>23</v>
      </c>
    </row>
    <row r="194" spans="1:13" x14ac:dyDescent="0.3">
      <c r="A194" t="str">
        <f>B194&amp;-COUNTIF($B$4:B194,B194)</f>
        <v>Yasir Karachi-1</v>
      </c>
      <c r="B194" s="8" t="s">
        <v>223</v>
      </c>
      <c r="C194" s="8">
        <v>42815</v>
      </c>
      <c r="D194" s="48" t="s">
        <v>337</v>
      </c>
      <c r="E194" s="9">
        <v>100000</v>
      </c>
      <c r="F194">
        <f t="shared" si="21"/>
        <v>23</v>
      </c>
      <c r="H194" t="str">
        <f>I194&amp;-COUNTIF($I$5:I194,I194)</f>
        <v>Meezan Irfan-16</v>
      </c>
      <c r="I194" s="48" t="s">
        <v>15</v>
      </c>
      <c r="J194" s="8"/>
      <c r="K194" s="48" t="s">
        <v>223</v>
      </c>
      <c r="L194" s="9">
        <v>100000</v>
      </c>
      <c r="M194">
        <f t="shared" si="22"/>
        <v>23</v>
      </c>
    </row>
    <row r="195" spans="1:13" x14ac:dyDescent="0.3">
      <c r="A195" t="str">
        <f>B195&amp;-COUNTIF($B$4:B195,B195)</f>
        <v>H-477-1</v>
      </c>
      <c r="B195" s="8" t="s">
        <v>98</v>
      </c>
      <c r="C195" s="8">
        <v>42815</v>
      </c>
      <c r="D195" s="48" t="s">
        <v>375</v>
      </c>
      <c r="E195" s="9">
        <v>300000</v>
      </c>
      <c r="F195">
        <f t="shared" si="21"/>
        <v>23</v>
      </c>
      <c r="H195" t="str">
        <f>I195&amp;-COUNTIF($I$5:I195,I195)</f>
        <v>H-352-2</v>
      </c>
      <c r="I195" s="48" t="s">
        <v>41</v>
      </c>
      <c r="J195" s="8"/>
      <c r="K195" s="48" t="s">
        <v>376</v>
      </c>
      <c r="L195" s="9">
        <v>24150</v>
      </c>
      <c r="M195">
        <f t="shared" si="22"/>
        <v>23</v>
      </c>
    </row>
    <row r="196" spans="1:13" x14ac:dyDescent="0.3">
      <c r="A196" t="str">
        <f>B196&amp;-COUNTIF($B$4:B196,B196)</f>
        <v>Brokry-4</v>
      </c>
      <c r="B196" s="8" t="s">
        <v>361</v>
      </c>
      <c r="C196" s="8">
        <v>42815</v>
      </c>
      <c r="D196" s="48" t="s">
        <v>98</v>
      </c>
      <c r="E196" s="9">
        <v>10000</v>
      </c>
      <c r="F196">
        <f t="shared" si="21"/>
        <v>23</v>
      </c>
      <c r="H196" t="str">
        <f>I196&amp;-COUNTIF($I$5:I196,I196)</f>
        <v>H-396-2</v>
      </c>
      <c r="I196" s="48" t="s">
        <v>65</v>
      </c>
      <c r="J196" s="8"/>
      <c r="L196" s="9">
        <v>4000</v>
      </c>
      <c r="M196">
        <f t="shared" si="22"/>
        <v>23</v>
      </c>
    </row>
    <row r="197" spans="1:13" x14ac:dyDescent="0.3">
      <c r="A197" t="str">
        <f>B197&amp;-COUNTIF($B$4:B197,B197)</f>
        <v>H-352-4</v>
      </c>
      <c r="B197" s="8" t="s">
        <v>41</v>
      </c>
      <c r="C197" s="8">
        <v>42815</v>
      </c>
      <c r="D197" s="48" t="s">
        <v>375</v>
      </c>
      <c r="E197" s="9">
        <v>1000000</v>
      </c>
      <c r="F197">
        <f t="shared" si="21"/>
        <v>23</v>
      </c>
      <c r="H197" t="str">
        <f>I197&amp;-COUNTIF($I$5:I197,I197)</f>
        <v>H-349-2</v>
      </c>
      <c r="I197" s="48" t="s">
        <v>38</v>
      </c>
      <c r="J197" s="8"/>
      <c r="K197" s="48" t="s">
        <v>377</v>
      </c>
      <c r="L197" s="9">
        <v>75000</v>
      </c>
      <c r="M197">
        <f t="shared" si="22"/>
        <v>23</v>
      </c>
    </row>
    <row r="198" spans="1:13" x14ac:dyDescent="0.3">
      <c r="A198" t="str">
        <f>B198&amp;-COUNTIF($B$4:B198,B198)</f>
        <v>Meezan Irfan-16</v>
      </c>
      <c r="B198" s="8" t="s">
        <v>15</v>
      </c>
      <c r="C198" s="8">
        <v>42820</v>
      </c>
      <c r="D198" s="48" t="s">
        <v>378</v>
      </c>
      <c r="E198" s="9">
        <v>700000</v>
      </c>
      <c r="F198">
        <f t="shared" si="21"/>
        <v>23</v>
      </c>
      <c r="H198" t="str">
        <f>I198&amp;-COUNTIF($I$5:I198,I198)</f>
        <v>H-350-2</v>
      </c>
      <c r="I198" s="48" t="s">
        <v>39</v>
      </c>
      <c r="J198" s="8"/>
      <c r="K198" s="48" t="s">
        <v>377</v>
      </c>
      <c r="L198" s="9">
        <v>725000</v>
      </c>
      <c r="M198">
        <f t="shared" si="22"/>
        <v>23</v>
      </c>
    </row>
    <row r="199" spans="1:13" x14ac:dyDescent="0.3">
      <c r="A199" t="str">
        <f>B199&amp;-COUNTIF($B$4:B199,B199)</f>
        <v>Meezan Irfan-17</v>
      </c>
      <c r="B199" s="8" t="s">
        <v>15</v>
      </c>
      <c r="C199" s="8">
        <v>42820</v>
      </c>
      <c r="D199" s="48" t="s">
        <v>378</v>
      </c>
      <c r="E199" s="9">
        <v>600000</v>
      </c>
      <c r="F199">
        <f t="shared" si="21"/>
        <v>23</v>
      </c>
      <c r="H199" t="str">
        <f>I199&amp;-COUNTIF($I$5:I199,I199)</f>
        <v>H-365-1</v>
      </c>
      <c r="I199" s="48" t="s">
        <v>52</v>
      </c>
      <c r="J199" s="8"/>
      <c r="K199" s="48" t="s">
        <v>377</v>
      </c>
      <c r="L199" s="9">
        <v>545000</v>
      </c>
      <c r="M199">
        <f t="shared" si="22"/>
        <v>23</v>
      </c>
    </row>
    <row r="200" spans="1:13" x14ac:dyDescent="0.3">
      <c r="A200" t="str">
        <f>B200&amp;-COUNTIF($B$4:B200,B200)</f>
        <v>Kashif Judge-1</v>
      </c>
      <c r="B200" s="8" t="s">
        <v>203</v>
      </c>
      <c r="C200" s="8">
        <v>42820</v>
      </c>
      <c r="D200" s="48" t="s">
        <v>335</v>
      </c>
      <c r="E200" s="9">
        <v>50000</v>
      </c>
      <c r="F200">
        <f t="shared" si="21"/>
        <v>23</v>
      </c>
      <c r="H200" t="str">
        <f>I200&amp;-COUNTIF($I$5:I200,I200)</f>
        <v>H-366-1</v>
      </c>
      <c r="I200" s="48" t="s">
        <v>53</v>
      </c>
      <c r="J200" s="8"/>
      <c r="K200" s="48" t="s">
        <v>377</v>
      </c>
      <c r="L200" s="9">
        <v>635000</v>
      </c>
      <c r="M200">
        <f t="shared" si="22"/>
        <v>23</v>
      </c>
    </row>
    <row r="201" spans="1:13" x14ac:dyDescent="0.3">
      <c r="A201" t="str">
        <f>B201&amp;-COUNTIF($B$4:B201,B201)</f>
        <v>Meezan Irfan-18</v>
      </c>
      <c r="B201" s="8" t="s">
        <v>15</v>
      </c>
      <c r="C201" s="8">
        <v>42820</v>
      </c>
      <c r="D201" s="48" t="s">
        <v>378</v>
      </c>
      <c r="E201" s="9">
        <v>500000</v>
      </c>
      <c r="F201">
        <f t="shared" si="21"/>
        <v>23</v>
      </c>
      <c r="H201" t="str">
        <f>I201&amp;-COUNTIF($I$5:I201,I201)</f>
        <v>H-477-1</v>
      </c>
      <c r="I201" s="48" t="s">
        <v>98</v>
      </c>
      <c r="J201" s="8"/>
      <c r="K201" s="48" t="s">
        <v>377</v>
      </c>
      <c r="L201" s="9">
        <v>300000</v>
      </c>
      <c r="M201">
        <f t="shared" si="22"/>
        <v>23</v>
      </c>
    </row>
    <row r="202" spans="1:13" x14ac:dyDescent="0.3">
      <c r="A202" t="str">
        <f>B202&amp;-COUNTIF($B$4:B202,B202)</f>
        <v>Meezan Irfan-19</v>
      </c>
      <c r="B202" s="8" t="s">
        <v>15</v>
      </c>
      <c r="C202" s="8">
        <v>42820</v>
      </c>
      <c r="D202" s="48" t="s">
        <v>378</v>
      </c>
      <c r="E202" s="9">
        <v>500000</v>
      </c>
      <c r="F202">
        <f t="shared" si="21"/>
        <v>23</v>
      </c>
      <c r="H202" t="str">
        <f>I202&amp;-COUNTIF($I$5:I202,I202)</f>
        <v>H-352-3</v>
      </c>
      <c r="I202" s="48" t="s">
        <v>41</v>
      </c>
      <c r="J202" s="8"/>
      <c r="K202" s="48" t="s">
        <v>378</v>
      </c>
      <c r="L202" s="9">
        <v>1000000</v>
      </c>
      <c r="M202">
        <f t="shared" si="22"/>
        <v>23</v>
      </c>
    </row>
    <row r="203" spans="1:13" x14ac:dyDescent="0.3">
      <c r="A203" t="str">
        <f>B203&amp;-COUNTIF($B$4:B203,B203)</f>
        <v>Meezan Irfan-20</v>
      </c>
      <c r="B203" s="8" t="s">
        <v>15</v>
      </c>
      <c r="C203" s="8">
        <v>42820</v>
      </c>
      <c r="D203" s="48" t="s">
        <v>378</v>
      </c>
      <c r="E203" s="9">
        <v>500000</v>
      </c>
      <c r="F203">
        <f t="shared" si="21"/>
        <v>23</v>
      </c>
      <c r="H203" t="str">
        <f>I203&amp;-COUNTIF($I$5:I203,I203)</f>
        <v>H-352-4</v>
      </c>
      <c r="I203" s="48" t="s">
        <v>41</v>
      </c>
      <c r="J203" s="8"/>
      <c r="K203" s="48" t="s">
        <v>379</v>
      </c>
      <c r="L203" s="9">
        <v>1300000</v>
      </c>
      <c r="M203">
        <f t="shared" si="22"/>
        <v>23</v>
      </c>
    </row>
    <row r="204" spans="1:13" x14ac:dyDescent="0.3">
      <c r="A204" t="str">
        <f>B204&amp;-COUNTIF($B$4:B204,B204)</f>
        <v>Meezan Irfan-21</v>
      </c>
      <c r="B204" s="8" t="s">
        <v>15</v>
      </c>
      <c r="C204" s="8">
        <v>42820</v>
      </c>
      <c r="D204" s="48" t="s">
        <v>378</v>
      </c>
      <c r="E204" s="9">
        <v>500000</v>
      </c>
      <c r="F204">
        <f t="shared" si="21"/>
        <v>23</v>
      </c>
      <c r="H204" t="str">
        <f>I204&amp;-COUNTIF($I$5:I204,I204)</f>
        <v>H-352-5</v>
      </c>
      <c r="I204" s="48" t="s">
        <v>41</v>
      </c>
      <c r="J204" s="8"/>
      <c r="K204" s="48" t="s">
        <v>380</v>
      </c>
      <c r="L204" s="9">
        <v>200000</v>
      </c>
      <c r="M204">
        <f t="shared" si="22"/>
        <v>23</v>
      </c>
    </row>
    <row r="205" spans="1:13" x14ac:dyDescent="0.3">
      <c r="A205" t="str">
        <f>B205&amp;-COUNTIF($B$4:B205,B205)</f>
        <v>VIP Karachi-1</v>
      </c>
      <c r="B205" s="8" t="s">
        <v>112</v>
      </c>
      <c r="C205" s="8">
        <v>42820</v>
      </c>
      <c r="E205" s="9">
        <v>480000</v>
      </c>
      <c r="F205">
        <f t="shared" si="21"/>
        <v>23</v>
      </c>
      <c r="H205" t="str">
        <f>I205&amp;-COUNTIF($I$5:I205,I205)</f>
        <v>Meezan Irfan-17</v>
      </c>
      <c r="I205" s="48" t="s">
        <v>15</v>
      </c>
      <c r="J205" s="8">
        <v>42821</v>
      </c>
      <c r="K205" s="48" t="s">
        <v>381</v>
      </c>
      <c r="L205" s="9">
        <v>950000</v>
      </c>
      <c r="M205">
        <f t="shared" si="22"/>
        <v>23</v>
      </c>
    </row>
    <row r="206" spans="1:13" x14ac:dyDescent="0.3">
      <c r="A206" t="str">
        <f>B206&amp;-COUNTIF($B$4:B206,B206)</f>
        <v>VIP Karachi-2</v>
      </c>
      <c r="B206" s="8" t="s">
        <v>112</v>
      </c>
      <c r="C206" s="8">
        <v>42820</v>
      </c>
      <c r="E206" s="9">
        <v>359200</v>
      </c>
      <c r="F206">
        <f t="shared" si="21"/>
        <v>23</v>
      </c>
      <c r="H206" t="str">
        <f>I206&amp;-COUNTIF($I$5:I206,I206)</f>
        <v>Meezan Irfan-18</v>
      </c>
      <c r="I206" s="48" t="s">
        <v>15</v>
      </c>
      <c r="J206" s="8">
        <v>42821</v>
      </c>
      <c r="K206" s="48" t="s">
        <v>381</v>
      </c>
      <c r="L206" s="9">
        <v>700000</v>
      </c>
      <c r="M206">
        <f t="shared" si="22"/>
        <v>23</v>
      </c>
    </row>
    <row r="207" spans="1:13" x14ac:dyDescent="0.3">
      <c r="A207" t="str">
        <f>B207&amp;-COUNTIF($B$4:B207,B207)</f>
        <v>H-293-4</v>
      </c>
      <c r="B207" s="8" t="s">
        <v>20</v>
      </c>
      <c r="C207" s="8">
        <v>42820</v>
      </c>
      <c r="D207" s="48" t="s">
        <v>335</v>
      </c>
      <c r="E207" s="9">
        <v>1500000</v>
      </c>
      <c r="F207">
        <f t="shared" si="21"/>
        <v>23</v>
      </c>
      <c r="H207" t="str">
        <f>I207&amp;-COUNTIF($I$5:I207,I207)</f>
        <v>H-352-6</v>
      </c>
      <c r="I207" s="48" t="s">
        <v>41</v>
      </c>
      <c r="J207" s="8">
        <v>42821</v>
      </c>
      <c r="K207" s="48" t="s">
        <v>378</v>
      </c>
      <c r="L207" s="9">
        <v>2000000</v>
      </c>
      <c r="M207">
        <f t="shared" si="22"/>
        <v>23</v>
      </c>
    </row>
    <row r="208" spans="1:13" x14ac:dyDescent="0.3">
      <c r="A208" t="str">
        <f>B208&amp;-COUNTIF($B$4:B208,B208)</f>
        <v>H-366-3</v>
      </c>
      <c r="B208" s="8" t="s">
        <v>53</v>
      </c>
      <c r="C208" s="8">
        <v>42820</v>
      </c>
      <c r="D208" s="48" t="s">
        <v>337</v>
      </c>
      <c r="E208" s="9">
        <v>60600</v>
      </c>
      <c r="F208">
        <f t="shared" si="21"/>
        <v>23</v>
      </c>
      <c r="H208" t="str">
        <f>I208&amp;-COUNTIF($I$5:I208,I208)</f>
        <v>Meezan Irfan-19</v>
      </c>
      <c r="I208" s="48" t="s">
        <v>15</v>
      </c>
      <c r="J208" s="8">
        <v>42822</v>
      </c>
      <c r="L208" s="9">
        <v>60600</v>
      </c>
      <c r="M208">
        <f t="shared" si="22"/>
        <v>23</v>
      </c>
    </row>
    <row r="209" spans="1:14" x14ac:dyDescent="0.3">
      <c r="A209" t="str">
        <f>B209&amp;-COUNTIF($B$4:B209,B209)</f>
        <v>Royal-157-1</v>
      </c>
      <c r="B209" s="8" t="s">
        <v>120</v>
      </c>
      <c r="C209" s="8">
        <v>42820</v>
      </c>
      <c r="D209" s="48" t="s">
        <v>382</v>
      </c>
      <c r="E209" s="9">
        <v>767500</v>
      </c>
      <c r="F209">
        <f t="shared" si="21"/>
        <v>23</v>
      </c>
      <c r="H209" t="str">
        <f>I209&amp;-COUNTIF($I$5:I209,I209)</f>
        <v>Ali-Lasani-3</v>
      </c>
      <c r="I209" s="48" t="s">
        <v>383</v>
      </c>
      <c r="J209" s="8">
        <v>42822</v>
      </c>
      <c r="K209" s="48" t="s">
        <v>335</v>
      </c>
      <c r="L209" s="9">
        <v>500000</v>
      </c>
      <c r="M209">
        <f t="shared" si="22"/>
        <v>23</v>
      </c>
    </row>
    <row r="210" spans="1:14" x14ac:dyDescent="0.3">
      <c r="A210" t="str">
        <f>B210&amp;-COUNTIF($B$4:B210,B210)</f>
        <v>H-477-2</v>
      </c>
      <c r="B210" s="8" t="s">
        <v>98</v>
      </c>
      <c r="C210" s="8">
        <v>42821</v>
      </c>
      <c r="D210" s="48" t="s">
        <v>335</v>
      </c>
      <c r="E210" s="9">
        <v>100000</v>
      </c>
      <c r="F210">
        <f t="shared" si="21"/>
        <v>23</v>
      </c>
      <c r="H210" t="str">
        <f>I210&amp;-COUNTIF($I$5:I210,I210)</f>
        <v>Zakat-3</v>
      </c>
      <c r="I210" s="48" t="s">
        <v>227</v>
      </c>
      <c r="J210" s="8">
        <v>42822</v>
      </c>
      <c r="L210" s="9">
        <v>3000</v>
      </c>
      <c r="M210">
        <f t="shared" si="22"/>
        <v>23</v>
      </c>
    </row>
    <row r="211" spans="1:14" x14ac:dyDescent="0.3">
      <c r="A211" t="str">
        <f>B211&amp;-COUNTIF($B$4:B211,B211)</f>
        <v>H-451-1</v>
      </c>
      <c r="B211" s="8" t="s">
        <v>89</v>
      </c>
      <c r="C211" s="8">
        <v>42821</v>
      </c>
      <c r="D211" s="48" t="s">
        <v>384</v>
      </c>
      <c r="E211" s="9">
        <v>820000</v>
      </c>
      <c r="F211">
        <f t="shared" si="21"/>
        <v>23</v>
      </c>
      <c r="H211" t="str">
        <f>I211&amp;-COUNTIF($I$5:I211,I211)</f>
        <v>Hadi-7</v>
      </c>
      <c r="I211" s="48" t="s">
        <v>385</v>
      </c>
      <c r="J211" s="8">
        <v>42822</v>
      </c>
      <c r="L211" s="9">
        <v>39650</v>
      </c>
      <c r="M211">
        <f t="shared" si="22"/>
        <v>23</v>
      </c>
    </row>
    <row r="212" spans="1:14" x14ac:dyDescent="0.3">
      <c r="A212" t="str">
        <f>B212&amp;-COUNTIF($B$4:B212,B212)</f>
        <v>f-128-1</v>
      </c>
      <c r="B212" s="8" t="s">
        <v>386</v>
      </c>
      <c r="C212" s="8">
        <v>42821</v>
      </c>
      <c r="D212" s="48" t="s">
        <v>335</v>
      </c>
      <c r="E212" s="9">
        <v>1000000</v>
      </c>
      <c r="F212">
        <f t="shared" si="21"/>
        <v>23</v>
      </c>
      <c r="H212" t="str">
        <f>I212&amp;-COUNTIF($I$5:I212,I212)</f>
        <v>Royal-157-1</v>
      </c>
      <c r="I212" s="48" t="s">
        <v>120</v>
      </c>
      <c r="J212" s="8">
        <v>42822</v>
      </c>
      <c r="K212" s="48" t="s">
        <v>387</v>
      </c>
      <c r="L212" s="9">
        <v>50000</v>
      </c>
      <c r="M212">
        <f t="shared" si="22"/>
        <v>23</v>
      </c>
    </row>
    <row r="213" spans="1:14" x14ac:dyDescent="0.3">
      <c r="A213" t="str">
        <f>B213&amp;-COUNTIF($B$4:B213,B213)</f>
        <v>0</v>
      </c>
      <c r="B213" s="8"/>
      <c r="C213" s="8"/>
      <c r="E213" s="9"/>
      <c r="F213">
        <f t="shared" si="21"/>
        <v>0</v>
      </c>
      <c r="H213" t="str">
        <f>I213&amp;-COUNTIF($I$5:I213,I213)</f>
        <v>Meezan Irfan-20</v>
      </c>
      <c r="I213" s="48" t="s">
        <v>15</v>
      </c>
      <c r="J213" s="8">
        <v>42822</v>
      </c>
      <c r="K213" s="48" t="s">
        <v>388</v>
      </c>
      <c r="L213" s="9">
        <v>820000</v>
      </c>
      <c r="M213">
        <f t="shared" si="22"/>
        <v>23</v>
      </c>
    </row>
    <row r="214" spans="1:14" x14ac:dyDescent="0.3">
      <c r="A214" t="str">
        <f>B214&amp;-COUNTIF($B$4:B214,B214)</f>
        <v>0</v>
      </c>
      <c r="B214" s="8"/>
      <c r="C214" s="8"/>
      <c r="E214" s="9"/>
      <c r="F214">
        <f t="shared" si="21"/>
        <v>0</v>
      </c>
      <c r="H214" t="str">
        <f>I214&amp;-COUNTIF($I$5:I214,I214)</f>
        <v>Meezan Irfan-21</v>
      </c>
      <c r="I214" s="48" t="s">
        <v>15</v>
      </c>
      <c r="J214" s="8">
        <v>42822</v>
      </c>
      <c r="K214" s="48" t="s">
        <v>381</v>
      </c>
      <c r="L214" s="9">
        <v>284000</v>
      </c>
      <c r="M214">
        <f t="shared" si="22"/>
        <v>23</v>
      </c>
    </row>
    <row r="215" spans="1:14" x14ac:dyDescent="0.3">
      <c r="A215" t="str">
        <f>B215&amp;-COUNTIF($B$4:B215,B215)</f>
        <v>0</v>
      </c>
      <c r="B215" s="8"/>
      <c r="C215" s="8"/>
      <c r="E215" s="9"/>
      <c r="F215">
        <f t="shared" si="21"/>
        <v>0</v>
      </c>
      <c r="H215" t="str">
        <f>I215&amp;-COUNTIF($I$5:I215,I215)</f>
        <v>Meezan Irfan-22</v>
      </c>
      <c r="I215" s="48" t="s">
        <v>15</v>
      </c>
      <c r="J215" s="8">
        <v>42822</v>
      </c>
      <c r="K215" s="48" t="s">
        <v>381</v>
      </c>
      <c r="L215" s="9">
        <v>850000</v>
      </c>
      <c r="M215">
        <f t="shared" si="22"/>
        <v>23</v>
      </c>
    </row>
    <row r="216" spans="1:14" x14ac:dyDescent="0.3">
      <c r="A216" t="str">
        <f>B216&amp;-COUNTIF($B$4:B216,B216)</f>
        <v>0</v>
      </c>
      <c r="B216" s="8"/>
      <c r="C216" s="8"/>
      <c r="E216" s="9"/>
      <c r="F216">
        <f t="shared" si="21"/>
        <v>0</v>
      </c>
      <c r="H216" t="str">
        <f>I216&amp;-COUNTIF($I$5:I216,I216)</f>
        <v>H-477-2</v>
      </c>
      <c r="I216" s="48" t="s">
        <v>98</v>
      </c>
      <c r="J216" s="8">
        <v>42822</v>
      </c>
      <c r="K216" s="48" t="s">
        <v>335</v>
      </c>
      <c r="L216" s="9">
        <v>100000</v>
      </c>
      <c r="M216">
        <f t="shared" si="22"/>
        <v>23</v>
      </c>
    </row>
    <row r="217" spans="1:14" x14ac:dyDescent="0.3">
      <c r="A217" t="str">
        <f>B217&amp;-COUNTIF($B$4:B217,B217)</f>
        <v>31/3/17 to 10/4/17-1</v>
      </c>
      <c r="B217" s="60" t="s">
        <v>389</v>
      </c>
      <c r="C217" s="53"/>
      <c r="D217" s="53"/>
      <c r="E217" s="53"/>
      <c r="F217" s="24">
        <v>24</v>
      </c>
      <c r="G217" s="14">
        <v>24</v>
      </c>
      <c r="H217" t="str">
        <f>I217&amp;-COUNTIF($I$5:I217,I217)</f>
        <v>0</v>
      </c>
      <c r="I217" s="14"/>
      <c r="J217" s="13"/>
      <c r="K217" s="14"/>
      <c r="L217" s="15"/>
      <c r="M217" s="24">
        <v>24</v>
      </c>
      <c r="N217" s="14">
        <v>24</v>
      </c>
    </row>
    <row r="218" spans="1:14" x14ac:dyDescent="0.3">
      <c r="A218" t="str">
        <f>B218&amp;-COUNTIF($B$4:B218,B218)</f>
        <v>Talib-3</v>
      </c>
      <c r="B218" s="8" t="s">
        <v>353</v>
      </c>
      <c r="C218" s="8">
        <v>42826</v>
      </c>
      <c r="D218" s="48" t="s">
        <v>335</v>
      </c>
      <c r="E218" s="9">
        <v>150000</v>
      </c>
      <c r="F218">
        <f>IF(Input!E218&gt;0,Input!F217,0)</f>
        <v>24</v>
      </c>
      <c r="H218" t="str">
        <f>I218&amp;-COUNTIF($I$5:I218,I218)</f>
        <v>Talib-1</v>
      </c>
      <c r="I218" s="48" t="s">
        <v>353</v>
      </c>
      <c r="J218" s="8"/>
      <c r="K218" s="48" t="s">
        <v>390</v>
      </c>
      <c r="L218" s="9">
        <v>400000</v>
      </c>
      <c r="M218">
        <f t="shared" ref="M218:M243" si="23">IF(L218&gt;0,M217,0)</f>
        <v>24</v>
      </c>
    </row>
    <row r="219" spans="1:14" x14ac:dyDescent="0.3">
      <c r="A219" t="str">
        <f>B219&amp;-COUNTIF($B$4:B219,B219)</f>
        <v>H-468-1</v>
      </c>
      <c r="B219" s="8" t="s">
        <v>95</v>
      </c>
      <c r="C219" s="8">
        <v>42828</v>
      </c>
      <c r="D219" s="48" t="s">
        <v>387</v>
      </c>
      <c r="E219" s="9">
        <v>2683400</v>
      </c>
      <c r="F219">
        <f>IF(Input!E219&gt;0,F218,0)</f>
        <v>24</v>
      </c>
      <c r="H219" t="str">
        <f>I219&amp;-COUNTIF($I$5:I219,I219)</f>
        <v>H-366-2</v>
      </c>
      <c r="I219" s="48" t="s">
        <v>53</v>
      </c>
      <c r="J219" s="8">
        <v>42826</v>
      </c>
      <c r="K219" s="48" t="s">
        <v>271</v>
      </c>
      <c r="L219" s="9">
        <v>60000</v>
      </c>
      <c r="M219">
        <f t="shared" si="23"/>
        <v>24</v>
      </c>
    </row>
    <row r="220" spans="1:14" x14ac:dyDescent="0.3">
      <c r="A220" t="str">
        <f>B220&amp;-COUNTIF($B$4:B220,B220)</f>
        <v>H-412-1</v>
      </c>
      <c r="B220" s="8" t="s">
        <v>69</v>
      </c>
      <c r="C220" s="8">
        <v>42829</v>
      </c>
      <c r="D220" s="48" t="s">
        <v>391</v>
      </c>
      <c r="E220" s="9">
        <v>1253650</v>
      </c>
      <c r="F220">
        <f>IF(Input!E220&gt;0,F219,0)</f>
        <v>24</v>
      </c>
      <c r="H220" t="str">
        <f>I220&amp;-COUNTIF($I$5:I220,I220)</f>
        <v>H-583-1</v>
      </c>
      <c r="I220" s="48" t="s">
        <v>108</v>
      </c>
      <c r="J220" s="8">
        <v>42826</v>
      </c>
      <c r="K220" s="48" t="s">
        <v>271</v>
      </c>
      <c r="L220" s="9">
        <v>697000</v>
      </c>
      <c r="M220">
        <f t="shared" si="23"/>
        <v>24</v>
      </c>
    </row>
    <row r="221" spans="1:14" x14ac:dyDescent="0.3">
      <c r="A221" t="str">
        <f>B221&amp;-COUNTIF($B$4:B221,B221)</f>
        <v>Kheaban-283-1</v>
      </c>
      <c r="B221" s="8" t="s">
        <v>168</v>
      </c>
      <c r="C221" s="8">
        <v>42829</v>
      </c>
      <c r="D221" s="48" t="s">
        <v>391</v>
      </c>
      <c r="E221" s="9">
        <v>100000</v>
      </c>
      <c r="F221">
        <f>IF(Input!E221&gt;0,F220,0)</f>
        <v>24</v>
      </c>
      <c r="H221" t="str">
        <f>I221&amp;-COUNTIF($I$5:I221,I221)</f>
        <v>Kheaban-113-3</v>
      </c>
      <c r="I221" s="48" t="s">
        <v>284</v>
      </c>
      <c r="J221" s="8">
        <v>42829</v>
      </c>
      <c r="K221" s="48" t="s">
        <v>376</v>
      </c>
      <c r="L221" s="9">
        <v>27000</v>
      </c>
      <c r="M221">
        <f t="shared" si="23"/>
        <v>24</v>
      </c>
    </row>
    <row r="222" spans="1:14" x14ac:dyDescent="0.3">
      <c r="A222" t="str">
        <f>B222&amp;-COUNTIF($B$4:B222,B222)</f>
        <v>zulqi short-2</v>
      </c>
      <c r="B222" s="8" t="s">
        <v>228</v>
      </c>
      <c r="C222" s="8">
        <v>42829</v>
      </c>
      <c r="D222" s="48" t="s">
        <v>335</v>
      </c>
      <c r="E222" s="9">
        <v>3500000</v>
      </c>
      <c r="F222">
        <f>IF(Input!E222&gt;0,F221,0)</f>
        <v>24</v>
      </c>
      <c r="H222" t="str">
        <f>I222&amp;-COUNTIF($I$5:I222,I222)</f>
        <v>Dawood Uncle-5</v>
      </c>
      <c r="I222" s="48" t="s">
        <v>392</v>
      </c>
      <c r="J222" s="8">
        <v>42829</v>
      </c>
      <c r="K222" s="48" t="s">
        <v>393</v>
      </c>
      <c r="L222" s="9">
        <v>1000000</v>
      </c>
      <c r="M222">
        <f t="shared" si="23"/>
        <v>24</v>
      </c>
    </row>
    <row r="223" spans="1:14" x14ac:dyDescent="0.3">
      <c r="A223" t="str">
        <f>B223&amp;-COUNTIF($B$4:B223,B223)</f>
        <v>Royal Deal 1-7</v>
      </c>
      <c r="B223" s="8" t="s">
        <v>394</v>
      </c>
      <c r="C223" s="8"/>
      <c r="D223" s="48" t="s">
        <v>395</v>
      </c>
      <c r="E223" s="9">
        <v>950000</v>
      </c>
      <c r="F223">
        <f>IF(Input!E223&gt;0,F222,0)</f>
        <v>24</v>
      </c>
      <c r="H223" t="str">
        <f>I223&amp;-COUNTIF($I$5:I223,I223)</f>
        <v>SH ALI JAVID 2-3</v>
      </c>
      <c r="I223" s="26" t="s">
        <v>216</v>
      </c>
      <c r="J223" s="8">
        <v>42829</v>
      </c>
      <c r="K223" s="48" t="s">
        <v>396</v>
      </c>
      <c r="L223" s="9">
        <v>135000</v>
      </c>
      <c r="M223">
        <f t="shared" si="23"/>
        <v>24</v>
      </c>
    </row>
    <row r="224" spans="1:14" x14ac:dyDescent="0.3">
      <c r="A224" t="str">
        <f>B224&amp;-COUNTIF($B$4:B224,B224)</f>
        <v>h-337-1</v>
      </c>
      <c r="B224" s="8" t="s">
        <v>30</v>
      </c>
      <c r="C224" s="8"/>
      <c r="D224" s="48" t="s">
        <v>397</v>
      </c>
      <c r="E224" s="9">
        <v>1000000</v>
      </c>
      <c r="F224">
        <f>IF(Input!E224&gt;0,F223,0)</f>
        <v>24</v>
      </c>
      <c r="H224" t="str">
        <f>I224&amp;-COUNTIF($I$5:I224,I224)</f>
        <v>Royal-190-1</v>
      </c>
      <c r="I224" s="48" t="s">
        <v>127</v>
      </c>
      <c r="J224" s="8">
        <v>42829</v>
      </c>
      <c r="K224" s="48" t="s">
        <v>391</v>
      </c>
      <c r="L224" s="9">
        <v>300000</v>
      </c>
      <c r="M224">
        <f t="shared" si="23"/>
        <v>24</v>
      </c>
    </row>
    <row r="225" spans="1:13" x14ac:dyDescent="0.3">
      <c r="A225" t="str">
        <f>B225&amp;-COUNTIF($B$4:B225,B225)</f>
        <v>Meezan Irfan-22</v>
      </c>
      <c r="B225" s="8" t="s">
        <v>15</v>
      </c>
      <c r="C225" s="8"/>
      <c r="D225" s="48" t="s">
        <v>398</v>
      </c>
      <c r="E225" s="9">
        <v>400000</v>
      </c>
      <c r="F225">
        <f>IF(Input!E225&gt;0,F224,0)</f>
        <v>24</v>
      </c>
      <c r="H225" t="str">
        <f>I225&amp;-COUNTIF($I$5:I225,I225)</f>
        <v>Khalid Rafi-8</v>
      </c>
      <c r="I225" s="48" t="s">
        <v>399</v>
      </c>
      <c r="J225" s="8">
        <v>42829</v>
      </c>
      <c r="K225" s="48" t="s">
        <v>271</v>
      </c>
      <c r="L225" s="9">
        <v>3500000</v>
      </c>
      <c r="M225">
        <f t="shared" si="23"/>
        <v>24</v>
      </c>
    </row>
    <row r="226" spans="1:13" x14ac:dyDescent="0.3">
      <c r="A226" t="str">
        <f>B226&amp;-COUNTIF($B$4:B226,B226)</f>
        <v>zulqi short-3</v>
      </c>
      <c r="B226" s="8" t="s">
        <v>228</v>
      </c>
      <c r="C226" s="8">
        <v>42829</v>
      </c>
      <c r="D226" s="48" t="s">
        <v>400</v>
      </c>
      <c r="E226" s="9">
        <v>1100000</v>
      </c>
      <c r="F226">
        <f>IF(Input!E226&gt;0,F225,0)</f>
        <v>24</v>
      </c>
      <c r="H226" t="str">
        <f>I226&amp;-COUNTIF($I$5:I226,I226)</f>
        <v>Zahid Hero-6</v>
      </c>
      <c r="I226" s="48" t="s">
        <v>401</v>
      </c>
      <c r="J226" s="8">
        <v>42830</v>
      </c>
      <c r="K226" s="48" t="s">
        <v>402</v>
      </c>
      <c r="L226" s="9">
        <v>450000</v>
      </c>
      <c r="M226">
        <f t="shared" si="23"/>
        <v>24</v>
      </c>
    </row>
    <row r="227" spans="1:13" x14ac:dyDescent="0.3">
      <c r="A227" t="str">
        <f>B227&amp;-COUNTIF($B$4:B227,B227)</f>
        <v>H-337-2</v>
      </c>
      <c r="B227" s="8" t="s">
        <v>403</v>
      </c>
      <c r="C227" s="8"/>
      <c r="D227" s="48" t="s">
        <v>404</v>
      </c>
      <c r="E227" s="9">
        <v>300000</v>
      </c>
      <c r="F227">
        <f>IF(Input!E227&gt;0,F226,0)</f>
        <v>24</v>
      </c>
      <c r="H227" t="str">
        <f>I227&amp;-COUNTIF($I$5:I227,I227)</f>
        <v>Zahid Hero-7</v>
      </c>
      <c r="I227" s="48" t="s">
        <v>401</v>
      </c>
      <c r="J227" s="8">
        <v>42830</v>
      </c>
      <c r="K227" s="48" t="s">
        <v>402</v>
      </c>
      <c r="L227" s="9">
        <v>1000000</v>
      </c>
      <c r="M227">
        <f t="shared" si="23"/>
        <v>24</v>
      </c>
    </row>
    <row r="228" spans="1:13" x14ac:dyDescent="0.3">
      <c r="A228" t="str">
        <f>B228&amp;-COUNTIF($B$4:B228,B228)</f>
        <v>H-337-3</v>
      </c>
      <c r="B228" s="8" t="s">
        <v>403</v>
      </c>
      <c r="C228" s="8"/>
      <c r="D228" s="48" t="s">
        <v>404</v>
      </c>
      <c r="E228" s="9">
        <v>800000</v>
      </c>
      <c r="F228">
        <f>IF(Input!E228&gt;0,F227,0)</f>
        <v>24</v>
      </c>
      <c r="H228" t="str">
        <f>I228&amp;-COUNTIF($I$5:I228,I228)</f>
        <v>Royal-190-2</v>
      </c>
      <c r="I228" s="48" t="s">
        <v>127</v>
      </c>
      <c r="J228" s="8">
        <v>42830</v>
      </c>
      <c r="K228" s="48" t="s">
        <v>405</v>
      </c>
      <c r="L228" s="9">
        <v>2000</v>
      </c>
      <c r="M228">
        <f t="shared" si="23"/>
        <v>24</v>
      </c>
    </row>
    <row r="229" spans="1:13" x14ac:dyDescent="0.3">
      <c r="A229" t="str">
        <f>B229&amp;-COUNTIF($B$4:B229,B229)</f>
        <v>VIP COMERCIAL-1</v>
      </c>
      <c r="B229" s="8" t="s">
        <v>111</v>
      </c>
      <c r="C229" s="8"/>
      <c r="E229" s="9">
        <v>10000</v>
      </c>
      <c r="F229">
        <f>IF(Input!E229&gt;0,F228,0)</f>
        <v>24</v>
      </c>
      <c r="H229" t="str">
        <f>I229&amp;-COUNTIF($I$5:I229,I229)</f>
        <v>Meezan Irfan-23</v>
      </c>
      <c r="I229" s="48" t="s">
        <v>15</v>
      </c>
      <c r="J229" s="8">
        <v>42830</v>
      </c>
      <c r="L229" s="9">
        <v>200000</v>
      </c>
      <c r="M229">
        <f t="shared" si="23"/>
        <v>24</v>
      </c>
    </row>
    <row r="230" spans="1:13" x14ac:dyDescent="0.3">
      <c r="A230" t="str">
        <f>B230&amp;-COUNTIF($B$4:B230,B230)</f>
        <v>VIP COMERCIAL-2</v>
      </c>
      <c r="B230" s="8" t="s">
        <v>111</v>
      </c>
      <c r="C230" s="8"/>
      <c r="E230" s="9">
        <v>50000</v>
      </c>
      <c r="F230">
        <f>IF(Input!E230&gt;0,F229,0)</f>
        <v>24</v>
      </c>
      <c r="H230" t="str">
        <f>I230&amp;-COUNTIF($I$5:I230,I230)</f>
        <v>H-352-7</v>
      </c>
      <c r="I230" s="48" t="s">
        <v>41</v>
      </c>
      <c r="J230" s="8">
        <v>42829</v>
      </c>
      <c r="K230" s="48" t="s">
        <v>406</v>
      </c>
      <c r="L230" s="9">
        <v>400000</v>
      </c>
      <c r="M230">
        <f t="shared" si="23"/>
        <v>24</v>
      </c>
    </row>
    <row r="231" spans="1:13" x14ac:dyDescent="0.3">
      <c r="A231" t="str">
        <f>B231&amp;-COUNTIF($B$4:B231,B231)</f>
        <v>VIP COMERCIAL-3</v>
      </c>
      <c r="B231" s="8" t="s">
        <v>111</v>
      </c>
      <c r="C231" s="8"/>
      <c r="E231" s="9">
        <v>50000</v>
      </c>
      <c r="F231">
        <f>IF(Input!E231&gt;0,F230,0)</f>
        <v>24</v>
      </c>
      <c r="H231" t="str">
        <f>I231&amp;-COUNTIF($I$5:I231,I231)</f>
        <v>Khalid Rafi-9</v>
      </c>
      <c r="I231" s="48" t="s">
        <v>399</v>
      </c>
      <c r="J231" s="8"/>
      <c r="K231" s="48" t="s">
        <v>407</v>
      </c>
      <c r="L231" s="9">
        <v>1100000</v>
      </c>
      <c r="M231">
        <f t="shared" si="23"/>
        <v>24</v>
      </c>
    </row>
    <row r="232" spans="1:13" x14ac:dyDescent="0.3">
      <c r="A232" t="str">
        <f>B232&amp;-COUNTIF($B$4:B232,B232)</f>
        <v>H-434-1</v>
      </c>
      <c r="B232" s="8" t="s">
        <v>84</v>
      </c>
      <c r="C232" s="8"/>
      <c r="D232" s="48">
        <v>545</v>
      </c>
      <c r="E232" s="9">
        <v>1000000</v>
      </c>
      <c r="F232">
        <f>IF(Input!E232&gt;0,F231,0)</f>
        <v>24</v>
      </c>
      <c r="H232" t="str">
        <f>I232&amp;-COUNTIF($I$5:I232,I232)</f>
        <v>Ali-Lasani-4</v>
      </c>
      <c r="I232" s="48" t="s">
        <v>383</v>
      </c>
      <c r="J232" s="8"/>
      <c r="K232" s="48" t="s">
        <v>335</v>
      </c>
      <c r="L232" s="9">
        <v>300000</v>
      </c>
      <c r="M232">
        <f t="shared" si="23"/>
        <v>24</v>
      </c>
    </row>
    <row r="233" spans="1:13" x14ac:dyDescent="0.3">
      <c r="A233" t="str">
        <f>B233&amp;-COUNTIF($B$4:B233,B233)</f>
        <v>C.F-5</v>
      </c>
      <c r="B233" s="8" t="s">
        <v>303</v>
      </c>
      <c r="C233" s="8"/>
      <c r="D233" s="48" t="s">
        <v>227</v>
      </c>
      <c r="E233" s="9">
        <v>29800</v>
      </c>
      <c r="F233">
        <f>IF(Input!E233&gt;0,F232,0)</f>
        <v>24</v>
      </c>
      <c r="H233" t="str">
        <f>I233&amp;-COUNTIF($I$5:I233,I233)</f>
        <v>Ali-Lasani-5</v>
      </c>
      <c r="I233" s="48" t="s">
        <v>383</v>
      </c>
      <c r="J233" s="8"/>
      <c r="L233" s="9">
        <v>165000</v>
      </c>
      <c r="M233">
        <f t="shared" si="23"/>
        <v>24</v>
      </c>
    </row>
    <row r="234" spans="1:13" x14ac:dyDescent="0.3">
      <c r="A234" t="str">
        <f>B234&amp;-COUNTIF($B$4:B234,B234)</f>
        <v>0</v>
      </c>
      <c r="B234" s="8"/>
      <c r="C234" s="8"/>
      <c r="E234" s="9"/>
      <c r="F234">
        <f>IF(E234&gt;0,Input!F233,0)</f>
        <v>0</v>
      </c>
      <c r="H234" t="str">
        <f>I234&amp;-COUNTIF($I$5:I234,I234)</f>
        <v>abl-3</v>
      </c>
      <c r="I234" s="48" t="s">
        <v>9</v>
      </c>
      <c r="J234" s="8"/>
      <c r="L234" s="9">
        <v>100000</v>
      </c>
      <c r="M234">
        <f t="shared" si="23"/>
        <v>24</v>
      </c>
    </row>
    <row r="235" spans="1:13" x14ac:dyDescent="0.3">
      <c r="A235" t="str">
        <f>B235&amp;-COUNTIF($B$4:B235,B235)</f>
        <v>0</v>
      </c>
      <c r="B235" s="8"/>
      <c r="C235" s="8"/>
      <c r="E235" s="9"/>
      <c r="F235">
        <f t="shared" ref="F235:F243" si="24">IF(E235&gt;0,F234,0)</f>
        <v>0</v>
      </c>
      <c r="H235" t="str">
        <f>I235&amp;-COUNTIF($I$5:I235,I235)</f>
        <v>abl-4</v>
      </c>
      <c r="I235" s="48" t="s">
        <v>9</v>
      </c>
      <c r="J235" s="8"/>
      <c r="K235" s="48" t="s">
        <v>408</v>
      </c>
      <c r="L235" s="9">
        <v>750000</v>
      </c>
      <c r="M235">
        <f t="shared" si="23"/>
        <v>24</v>
      </c>
    </row>
    <row r="236" spans="1:13" x14ac:dyDescent="0.3">
      <c r="A236" t="str">
        <f>B236&amp;-COUNTIF($B$4:B236,B236)</f>
        <v>0</v>
      </c>
      <c r="B236" s="8"/>
      <c r="C236" s="8"/>
      <c r="E236" s="9"/>
      <c r="F236">
        <f t="shared" si="24"/>
        <v>0</v>
      </c>
      <c r="H236" t="str">
        <f>I236&amp;-COUNTIF($I$5:I236,I236)</f>
        <v>zakat-4</v>
      </c>
      <c r="I236" s="48" t="s">
        <v>369</v>
      </c>
      <c r="J236" s="8"/>
      <c r="K236" s="48" t="s">
        <v>409</v>
      </c>
      <c r="L236" s="9">
        <v>200000</v>
      </c>
      <c r="M236">
        <f t="shared" si="23"/>
        <v>24</v>
      </c>
    </row>
    <row r="237" spans="1:13" x14ac:dyDescent="0.3">
      <c r="A237" t="str">
        <f>B237&amp;-COUNTIF($B$4:B237,B237)</f>
        <v>0</v>
      </c>
      <c r="B237" s="8"/>
      <c r="C237" s="8"/>
      <c r="E237" s="9"/>
      <c r="F237">
        <f t="shared" si="24"/>
        <v>0</v>
      </c>
      <c r="H237" t="str">
        <f>I237&amp;-COUNTIF($I$5:I237,I237)</f>
        <v>mamu shajhan-2</v>
      </c>
      <c r="I237" s="48" t="s">
        <v>205</v>
      </c>
      <c r="J237" s="8"/>
      <c r="L237" s="9">
        <v>200000</v>
      </c>
      <c r="M237">
        <f t="shared" si="23"/>
        <v>24</v>
      </c>
    </row>
    <row r="238" spans="1:13" x14ac:dyDescent="0.3">
      <c r="A238" t="str">
        <f>B238&amp;-COUNTIF($B$4:B238,B238)</f>
        <v>0</v>
      </c>
      <c r="B238" s="8"/>
      <c r="C238" s="8"/>
      <c r="E238" s="9"/>
      <c r="F238">
        <f t="shared" si="24"/>
        <v>0</v>
      </c>
      <c r="H238" t="str">
        <f>I238&amp;-COUNTIF($I$5:I238,I238)</f>
        <v>D.Home-3</v>
      </c>
      <c r="I238" s="48" t="s">
        <v>180</v>
      </c>
      <c r="J238" s="8"/>
      <c r="K238" s="48" t="s">
        <v>410</v>
      </c>
      <c r="L238" s="9">
        <v>10000</v>
      </c>
      <c r="M238">
        <f t="shared" si="23"/>
        <v>24</v>
      </c>
    </row>
    <row r="239" spans="1:13" x14ac:dyDescent="0.3">
      <c r="A239" t="str">
        <f>B239&amp;-COUNTIF($B$4:B239,B239)</f>
        <v>0</v>
      </c>
      <c r="B239" s="8"/>
      <c r="C239" s="8"/>
      <c r="E239" s="9"/>
      <c r="F239">
        <f t="shared" si="24"/>
        <v>0</v>
      </c>
      <c r="H239" t="str">
        <f>I239&amp;-COUNTIF($I$5:I239,I239)</f>
        <v>misc shop-7</v>
      </c>
      <c r="I239" s="48" t="s">
        <v>209</v>
      </c>
      <c r="J239" s="8"/>
      <c r="L239" s="9">
        <v>18390</v>
      </c>
      <c r="M239">
        <f t="shared" si="23"/>
        <v>24</v>
      </c>
    </row>
    <row r="240" spans="1:13" x14ac:dyDescent="0.3">
      <c r="A240" t="str">
        <f>B240&amp;-COUNTIF($B$4:B240,B240)</f>
        <v>0</v>
      </c>
      <c r="B240" s="8"/>
      <c r="C240" s="8"/>
      <c r="E240" s="9"/>
      <c r="F240">
        <f t="shared" si="24"/>
        <v>0</v>
      </c>
      <c r="H240" t="str">
        <f>I240&amp;-COUNTIF($I$5:I240,I240)</f>
        <v>misc shop-8</v>
      </c>
      <c r="I240" s="48" t="s">
        <v>209</v>
      </c>
      <c r="J240" s="8"/>
      <c r="L240" s="9">
        <v>6065</v>
      </c>
      <c r="M240">
        <f t="shared" si="23"/>
        <v>24</v>
      </c>
    </row>
    <row r="241" spans="1:14" x14ac:dyDescent="0.3">
      <c r="A241" t="str">
        <f>B241&amp;-COUNTIF($B$4:B241,B241)</f>
        <v>0</v>
      </c>
      <c r="B241" s="8"/>
      <c r="C241" s="8"/>
      <c r="E241" s="9"/>
      <c r="F241">
        <f t="shared" si="24"/>
        <v>0</v>
      </c>
      <c r="H241" t="str">
        <f>I241&amp;-COUNTIF($I$5:I241,I241)</f>
        <v>Hadi-8</v>
      </c>
      <c r="I241" s="48" t="s">
        <v>385</v>
      </c>
      <c r="J241" s="8"/>
      <c r="L241" s="9">
        <v>98000</v>
      </c>
      <c r="M241">
        <f t="shared" si="23"/>
        <v>24</v>
      </c>
    </row>
    <row r="242" spans="1:14" x14ac:dyDescent="0.3">
      <c r="A242" t="str">
        <f>B242&amp;-COUNTIF($B$4:B242,B242)</f>
        <v>0</v>
      </c>
      <c r="B242" s="8"/>
      <c r="C242" s="8"/>
      <c r="E242" s="9"/>
      <c r="F242">
        <f t="shared" si="24"/>
        <v>0</v>
      </c>
      <c r="H242" t="str">
        <f>I242&amp;-COUNTIF($I$5:I242,I242)</f>
        <v>zakat-5</v>
      </c>
      <c r="I242" s="48" t="s">
        <v>369</v>
      </c>
      <c r="J242" s="8"/>
      <c r="L242" s="9">
        <v>29800</v>
      </c>
      <c r="M242">
        <f t="shared" si="23"/>
        <v>24</v>
      </c>
    </row>
    <row r="243" spans="1:14" x14ac:dyDescent="0.3">
      <c r="A243" t="str">
        <f>B243&amp;-COUNTIF($B$4:B243,B243)</f>
        <v>0</v>
      </c>
      <c r="B243" s="8"/>
      <c r="C243" s="8"/>
      <c r="E243" s="9"/>
      <c r="F243">
        <f t="shared" si="24"/>
        <v>0</v>
      </c>
      <c r="H243" t="str">
        <f>I243&amp;-COUNTIF($I$5:I243,I243)</f>
        <v>Khalid Rafi-10</v>
      </c>
      <c r="I243" s="48" t="s">
        <v>399</v>
      </c>
      <c r="J243" s="8"/>
      <c r="K243" s="48" t="s">
        <v>411</v>
      </c>
      <c r="L243" s="9">
        <v>52000</v>
      </c>
      <c r="M243">
        <f t="shared" si="23"/>
        <v>24</v>
      </c>
    </row>
    <row r="244" spans="1:14" x14ac:dyDescent="0.3">
      <c r="A244" t="str">
        <f>B244&amp;-COUNTIF($B$4:B244,B244)</f>
        <v>10/4/17 to 18/4/17-1</v>
      </c>
      <c r="B244" s="61" t="s">
        <v>412</v>
      </c>
      <c r="C244" s="53"/>
      <c r="D244" s="53"/>
      <c r="E244" s="53"/>
      <c r="F244" s="24">
        <v>25</v>
      </c>
      <c r="G244" s="14">
        <v>25</v>
      </c>
      <c r="H244" t="str">
        <f>I244&amp;-COUNTIF($I$5:I244,I244)</f>
        <v>0</v>
      </c>
      <c r="I244" s="14"/>
      <c r="J244" s="13"/>
      <c r="K244" s="14"/>
      <c r="L244" s="15"/>
      <c r="M244" s="24">
        <v>25</v>
      </c>
      <c r="N244" s="14">
        <v>25</v>
      </c>
    </row>
    <row r="245" spans="1:14" x14ac:dyDescent="0.3">
      <c r="A245" t="str">
        <f>B245&amp;-COUNTIF($B$4:B245,B245)</f>
        <v>H-426-1</v>
      </c>
      <c r="B245" s="8" t="s">
        <v>76</v>
      </c>
      <c r="C245" s="8"/>
      <c r="D245" s="48" t="s">
        <v>413</v>
      </c>
      <c r="E245" s="9">
        <v>50000</v>
      </c>
      <c r="F245">
        <f t="shared" ref="F245:F272" si="25">IF(E245&gt;0,F244,0)</f>
        <v>25</v>
      </c>
      <c r="H245" t="str">
        <f>I245&amp;-COUNTIF($I$5:I245,I245)</f>
        <v>ROYAL ALI P.F-2</v>
      </c>
      <c r="I245" s="48" t="s">
        <v>213</v>
      </c>
      <c r="J245" s="8"/>
      <c r="L245" s="9">
        <v>1200000</v>
      </c>
      <c r="M245">
        <f t="shared" ref="M245:M272" si="26">IF(L245&gt;0,M244,0)</f>
        <v>25</v>
      </c>
    </row>
    <row r="246" spans="1:14" x14ac:dyDescent="0.3">
      <c r="A246" t="str">
        <f>B246&amp;-COUNTIF($B$4:B246,B246)</f>
        <v>H-293-5</v>
      </c>
      <c r="B246" s="8" t="s">
        <v>20</v>
      </c>
      <c r="C246" s="8"/>
      <c r="E246" s="9">
        <v>100000</v>
      </c>
      <c r="F246">
        <f t="shared" si="25"/>
        <v>25</v>
      </c>
      <c r="H246" t="str">
        <f>I246&amp;-COUNTIF($I$5:I246,I246)</f>
        <v>J-248-1</v>
      </c>
      <c r="I246" s="48" t="s">
        <v>150</v>
      </c>
      <c r="J246" s="8"/>
      <c r="K246" s="48" t="s">
        <v>413</v>
      </c>
      <c r="L246" s="9">
        <v>200000</v>
      </c>
      <c r="M246">
        <f t="shared" si="26"/>
        <v>25</v>
      </c>
    </row>
    <row r="247" spans="1:14" x14ac:dyDescent="0.3">
      <c r="A247" t="str">
        <f>B247&amp;-COUNTIF($B$4:B247,B247)</f>
        <v>L-122-3</v>
      </c>
      <c r="B247" s="8" t="s">
        <v>157</v>
      </c>
      <c r="C247" s="8"/>
      <c r="E247" s="9">
        <v>600000</v>
      </c>
      <c r="F247">
        <f t="shared" si="25"/>
        <v>25</v>
      </c>
      <c r="H247" t="str">
        <f>I247&amp;-COUNTIF($I$5:I247,I247)</f>
        <v>J-248-2</v>
      </c>
      <c r="I247" s="48" t="s">
        <v>150</v>
      </c>
      <c r="J247" s="8"/>
      <c r="K247" s="48" t="s">
        <v>414</v>
      </c>
      <c r="L247" s="9">
        <v>1100000</v>
      </c>
      <c r="M247">
        <f t="shared" si="26"/>
        <v>25</v>
      </c>
    </row>
    <row r="248" spans="1:14" x14ac:dyDescent="0.3">
      <c r="A248" t="str">
        <f>B248&amp;-COUNTIF($B$4:B248,B248)</f>
        <v>H-463-1</v>
      </c>
      <c r="B248" s="8" t="s">
        <v>92</v>
      </c>
      <c r="C248" s="8"/>
      <c r="D248" s="48" t="s">
        <v>415</v>
      </c>
      <c r="E248" s="9">
        <v>450000</v>
      </c>
      <c r="F248">
        <f t="shared" si="25"/>
        <v>25</v>
      </c>
      <c r="H248" t="str">
        <f>I248&amp;-COUNTIF($I$5:I248,I248)</f>
        <v>H-293-3</v>
      </c>
      <c r="I248" s="26" t="s">
        <v>20</v>
      </c>
      <c r="J248" s="8"/>
      <c r="K248" s="48" t="s">
        <v>416</v>
      </c>
      <c r="L248" s="9">
        <v>1000000</v>
      </c>
      <c r="M248">
        <f t="shared" si="26"/>
        <v>25</v>
      </c>
    </row>
    <row r="249" spans="1:14" x14ac:dyDescent="0.3">
      <c r="A249" t="str">
        <f>B249&amp;-COUNTIF($B$4:B249,B249)</f>
        <v>Kheaban-283-2</v>
      </c>
      <c r="B249" s="8" t="s">
        <v>168</v>
      </c>
      <c r="C249" s="8"/>
      <c r="E249" s="9">
        <v>100000</v>
      </c>
      <c r="F249">
        <f t="shared" si="25"/>
        <v>25</v>
      </c>
      <c r="H249" t="str">
        <f>I249&amp;-COUNTIF($I$5:I249,I249)</f>
        <v>ROYAL ALI P.F-3</v>
      </c>
      <c r="I249" s="48" t="s">
        <v>213</v>
      </c>
      <c r="J249" s="8"/>
      <c r="L249" s="9">
        <v>400000</v>
      </c>
      <c r="M249">
        <f t="shared" si="26"/>
        <v>25</v>
      </c>
    </row>
    <row r="250" spans="1:14" x14ac:dyDescent="0.3">
      <c r="A250" t="str">
        <f>B250&amp;-COUNTIF($B$4:B250,B250)</f>
        <v>Meezan Irfan-23</v>
      </c>
      <c r="B250" s="8" t="s">
        <v>15</v>
      </c>
      <c r="C250" s="8"/>
      <c r="D250" s="48" t="s">
        <v>417</v>
      </c>
      <c r="E250" s="9">
        <v>160000</v>
      </c>
      <c r="F250">
        <f t="shared" si="25"/>
        <v>25</v>
      </c>
      <c r="H250" t="str">
        <f>I250&amp;-COUNTIF($I$5:I250,I250)</f>
        <v>H-471-1</v>
      </c>
      <c r="I250" s="48" t="s">
        <v>96</v>
      </c>
      <c r="J250" s="8"/>
      <c r="K250" s="48" t="s">
        <v>413</v>
      </c>
      <c r="L250" s="9">
        <v>50000</v>
      </c>
      <c r="M250">
        <f t="shared" si="26"/>
        <v>25</v>
      </c>
    </row>
    <row r="251" spans="1:14" x14ac:dyDescent="0.3">
      <c r="A251" t="str">
        <f>B251&amp;-COUNTIF($B$4:B251,B251)</f>
        <v>J-248-1</v>
      </c>
      <c r="B251" s="8" t="s">
        <v>150</v>
      </c>
      <c r="C251" s="8"/>
      <c r="D251" s="48" t="s">
        <v>418</v>
      </c>
      <c r="E251" s="9">
        <v>100000</v>
      </c>
      <c r="F251">
        <f t="shared" si="25"/>
        <v>25</v>
      </c>
      <c r="H251" t="str">
        <f>I251&amp;-COUNTIF($I$5:I251,I251)</f>
        <v>L-117-1</v>
      </c>
      <c r="I251" s="48" t="s">
        <v>156</v>
      </c>
      <c r="J251" s="8"/>
      <c r="K251" s="48" t="s">
        <v>413</v>
      </c>
      <c r="L251" s="9">
        <v>50000</v>
      </c>
      <c r="M251">
        <f t="shared" si="26"/>
        <v>25</v>
      </c>
    </row>
    <row r="252" spans="1:14" x14ac:dyDescent="0.3">
      <c r="A252" t="str">
        <f>B252&amp;-COUNTIF($B$4:B252,B252)</f>
        <v>H-293-6</v>
      </c>
      <c r="B252" s="8" t="s">
        <v>20</v>
      </c>
      <c r="C252" s="8"/>
      <c r="D252" s="48" t="s">
        <v>419</v>
      </c>
      <c r="E252" s="9">
        <v>500000</v>
      </c>
      <c r="F252">
        <f t="shared" si="25"/>
        <v>25</v>
      </c>
      <c r="H252" t="str">
        <f>I252&amp;-COUNTIF($I$5:I252,I252)</f>
        <v>H-463-1</v>
      </c>
      <c r="I252" s="48" t="s">
        <v>92</v>
      </c>
      <c r="J252" s="8"/>
      <c r="K252" s="48" t="s">
        <v>271</v>
      </c>
      <c r="L252" s="9">
        <v>450000</v>
      </c>
      <c r="M252">
        <f t="shared" si="26"/>
        <v>25</v>
      </c>
    </row>
    <row r="253" spans="1:14" x14ac:dyDescent="0.3">
      <c r="A253" t="str">
        <f>B253&amp;-COUNTIF($B$4:B253,B253)</f>
        <v>H-417-1</v>
      </c>
      <c r="B253" s="8" t="s">
        <v>74</v>
      </c>
      <c r="C253" s="8"/>
      <c r="D253" s="48" t="s">
        <v>420</v>
      </c>
      <c r="E253" s="9">
        <v>980000</v>
      </c>
      <c r="F253">
        <f t="shared" si="25"/>
        <v>25</v>
      </c>
      <c r="H253" t="str">
        <f>I253&amp;-COUNTIF($I$5:I253,I253)</f>
        <v>H-154-1</v>
      </c>
      <c r="I253" s="48" t="s">
        <v>149</v>
      </c>
      <c r="J253" s="8"/>
      <c r="K253" s="48" t="s">
        <v>421</v>
      </c>
      <c r="L253" s="9">
        <v>50000</v>
      </c>
      <c r="M253">
        <f t="shared" si="26"/>
        <v>25</v>
      </c>
    </row>
    <row r="254" spans="1:14" x14ac:dyDescent="0.3">
      <c r="A254" t="str">
        <f>B254&amp;-COUNTIF($B$4:B254,B254)</f>
        <v>F-128-2</v>
      </c>
      <c r="B254" s="8" t="s">
        <v>145</v>
      </c>
      <c r="C254" s="8"/>
      <c r="E254" s="9">
        <v>966000</v>
      </c>
      <c r="F254">
        <f t="shared" si="25"/>
        <v>25</v>
      </c>
      <c r="H254" t="str">
        <f>I254&amp;-COUNTIF($I$5:I254,I254)</f>
        <v>H-335 TO 342-2</v>
      </c>
      <c r="I254" s="8" t="s">
        <v>28</v>
      </c>
      <c r="J254" s="8"/>
      <c r="K254" s="48" t="s">
        <v>422</v>
      </c>
      <c r="L254" s="9">
        <v>150000</v>
      </c>
      <c r="M254">
        <f t="shared" si="26"/>
        <v>25</v>
      </c>
    </row>
    <row r="255" spans="1:14" x14ac:dyDescent="0.3">
      <c r="A255" t="str">
        <f>B255&amp;-COUNTIF($B$4:B255,B255)</f>
        <v>H-426-2</v>
      </c>
      <c r="B255" s="8" t="s">
        <v>76</v>
      </c>
      <c r="C255" s="8"/>
      <c r="D255" s="48" t="s">
        <v>335</v>
      </c>
      <c r="E255" s="9">
        <v>149000</v>
      </c>
      <c r="F255">
        <f t="shared" si="25"/>
        <v>25</v>
      </c>
      <c r="H255" t="str">
        <f>I255&amp;-COUNTIF($I$5:I255,I255)</f>
        <v>H-335 TO 342-3</v>
      </c>
      <c r="I255" s="8" t="s">
        <v>28</v>
      </c>
      <c r="J255" s="8"/>
      <c r="K255" s="48" t="s">
        <v>422</v>
      </c>
      <c r="L255" s="9">
        <v>1450000</v>
      </c>
      <c r="M255">
        <f t="shared" si="26"/>
        <v>25</v>
      </c>
    </row>
    <row r="256" spans="1:14" x14ac:dyDescent="0.3">
      <c r="A256" t="str">
        <f>B256&amp;-COUNTIF($B$4:B256,B256)</f>
        <v>H-426-3</v>
      </c>
      <c r="B256" s="8" t="s">
        <v>76</v>
      </c>
      <c r="C256" s="8"/>
      <c r="D256" s="48" t="s">
        <v>271</v>
      </c>
      <c r="E256" s="9">
        <v>240000</v>
      </c>
      <c r="F256">
        <f t="shared" si="25"/>
        <v>25</v>
      </c>
      <c r="H256" t="str">
        <f>I256&amp;-COUNTIF($I$5:I256,I256)</f>
        <v>H-335 TO 342-4</v>
      </c>
      <c r="I256" s="8" t="s">
        <v>28</v>
      </c>
      <c r="J256" s="8"/>
      <c r="K256" s="48" t="s">
        <v>422</v>
      </c>
      <c r="L256" s="9">
        <v>650000</v>
      </c>
      <c r="M256">
        <f t="shared" si="26"/>
        <v>25</v>
      </c>
    </row>
    <row r="257" spans="1:13" x14ac:dyDescent="0.3">
      <c r="A257" t="str">
        <f>B257&amp;-COUNTIF($B$4:B257,B257)</f>
        <v>H-465-3</v>
      </c>
      <c r="B257" s="8" t="s">
        <v>93</v>
      </c>
      <c r="C257" s="8"/>
      <c r="D257" s="48" t="s">
        <v>423</v>
      </c>
      <c r="E257" s="9">
        <v>500000</v>
      </c>
      <c r="F257">
        <f t="shared" si="25"/>
        <v>25</v>
      </c>
      <c r="H257" t="str">
        <f>I257&amp;-COUNTIF($I$5:I257,I257)</f>
        <v>H-335 TO 342-5</v>
      </c>
      <c r="I257" s="8" t="s">
        <v>28</v>
      </c>
      <c r="J257" s="8"/>
      <c r="K257" s="48" t="s">
        <v>422</v>
      </c>
      <c r="L257" s="9">
        <v>1000000</v>
      </c>
      <c r="M257">
        <f t="shared" si="26"/>
        <v>25</v>
      </c>
    </row>
    <row r="258" spans="1:13" x14ac:dyDescent="0.3">
      <c r="A258" t="str">
        <f>B258&amp;-COUNTIF($B$4:B258,B258)</f>
        <v>H-305-1</v>
      </c>
      <c r="B258" s="8" t="s">
        <v>24</v>
      </c>
      <c r="C258" s="8"/>
      <c r="D258" s="48" t="s">
        <v>424</v>
      </c>
      <c r="E258" s="9">
        <v>50000</v>
      </c>
      <c r="F258">
        <f t="shared" si="25"/>
        <v>25</v>
      </c>
      <c r="H258" t="str">
        <f>I258&amp;-COUNTIF($I$5:I258,I258)</f>
        <v>mamu shajhan-3</v>
      </c>
      <c r="I258" s="48" t="s">
        <v>205</v>
      </c>
      <c r="J258" s="8"/>
      <c r="K258" s="48" t="s">
        <v>425</v>
      </c>
      <c r="L258" s="9">
        <v>500000</v>
      </c>
      <c r="M258">
        <f t="shared" si="26"/>
        <v>25</v>
      </c>
    </row>
    <row r="259" spans="1:13" x14ac:dyDescent="0.3">
      <c r="A259" t="str">
        <f>B259&amp;-COUNTIF($B$4:B259,B259)</f>
        <v>Meezan Irfan-24</v>
      </c>
      <c r="B259" s="8" t="s">
        <v>15</v>
      </c>
      <c r="C259" s="8"/>
      <c r="D259" s="48" t="s">
        <v>426</v>
      </c>
      <c r="E259" s="9">
        <v>1000000</v>
      </c>
      <c r="F259">
        <f t="shared" si="25"/>
        <v>25</v>
      </c>
      <c r="H259" t="str">
        <f>I259&amp;-COUNTIF($I$5:I259,I259)</f>
        <v>L-117-2</v>
      </c>
      <c r="I259" s="48" t="s">
        <v>156</v>
      </c>
      <c r="J259" s="8"/>
      <c r="L259" s="9">
        <v>412000</v>
      </c>
      <c r="M259">
        <f t="shared" si="26"/>
        <v>25</v>
      </c>
    </row>
    <row r="260" spans="1:13" x14ac:dyDescent="0.3">
      <c r="A260" t="str">
        <f>B260&amp;-COUNTIF($B$4:B260,B260)</f>
        <v>Zahid Hero-5</v>
      </c>
      <c r="B260" s="8" t="s">
        <v>401</v>
      </c>
      <c r="C260" s="8"/>
      <c r="D260" s="48" t="s">
        <v>426</v>
      </c>
      <c r="E260" s="9">
        <v>1450000</v>
      </c>
      <c r="F260">
        <f t="shared" si="25"/>
        <v>25</v>
      </c>
      <c r="H260" t="str">
        <f>I260&amp;-COUNTIF($I$5:I260,I260)</f>
        <v>H-471-2</v>
      </c>
      <c r="I260" s="48" t="s">
        <v>96</v>
      </c>
      <c r="J260" s="8"/>
      <c r="L260" s="9">
        <v>574000</v>
      </c>
      <c r="M260">
        <f t="shared" si="26"/>
        <v>25</v>
      </c>
    </row>
    <row r="261" spans="1:13" x14ac:dyDescent="0.3">
      <c r="A261" t="str">
        <f>B261&amp;-COUNTIF($B$4:B261,B261)</f>
        <v>Zahid Hero-6</v>
      </c>
      <c r="B261" s="8" t="s">
        <v>401</v>
      </c>
      <c r="C261" s="8"/>
      <c r="D261" s="48" t="s">
        <v>426</v>
      </c>
      <c r="E261" s="9">
        <v>650000</v>
      </c>
      <c r="F261">
        <f t="shared" si="25"/>
        <v>25</v>
      </c>
      <c r="H261" t="str">
        <f>I261&amp;-COUNTIF($I$5:I261,I261)</f>
        <v>Kheaban-283-3</v>
      </c>
      <c r="I261" s="48" t="s">
        <v>168</v>
      </c>
      <c r="J261" s="8"/>
      <c r="K261" s="48" t="s">
        <v>427</v>
      </c>
      <c r="L261" s="9">
        <v>76500</v>
      </c>
      <c r="M261">
        <f t="shared" si="26"/>
        <v>25</v>
      </c>
    </row>
    <row r="262" spans="1:13" x14ac:dyDescent="0.3">
      <c r="A262" t="str">
        <f>B262&amp;-COUNTIF($B$4:B262,B262)</f>
        <v>ABL-2</v>
      </c>
      <c r="B262" s="8" t="s">
        <v>357</v>
      </c>
      <c r="C262" s="8"/>
      <c r="D262" s="48" t="s">
        <v>428</v>
      </c>
      <c r="E262" s="9">
        <v>500000</v>
      </c>
      <c r="F262">
        <f t="shared" si="25"/>
        <v>25</v>
      </c>
      <c r="H262" t="str">
        <f>I262&amp;-COUNTIF($I$5:I262,I262)</f>
        <v>Zakat-6</v>
      </c>
      <c r="I262" s="48" t="s">
        <v>227</v>
      </c>
      <c r="J262" s="8"/>
      <c r="L262" s="9">
        <v>4100</v>
      </c>
      <c r="M262">
        <f t="shared" si="26"/>
        <v>25</v>
      </c>
    </row>
    <row r="263" spans="1:13" x14ac:dyDescent="0.3">
      <c r="A263" t="str">
        <f>B263&amp;-COUNTIF($B$4:B263,B263)</f>
        <v>Kheaban-283-3</v>
      </c>
      <c r="B263" s="8" t="s">
        <v>168</v>
      </c>
      <c r="C263" s="8"/>
      <c r="E263" s="9">
        <v>1100000</v>
      </c>
      <c r="F263">
        <f t="shared" si="25"/>
        <v>25</v>
      </c>
      <c r="H263" t="str">
        <f>I263&amp;-COUNTIF($I$5:I263,I263)</f>
        <v>ROYAL MISC-2</v>
      </c>
      <c r="I263" s="48" t="s">
        <v>118</v>
      </c>
      <c r="J263" s="8"/>
      <c r="L263" s="9">
        <v>2000</v>
      </c>
      <c r="M263">
        <f t="shared" si="26"/>
        <v>25</v>
      </c>
    </row>
    <row r="264" spans="1:13" x14ac:dyDescent="0.3">
      <c r="A264" t="str">
        <f>B264&amp;-COUNTIF($B$4:B264,B264)</f>
        <v>VIP Comercial-4</v>
      </c>
      <c r="B264" s="8" t="s">
        <v>429</v>
      </c>
      <c r="C264" s="8"/>
      <c r="E264" s="9">
        <v>1400000</v>
      </c>
      <c r="F264">
        <f t="shared" si="25"/>
        <v>25</v>
      </c>
      <c r="H264" t="str">
        <f>I264&amp;-COUNTIF($I$5:I264,I264)</f>
        <v>Misc SHop-9</v>
      </c>
      <c r="I264" s="48" t="s">
        <v>430</v>
      </c>
      <c r="J264" s="8"/>
      <c r="L264" s="9">
        <v>7000</v>
      </c>
      <c r="M264">
        <f t="shared" si="26"/>
        <v>25</v>
      </c>
    </row>
    <row r="265" spans="1:13" x14ac:dyDescent="0.3">
      <c r="A265" t="str">
        <f>B265&amp;-COUNTIF($B$4:B265,B265)</f>
        <v>H-335 TO 342-1</v>
      </c>
      <c r="B265" s="8" t="s">
        <v>28</v>
      </c>
      <c r="C265" s="8"/>
      <c r="D265" s="48" t="s">
        <v>404</v>
      </c>
      <c r="E265" s="9">
        <v>1000000</v>
      </c>
      <c r="F265">
        <f t="shared" si="25"/>
        <v>25</v>
      </c>
      <c r="H265" t="str">
        <f>I265&amp;-COUNTIF($I$5:I265,I265)</f>
        <v>H-335 TO 342-6</v>
      </c>
      <c r="I265" s="8" t="s">
        <v>28</v>
      </c>
      <c r="J265" s="8"/>
      <c r="K265" s="48" t="s">
        <v>422</v>
      </c>
      <c r="L265" s="9">
        <v>1740000</v>
      </c>
      <c r="M265">
        <f t="shared" si="26"/>
        <v>25</v>
      </c>
    </row>
    <row r="266" spans="1:13" x14ac:dyDescent="0.3">
      <c r="A266" t="str">
        <f>B266&amp;-COUNTIF($B$4:B266,B266)</f>
        <v>Kheaban-283-4</v>
      </c>
      <c r="B266" s="8" t="s">
        <v>168</v>
      </c>
      <c r="C266" s="8"/>
      <c r="E266" s="9">
        <v>150000</v>
      </c>
      <c r="F266">
        <f t="shared" si="25"/>
        <v>25</v>
      </c>
      <c r="H266" t="str">
        <f>I266&amp;-COUNTIF($I$5:I266,I266)</f>
        <v>H-154-2</v>
      </c>
      <c r="I266" s="48" t="s">
        <v>149</v>
      </c>
      <c r="J266" s="8"/>
      <c r="K266" s="48" t="s">
        <v>431</v>
      </c>
      <c r="L266" s="9">
        <v>1275000</v>
      </c>
      <c r="M266">
        <f t="shared" si="26"/>
        <v>25</v>
      </c>
    </row>
    <row r="267" spans="1:13" x14ac:dyDescent="0.3">
      <c r="A267" t="str">
        <f>B267&amp;-COUNTIF($B$4:B267,B267)</f>
        <v>H-305-2</v>
      </c>
      <c r="B267" s="8" t="s">
        <v>24</v>
      </c>
      <c r="C267" s="8"/>
      <c r="E267" s="9">
        <v>550000</v>
      </c>
      <c r="F267">
        <f t="shared" si="25"/>
        <v>25</v>
      </c>
      <c r="H267" t="str">
        <f>I267&amp;-COUNTIF($I$5:I267,I267)</f>
        <v>Hadi-9</v>
      </c>
      <c r="I267" s="48" t="s">
        <v>385</v>
      </c>
      <c r="J267" s="8"/>
      <c r="L267" s="9">
        <v>11200</v>
      </c>
      <c r="M267">
        <f t="shared" si="26"/>
        <v>25</v>
      </c>
    </row>
    <row r="268" spans="1:13" x14ac:dyDescent="0.3">
      <c r="A268" t="str">
        <f>B268&amp;-COUNTIF($B$4:B268,B268)</f>
        <v>H-477-3</v>
      </c>
      <c r="B268" s="8" t="s">
        <v>98</v>
      </c>
      <c r="C268" s="8"/>
      <c r="E268" s="9">
        <v>360000</v>
      </c>
      <c r="F268">
        <f t="shared" si="25"/>
        <v>25</v>
      </c>
      <c r="H268" t="str">
        <f>I268&amp;-COUNTIF($I$5:I268,I268)</f>
        <v>H-305-1</v>
      </c>
      <c r="I268" s="48" t="s">
        <v>24</v>
      </c>
      <c r="J268" s="8"/>
      <c r="L268" s="9">
        <v>1290000</v>
      </c>
      <c r="M268">
        <f t="shared" si="26"/>
        <v>25</v>
      </c>
    </row>
    <row r="269" spans="1:13" x14ac:dyDescent="0.3">
      <c r="A269" t="str">
        <f>B269&amp;-COUNTIF($B$4:B269,B269)</f>
        <v>H-383-1</v>
      </c>
      <c r="B269" s="8" t="s">
        <v>63</v>
      </c>
      <c r="C269" s="8"/>
      <c r="E269" s="9">
        <v>420000</v>
      </c>
      <c r="F269">
        <f t="shared" si="25"/>
        <v>25</v>
      </c>
      <c r="H269" t="str">
        <f>I269&amp;-COUNTIF($I$5:I269,I269)</f>
        <v>H-305-2</v>
      </c>
      <c r="I269" s="48" t="s">
        <v>24</v>
      </c>
      <c r="J269" s="8"/>
      <c r="L269" s="9">
        <v>44000</v>
      </c>
      <c r="M269">
        <f t="shared" si="26"/>
        <v>25</v>
      </c>
    </row>
    <row r="270" spans="1:13" x14ac:dyDescent="0.3">
      <c r="A270" t="str">
        <f>B270&amp;-COUNTIF($B$4:B270,B270)</f>
        <v>H-385-1</v>
      </c>
      <c r="B270" s="8" t="s">
        <v>64</v>
      </c>
      <c r="C270" s="8"/>
      <c r="D270" s="48" t="s">
        <v>432</v>
      </c>
      <c r="E270" s="9">
        <v>1500000</v>
      </c>
      <c r="F270">
        <f t="shared" si="25"/>
        <v>25</v>
      </c>
      <c r="H270" t="str">
        <f>I270&amp;-COUNTIF($I$5:I270,I270)</f>
        <v>H-305-3</v>
      </c>
      <c r="I270" s="48" t="s">
        <v>24</v>
      </c>
      <c r="J270" s="8"/>
      <c r="L270" s="9">
        <v>200000</v>
      </c>
      <c r="M270">
        <f t="shared" si="26"/>
        <v>25</v>
      </c>
    </row>
    <row r="271" spans="1:13" x14ac:dyDescent="0.3">
      <c r="A271" t="str">
        <f>B271&amp;-COUNTIF($B$4:B271,B271)</f>
        <v>H-526/1-2</v>
      </c>
      <c r="B271" s="8" t="s">
        <v>102</v>
      </c>
      <c r="C271" s="8"/>
      <c r="E271" s="9">
        <v>625000</v>
      </c>
      <c r="F271">
        <f t="shared" si="25"/>
        <v>25</v>
      </c>
      <c r="H271" t="str">
        <f>I271&amp;-COUNTIF($I$5:I271,I271)</f>
        <v>H-305-4</v>
      </c>
      <c r="I271" s="48" t="s">
        <v>24</v>
      </c>
      <c r="J271" s="8"/>
      <c r="L271" s="9">
        <v>100000</v>
      </c>
      <c r="M271">
        <f t="shared" si="26"/>
        <v>25</v>
      </c>
    </row>
    <row r="272" spans="1:13" x14ac:dyDescent="0.3">
      <c r="A272" t="str">
        <f>B272&amp;-COUNTIF($B$4:B272,B272)</f>
        <v>0</v>
      </c>
      <c r="B272" s="8"/>
      <c r="C272" s="8"/>
      <c r="E272" s="9"/>
      <c r="F272">
        <f t="shared" si="25"/>
        <v>0</v>
      </c>
      <c r="H272" t="str">
        <f>I272&amp;-COUNTIF($I$5:I272,I272)</f>
        <v>H-460-1</v>
      </c>
      <c r="I272" s="48" t="s">
        <v>91</v>
      </c>
      <c r="J272" s="8"/>
      <c r="L272" s="9">
        <v>700000</v>
      </c>
      <c r="M272">
        <f t="shared" si="26"/>
        <v>25</v>
      </c>
    </row>
    <row r="273" spans="1:14" x14ac:dyDescent="0.3">
      <c r="A273" t="str">
        <f>B273&amp;-COUNTIF($B$4:B273,B273)</f>
        <v>19/4/17 to 27/4/17-1</v>
      </c>
      <c r="B273" s="61" t="s">
        <v>433</v>
      </c>
      <c r="C273" s="53"/>
      <c r="D273" s="53"/>
      <c r="E273" s="53"/>
      <c r="F273" s="24">
        <v>26</v>
      </c>
      <c r="G273" s="14">
        <v>26</v>
      </c>
      <c r="H273" t="str">
        <f>I273&amp;-COUNTIF($I$5:I273,I273)</f>
        <v>0</v>
      </c>
      <c r="I273" s="14"/>
      <c r="J273" s="13"/>
      <c r="K273" s="14"/>
      <c r="L273" s="15"/>
      <c r="M273" s="24">
        <v>26</v>
      </c>
      <c r="N273" s="14">
        <v>26</v>
      </c>
    </row>
    <row r="274" spans="1:14" x14ac:dyDescent="0.3">
      <c r="A274" t="str">
        <f>B274&amp;-COUNTIF($B$4:B274,B274)</f>
        <v>H-294-1</v>
      </c>
      <c r="B274" s="8" t="s">
        <v>22</v>
      </c>
      <c r="C274" s="8">
        <v>42844</v>
      </c>
      <c r="D274" s="48" t="s">
        <v>434</v>
      </c>
      <c r="E274" s="9">
        <v>100000</v>
      </c>
      <c r="F274">
        <f t="shared" ref="F274:F297" si="27">IF(E274&gt;0,F273,0)</f>
        <v>26</v>
      </c>
      <c r="H274" t="str">
        <f>I274&amp;-COUNTIF($I$5:I274,I274)</f>
        <v>J-248-3</v>
      </c>
      <c r="I274" s="48" t="s">
        <v>150</v>
      </c>
      <c r="J274" s="8"/>
      <c r="K274" s="48" t="s">
        <v>435</v>
      </c>
      <c r="L274" s="9">
        <v>26500</v>
      </c>
      <c r="M274">
        <f t="shared" ref="M274:M297" si="28">IF(L274&gt;0,M273,0)</f>
        <v>26</v>
      </c>
    </row>
    <row r="275" spans="1:14" x14ac:dyDescent="0.3">
      <c r="A275" t="str">
        <f>B275&amp;-COUNTIF($B$4:B275,B275)</f>
        <v>Brokry-5</v>
      </c>
      <c r="B275" s="8" t="s">
        <v>361</v>
      </c>
      <c r="C275" s="8">
        <v>42844</v>
      </c>
      <c r="D275" s="48" t="s">
        <v>434</v>
      </c>
      <c r="E275" s="9">
        <v>31000</v>
      </c>
      <c r="F275">
        <f t="shared" si="27"/>
        <v>26</v>
      </c>
      <c r="H275" t="str">
        <f>I275&amp;-COUNTIF($I$5:I275,I275)</f>
        <v>J-248-4</v>
      </c>
      <c r="I275" s="48" t="s">
        <v>150</v>
      </c>
      <c r="J275" s="8"/>
      <c r="K275" s="48" t="s">
        <v>335</v>
      </c>
      <c r="L275" s="9">
        <v>1200000</v>
      </c>
      <c r="M275">
        <f t="shared" si="28"/>
        <v>26</v>
      </c>
    </row>
    <row r="276" spans="1:14" x14ac:dyDescent="0.3">
      <c r="A276" t="str">
        <f>B276&amp;-COUNTIF($B$4:B276,B276)</f>
        <v>H-465-4</v>
      </c>
      <c r="B276" s="8" t="s">
        <v>93</v>
      </c>
      <c r="C276" s="8">
        <v>42847</v>
      </c>
      <c r="D276" s="48" t="s">
        <v>402</v>
      </c>
      <c r="E276" s="9">
        <v>825000</v>
      </c>
      <c r="F276">
        <f t="shared" si="27"/>
        <v>26</v>
      </c>
      <c r="H276" t="str">
        <f>I276&amp;-COUNTIF($I$5:I276,I276)</f>
        <v>J-248-5</v>
      </c>
      <c r="I276" s="48" t="s">
        <v>150</v>
      </c>
      <c r="J276" s="8"/>
      <c r="K276" s="48" t="s">
        <v>436</v>
      </c>
      <c r="L276" s="9">
        <v>2700000</v>
      </c>
      <c r="M276">
        <f t="shared" si="28"/>
        <v>26</v>
      </c>
    </row>
    <row r="277" spans="1:14" x14ac:dyDescent="0.3">
      <c r="A277" t="str">
        <f>B277&amp;-COUNTIF($B$4:B277,B277)</f>
        <v>H-460-1</v>
      </c>
      <c r="B277" s="8" t="s">
        <v>91</v>
      </c>
      <c r="C277" s="8">
        <v>42847</v>
      </c>
      <c r="D277" s="48" t="s">
        <v>402</v>
      </c>
      <c r="E277" s="9">
        <v>656250</v>
      </c>
      <c r="F277">
        <f t="shared" si="27"/>
        <v>26</v>
      </c>
      <c r="H277" t="str">
        <f>I277&amp;-COUNTIF($I$5:I277,I277)</f>
        <v>mamu shajhan-4</v>
      </c>
      <c r="I277" s="48" t="s">
        <v>205</v>
      </c>
      <c r="J277" s="8"/>
      <c r="K277" s="48" t="s">
        <v>375</v>
      </c>
      <c r="L277" s="9">
        <v>400000</v>
      </c>
      <c r="M277">
        <f t="shared" si="28"/>
        <v>26</v>
      </c>
    </row>
    <row r="278" spans="1:14" x14ac:dyDescent="0.3">
      <c r="A278" t="str">
        <f>B278&amp;-COUNTIF($B$4:B278,B278)</f>
        <v>Talib-4</v>
      </c>
      <c r="B278" s="8" t="s">
        <v>353</v>
      </c>
      <c r="C278" s="8">
        <v>42847</v>
      </c>
      <c r="D278" s="48" t="s">
        <v>390</v>
      </c>
      <c r="E278" s="9">
        <v>150000</v>
      </c>
      <c r="F278">
        <f t="shared" si="27"/>
        <v>26</v>
      </c>
      <c r="H278" t="str">
        <f>I278&amp;-COUNTIF($I$5:I278,I278)</f>
        <v>D-25 Comercial-1</v>
      </c>
      <c r="I278" s="48" t="s">
        <v>143</v>
      </c>
      <c r="J278" s="8"/>
      <c r="L278" s="9">
        <v>1200000</v>
      </c>
      <c r="M278">
        <f t="shared" si="28"/>
        <v>26</v>
      </c>
    </row>
    <row r="279" spans="1:14" x14ac:dyDescent="0.3">
      <c r="A279" t="str">
        <f>B279&amp;-COUNTIF($B$4:B279,B279)</f>
        <v>H-446 TO 451-2</v>
      </c>
      <c r="B279" s="8" t="s">
        <v>86</v>
      </c>
      <c r="C279" s="8"/>
      <c r="D279" s="48" t="s">
        <v>437</v>
      </c>
      <c r="E279" s="9">
        <v>330000</v>
      </c>
      <c r="F279">
        <f t="shared" si="27"/>
        <v>26</v>
      </c>
      <c r="H279" t="str">
        <f>I279&amp;-COUNTIF($I$5:I279,I279)</f>
        <v>ABL Locker-1</v>
      </c>
      <c r="I279" s="48" t="s">
        <v>438</v>
      </c>
      <c r="J279" s="8"/>
      <c r="K279" s="48" t="s">
        <v>13</v>
      </c>
      <c r="L279" s="9">
        <v>2000000</v>
      </c>
      <c r="M279">
        <f t="shared" si="28"/>
        <v>26</v>
      </c>
    </row>
    <row r="280" spans="1:14" x14ac:dyDescent="0.3">
      <c r="A280" t="str">
        <f>B280&amp;-COUNTIF($B$4:B280,B280)</f>
        <v>H-375-2</v>
      </c>
      <c r="B280" s="8" t="s">
        <v>59</v>
      </c>
      <c r="C280" s="8"/>
      <c r="D280" s="48" t="s">
        <v>439</v>
      </c>
      <c r="E280" s="9">
        <v>200000</v>
      </c>
      <c r="F280">
        <f t="shared" si="27"/>
        <v>26</v>
      </c>
      <c r="H280" t="str">
        <f>I280&amp;-COUNTIF($I$5:I280,I280)</f>
        <v>ABL Locker-2</v>
      </c>
      <c r="I280" s="48" t="s">
        <v>438</v>
      </c>
      <c r="J280" s="8"/>
      <c r="K280" s="48" t="s">
        <v>13</v>
      </c>
      <c r="L280" s="9">
        <v>1150000</v>
      </c>
      <c r="M280">
        <f t="shared" si="28"/>
        <v>26</v>
      </c>
    </row>
    <row r="281" spans="1:14" x14ac:dyDescent="0.3">
      <c r="A281" t="str">
        <f>B281&amp;-COUNTIF($B$4:B281,B281)</f>
        <v>J-248-2</v>
      </c>
      <c r="B281" s="8" t="s">
        <v>150</v>
      </c>
      <c r="C281" s="8"/>
      <c r="D281" s="48" t="s">
        <v>440</v>
      </c>
      <c r="E281" s="9">
        <v>2700000</v>
      </c>
      <c r="F281">
        <f t="shared" si="27"/>
        <v>26</v>
      </c>
      <c r="H281" t="str">
        <f>I281&amp;-COUNTIF($I$5:I281,I281)</f>
        <v>ABL Locker-3</v>
      </c>
      <c r="I281" s="48" t="s">
        <v>438</v>
      </c>
      <c r="J281" s="8"/>
      <c r="K281" s="48" t="s">
        <v>13</v>
      </c>
      <c r="L281" s="9">
        <v>1000000</v>
      </c>
      <c r="M281">
        <f t="shared" si="28"/>
        <v>26</v>
      </c>
    </row>
    <row r="282" spans="1:14" x14ac:dyDescent="0.3">
      <c r="A282" t="str">
        <f>B282&amp;-COUNTIF($B$4:B282,B282)</f>
        <v>H-446 TO 451-3</v>
      </c>
      <c r="B282" s="8" t="s">
        <v>86</v>
      </c>
      <c r="C282" s="8"/>
      <c r="D282" s="48" t="s">
        <v>437</v>
      </c>
      <c r="E282" s="9">
        <v>680000</v>
      </c>
      <c r="F282">
        <f t="shared" si="27"/>
        <v>26</v>
      </c>
      <c r="H282" t="str">
        <f>I282&amp;-COUNTIF($I$5:I282,I282)</f>
        <v>ABL Locker-4</v>
      </c>
      <c r="I282" s="48" t="s">
        <v>438</v>
      </c>
      <c r="J282" s="8"/>
      <c r="K282" s="48" t="s">
        <v>13</v>
      </c>
      <c r="L282" s="9">
        <v>500000</v>
      </c>
      <c r="M282">
        <f t="shared" si="28"/>
        <v>26</v>
      </c>
    </row>
    <row r="283" spans="1:14" x14ac:dyDescent="0.3">
      <c r="A283" t="str">
        <f>B283&amp;-COUNTIF($B$4:B283,B283)</f>
        <v>H-446 TO 451-4</v>
      </c>
      <c r="B283" s="8" t="s">
        <v>86</v>
      </c>
      <c r="C283" s="8"/>
      <c r="D283" s="48" t="s">
        <v>437</v>
      </c>
      <c r="E283" s="9">
        <v>690000</v>
      </c>
      <c r="F283">
        <f t="shared" si="27"/>
        <v>26</v>
      </c>
      <c r="H283" t="str">
        <f>I283&amp;-COUNTIF($I$5:I283,I283)</f>
        <v>Kheaban-113-4</v>
      </c>
      <c r="I283" s="48" t="s">
        <v>284</v>
      </c>
      <c r="J283" s="8"/>
      <c r="K283" s="48" t="s">
        <v>441</v>
      </c>
      <c r="L283" s="9">
        <v>1689160</v>
      </c>
      <c r="M283">
        <f t="shared" si="28"/>
        <v>26</v>
      </c>
    </row>
    <row r="284" spans="1:14" x14ac:dyDescent="0.3">
      <c r="A284" t="str">
        <f>B284&amp;-COUNTIF($B$4:B284,B284)</f>
        <v>H-446 TO 451-5</v>
      </c>
      <c r="B284" s="8" t="s">
        <v>86</v>
      </c>
      <c r="C284" s="8"/>
      <c r="D284" s="48" t="s">
        <v>335</v>
      </c>
      <c r="E284" s="9">
        <v>100000</v>
      </c>
      <c r="F284">
        <f t="shared" si="27"/>
        <v>26</v>
      </c>
      <c r="H284" t="str">
        <f>I284&amp;-COUNTIF($I$5:I284,I284)</f>
        <v>H-343 House-1</v>
      </c>
      <c r="I284" s="48" t="s">
        <v>181</v>
      </c>
      <c r="J284" s="8"/>
      <c r="L284" s="9">
        <v>96000</v>
      </c>
      <c r="M284">
        <f t="shared" si="28"/>
        <v>26</v>
      </c>
    </row>
    <row r="285" spans="1:14" x14ac:dyDescent="0.3">
      <c r="A285" t="str">
        <f>B285&amp;-COUNTIF($B$4:B285,B285)</f>
        <v>H-513-1</v>
      </c>
      <c r="B285" s="8" t="s">
        <v>101</v>
      </c>
      <c r="C285" s="8"/>
      <c r="D285" s="48" t="s">
        <v>442</v>
      </c>
      <c r="E285" s="9">
        <v>1685000</v>
      </c>
      <c r="F285">
        <f t="shared" si="27"/>
        <v>26</v>
      </c>
      <c r="H285" t="str">
        <f>I285&amp;-COUNTIF($I$5:I285,I285)</f>
        <v>H-460-2</v>
      </c>
      <c r="I285" s="48" t="s">
        <v>91</v>
      </c>
      <c r="J285" s="8"/>
      <c r="K285" s="48" t="s">
        <v>443</v>
      </c>
      <c r="L285" s="9">
        <v>500000</v>
      </c>
      <c r="M285">
        <f t="shared" si="28"/>
        <v>26</v>
      </c>
    </row>
    <row r="286" spans="1:14" x14ac:dyDescent="0.3">
      <c r="A286" t="str">
        <f>B286&amp;-COUNTIF($B$4:B286,B286)</f>
        <v>Kheaban-113-1</v>
      </c>
      <c r="B286" s="8" t="s">
        <v>284</v>
      </c>
      <c r="C286" s="8"/>
      <c r="E286" s="9">
        <v>800000</v>
      </c>
      <c r="F286">
        <f t="shared" si="27"/>
        <v>26</v>
      </c>
      <c r="H286" t="str">
        <f>I286&amp;-COUNTIF($I$5:I286,I286)</f>
        <v>H-460-3</v>
      </c>
      <c r="I286" s="48" t="s">
        <v>91</v>
      </c>
      <c r="J286" s="8"/>
      <c r="K286" s="48" t="s">
        <v>443</v>
      </c>
      <c r="L286" s="9">
        <v>500000</v>
      </c>
      <c r="M286">
        <f t="shared" si="28"/>
        <v>26</v>
      </c>
    </row>
    <row r="287" spans="1:14" x14ac:dyDescent="0.3">
      <c r="A287" t="str">
        <f>B287&amp;-COUNTIF($B$4:B287,B287)</f>
        <v>H-535-1</v>
      </c>
      <c r="B287" s="8" t="s">
        <v>104</v>
      </c>
      <c r="C287" s="8"/>
      <c r="E287" s="9">
        <v>1419800</v>
      </c>
      <c r="F287">
        <f t="shared" si="27"/>
        <v>26</v>
      </c>
      <c r="H287" t="str">
        <f>I287&amp;-COUNTIF($I$5:I287,I287)</f>
        <v>Meezan Irfan-24</v>
      </c>
      <c r="I287" s="48" t="s">
        <v>15</v>
      </c>
      <c r="J287" s="8"/>
      <c r="K287" s="48" t="s">
        <v>284</v>
      </c>
      <c r="L287" s="9">
        <v>700000</v>
      </c>
      <c r="M287">
        <f t="shared" si="28"/>
        <v>26</v>
      </c>
    </row>
    <row r="288" spans="1:14" x14ac:dyDescent="0.3">
      <c r="A288" t="str">
        <f>B288&amp;-COUNTIF($B$4:B288,B288)</f>
        <v>H-534-1</v>
      </c>
      <c r="B288" s="8" t="s">
        <v>103</v>
      </c>
      <c r="C288" s="8"/>
      <c r="E288" s="9">
        <v>1419800</v>
      </c>
      <c r="F288">
        <f t="shared" si="27"/>
        <v>26</v>
      </c>
      <c r="H288" t="str">
        <f>I288&amp;-COUNTIF($I$5:I288,I288)</f>
        <v>Hajj 2017-1</v>
      </c>
      <c r="I288" s="48" t="s">
        <v>200</v>
      </c>
      <c r="J288" s="8"/>
      <c r="L288" s="9">
        <v>1400000</v>
      </c>
      <c r="M288">
        <f t="shared" si="28"/>
        <v>26</v>
      </c>
    </row>
    <row r="289" spans="1:14" x14ac:dyDescent="0.3">
      <c r="A289" t="str">
        <f>B289&amp;-COUNTIF($B$4:B289,B289)</f>
        <v>ABL locker-1</v>
      </c>
      <c r="B289" s="8" t="s">
        <v>444</v>
      </c>
      <c r="C289" s="8"/>
      <c r="E289" s="9">
        <v>1400000</v>
      </c>
      <c r="F289">
        <f t="shared" si="27"/>
        <v>26</v>
      </c>
      <c r="H289" t="str">
        <f>I289&amp;-COUNTIF($I$5:I289,I289)</f>
        <v>Hajj 2017-2</v>
      </c>
      <c r="I289" s="48" t="s">
        <v>200</v>
      </c>
      <c r="J289" s="8"/>
      <c r="K289" s="48" t="s">
        <v>445</v>
      </c>
      <c r="L289" s="9">
        <v>1300</v>
      </c>
      <c r="M289">
        <f t="shared" si="28"/>
        <v>26</v>
      </c>
    </row>
    <row r="290" spans="1:14" x14ac:dyDescent="0.3">
      <c r="A290" t="str">
        <f>B290&amp;-COUNTIF($B$4:B290,B290)</f>
        <v>Meezan Irfan-25</v>
      </c>
      <c r="B290" s="8" t="s">
        <v>15</v>
      </c>
      <c r="C290" s="8"/>
      <c r="D290" s="48" t="s">
        <v>446</v>
      </c>
      <c r="E290" s="9">
        <v>1000000</v>
      </c>
      <c r="F290">
        <f t="shared" si="27"/>
        <v>26</v>
      </c>
      <c r="H290" t="str">
        <f>I290&amp;-COUNTIF($I$5:I290,I290)</f>
        <v>misc shop-10</v>
      </c>
      <c r="I290" s="48" t="s">
        <v>209</v>
      </c>
      <c r="J290" s="8"/>
      <c r="L290" s="9">
        <v>16200</v>
      </c>
      <c r="M290">
        <f t="shared" si="28"/>
        <v>26</v>
      </c>
    </row>
    <row r="291" spans="1:14" x14ac:dyDescent="0.3">
      <c r="A291" t="str">
        <f>B291&amp;-COUNTIF($B$4:B291,B291)</f>
        <v>Kheaban-113-2</v>
      </c>
      <c r="B291" s="8" t="s">
        <v>284</v>
      </c>
      <c r="C291" s="8"/>
      <c r="E291" s="9">
        <v>500000</v>
      </c>
      <c r="F291">
        <f t="shared" si="27"/>
        <v>26</v>
      </c>
      <c r="H291" t="str">
        <f>I291&amp;-COUNTIF($I$5:I291,I291)</f>
        <v>H-513-1</v>
      </c>
      <c r="I291" s="48" t="s">
        <v>101</v>
      </c>
      <c r="J291" s="8">
        <v>42852</v>
      </c>
      <c r="K291" s="48" t="s">
        <v>447</v>
      </c>
      <c r="L291" s="9">
        <v>980000</v>
      </c>
      <c r="M291">
        <f t="shared" si="28"/>
        <v>26</v>
      </c>
    </row>
    <row r="292" spans="1:14" x14ac:dyDescent="0.3">
      <c r="A292" t="str">
        <f>B292&amp;-COUNTIF($B$4:B292,B292)</f>
        <v>H-335 TO 342-2</v>
      </c>
      <c r="B292" s="8" t="s">
        <v>28</v>
      </c>
      <c r="C292" s="8"/>
      <c r="D292" s="48" t="s">
        <v>448</v>
      </c>
      <c r="E292" s="9">
        <v>1200000</v>
      </c>
      <c r="F292">
        <f t="shared" si="27"/>
        <v>26</v>
      </c>
      <c r="H292" t="str">
        <f>I292&amp;-COUNTIF($I$5:I292,I292)</f>
        <v>Hadi-10</v>
      </c>
      <c r="I292" s="48" t="s">
        <v>385</v>
      </c>
      <c r="J292" s="8"/>
      <c r="L292" s="9">
        <v>88000</v>
      </c>
      <c r="M292">
        <f t="shared" si="28"/>
        <v>26</v>
      </c>
    </row>
    <row r="293" spans="1:14" x14ac:dyDescent="0.3">
      <c r="A293" t="str">
        <f>B293&amp;-COUNTIF($B$4:B293,B293)</f>
        <v>H-335 TO 342-3</v>
      </c>
      <c r="B293" s="8" t="s">
        <v>28</v>
      </c>
      <c r="C293" s="8"/>
      <c r="D293" s="48" t="s">
        <v>448</v>
      </c>
      <c r="E293" s="9">
        <v>2487300</v>
      </c>
      <c r="F293">
        <f t="shared" si="27"/>
        <v>26</v>
      </c>
      <c r="H293" t="str">
        <f>I293&amp;-COUNTIF($I$5:I293,I293)</f>
        <v>Park-8</v>
      </c>
      <c r="I293" s="48" t="s">
        <v>449</v>
      </c>
      <c r="J293" s="8"/>
      <c r="L293" s="9">
        <v>2125</v>
      </c>
      <c r="M293">
        <f t="shared" si="28"/>
        <v>26</v>
      </c>
    </row>
    <row r="294" spans="1:14" x14ac:dyDescent="0.3">
      <c r="A294" t="str">
        <f>B294&amp;-COUNTIF($B$4:B294,B294)</f>
        <v>H-306-2</v>
      </c>
      <c r="B294" s="8" t="s">
        <v>26</v>
      </c>
      <c r="C294" s="8"/>
      <c r="D294" s="48" t="s">
        <v>450</v>
      </c>
      <c r="E294" s="9">
        <v>2050000</v>
      </c>
      <c r="F294">
        <f t="shared" si="27"/>
        <v>26</v>
      </c>
      <c r="H294" t="str">
        <f>I294&amp;-COUNTIF($I$5:I294,I294)</f>
        <v>Khalid Rafi-11</v>
      </c>
      <c r="I294" s="48" t="s">
        <v>399</v>
      </c>
      <c r="J294" s="8"/>
      <c r="K294" s="48" t="s">
        <v>451</v>
      </c>
      <c r="L294" s="9">
        <v>2690</v>
      </c>
      <c r="M294">
        <f t="shared" si="28"/>
        <v>26</v>
      </c>
    </row>
    <row r="295" spans="1:14" x14ac:dyDescent="0.3">
      <c r="A295" t="str">
        <f>B295&amp;-COUNTIF($B$4:B295,B295)</f>
        <v>H-537-1</v>
      </c>
      <c r="B295" s="8" t="s">
        <v>105</v>
      </c>
      <c r="C295" s="8"/>
      <c r="D295" s="48" t="s">
        <v>452</v>
      </c>
      <c r="E295" s="9">
        <v>380000</v>
      </c>
      <c r="F295">
        <f t="shared" si="27"/>
        <v>26</v>
      </c>
      <c r="H295" t="str">
        <f>I295&amp;-COUNTIF($I$5:I295,I295)</f>
        <v>H-471 TO 475-1</v>
      </c>
      <c r="I295" s="48" t="s">
        <v>453</v>
      </c>
      <c r="J295" s="8"/>
      <c r="K295" s="48" t="s">
        <v>454</v>
      </c>
      <c r="L295" s="9">
        <v>500000</v>
      </c>
      <c r="M295">
        <f t="shared" si="28"/>
        <v>26</v>
      </c>
    </row>
    <row r="296" spans="1:14" x14ac:dyDescent="0.3">
      <c r="A296" t="str">
        <f>B296&amp;-COUNTIF($B$4:B296,B296)</f>
        <v>H-293-7</v>
      </c>
      <c r="B296" s="8" t="s">
        <v>20</v>
      </c>
      <c r="C296" s="8"/>
      <c r="D296" s="48" t="s">
        <v>455</v>
      </c>
      <c r="E296" s="9">
        <v>500000</v>
      </c>
      <c r="F296">
        <f t="shared" si="27"/>
        <v>26</v>
      </c>
      <c r="H296" t="str">
        <f>I296&amp;-COUNTIF($I$5:I296,I296)</f>
        <v>H-471 TO 475-2</v>
      </c>
      <c r="I296" s="48" t="s">
        <v>453</v>
      </c>
      <c r="J296" s="8"/>
      <c r="L296" s="9">
        <v>100000</v>
      </c>
      <c r="M296">
        <f t="shared" si="28"/>
        <v>26</v>
      </c>
    </row>
    <row r="297" spans="1:14" x14ac:dyDescent="0.3">
      <c r="A297" t="str">
        <f>B297&amp;-COUNTIF($B$4:B297,B297)</f>
        <v>0</v>
      </c>
      <c r="B297" s="8"/>
      <c r="C297" s="8"/>
      <c r="E297" s="9"/>
      <c r="F297">
        <f t="shared" si="27"/>
        <v>0</v>
      </c>
      <c r="H297" t="str">
        <f>I297&amp;-COUNTIF($I$5:I297,I297)</f>
        <v>H-306-1</v>
      </c>
      <c r="I297" s="48" t="s">
        <v>26</v>
      </c>
      <c r="J297" s="8"/>
      <c r="K297" s="48" t="s">
        <v>448</v>
      </c>
      <c r="L297" s="9">
        <v>200000</v>
      </c>
      <c r="M297">
        <f t="shared" si="28"/>
        <v>26</v>
      </c>
    </row>
    <row r="298" spans="1:14" x14ac:dyDescent="0.3">
      <c r="A298" t="str">
        <f>B298&amp;-COUNTIF($B$4:B298,B298)</f>
        <v>28/4 to 10/5-1</v>
      </c>
      <c r="B298" s="61" t="s">
        <v>456</v>
      </c>
      <c r="C298" s="53"/>
      <c r="D298" s="53"/>
      <c r="E298" s="53"/>
      <c r="F298" s="24">
        <v>27</v>
      </c>
      <c r="G298" s="14">
        <v>27</v>
      </c>
      <c r="H298" t="str">
        <f>I298&amp;-COUNTIF($I$5:I298,I298)</f>
        <v>0</v>
      </c>
      <c r="I298" s="14"/>
      <c r="J298" s="13"/>
      <c r="K298" s="14"/>
      <c r="L298" s="15"/>
      <c r="M298" s="24">
        <v>27</v>
      </c>
      <c r="N298" s="14">
        <v>27</v>
      </c>
    </row>
    <row r="299" spans="1:14" x14ac:dyDescent="0.3">
      <c r="A299" t="str">
        <f>B299&amp;-COUNTIF($B$4:B299,B299)</f>
        <v>H-335 TO 342-4</v>
      </c>
      <c r="B299" s="8" t="s">
        <v>28</v>
      </c>
      <c r="C299" s="8">
        <v>42853</v>
      </c>
      <c r="D299" s="48" t="s">
        <v>404</v>
      </c>
      <c r="E299" s="9">
        <v>1045000</v>
      </c>
      <c r="F299">
        <f t="shared" ref="F299:F339" si="29">IF(E299&gt;0,F298,0)</f>
        <v>27</v>
      </c>
      <c r="H299" t="str">
        <f>I299&amp;-COUNTIF($I$5:I299,I299)</f>
        <v>H-335 TO 342-7</v>
      </c>
      <c r="I299" s="48" t="s">
        <v>28</v>
      </c>
      <c r="J299" s="8">
        <v>42853</v>
      </c>
      <c r="K299" s="48" t="s">
        <v>335</v>
      </c>
      <c r="L299" s="9">
        <v>10000</v>
      </c>
      <c r="M299">
        <f t="shared" ref="M299:M339" si="30">IF(L299&gt;0,M298,0)</f>
        <v>27</v>
      </c>
    </row>
    <row r="300" spans="1:14" x14ac:dyDescent="0.3">
      <c r="A300" t="str">
        <f>B300&amp;-COUNTIF($B$4:B300,B300)</f>
        <v>H Deal-1</v>
      </c>
      <c r="B300" s="8" t="s">
        <v>19</v>
      </c>
      <c r="C300" s="8"/>
      <c r="E300" s="9">
        <v>3040000</v>
      </c>
      <c r="F300">
        <f t="shared" si="29"/>
        <v>27</v>
      </c>
      <c r="H300" t="str">
        <f>I300&amp;-COUNTIF($I$5:I300,I300)</f>
        <v>H-335 TO 342-8</v>
      </c>
      <c r="I300" s="48" t="s">
        <v>28</v>
      </c>
      <c r="J300" s="8"/>
      <c r="K300" s="48" t="s">
        <v>335</v>
      </c>
      <c r="L300" s="9">
        <v>2487300</v>
      </c>
      <c r="M300">
        <f t="shared" si="30"/>
        <v>27</v>
      </c>
    </row>
    <row r="301" spans="1:14" x14ac:dyDescent="0.3">
      <c r="A301" t="str">
        <f>B301&amp;-COUNTIF($B$4:B301,B301)</f>
        <v>Royal-190-1</v>
      </c>
      <c r="B301" s="8" t="s">
        <v>127</v>
      </c>
      <c r="C301" s="8"/>
      <c r="D301" s="48" t="s">
        <v>418</v>
      </c>
      <c r="E301" s="9">
        <v>350000</v>
      </c>
      <c r="F301">
        <f t="shared" si="29"/>
        <v>27</v>
      </c>
      <c r="H301" t="str">
        <f>I301&amp;-COUNTIF($I$5:I301,I301)</f>
        <v>H Deal-1</v>
      </c>
      <c r="I301" s="48" t="s">
        <v>19</v>
      </c>
      <c r="J301" s="8"/>
      <c r="K301" s="48" t="s">
        <v>457</v>
      </c>
      <c r="L301" s="9">
        <v>500000</v>
      </c>
      <c r="M301">
        <f t="shared" si="30"/>
        <v>27</v>
      </c>
    </row>
    <row r="302" spans="1:14" x14ac:dyDescent="0.3">
      <c r="A302" t="str">
        <f>B302&amp;-COUNTIF($B$4:B302,B302)</f>
        <v>Brokry-6</v>
      </c>
      <c r="B302" s="8" t="s">
        <v>361</v>
      </c>
      <c r="C302" s="8"/>
      <c r="D302" s="48" t="s">
        <v>458</v>
      </c>
      <c r="E302" s="9">
        <v>12500</v>
      </c>
      <c r="F302">
        <f t="shared" si="29"/>
        <v>27</v>
      </c>
      <c r="H302" t="str">
        <f>I302&amp;-COUNTIF($I$5:I302,I302)</f>
        <v>H-427-2</v>
      </c>
      <c r="I302" s="48" t="s">
        <v>77</v>
      </c>
      <c r="J302" s="8"/>
      <c r="K302" s="48" t="s">
        <v>271</v>
      </c>
      <c r="L302" s="9">
        <v>1240000</v>
      </c>
      <c r="M302">
        <f t="shared" si="30"/>
        <v>27</v>
      </c>
    </row>
    <row r="303" spans="1:14" x14ac:dyDescent="0.3">
      <c r="A303" t="str">
        <f>B303&amp;-COUNTIF($B$4:B303,B303)</f>
        <v>H-375-3</v>
      </c>
      <c r="B303" s="8" t="s">
        <v>59</v>
      </c>
      <c r="C303" s="8"/>
      <c r="D303" s="48" t="s">
        <v>459</v>
      </c>
      <c r="E303" s="9">
        <v>130000</v>
      </c>
      <c r="F303">
        <f t="shared" si="29"/>
        <v>27</v>
      </c>
      <c r="H303" t="str">
        <f>I303&amp;-COUNTIF($I$5:I303,I303)</f>
        <v>H-426-4</v>
      </c>
      <c r="I303" s="48" t="s">
        <v>76</v>
      </c>
      <c r="J303" s="8"/>
      <c r="K303" s="48" t="s">
        <v>271</v>
      </c>
      <c r="L303" s="9">
        <v>1300000</v>
      </c>
      <c r="M303">
        <f t="shared" si="30"/>
        <v>27</v>
      </c>
    </row>
    <row r="304" spans="1:14" x14ac:dyDescent="0.3">
      <c r="A304" t="str">
        <f>B304&amp;-COUNTIF($B$4:B304,B304)</f>
        <v>Umer Aslam-1</v>
      </c>
      <c r="B304" s="8" t="s">
        <v>219</v>
      </c>
      <c r="C304" s="8"/>
      <c r="D304" s="48" t="s">
        <v>375</v>
      </c>
      <c r="E304" s="9">
        <v>3100000</v>
      </c>
      <c r="F304">
        <f t="shared" si="29"/>
        <v>27</v>
      </c>
      <c r="H304" t="str">
        <f>I304&amp;-COUNTIF($I$5:I304,I304)</f>
        <v>Phase V-1</v>
      </c>
      <c r="I304" s="48" t="s">
        <v>161</v>
      </c>
      <c r="J304" s="8"/>
      <c r="K304" s="48" t="s">
        <v>460</v>
      </c>
      <c r="L304" s="9">
        <v>70000</v>
      </c>
      <c r="M304">
        <f t="shared" si="30"/>
        <v>27</v>
      </c>
    </row>
    <row r="305" spans="1:13" x14ac:dyDescent="0.3">
      <c r="A305" t="str">
        <f>B305&amp;-COUNTIF($B$4:B305,B305)</f>
        <v>Abdul Rehman-1</v>
      </c>
      <c r="B305" s="8" t="s">
        <v>190</v>
      </c>
      <c r="C305" s="8"/>
      <c r="D305" s="48" t="s">
        <v>335</v>
      </c>
      <c r="E305" s="9">
        <v>120000</v>
      </c>
      <c r="F305">
        <f t="shared" si="29"/>
        <v>27</v>
      </c>
      <c r="H305" t="str">
        <f>I305&amp;-COUNTIF($I$5:I305,I305)</f>
        <v>Ali-Lasani-6</v>
      </c>
      <c r="I305" s="48" t="s">
        <v>383</v>
      </c>
      <c r="J305" s="8"/>
      <c r="K305" s="48" t="s">
        <v>461</v>
      </c>
      <c r="L305" s="9">
        <v>835000</v>
      </c>
      <c r="M305">
        <f t="shared" si="30"/>
        <v>27</v>
      </c>
    </row>
    <row r="306" spans="1:13" x14ac:dyDescent="0.3">
      <c r="A306" t="str">
        <f>B306&amp;-COUNTIF($B$4:B306,B306)</f>
        <v>H-541-1</v>
      </c>
      <c r="B306" s="8" t="s">
        <v>106</v>
      </c>
      <c r="C306" s="8"/>
      <c r="D306" s="48" t="s">
        <v>452</v>
      </c>
      <c r="E306" s="9">
        <v>432000</v>
      </c>
      <c r="F306">
        <f t="shared" si="29"/>
        <v>27</v>
      </c>
      <c r="H306" t="str">
        <f>I306&amp;-COUNTIF($I$5:I306,I306)</f>
        <v>H-375-1</v>
      </c>
      <c r="I306" s="48" t="s">
        <v>59</v>
      </c>
      <c r="J306" s="8"/>
      <c r="K306" s="48" t="s">
        <v>460</v>
      </c>
      <c r="L306" s="9">
        <v>14500</v>
      </c>
      <c r="M306">
        <f t="shared" si="30"/>
        <v>27</v>
      </c>
    </row>
    <row r="307" spans="1:13" x14ac:dyDescent="0.3">
      <c r="A307" t="str">
        <f>B307&amp;-COUNTIF($B$4:B307,B307)</f>
        <v>H-375-4</v>
      </c>
      <c r="B307" s="8" t="s">
        <v>59</v>
      </c>
      <c r="C307" s="8"/>
      <c r="E307" s="9">
        <v>250088</v>
      </c>
      <c r="F307">
        <f t="shared" si="29"/>
        <v>27</v>
      </c>
      <c r="H307" t="str">
        <f>I307&amp;-COUNTIF($I$5:I307,I307)</f>
        <v>Ali-Lasani-7</v>
      </c>
      <c r="I307" s="48" t="s">
        <v>383</v>
      </c>
      <c r="J307" s="8"/>
      <c r="K307" s="48" t="s">
        <v>335</v>
      </c>
      <c r="L307" s="9">
        <v>200000</v>
      </c>
      <c r="M307">
        <f t="shared" si="30"/>
        <v>27</v>
      </c>
    </row>
    <row r="308" spans="1:13" x14ac:dyDescent="0.3">
      <c r="A308" t="str">
        <f>B308&amp;-COUNTIF($B$4:B308,B308)</f>
        <v>ABL-3</v>
      </c>
      <c r="B308" s="8" t="s">
        <v>357</v>
      </c>
      <c r="C308" s="8"/>
      <c r="D308" s="48" t="s">
        <v>154</v>
      </c>
      <c r="E308" s="9">
        <v>300000</v>
      </c>
      <c r="F308">
        <f t="shared" si="29"/>
        <v>27</v>
      </c>
      <c r="H308" t="str">
        <f>I308&amp;-COUNTIF($I$5:I308,I308)</f>
        <v>H-471-3</v>
      </c>
      <c r="I308" s="48" t="s">
        <v>96</v>
      </c>
      <c r="J308" s="8"/>
      <c r="K308" s="48" t="s">
        <v>375</v>
      </c>
      <c r="L308" s="9">
        <v>2059000</v>
      </c>
      <c r="M308">
        <f t="shared" si="30"/>
        <v>27</v>
      </c>
    </row>
    <row r="309" spans="1:13" x14ac:dyDescent="0.3">
      <c r="A309" t="str">
        <f>B309&amp;-COUNTIF($B$4:B309,B309)</f>
        <v>H-356-1</v>
      </c>
      <c r="B309" s="8" t="s">
        <v>44</v>
      </c>
      <c r="C309" s="8"/>
      <c r="D309" s="48" t="s">
        <v>335</v>
      </c>
      <c r="E309" s="9">
        <v>110000</v>
      </c>
      <c r="F309">
        <f t="shared" si="29"/>
        <v>27</v>
      </c>
      <c r="H309" t="str">
        <f>I309&amp;-COUNTIF($I$5:I309,I309)</f>
        <v>H-343 House-2</v>
      </c>
      <c r="I309" s="48" t="s">
        <v>181</v>
      </c>
      <c r="J309" s="8"/>
      <c r="K309" s="48" t="s">
        <v>462</v>
      </c>
      <c r="L309" s="9">
        <v>25000</v>
      </c>
      <c r="M309">
        <f t="shared" si="30"/>
        <v>27</v>
      </c>
    </row>
    <row r="310" spans="1:13" x14ac:dyDescent="0.3">
      <c r="A310" t="str">
        <f>B310&amp;-COUNTIF($B$4:B310,B310)</f>
        <v>H-356-2</v>
      </c>
      <c r="B310" s="8" t="s">
        <v>44</v>
      </c>
      <c r="C310" s="8"/>
      <c r="D310" s="48" t="s">
        <v>335</v>
      </c>
      <c r="E310" s="9">
        <v>90000</v>
      </c>
      <c r="F310">
        <f t="shared" si="29"/>
        <v>27</v>
      </c>
      <c r="H310" t="str">
        <f>I310&amp;-COUNTIF($I$5:I310,I310)</f>
        <v>Dawood Uncle-6</v>
      </c>
      <c r="I310" s="48" t="s">
        <v>392</v>
      </c>
      <c r="J310" s="8"/>
      <c r="L310" s="9">
        <v>130000</v>
      </c>
      <c r="M310">
        <f t="shared" si="30"/>
        <v>27</v>
      </c>
    </row>
    <row r="311" spans="1:13" x14ac:dyDescent="0.3">
      <c r="A311" t="str">
        <f>B311&amp;-COUNTIF($B$4:B311,B311)</f>
        <v>H-356-3</v>
      </c>
      <c r="B311" s="8" t="s">
        <v>44</v>
      </c>
      <c r="C311" s="8"/>
      <c r="D311" s="48" t="s">
        <v>335</v>
      </c>
      <c r="E311" s="9">
        <v>800000</v>
      </c>
      <c r="F311">
        <f t="shared" si="29"/>
        <v>27</v>
      </c>
      <c r="H311" t="str">
        <f>I311&amp;-COUNTIF($I$5:I311,I311)</f>
        <v>abl-5</v>
      </c>
      <c r="I311" s="48" t="s">
        <v>9</v>
      </c>
      <c r="J311" s="8">
        <v>42860</v>
      </c>
      <c r="L311" s="9">
        <v>690000</v>
      </c>
      <c r="M311">
        <f t="shared" si="30"/>
        <v>27</v>
      </c>
    </row>
    <row r="312" spans="1:13" x14ac:dyDescent="0.3">
      <c r="A312" t="str">
        <f>B312&amp;-COUNTIF($B$4:B312,B312)</f>
        <v>H-154-1</v>
      </c>
      <c r="B312" s="8" t="s">
        <v>149</v>
      </c>
      <c r="C312" s="8"/>
      <c r="D312" s="48" t="s">
        <v>463</v>
      </c>
      <c r="E312" s="9">
        <v>200000</v>
      </c>
      <c r="F312">
        <f t="shared" si="29"/>
        <v>27</v>
      </c>
      <c r="H312" t="str">
        <f>I312&amp;-COUNTIF($I$5:I312,I312)</f>
        <v>H-375-2</v>
      </c>
      <c r="I312" s="48" t="s">
        <v>59</v>
      </c>
      <c r="J312" s="8"/>
      <c r="K312" s="48" t="s">
        <v>464</v>
      </c>
      <c r="L312" s="9">
        <v>100000</v>
      </c>
      <c r="M312">
        <f t="shared" si="30"/>
        <v>27</v>
      </c>
    </row>
    <row r="313" spans="1:13" x14ac:dyDescent="0.3">
      <c r="A313" t="str">
        <f>B313&amp;-COUNTIF($B$4:B313,B313)</f>
        <v>h-427-1</v>
      </c>
      <c r="B313" s="8" t="s">
        <v>465</v>
      </c>
      <c r="C313" s="8"/>
      <c r="D313" s="48" t="s">
        <v>466</v>
      </c>
      <c r="E313" s="9">
        <v>2000000</v>
      </c>
      <c r="F313">
        <f t="shared" si="29"/>
        <v>27</v>
      </c>
      <c r="H313" t="str">
        <f>I313&amp;-COUNTIF($I$5:I313,I313)</f>
        <v>Alfalh-4</v>
      </c>
      <c r="I313" s="48" t="s">
        <v>467</v>
      </c>
      <c r="J313" s="8">
        <v>42865</v>
      </c>
      <c r="K313" s="48" t="s">
        <v>468</v>
      </c>
      <c r="L313" s="9">
        <v>500000</v>
      </c>
      <c r="M313">
        <f t="shared" si="30"/>
        <v>27</v>
      </c>
    </row>
    <row r="314" spans="1:13" x14ac:dyDescent="0.3">
      <c r="A314" t="str">
        <f>B314&amp;-COUNTIF($B$4:B314,B314)</f>
        <v>MIRZA IRFAN-2</v>
      </c>
      <c r="B314" s="8" t="s">
        <v>208</v>
      </c>
      <c r="C314" s="8"/>
      <c r="D314" s="48" t="s">
        <v>469</v>
      </c>
      <c r="E314" s="9">
        <v>2500000</v>
      </c>
      <c r="F314">
        <f t="shared" si="29"/>
        <v>27</v>
      </c>
      <c r="H314" t="str">
        <f>I314&amp;-COUNTIF($I$5:I314,I314)</f>
        <v>Khalid Rafi-12</v>
      </c>
      <c r="I314" s="48" t="s">
        <v>399</v>
      </c>
      <c r="J314" s="8"/>
      <c r="K314" s="48" t="s">
        <v>470</v>
      </c>
      <c r="L314" s="9">
        <v>500000</v>
      </c>
      <c r="M314">
        <f t="shared" si="30"/>
        <v>27</v>
      </c>
    </row>
    <row r="315" spans="1:13" x14ac:dyDescent="0.3">
      <c r="A315" t="str">
        <f>B315&amp;-COUNTIF($B$4:B315,B315)</f>
        <v>H-471-1</v>
      </c>
      <c r="B315" s="8" t="s">
        <v>96</v>
      </c>
      <c r="C315" s="8"/>
      <c r="D315" s="48" t="s">
        <v>471</v>
      </c>
      <c r="E315" s="9">
        <v>100000</v>
      </c>
      <c r="F315">
        <f t="shared" si="29"/>
        <v>27</v>
      </c>
      <c r="H315" t="str">
        <f>I315&amp;-COUNTIF($I$5:I315,I315)</f>
        <v>Khalid Rafi-13</v>
      </c>
      <c r="I315" s="48" t="s">
        <v>399</v>
      </c>
      <c r="J315" s="8"/>
      <c r="K315" s="48" t="s">
        <v>470</v>
      </c>
      <c r="L315" s="9">
        <v>500000</v>
      </c>
      <c r="M315">
        <f t="shared" si="30"/>
        <v>27</v>
      </c>
    </row>
    <row r="316" spans="1:13" x14ac:dyDescent="0.3">
      <c r="A316" t="str">
        <f>B316&amp;-COUNTIF($B$4:B316,B316)</f>
        <v>H-471-2</v>
      </c>
      <c r="B316" s="8" t="s">
        <v>96</v>
      </c>
      <c r="C316" s="8"/>
      <c r="D316" s="48" t="s">
        <v>472</v>
      </c>
      <c r="E316" s="9">
        <v>100000</v>
      </c>
      <c r="F316">
        <f t="shared" si="29"/>
        <v>27</v>
      </c>
      <c r="H316" t="str">
        <f>I316&amp;-COUNTIF($I$5:I316,I316)</f>
        <v>Khalid Rafi-14</v>
      </c>
      <c r="I316" s="48" t="s">
        <v>399</v>
      </c>
      <c r="J316" s="8"/>
      <c r="K316" s="48" t="s">
        <v>470</v>
      </c>
      <c r="L316" s="9">
        <v>500000</v>
      </c>
      <c r="M316">
        <f t="shared" si="30"/>
        <v>27</v>
      </c>
    </row>
    <row r="317" spans="1:13" x14ac:dyDescent="0.3">
      <c r="A317" t="str">
        <f>B317&amp;-COUNTIF($B$4:B317,B317)</f>
        <v>Zahid Hero-7</v>
      </c>
      <c r="B317" s="8" t="s">
        <v>401</v>
      </c>
      <c r="C317" s="8"/>
      <c r="D317" s="48" t="s">
        <v>258</v>
      </c>
      <c r="E317" s="9">
        <v>100000</v>
      </c>
      <c r="F317">
        <f t="shared" si="29"/>
        <v>27</v>
      </c>
      <c r="H317" t="str">
        <f>I317&amp;-COUNTIF($I$5:I317,I317)</f>
        <v>Khalid Rafi-15</v>
      </c>
      <c r="I317" s="48" t="s">
        <v>399</v>
      </c>
      <c r="J317" s="8"/>
      <c r="K317" s="48" t="s">
        <v>470</v>
      </c>
      <c r="L317" s="9">
        <v>500000</v>
      </c>
      <c r="M317">
        <f t="shared" si="30"/>
        <v>27</v>
      </c>
    </row>
    <row r="318" spans="1:13" x14ac:dyDescent="0.3">
      <c r="A318" t="str">
        <f>B318&amp;-COUNTIF($B$4:B318,B318)</f>
        <v>ABL-4</v>
      </c>
      <c r="B318" s="8" t="s">
        <v>357</v>
      </c>
      <c r="C318" s="8"/>
      <c r="D318" s="48" t="s">
        <v>473</v>
      </c>
      <c r="E318" s="9">
        <v>46088</v>
      </c>
      <c r="F318">
        <f t="shared" si="29"/>
        <v>27</v>
      </c>
      <c r="H318" t="str">
        <f>I318&amp;-COUNTIF($I$5:I318,I318)</f>
        <v>Khalid Rafi-16</v>
      </c>
      <c r="I318" s="48" t="s">
        <v>399</v>
      </c>
      <c r="J318" s="8"/>
      <c r="K318" s="48" t="s">
        <v>470</v>
      </c>
      <c r="L318" s="9">
        <v>350000</v>
      </c>
      <c r="M318">
        <f t="shared" si="30"/>
        <v>27</v>
      </c>
    </row>
    <row r="319" spans="1:13" x14ac:dyDescent="0.3">
      <c r="A319" t="str">
        <f>B319&amp;-COUNTIF($B$4:B319,B319)</f>
        <v>0</v>
      </c>
      <c r="B319" s="8"/>
      <c r="C319" s="8"/>
      <c r="E319" s="9"/>
      <c r="F319">
        <f t="shared" si="29"/>
        <v>0</v>
      </c>
      <c r="H319" t="str">
        <f>I319&amp;-COUNTIF($I$5:I319,I319)</f>
        <v>misc shop-11</v>
      </c>
      <c r="I319" s="48" t="s">
        <v>209</v>
      </c>
      <c r="J319" s="8"/>
      <c r="K319" s="48" t="s">
        <v>474</v>
      </c>
      <c r="L319" s="9">
        <v>12000</v>
      </c>
      <c r="M319">
        <f t="shared" si="30"/>
        <v>27</v>
      </c>
    </row>
    <row r="320" spans="1:13" x14ac:dyDescent="0.3">
      <c r="A320" t="str">
        <f>B320&amp;-COUNTIF($B$4:B320,B320)</f>
        <v>0</v>
      </c>
      <c r="B320" s="8"/>
      <c r="C320" s="8"/>
      <c r="E320" s="9"/>
      <c r="F320">
        <f t="shared" si="29"/>
        <v>0</v>
      </c>
      <c r="H320" t="str">
        <f>I320&amp;-COUNTIF($I$5:I320,I320)</f>
        <v>misc shop-12</v>
      </c>
      <c r="I320" s="48" t="s">
        <v>209</v>
      </c>
      <c r="J320" s="8"/>
      <c r="K320" s="48" t="s">
        <v>475</v>
      </c>
      <c r="L320" s="9">
        <v>11000</v>
      </c>
      <c r="M320">
        <f t="shared" si="30"/>
        <v>27</v>
      </c>
    </row>
    <row r="321" spans="1:13" x14ac:dyDescent="0.3">
      <c r="A321" t="str">
        <f>B321&amp;-COUNTIF($B$4:B321,B321)</f>
        <v>0</v>
      </c>
      <c r="B321" s="8"/>
      <c r="C321" s="8"/>
      <c r="E321" s="9"/>
      <c r="F321">
        <f t="shared" si="29"/>
        <v>0</v>
      </c>
      <c r="H321" t="str">
        <f>I321&amp;-COUNTIF($I$5:I321,I321)</f>
        <v>Zakat-7</v>
      </c>
      <c r="I321" s="48" t="s">
        <v>227</v>
      </c>
      <c r="J321" s="8"/>
      <c r="L321" s="9">
        <v>6000</v>
      </c>
      <c r="M321">
        <f t="shared" si="30"/>
        <v>27</v>
      </c>
    </row>
    <row r="322" spans="1:13" x14ac:dyDescent="0.3">
      <c r="A322" t="str">
        <f>B322&amp;-COUNTIF($B$4:B322,B322)</f>
        <v>0</v>
      </c>
      <c r="B322" s="8"/>
      <c r="C322" s="8"/>
      <c r="E322" s="9"/>
      <c r="F322">
        <f t="shared" si="29"/>
        <v>0</v>
      </c>
      <c r="H322" t="str">
        <f>I322&amp;-COUNTIF($I$5:I322,I322)</f>
        <v>Hadi-11</v>
      </c>
      <c r="I322" s="48" t="s">
        <v>385</v>
      </c>
      <c r="J322" s="8"/>
      <c r="L322" s="9">
        <v>45150</v>
      </c>
      <c r="M322">
        <f t="shared" si="30"/>
        <v>27</v>
      </c>
    </row>
    <row r="323" spans="1:13" x14ac:dyDescent="0.3">
      <c r="A323" t="str">
        <f>B323&amp;-COUNTIF($B$4:B323,B323)</f>
        <v>0</v>
      </c>
      <c r="B323" s="8"/>
      <c r="C323" s="8"/>
      <c r="E323" s="9"/>
      <c r="F323">
        <f t="shared" si="29"/>
        <v>0</v>
      </c>
      <c r="H323" t="str">
        <f>I323&amp;-COUNTIF($I$5:I323,I323)</f>
        <v>K-10 Comercial-1</v>
      </c>
      <c r="I323" s="48" t="s">
        <v>151</v>
      </c>
      <c r="J323" s="8"/>
      <c r="L323" s="9">
        <v>50000</v>
      </c>
      <c r="M323">
        <f t="shared" si="30"/>
        <v>27</v>
      </c>
    </row>
    <row r="324" spans="1:13" x14ac:dyDescent="0.3">
      <c r="A324" t="str">
        <f>B324&amp;-COUNTIF($B$4:B324,B324)</f>
        <v>0</v>
      </c>
      <c r="B324" s="8"/>
      <c r="C324" s="8"/>
      <c r="E324" s="9"/>
      <c r="F324">
        <f t="shared" si="29"/>
        <v>0</v>
      </c>
      <c r="H324" t="str">
        <f>I324&amp;-COUNTIF($I$5:I324,I324)</f>
        <v>Zahid Hero-8</v>
      </c>
      <c r="I324" s="48" t="s">
        <v>401</v>
      </c>
      <c r="J324" s="8"/>
      <c r="K324" s="48" t="s">
        <v>258</v>
      </c>
      <c r="L324" s="9">
        <v>100000</v>
      </c>
      <c r="M324">
        <f t="shared" si="30"/>
        <v>27</v>
      </c>
    </row>
    <row r="325" spans="1:13" x14ac:dyDescent="0.3">
      <c r="A325" t="str">
        <f>B325&amp;-COUNTIF($B$4:B325,B325)</f>
        <v>0</v>
      </c>
      <c r="B325" s="8"/>
      <c r="C325" s="8"/>
      <c r="E325" s="9"/>
      <c r="F325">
        <f t="shared" si="29"/>
        <v>0</v>
      </c>
      <c r="H325" t="str">
        <f>I325&amp;-COUNTIF($I$5:I325,I325)</f>
        <v>ABl-6</v>
      </c>
      <c r="I325" s="48" t="s">
        <v>476</v>
      </c>
      <c r="J325" s="8"/>
      <c r="L325" s="9">
        <v>46088</v>
      </c>
      <c r="M325">
        <f t="shared" si="30"/>
        <v>27</v>
      </c>
    </row>
    <row r="326" spans="1:13" x14ac:dyDescent="0.3">
      <c r="A326" t="str">
        <f>B326&amp;-COUNTIF($B$4:B326,B326)</f>
        <v>0</v>
      </c>
      <c r="B326" s="8"/>
      <c r="C326" s="8"/>
      <c r="E326" s="9"/>
      <c r="F326">
        <f t="shared" si="29"/>
        <v>0</v>
      </c>
      <c r="H326" t="str">
        <f>I326&amp;-COUNTIF($I$5:I326,I326)</f>
        <v>H-375-3</v>
      </c>
      <c r="I326" s="48" t="s">
        <v>59</v>
      </c>
      <c r="J326" s="8"/>
      <c r="K326" s="48" t="s">
        <v>477</v>
      </c>
      <c r="L326" s="9">
        <v>46088</v>
      </c>
      <c r="M326">
        <f t="shared" si="30"/>
        <v>27</v>
      </c>
    </row>
    <row r="327" spans="1:13" x14ac:dyDescent="0.3">
      <c r="A327" t="str">
        <f>B327&amp;-COUNTIF($B$4:B327,B327)</f>
        <v>0</v>
      </c>
      <c r="B327" s="8"/>
      <c r="C327" s="8"/>
      <c r="E327" s="9"/>
      <c r="F327">
        <f t="shared" si="29"/>
        <v>0</v>
      </c>
      <c r="H327" t="str">
        <f>I327&amp;-COUNTIF($I$5:I327,I327)</f>
        <v>H-541-1</v>
      </c>
      <c r="I327" s="48" t="s">
        <v>106</v>
      </c>
      <c r="J327" s="8"/>
      <c r="K327" s="48" t="s">
        <v>478</v>
      </c>
      <c r="L327" s="9">
        <v>500000</v>
      </c>
      <c r="M327">
        <f t="shared" si="30"/>
        <v>27</v>
      </c>
    </row>
    <row r="328" spans="1:13" x14ac:dyDescent="0.3">
      <c r="A328" t="str">
        <f>B328&amp;-COUNTIF($B$4:B328,B328)</f>
        <v>0</v>
      </c>
      <c r="B328" s="8"/>
      <c r="C328" s="8"/>
      <c r="E328" s="9"/>
      <c r="F328">
        <f t="shared" si="29"/>
        <v>0</v>
      </c>
      <c r="H328" t="str">
        <f>I328&amp;-COUNTIF($I$5:I328,I328)</f>
        <v>H-541-2</v>
      </c>
      <c r="I328" s="48" t="s">
        <v>106</v>
      </c>
      <c r="J328" s="8"/>
      <c r="K328" s="48" t="s">
        <v>478</v>
      </c>
      <c r="L328" s="9">
        <v>100000</v>
      </c>
      <c r="M328">
        <f t="shared" si="30"/>
        <v>27</v>
      </c>
    </row>
    <row r="329" spans="1:13" x14ac:dyDescent="0.3">
      <c r="A329" t="str">
        <f>B329&amp;-COUNTIF($B$4:B329,B329)</f>
        <v>0</v>
      </c>
      <c r="B329" s="8"/>
      <c r="C329" s="8"/>
      <c r="E329" s="9"/>
      <c r="F329">
        <f t="shared" si="29"/>
        <v>0</v>
      </c>
      <c r="H329" t="str">
        <f>I329&amp;-COUNTIF($I$5:I329,I329)</f>
        <v>P-66/1-2</v>
      </c>
      <c r="I329" s="48" t="s">
        <v>160</v>
      </c>
      <c r="J329" s="8"/>
      <c r="K329" s="48" t="s">
        <v>419</v>
      </c>
      <c r="L329" s="9">
        <v>100000</v>
      </c>
      <c r="M329">
        <f t="shared" si="30"/>
        <v>27</v>
      </c>
    </row>
    <row r="330" spans="1:13" x14ac:dyDescent="0.3">
      <c r="A330" t="str">
        <f>B330&amp;-COUNTIF($B$4:B330,B330)</f>
        <v>0</v>
      </c>
      <c r="B330" s="8"/>
      <c r="C330" s="8"/>
      <c r="E330" s="9"/>
      <c r="F330">
        <f t="shared" si="29"/>
        <v>0</v>
      </c>
      <c r="H330" t="str">
        <f>I330&amp;-COUNTIF($I$5:I330,I330)</f>
        <v>Khalid Rafi-17</v>
      </c>
      <c r="I330" s="48" t="s">
        <v>399</v>
      </c>
      <c r="J330" s="8"/>
      <c r="K330" s="48" t="s">
        <v>357</v>
      </c>
      <c r="L330" s="9">
        <v>500000</v>
      </c>
      <c r="M330">
        <f t="shared" si="30"/>
        <v>27</v>
      </c>
    </row>
    <row r="331" spans="1:13" x14ac:dyDescent="0.3">
      <c r="A331" t="str">
        <f>B331&amp;-COUNTIF($B$4:B331,B331)</f>
        <v>0</v>
      </c>
      <c r="B331" s="8"/>
      <c r="C331" s="8"/>
      <c r="E331" s="9"/>
      <c r="F331">
        <f t="shared" si="29"/>
        <v>0</v>
      </c>
      <c r="H331" t="str">
        <f>I331&amp;-COUNTIF($I$5:I331,I331)</f>
        <v>Khalid Rafi-18</v>
      </c>
      <c r="I331" s="48" t="s">
        <v>399</v>
      </c>
      <c r="J331" s="8"/>
      <c r="K331" s="48" t="s">
        <v>357</v>
      </c>
      <c r="L331" s="9">
        <v>500000</v>
      </c>
      <c r="M331">
        <f t="shared" si="30"/>
        <v>27</v>
      </c>
    </row>
    <row r="332" spans="1:13" x14ac:dyDescent="0.3">
      <c r="A332" t="str">
        <f>B332&amp;-COUNTIF($B$4:B332,B332)</f>
        <v>0</v>
      </c>
      <c r="B332" s="8"/>
      <c r="C332" s="8"/>
      <c r="E332" s="9"/>
      <c r="F332">
        <f t="shared" si="29"/>
        <v>0</v>
      </c>
      <c r="H332" t="str">
        <f>I332&amp;-COUNTIF($I$5:I332,I332)</f>
        <v>Khalid Rafi-19</v>
      </c>
      <c r="I332" s="48" t="s">
        <v>399</v>
      </c>
      <c r="J332" s="8"/>
      <c r="K332" s="48" t="s">
        <v>357</v>
      </c>
      <c r="L332" s="9">
        <v>500000</v>
      </c>
      <c r="M332">
        <f t="shared" si="30"/>
        <v>27</v>
      </c>
    </row>
    <row r="333" spans="1:13" x14ac:dyDescent="0.3">
      <c r="A333" t="str">
        <f>B333&amp;-COUNTIF($B$4:B333,B333)</f>
        <v>0</v>
      </c>
      <c r="B333" s="8"/>
      <c r="C333" s="8"/>
      <c r="E333" s="9"/>
      <c r="F333">
        <f t="shared" si="29"/>
        <v>0</v>
      </c>
      <c r="H333" t="str">
        <f>I333&amp;-COUNTIF($I$5:I333,I333)</f>
        <v>Khalid Rafi-20</v>
      </c>
      <c r="I333" s="48" t="s">
        <v>399</v>
      </c>
      <c r="J333" s="8"/>
      <c r="K333" s="48" t="s">
        <v>357</v>
      </c>
      <c r="L333" s="9">
        <v>500000</v>
      </c>
      <c r="M333">
        <f t="shared" si="30"/>
        <v>27</v>
      </c>
    </row>
    <row r="334" spans="1:13" x14ac:dyDescent="0.3">
      <c r="A334" t="str">
        <f>B334&amp;-COUNTIF($B$4:B334,B334)</f>
        <v>0</v>
      </c>
      <c r="B334" s="8"/>
      <c r="C334" s="8"/>
      <c r="E334" s="9"/>
      <c r="F334">
        <f t="shared" si="29"/>
        <v>0</v>
      </c>
      <c r="H334" t="str">
        <f>I334&amp;-COUNTIF($I$5:I334,I334)</f>
        <v>Khalid Rafi-21</v>
      </c>
      <c r="I334" s="48" t="s">
        <v>399</v>
      </c>
      <c r="J334" s="8"/>
      <c r="K334" s="48" t="s">
        <v>357</v>
      </c>
      <c r="L334" s="9">
        <v>500000</v>
      </c>
      <c r="M334">
        <f t="shared" si="30"/>
        <v>27</v>
      </c>
    </row>
    <row r="335" spans="1:13" x14ac:dyDescent="0.3">
      <c r="A335" t="str">
        <f>B335&amp;-COUNTIF($B$4:B335,B335)</f>
        <v>0</v>
      </c>
      <c r="B335" s="8"/>
      <c r="C335" s="8"/>
      <c r="E335" s="9"/>
      <c r="F335">
        <f t="shared" si="29"/>
        <v>0</v>
      </c>
      <c r="H335" t="str">
        <f>I335&amp;-COUNTIF($I$5:I335,I335)</f>
        <v>Khalid Rafi-22</v>
      </c>
      <c r="I335" s="48" t="s">
        <v>399</v>
      </c>
      <c r="J335" s="8"/>
      <c r="K335" s="48" t="s">
        <v>357</v>
      </c>
      <c r="L335" s="9">
        <v>500000</v>
      </c>
      <c r="M335">
        <f t="shared" si="30"/>
        <v>27</v>
      </c>
    </row>
    <row r="336" spans="1:13" x14ac:dyDescent="0.3">
      <c r="A336" t="str">
        <f>B336&amp;-COUNTIF($B$4:B336,B336)</f>
        <v>0</v>
      </c>
      <c r="B336" s="8"/>
      <c r="C336" s="8"/>
      <c r="E336" s="9"/>
      <c r="F336">
        <f t="shared" si="29"/>
        <v>0</v>
      </c>
      <c r="H336" t="str">
        <f>I336&amp;-COUNTIF($I$5:I336,I336)</f>
        <v>Khalid Rafi-23</v>
      </c>
      <c r="I336" s="48" t="s">
        <v>399</v>
      </c>
      <c r="J336" s="8"/>
      <c r="K336" s="48" t="s">
        <v>357</v>
      </c>
      <c r="L336" s="9">
        <v>500000</v>
      </c>
      <c r="M336">
        <f t="shared" si="30"/>
        <v>27</v>
      </c>
    </row>
    <row r="337" spans="1:14" x14ac:dyDescent="0.3">
      <c r="A337" t="str">
        <f>B337&amp;-COUNTIF($B$4:B337,B337)</f>
        <v>0</v>
      </c>
      <c r="B337" s="8"/>
      <c r="C337" s="8"/>
      <c r="E337" s="9"/>
      <c r="F337">
        <f t="shared" si="29"/>
        <v>0</v>
      </c>
      <c r="H337" t="str">
        <f>I337&amp;-COUNTIF($I$5:I337,I337)</f>
        <v>Khalid Rafi-24</v>
      </c>
      <c r="I337" s="48" t="s">
        <v>399</v>
      </c>
      <c r="J337" s="8"/>
      <c r="K337" s="48" t="s">
        <v>357</v>
      </c>
      <c r="L337" s="9">
        <v>500000</v>
      </c>
      <c r="M337">
        <f t="shared" si="30"/>
        <v>27</v>
      </c>
    </row>
    <row r="338" spans="1:14" x14ac:dyDescent="0.3">
      <c r="A338" t="str">
        <f>B338&amp;-COUNTIF($B$4:B338,B338)</f>
        <v>0</v>
      </c>
      <c r="B338" s="8"/>
      <c r="C338" s="8"/>
      <c r="E338" s="9"/>
      <c r="F338">
        <f t="shared" si="29"/>
        <v>0</v>
      </c>
      <c r="H338" t="str">
        <f>I338&amp;-COUNTIF($I$5:I338,I338)</f>
        <v>Khalid Rafi-25</v>
      </c>
      <c r="I338" s="48" t="s">
        <v>399</v>
      </c>
      <c r="J338" s="8"/>
      <c r="K338" s="48" t="s">
        <v>357</v>
      </c>
      <c r="L338" s="9">
        <v>500000</v>
      </c>
      <c r="M338">
        <f t="shared" si="30"/>
        <v>27</v>
      </c>
    </row>
    <row r="339" spans="1:14" x14ac:dyDescent="0.3">
      <c r="A339" t="str">
        <f>B339&amp;-COUNTIF($B$4:B339,B339)</f>
        <v>0</v>
      </c>
      <c r="B339" s="8"/>
      <c r="C339" s="8"/>
      <c r="E339" s="9"/>
      <c r="F339">
        <f t="shared" si="29"/>
        <v>0</v>
      </c>
      <c r="H339" t="str">
        <f>I339&amp;-COUNTIF($I$5:I339,I339)</f>
        <v>Hadi-12</v>
      </c>
      <c r="I339" s="48" t="s">
        <v>385</v>
      </c>
      <c r="J339" s="8"/>
      <c r="L339" s="9">
        <v>32500</v>
      </c>
      <c r="M339">
        <f t="shared" si="30"/>
        <v>27</v>
      </c>
    </row>
    <row r="340" spans="1:14" x14ac:dyDescent="0.3">
      <c r="A340" t="str">
        <f>B340&amp;-COUNTIF($B$4:B340,B340)</f>
        <v>11/5/ to 18/5-1</v>
      </c>
      <c r="B340" s="61" t="s">
        <v>479</v>
      </c>
      <c r="C340" s="53"/>
      <c r="D340" s="53"/>
      <c r="E340" s="53"/>
      <c r="F340" s="24">
        <v>28</v>
      </c>
      <c r="G340" s="14">
        <v>28</v>
      </c>
      <c r="H340" t="str">
        <f>I340&amp;-COUNTIF($I$5:I340,I340)</f>
        <v>0</v>
      </c>
      <c r="I340" s="14"/>
      <c r="J340" s="13"/>
      <c r="K340" s="14"/>
      <c r="L340" s="15"/>
      <c r="M340" s="24">
        <v>28</v>
      </c>
      <c r="N340" s="14">
        <v>28</v>
      </c>
    </row>
    <row r="341" spans="1:14" x14ac:dyDescent="0.3">
      <c r="A341" t="str">
        <f>B341&amp;-COUNTIF($B$4:B341,B341)</f>
        <v>Kheaban-369-1</v>
      </c>
      <c r="B341" s="8" t="s">
        <v>171</v>
      </c>
      <c r="C341" s="8">
        <v>42866</v>
      </c>
      <c r="E341" s="9">
        <v>1600000</v>
      </c>
      <c r="F341">
        <f t="shared" ref="F341:F364" si="31">IF(E341&gt;0,F340,0)</f>
        <v>28</v>
      </c>
      <c r="H341" t="str">
        <f>I341&amp;-COUNTIF($I$5:I341,I341)</f>
        <v>K-10 Comercial-2</v>
      </c>
      <c r="I341" s="48" t="s">
        <v>151</v>
      </c>
      <c r="J341" s="8">
        <v>42866</v>
      </c>
      <c r="L341" s="9">
        <v>50000</v>
      </c>
      <c r="M341">
        <f t="shared" ref="M341:M364" si="32">IF(L341&gt;0,M340,0)</f>
        <v>28</v>
      </c>
    </row>
    <row r="342" spans="1:14" x14ac:dyDescent="0.3">
      <c r="A342" t="str">
        <f>B342&amp;-COUNTIF($B$4:B342,B342)</f>
        <v>Hajj 2017-1</v>
      </c>
      <c r="B342" s="8" t="s">
        <v>200</v>
      </c>
      <c r="C342" s="8"/>
      <c r="D342" s="48" t="s">
        <v>357</v>
      </c>
      <c r="E342" s="9">
        <v>840000</v>
      </c>
      <c r="F342">
        <f t="shared" si="31"/>
        <v>28</v>
      </c>
      <c r="H342" t="str">
        <f>I342&amp;-COUNTIF($I$5:I342,I342)</f>
        <v>Zahid Hero-9</v>
      </c>
      <c r="I342" s="48" t="s">
        <v>401</v>
      </c>
      <c r="J342" s="8"/>
      <c r="K342" s="48" t="s">
        <v>480</v>
      </c>
      <c r="L342" s="9">
        <v>40000</v>
      </c>
      <c r="M342">
        <f t="shared" si="32"/>
        <v>28</v>
      </c>
    </row>
    <row r="343" spans="1:14" x14ac:dyDescent="0.3">
      <c r="A343" t="str">
        <f>B343&amp;-COUNTIF($B$4:B343,B343)</f>
        <v>H-154-2</v>
      </c>
      <c r="B343" s="8" t="s">
        <v>149</v>
      </c>
      <c r="C343" s="8"/>
      <c r="D343" s="48" t="s">
        <v>481</v>
      </c>
      <c r="E343" s="9">
        <v>285000</v>
      </c>
      <c r="F343">
        <f t="shared" si="31"/>
        <v>28</v>
      </c>
      <c r="H343" t="str">
        <f>I343&amp;-COUNTIF($I$5:I343,I343)</f>
        <v>Dawood Uncle-7</v>
      </c>
      <c r="I343" s="48" t="s">
        <v>392</v>
      </c>
      <c r="J343" s="8"/>
      <c r="L343" s="9">
        <v>200000</v>
      </c>
      <c r="M343">
        <f t="shared" si="32"/>
        <v>28</v>
      </c>
    </row>
    <row r="344" spans="1:14" x14ac:dyDescent="0.3">
      <c r="A344" t="str">
        <f>B344&amp;-COUNTIF($B$4:B344,B344)</f>
        <v>dobai islamic-2</v>
      </c>
      <c r="B344" s="8" t="s">
        <v>12</v>
      </c>
      <c r="C344" s="8"/>
      <c r="E344" s="9">
        <v>656000</v>
      </c>
      <c r="F344">
        <f t="shared" si="31"/>
        <v>28</v>
      </c>
      <c r="H344" t="str">
        <f>I344&amp;-COUNTIF($I$5:I344,I344)</f>
        <v>Kheaban-369-1</v>
      </c>
      <c r="I344" s="48" t="s">
        <v>171</v>
      </c>
      <c r="J344" s="8"/>
      <c r="L344" s="9">
        <v>1500000</v>
      </c>
      <c r="M344">
        <f t="shared" si="32"/>
        <v>28</v>
      </c>
    </row>
    <row r="345" spans="1:14" x14ac:dyDescent="0.3">
      <c r="A345" t="str">
        <f>B345&amp;-COUNTIF($B$4:B345,B345)</f>
        <v>H-477-4</v>
      </c>
      <c r="B345" s="8" t="s">
        <v>98</v>
      </c>
      <c r="C345" s="8"/>
      <c r="D345" s="48" t="s">
        <v>335</v>
      </c>
      <c r="E345" s="9">
        <v>240000</v>
      </c>
      <c r="F345">
        <f t="shared" si="31"/>
        <v>28</v>
      </c>
      <c r="H345" t="str">
        <f>I345&amp;-COUNTIF($I$5:I345,I345)</f>
        <v>H Deal-2</v>
      </c>
      <c r="I345" s="48" t="s">
        <v>19</v>
      </c>
      <c r="J345" s="8"/>
      <c r="L345" s="9">
        <v>10000</v>
      </c>
      <c r="M345">
        <f t="shared" si="32"/>
        <v>28</v>
      </c>
    </row>
    <row r="346" spans="1:14" x14ac:dyDescent="0.3">
      <c r="A346" t="str">
        <f>B346&amp;-COUNTIF($B$4:B346,B346)</f>
        <v>H-154-3</v>
      </c>
      <c r="B346" s="8" t="s">
        <v>149</v>
      </c>
      <c r="C346" s="8"/>
      <c r="E346" s="9">
        <v>415000</v>
      </c>
      <c r="F346">
        <f t="shared" si="31"/>
        <v>28</v>
      </c>
      <c r="H346" t="str">
        <f>I346&amp;-COUNTIF($I$5:I346,I346)</f>
        <v>Umrah 2017-1</v>
      </c>
      <c r="I346" s="48" t="s">
        <v>221</v>
      </c>
      <c r="J346" s="8"/>
      <c r="K346" s="48" t="s">
        <v>482</v>
      </c>
      <c r="L346" s="9">
        <v>300000</v>
      </c>
      <c r="M346">
        <f t="shared" si="32"/>
        <v>28</v>
      </c>
    </row>
    <row r="347" spans="1:14" x14ac:dyDescent="0.3">
      <c r="A347" t="str">
        <f>B347&amp;-COUNTIF($B$4:B347,B347)</f>
        <v>K-265-1</v>
      </c>
      <c r="B347" s="8" t="s">
        <v>154</v>
      </c>
      <c r="C347" s="8"/>
      <c r="D347" s="48" t="s">
        <v>337</v>
      </c>
      <c r="E347" s="9">
        <v>270000</v>
      </c>
      <c r="F347">
        <f t="shared" si="31"/>
        <v>28</v>
      </c>
      <c r="H347" t="str">
        <f>I347&amp;-COUNTIF($I$5:I347,I347)</f>
        <v>Umrah 2017-2</v>
      </c>
      <c r="I347" s="48" t="s">
        <v>221</v>
      </c>
      <c r="J347" s="8"/>
      <c r="L347" s="9">
        <v>700</v>
      </c>
      <c r="M347">
        <f t="shared" si="32"/>
        <v>28</v>
      </c>
    </row>
    <row r="348" spans="1:14" x14ac:dyDescent="0.3">
      <c r="A348" t="str">
        <f>B348&amp;-COUNTIF($B$4:B348,B348)</f>
        <v>H-375-5</v>
      </c>
      <c r="B348" s="8" t="s">
        <v>59</v>
      </c>
      <c r="C348" s="8"/>
      <c r="D348" s="48" t="s">
        <v>483</v>
      </c>
      <c r="E348" s="9">
        <v>46000</v>
      </c>
      <c r="F348">
        <f t="shared" si="31"/>
        <v>28</v>
      </c>
      <c r="H348" t="str">
        <f>I348&amp;-COUNTIF($I$5:I348,I348)</f>
        <v>H-471 TO 475-3</v>
      </c>
      <c r="I348" s="48" t="s">
        <v>453</v>
      </c>
      <c r="J348" s="8"/>
      <c r="K348" s="48" t="s">
        <v>484</v>
      </c>
      <c r="L348" s="9">
        <v>1656000</v>
      </c>
      <c r="M348">
        <f t="shared" si="32"/>
        <v>28</v>
      </c>
    </row>
    <row r="349" spans="1:14" x14ac:dyDescent="0.3">
      <c r="A349" t="str">
        <f>B349&amp;-COUNTIF($B$4:B349,B349)</f>
        <v>Hajj 2017-2</v>
      </c>
      <c r="B349" s="8" t="s">
        <v>200</v>
      </c>
      <c r="C349" s="8"/>
      <c r="D349" s="48" t="s">
        <v>357</v>
      </c>
      <c r="E349" s="9">
        <v>560000</v>
      </c>
      <c r="F349">
        <f t="shared" si="31"/>
        <v>28</v>
      </c>
      <c r="H349" t="str">
        <f>I349&amp;-COUNTIF($I$5:I349,I349)</f>
        <v>H-335 TO 342-9</v>
      </c>
      <c r="I349" s="48" t="s">
        <v>28</v>
      </c>
      <c r="J349" s="8"/>
      <c r="K349" s="48" t="s">
        <v>485</v>
      </c>
      <c r="L349" s="9">
        <v>28000</v>
      </c>
      <c r="M349">
        <f t="shared" si="32"/>
        <v>28</v>
      </c>
    </row>
    <row r="350" spans="1:14" x14ac:dyDescent="0.3">
      <c r="A350" t="str">
        <f>B350&amp;-COUNTIF($B$4:B350,B350)</f>
        <v>N-87/2-2</v>
      </c>
      <c r="B350" s="8" t="s">
        <v>159</v>
      </c>
      <c r="C350" s="8"/>
      <c r="D350" s="48" t="s">
        <v>335</v>
      </c>
      <c r="E350" s="9">
        <v>570000</v>
      </c>
      <c r="F350">
        <f t="shared" si="31"/>
        <v>28</v>
      </c>
      <c r="H350" t="str">
        <f>I350&amp;-COUNTIF($I$5:I350,I350)</f>
        <v>Meezan Irfan-25</v>
      </c>
      <c r="I350" s="48" t="s">
        <v>15</v>
      </c>
      <c r="J350" s="8"/>
      <c r="K350" s="48" t="s">
        <v>468</v>
      </c>
      <c r="L350" s="9">
        <v>270000</v>
      </c>
      <c r="M350">
        <f t="shared" si="32"/>
        <v>28</v>
      </c>
    </row>
    <row r="351" spans="1:14" x14ac:dyDescent="0.3">
      <c r="A351" t="str">
        <f>B351&amp;-COUNTIF($B$4:B351,B351)</f>
        <v>H-154-4</v>
      </c>
      <c r="B351" s="8" t="s">
        <v>149</v>
      </c>
      <c r="C351" s="8"/>
      <c r="D351" s="48" t="s">
        <v>387</v>
      </c>
      <c r="E351" s="9">
        <v>200000</v>
      </c>
      <c r="F351">
        <f t="shared" si="31"/>
        <v>28</v>
      </c>
      <c r="H351" t="str">
        <f>I351&amp;-COUNTIF($I$5:I351,I351)</f>
        <v>H-541-3</v>
      </c>
      <c r="I351" s="48" t="s">
        <v>106</v>
      </c>
      <c r="J351" s="8"/>
      <c r="K351" s="48" t="s">
        <v>486</v>
      </c>
      <c r="L351" s="9">
        <v>23000</v>
      </c>
      <c r="M351">
        <f t="shared" si="32"/>
        <v>28</v>
      </c>
    </row>
    <row r="352" spans="1:14" x14ac:dyDescent="0.3">
      <c r="A352" t="str">
        <f>B352&amp;-COUNTIF($B$4:B352,B352)</f>
        <v>Kheaban-36-3</v>
      </c>
      <c r="B352" s="8" t="s">
        <v>169</v>
      </c>
      <c r="C352" s="8"/>
      <c r="E352" s="9">
        <v>2280000</v>
      </c>
      <c r="F352">
        <f t="shared" si="31"/>
        <v>28</v>
      </c>
      <c r="H352" t="str">
        <f>I352&amp;-COUNTIF($I$5:I352,I352)</f>
        <v>J-248-6</v>
      </c>
      <c r="I352" s="48" t="s">
        <v>150</v>
      </c>
      <c r="J352" s="8"/>
      <c r="K352" s="48" t="s">
        <v>487</v>
      </c>
      <c r="L352" s="9">
        <v>17000</v>
      </c>
      <c r="M352">
        <f t="shared" si="32"/>
        <v>28</v>
      </c>
    </row>
    <row r="353" spans="1:14" x14ac:dyDescent="0.3">
      <c r="A353" t="str">
        <f>B353&amp;-COUNTIF($B$4:B353,B353)</f>
        <v>H-293-8</v>
      </c>
      <c r="B353" s="8" t="s">
        <v>20</v>
      </c>
      <c r="C353" s="8"/>
      <c r="D353" s="48" t="s">
        <v>434</v>
      </c>
      <c r="E353" s="9">
        <v>2500000</v>
      </c>
      <c r="F353">
        <f t="shared" si="31"/>
        <v>28</v>
      </c>
      <c r="H353" t="str">
        <f>I353&amp;-COUNTIF($I$5:I353,I353)</f>
        <v>Umrah 2017-3</v>
      </c>
      <c r="I353" s="48" t="s">
        <v>221</v>
      </c>
      <c r="J353" s="8"/>
      <c r="K353" s="48" t="s">
        <v>488</v>
      </c>
      <c r="L353" s="9">
        <v>215000</v>
      </c>
      <c r="M353">
        <f t="shared" si="32"/>
        <v>28</v>
      </c>
    </row>
    <row r="354" spans="1:14" x14ac:dyDescent="0.3">
      <c r="A354" t="str">
        <f>B354&amp;-COUNTIF($B$4:B354,B354)</f>
        <v>H-293-9</v>
      </c>
      <c r="B354" s="8" t="s">
        <v>20</v>
      </c>
      <c r="C354" s="8"/>
      <c r="D354" s="48" t="s">
        <v>434</v>
      </c>
      <c r="E354" s="9">
        <v>300000</v>
      </c>
      <c r="F354">
        <f t="shared" si="31"/>
        <v>28</v>
      </c>
      <c r="H354" t="str">
        <f>I354&amp;-COUNTIF($I$5:I354,I354)</f>
        <v>Dawood Uncle-8</v>
      </c>
      <c r="I354" s="48" t="s">
        <v>392</v>
      </c>
      <c r="J354" s="8"/>
      <c r="L354" s="9">
        <v>100000</v>
      </c>
      <c r="M354">
        <f t="shared" si="32"/>
        <v>28</v>
      </c>
    </row>
    <row r="355" spans="1:14" x14ac:dyDescent="0.3">
      <c r="A355" t="str">
        <f>B355&amp;-COUNTIF($B$4:B355,B355)</f>
        <v>Kheaban-283-5</v>
      </c>
      <c r="B355" s="8" t="s">
        <v>168</v>
      </c>
      <c r="C355" s="8"/>
      <c r="D355" s="48" t="s">
        <v>489</v>
      </c>
      <c r="E355" s="9">
        <v>400000</v>
      </c>
      <c r="F355">
        <f t="shared" si="31"/>
        <v>28</v>
      </c>
      <c r="H355" t="str">
        <f>I355&amp;-COUNTIF($I$5:I355,I355)</f>
        <v>H-412-2</v>
      </c>
      <c r="I355" s="48" t="s">
        <v>69</v>
      </c>
      <c r="J355" s="8"/>
      <c r="K355" s="48" t="s">
        <v>490</v>
      </c>
      <c r="L355" s="9">
        <v>400000</v>
      </c>
      <c r="M355">
        <f t="shared" si="32"/>
        <v>28</v>
      </c>
    </row>
    <row r="356" spans="1:14" x14ac:dyDescent="0.3">
      <c r="A356" t="str">
        <f>B356&amp;-COUNTIF($B$4:B356,B356)</f>
        <v>H-154-5</v>
      </c>
      <c r="B356" s="8" t="s">
        <v>149</v>
      </c>
      <c r="C356" s="8"/>
      <c r="D356" s="48" t="s">
        <v>489</v>
      </c>
      <c r="E356" s="9">
        <v>50000</v>
      </c>
      <c r="F356">
        <f t="shared" si="31"/>
        <v>28</v>
      </c>
      <c r="H356" t="str">
        <f>I356&amp;-COUNTIF($I$5:I356,I356)</f>
        <v>H-412/1-2</v>
      </c>
      <c r="I356" s="48" t="s">
        <v>70</v>
      </c>
      <c r="J356" s="8"/>
      <c r="K356" s="48" t="s">
        <v>490</v>
      </c>
      <c r="L356" s="9">
        <v>400000</v>
      </c>
      <c r="M356">
        <f t="shared" si="32"/>
        <v>28</v>
      </c>
    </row>
    <row r="357" spans="1:14" x14ac:dyDescent="0.3">
      <c r="A357" t="str">
        <f>B357&amp;-COUNTIF($B$4:B357,B357)</f>
        <v>Brokry-7</v>
      </c>
      <c r="B357" s="8" t="s">
        <v>361</v>
      </c>
      <c r="C357" s="8"/>
      <c r="D357" s="48" t="s">
        <v>491</v>
      </c>
      <c r="E357" s="9">
        <v>195000</v>
      </c>
      <c r="F357">
        <f t="shared" si="31"/>
        <v>28</v>
      </c>
      <c r="H357" t="str">
        <f>I357&amp;-COUNTIF($I$5:I357,I357)</f>
        <v>H-432-2</v>
      </c>
      <c r="I357" s="48" t="s">
        <v>82</v>
      </c>
      <c r="J357" s="8"/>
      <c r="K357" s="48" t="s">
        <v>492</v>
      </c>
      <c r="L357" s="9">
        <v>500000</v>
      </c>
      <c r="M357">
        <f t="shared" si="32"/>
        <v>28</v>
      </c>
    </row>
    <row r="358" spans="1:14" x14ac:dyDescent="0.3">
      <c r="A358" t="str">
        <f>B358&amp;-COUNTIF($B$4:B358,B358)</f>
        <v>Brokry-8</v>
      </c>
      <c r="B358" s="8" t="s">
        <v>361</v>
      </c>
      <c r="C358" s="8"/>
      <c r="D358" s="48" t="s">
        <v>491</v>
      </c>
      <c r="E358" s="9">
        <v>100000</v>
      </c>
      <c r="F358">
        <f t="shared" si="31"/>
        <v>28</v>
      </c>
      <c r="H358" t="str">
        <f>I358&amp;-COUNTIF($I$5:I358,I358)</f>
        <v>Umrah 2017-4</v>
      </c>
      <c r="I358" s="48" t="s">
        <v>221</v>
      </c>
      <c r="J358" s="8"/>
      <c r="K358" s="48" t="s">
        <v>493</v>
      </c>
      <c r="L358" s="9">
        <v>137000</v>
      </c>
      <c r="M358">
        <f t="shared" si="32"/>
        <v>28</v>
      </c>
    </row>
    <row r="359" spans="1:14" x14ac:dyDescent="0.3">
      <c r="A359" t="str">
        <f>B359&amp;-COUNTIF($B$4:B359,B359)</f>
        <v>H-375-6</v>
      </c>
      <c r="B359" s="8" t="s">
        <v>59</v>
      </c>
      <c r="C359" s="8"/>
      <c r="D359" s="48" t="s">
        <v>494</v>
      </c>
      <c r="E359" s="9">
        <v>100000</v>
      </c>
      <c r="F359">
        <f t="shared" si="31"/>
        <v>28</v>
      </c>
      <c r="H359" t="str">
        <f>I359&amp;-COUNTIF($I$5:I359,I359)</f>
        <v>K-265-1</v>
      </c>
      <c r="I359" s="48" t="s">
        <v>154</v>
      </c>
      <c r="J359" s="8"/>
      <c r="L359" s="9">
        <v>50000</v>
      </c>
      <c r="M359">
        <f t="shared" si="32"/>
        <v>28</v>
      </c>
    </row>
    <row r="360" spans="1:14" x14ac:dyDescent="0.3">
      <c r="A360" t="str">
        <f>B360&amp;-COUNTIF($B$4:B360,B360)</f>
        <v>H-375-7</v>
      </c>
      <c r="B360" s="8" t="s">
        <v>59</v>
      </c>
      <c r="C360" s="8"/>
      <c r="E360" s="9">
        <v>50000</v>
      </c>
      <c r="F360">
        <f t="shared" si="31"/>
        <v>28</v>
      </c>
      <c r="H360" t="str">
        <f>I360&amp;-COUNTIF($I$5:I360,I360)</f>
        <v>K-265-2</v>
      </c>
      <c r="I360" s="48" t="s">
        <v>154</v>
      </c>
      <c r="J360" s="8"/>
      <c r="L360" s="9">
        <v>100000</v>
      </c>
      <c r="M360">
        <f t="shared" si="32"/>
        <v>28</v>
      </c>
    </row>
    <row r="361" spans="1:14" x14ac:dyDescent="0.3">
      <c r="A361" t="str">
        <f>B361&amp;-COUNTIF($B$4:B361,B361)</f>
        <v>0</v>
      </c>
      <c r="B361" s="8"/>
      <c r="C361" s="8"/>
      <c r="E361" s="9"/>
      <c r="F361">
        <f t="shared" si="31"/>
        <v>0</v>
      </c>
      <c r="H361" t="str">
        <f>I361&amp;-COUNTIF($I$5:I361,I361)</f>
        <v>hadi-13</v>
      </c>
      <c r="I361" s="48" t="s">
        <v>198</v>
      </c>
      <c r="J361" s="8"/>
      <c r="L361" s="9">
        <v>23800</v>
      </c>
      <c r="M361">
        <f t="shared" si="32"/>
        <v>28</v>
      </c>
    </row>
    <row r="362" spans="1:14" x14ac:dyDescent="0.3">
      <c r="A362" t="str">
        <f>B362&amp;-COUNTIF($B$4:B362,B362)</f>
        <v>0</v>
      </c>
      <c r="B362" s="8"/>
      <c r="C362" s="8"/>
      <c r="E362" s="9"/>
      <c r="F362">
        <f t="shared" si="31"/>
        <v>0</v>
      </c>
      <c r="H362" t="str">
        <f>I362&amp;-COUNTIF($I$5:I362,I362)</f>
        <v>misc shop-13</v>
      </c>
      <c r="I362" s="48" t="s">
        <v>209</v>
      </c>
      <c r="J362" s="8"/>
      <c r="L362" s="9">
        <v>5750</v>
      </c>
      <c r="M362">
        <f t="shared" si="32"/>
        <v>28</v>
      </c>
    </row>
    <row r="363" spans="1:14" x14ac:dyDescent="0.3">
      <c r="A363" t="str">
        <f>B363&amp;-COUNTIF($B$4:B363,B363)</f>
        <v>0</v>
      </c>
      <c r="B363" s="8"/>
      <c r="C363" s="8"/>
      <c r="E363" s="9"/>
      <c r="F363">
        <f t="shared" si="31"/>
        <v>0</v>
      </c>
      <c r="H363" t="str">
        <f>I363&amp;-COUNTIF($I$5:I363,I363)</f>
        <v>Umrah 2017-5</v>
      </c>
      <c r="I363" s="48" t="s">
        <v>221</v>
      </c>
      <c r="J363" s="8"/>
      <c r="K363" s="48" t="s">
        <v>495</v>
      </c>
      <c r="L363" s="9">
        <v>500000</v>
      </c>
      <c r="M363">
        <f t="shared" si="32"/>
        <v>28</v>
      </c>
    </row>
    <row r="364" spans="1:14" x14ac:dyDescent="0.3">
      <c r="A364" t="str">
        <f>B364&amp;-COUNTIF($B$4:B364,B364)</f>
        <v>0</v>
      </c>
      <c r="B364" s="8"/>
      <c r="C364" s="8"/>
      <c r="E364" s="9"/>
      <c r="F364">
        <f t="shared" si="31"/>
        <v>0</v>
      </c>
      <c r="H364" t="str">
        <f>I364&amp;-COUNTIF($I$5:I364,I364)</f>
        <v>Hadi-14</v>
      </c>
      <c r="I364" s="48" t="s">
        <v>385</v>
      </c>
      <c r="J364" s="8"/>
      <c r="L364" s="9">
        <v>5000</v>
      </c>
      <c r="M364">
        <f t="shared" si="32"/>
        <v>28</v>
      </c>
    </row>
    <row r="365" spans="1:14" x14ac:dyDescent="0.3">
      <c r="A365" t="str">
        <f>B365&amp;-COUNTIF($B$4:B365,B365)</f>
        <v>18/5 to 16/6 umra2017-1</v>
      </c>
      <c r="B365" s="61" t="s">
        <v>496</v>
      </c>
      <c r="C365" s="53"/>
      <c r="D365" s="53"/>
      <c r="E365" s="53"/>
      <c r="F365" s="24">
        <v>29</v>
      </c>
      <c r="G365" s="14">
        <v>29</v>
      </c>
      <c r="H365" t="str">
        <f>I365&amp;-COUNTIF($I$5:I365,I365)</f>
        <v>0</v>
      </c>
      <c r="I365" s="14"/>
      <c r="J365" s="13"/>
      <c r="K365" s="14"/>
      <c r="L365" s="15"/>
      <c r="M365" s="24">
        <v>29</v>
      </c>
      <c r="N365" s="14">
        <v>29</v>
      </c>
    </row>
    <row r="366" spans="1:14" x14ac:dyDescent="0.3">
      <c r="A366" t="str">
        <f>B366&amp;-COUNTIF($B$4:B366,B366)</f>
        <v>H-294-2</v>
      </c>
      <c r="B366" s="8" t="s">
        <v>22</v>
      </c>
      <c r="C366" s="8">
        <v>42874</v>
      </c>
      <c r="D366" s="48" t="s">
        <v>455</v>
      </c>
      <c r="E366" s="9">
        <v>500000</v>
      </c>
      <c r="F366">
        <f t="shared" ref="F366:F389" si="33">IF(E366&gt;0,F365,0)</f>
        <v>29</v>
      </c>
      <c r="H366" t="str">
        <f>I366&amp;-COUNTIF($I$5:I366,I366)</f>
        <v>Khalid Rafi-26</v>
      </c>
      <c r="I366" s="48" t="s">
        <v>399</v>
      </c>
      <c r="J366" s="8">
        <v>42874</v>
      </c>
      <c r="K366" s="48" t="s">
        <v>497</v>
      </c>
      <c r="L366" s="9">
        <v>10000</v>
      </c>
      <c r="M366">
        <f t="shared" ref="M366:M389" si="34">IF(L366&gt;0,M365,0)</f>
        <v>29</v>
      </c>
    </row>
    <row r="367" spans="1:14" x14ac:dyDescent="0.3">
      <c r="A367" t="str">
        <f>B367&amp;-COUNTIF($B$4:B367,B367)</f>
        <v>abl-5</v>
      </c>
      <c r="B367" s="8" t="s">
        <v>9</v>
      </c>
      <c r="C367" s="8"/>
      <c r="E367" s="9">
        <v>50000</v>
      </c>
      <c r="F367">
        <f t="shared" si="33"/>
        <v>29</v>
      </c>
      <c r="H367" t="str">
        <f>I367&amp;-COUNTIF($I$5:I367,I367)</f>
        <v>Khalid Rafi-27</v>
      </c>
      <c r="I367" s="48" t="s">
        <v>399</v>
      </c>
      <c r="J367" s="8"/>
      <c r="K367" s="48" t="s">
        <v>498</v>
      </c>
      <c r="L367" s="9">
        <v>500000</v>
      </c>
      <c r="M367">
        <f t="shared" si="34"/>
        <v>29</v>
      </c>
    </row>
    <row r="368" spans="1:14" x14ac:dyDescent="0.3">
      <c r="A368" t="str">
        <f>B368&amp;-COUNTIF($B$4:B368,B368)</f>
        <v>abl-6</v>
      </c>
      <c r="B368" s="8" t="s">
        <v>9</v>
      </c>
      <c r="C368" s="8"/>
      <c r="E368" s="9">
        <v>50000</v>
      </c>
      <c r="F368">
        <f t="shared" si="33"/>
        <v>29</v>
      </c>
      <c r="H368" t="str">
        <f>I368&amp;-COUNTIF($I$5:I368,I368)</f>
        <v>Zakat-8</v>
      </c>
      <c r="I368" s="48" t="s">
        <v>227</v>
      </c>
      <c r="J368" s="8"/>
      <c r="L368" s="9">
        <v>312000</v>
      </c>
      <c r="M368">
        <f t="shared" si="34"/>
        <v>29</v>
      </c>
    </row>
    <row r="369" spans="1:13" x14ac:dyDescent="0.3">
      <c r="A369" t="str">
        <f>B369&amp;-COUNTIF($B$4:B369,B369)</f>
        <v>abl-7</v>
      </c>
      <c r="B369" s="8" t="s">
        <v>9</v>
      </c>
      <c r="C369" s="8"/>
      <c r="E369" s="9">
        <v>50000</v>
      </c>
      <c r="F369">
        <f t="shared" si="33"/>
        <v>29</v>
      </c>
      <c r="H369" t="str">
        <f>I369&amp;-COUNTIF($I$5:I369,I369)</f>
        <v>Khalid Rafi-28</v>
      </c>
      <c r="I369" s="48" t="s">
        <v>399</v>
      </c>
      <c r="J369" s="8"/>
      <c r="K369" s="48" t="s">
        <v>499</v>
      </c>
      <c r="L369" s="9">
        <v>137000</v>
      </c>
      <c r="M369">
        <f t="shared" si="34"/>
        <v>29</v>
      </c>
    </row>
    <row r="370" spans="1:13" x14ac:dyDescent="0.3">
      <c r="A370" t="str">
        <f>B370&amp;-COUNTIF($B$4:B370,B370)</f>
        <v>abl-8</v>
      </c>
      <c r="B370" s="8" t="s">
        <v>9</v>
      </c>
      <c r="C370" s="8"/>
      <c r="E370" s="9">
        <v>50000</v>
      </c>
      <c r="F370">
        <f t="shared" si="33"/>
        <v>29</v>
      </c>
      <c r="H370" t="str">
        <f>I370&amp;-COUNTIF($I$5:I370,I370)</f>
        <v>H-451/2-1</v>
      </c>
      <c r="I370" s="48" t="s">
        <v>90</v>
      </c>
      <c r="J370" s="8"/>
      <c r="K370" s="48" t="s">
        <v>271</v>
      </c>
      <c r="L370" s="9">
        <v>800000</v>
      </c>
      <c r="M370">
        <f t="shared" si="34"/>
        <v>29</v>
      </c>
    </row>
    <row r="371" spans="1:13" x14ac:dyDescent="0.3">
      <c r="A371" t="str">
        <f>B371&amp;-COUNTIF($B$4:B371,B371)</f>
        <v>Royal-190-2</v>
      </c>
      <c r="B371" s="8" t="s">
        <v>127</v>
      </c>
      <c r="C371" s="8"/>
      <c r="E371" s="9">
        <v>75000</v>
      </c>
      <c r="F371">
        <f t="shared" si="33"/>
        <v>29</v>
      </c>
      <c r="H371" t="str">
        <f>I371&amp;-COUNTIF($I$5:I371,I371)</f>
        <v>Khalid Rafi-29</v>
      </c>
      <c r="I371" s="48" t="s">
        <v>399</v>
      </c>
      <c r="J371" s="8"/>
      <c r="K371" s="48" t="s">
        <v>500</v>
      </c>
      <c r="L371" s="9">
        <v>47000</v>
      </c>
      <c r="M371">
        <f t="shared" si="34"/>
        <v>29</v>
      </c>
    </row>
    <row r="372" spans="1:13" x14ac:dyDescent="0.3">
      <c r="A372" t="str">
        <f>B372&amp;-COUNTIF($B$4:B372,B372)</f>
        <v>N-87/2-3</v>
      </c>
      <c r="B372" s="8" t="s">
        <v>159</v>
      </c>
      <c r="C372" s="8"/>
      <c r="D372" s="48" t="s">
        <v>501</v>
      </c>
      <c r="E372" s="9">
        <v>137000</v>
      </c>
      <c r="F372">
        <f t="shared" si="33"/>
        <v>29</v>
      </c>
      <c r="H372" t="str">
        <f>I372&amp;-COUNTIF($I$5:I372,I372)</f>
        <v>Haji Manzoor-1</v>
      </c>
      <c r="I372" s="48" t="s">
        <v>199</v>
      </c>
      <c r="J372" s="8"/>
      <c r="K372" s="48" t="s">
        <v>502</v>
      </c>
      <c r="L372" s="9">
        <v>80000</v>
      </c>
      <c r="M372">
        <f t="shared" si="34"/>
        <v>29</v>
      </c>
    </row>
    <row r="373" spans="1:13" x14ac:dyDescent="0.3">
      <c r="A373" t="str">
        <f>B373&amp;-COUNTIF($B$4:B373,B373)</f>
        <v>H-451/2-1</v>
      </c>
      <c r="B373" s="8" t="s">
        <v>90</v>
      </c>
      <c r="C373" s="8"/>
      <c r="D373" s="48" t="s">
        <v>503</v>
      </c>
      <c r="E373" s="9">
        <v>800000</v>
      </c>
      <c r="F373">
        <f t="shared" si="33"/>
        <v>29</v>
      </c>
      <c r="H373" t="str">
        <f>I373&amp;-COUNTIF($I$5:I373,I373)</f>
        <v>Khalid Rafi-30</v>
      </c>
      <c r="I373" s="48" t="s">
        <v>399</v>
      </c>
      <c r="J373" s="8"/>
      <c r="K373" s="48" t="s">
        <v>504</v>
      </c>
      <c r="L373" s="9">
        <v>675000</v>
      </c>
      <c r="M373">
        <f t="shared" si="34"/>
        <v>29</v>
      </c>
    </row>
    <row r="374" spans="1:13" ht="18" customHeight="1" x14ac:dyDescent="0.35">
      <c r="A374" t="str">
        <f>B374&amp;-COUNTIF($B$4:B374,B374)</f>
        <v>ROYAL DEAL 1-8</v>
      </c>
      <c r="B374" s="4" t="s">
        <v>116</v>
      </c>
      <c r="C374" s="8"/>
      <c r="D374" s="48" t="s">
        <v>505</v>
      </c>
      <c r="E374" s="9">
        <v>80000</v>
      </c>
      <c r="F374">
        <f t="shared" si="33"/>
        <v>29</v>
      </c>
      <c r="H374" t="str">
        <f>I374&amp;-COUNTIF($I$5:I374,I374)</f>
        <v>Royal-208 Comercial-1</v>
      </c>
      <c r="I374" s="48" t="s">
        <v>126</v>
      </c>
      <c r="J374" s="8"/>
      <c r="K374" s="48" t="s">
        <v>492</v>
      </c>
      <c r="L374" s="9">
        <v>500000</v>
      </c>
      <c r="M374">
        <f t="shared" si="34"/>
        <v>29</v>
      </c>
    </row>
    <row r="375" spans="1:13" x14ac:dyDescent="0.3">
      <c r="A375" t="str">
        <f>B375&amp;-COUNTIF($B$4:B375,B375)</f>
        <v>H-526/1-3</v>
      </c>
      <c r="B375" s="8" t="s">
        <v>102</v>
      </c>
      <c r="C375" s="8"/>
      <c r="D375" s="48" t="s">
        <v>191</v>
      </c>
      <c r="E375" s="9">
        <v>675000</v>
      </c>
      <c r="F375">
        <f t="shared" si="33"/>
        <v>29</v>
      </c>
      <c r="H375" t="str">
        <f>I375&amp;-COUNTIF($I$5:I375,I375)</f>
        <v>Khalid Rafi-31</v>
      </c>
      <c r="I375" s="48" t="s">
        <v>399</v>
      </c>
      <c r="J375" s="8"/>
      <c r="K375" s="48" t="s">
        <v>506</v>
      </c>
      <c r="L375" s="9">
        <v>3761000</v>
      </c>
      <c r="M375">
        <f t="shared" si="34"/>
        <v>29</v>
      </c>
    </row>
    <row r="376" spans="1:13" x14ac:dyDescent="0.3">
      <c r="A376" t="str">
        <f>B376&amp;-COUNTIF($B$4:B376,B376)</f>
        <v>H-432-1</v>
      </c>
      <c r="B376" s="8" t="s">
        <v>82</v>
      </c>
      <c r="C376" s="8"/>
      <c r="D376" s="48" t="s">
        <v>492</v>
      </c>
      <c r="E376" s="9">
        <v>500000</v>
      </c>
      <c r="F376">
        <f t="shared" si="33"/>
        <v>29</v>
      </c>
      <c r="H376" t="str">
        <f>I376&amp;-COUNTIF($I$5:I376,I376)</f>
        <v>Khalid Rafi-32</v>
      </c>
      <c r="I376" s="48" t="s">
        <v>399</v>
      </c>
      <c r="J376" s="8"/>
      <c r="K376" s="48" t="s">
        <v>507</v>
      </c>
      <c r="L376" s="9">
        <v>5750000</v>
      </c>
      <c r="M376">
        <f t="shared" si="34"/>
        <v>29</v>
      </c>
    </row>
    <row r="377" spans="1:13" x14ac:dyDescent="0.3">
      <c r="A377" t="str">
        <f>B377&amp;-COUNTIF($B$4:B377,B377)</f>
        <v>H-412/1-1</v>
      </c>
      <c r="B377" s="8" t="s">
        <v>70</v>
      </c>
      <c r="C377" s="8"/>
      <c r="E377" s="9">
        <v>3761000</v>
      </c>
      <c r="F377">
        <f t="shared" si="33"/>
        <v>29</v>
      </c>
      <c r="H377" t="str">
        <f>I377&amp;-COUNTIF($I$5:I377,I377)</f>
        <v>misc shop-14</v>
      </c>
      <c r="I377" s="48" t="s">
        <v>209</v>
      </c>
      <c r="J377" s="8"/>
      <c r="L377" s="9">
        <v>26941</v>
      </c>
      <c r="M377">
        <f t="shared" si="34"/>
        <v>29</v>
      </c>
    </row>
    <row r="378" spans="1:13" x14ac:dyDescent="0.3">
      <c r="A378" t="str">
        <f>B378&amp;-COUNTIF($B$4:B378,B378)</f>
        <v>H-352/1-1</v>
      </c>
      <c r="B378" s="8" t="s">
        <v>42</v>
      </c>
      <c r="C378" s="8"/>
      <c r="D378" s="48" t="s">
        <v>508</v>
      </c>
      <c r="E378" s="9">
        <v>5750000</v>
      </c>
      <c r="F378">
        <f t="shared" si="33"/>
        <v>29</v>
      </c>
      <c r="H378" t="str">
        <f>I378&amp;-COUNTIF($I$5:I378,I378)</f>
        <v>Qasim Cheema-1</v>
      </c>
      <c r="I378" s="48" t="s">
        <v>212</v>
      </c>
      <c r="J378" s="8"/>
      <c r="K378" s="48" t="s">
        <v>485</v>
      </c>
      <c r="L378" s="9">
        <v>9816</v>
      </c>
      <c r="M378">
        <f t="shared" si="34"/>
        <v>29</v>
      </c>
    </row>
    <row r="379" spans="1:13" x14ac:dyDescent="0.3">
      <c r="A379" t="str">
        <f>B379&amp;-COUNTIF($B$4:B379,B379)</f>
        <v>H-451/2-2</v>
      </c>
      <c r="B379" s="8" t="s">
        <v>90</v>
      </c>
      <c r="C379" s="8"/>
      <c r="D379" s="48" t="s">
        <v>503</v>
      </c>
      <c r="E379" s="9">
        <v>400000</v>
      </c>
      <c r="F379">
        <f t="shared" si="33"/>
        <v>29</v>
      </c>
      <c r="H379" t="str">
        <f>I379&amp;-COUNTIF($I$5:I379,I379)</f>
        <v>Park-9</v>
      </c>
      <c r="I379" s="48" t="s">
        <v>449</v>
      </c>
      <c r="J379" s="8"/>
      <c r="L379" s="9">
        <v>6020</v>
      </c>
      <c r="M379">
        <f t="shared" si="34"/>
        <v>29</v>
      </c>
    </row>
    <row r="380" spans="1:13" x14ac:dyDescent="0.3">
      <c r="A380" t="str">
        <f>B380&amp;-COUNTIF($B$4:B380,B380)</f>
        <v>H-451/2-3</v>
      </c>
      <c r="B380" s="8" t="s">
        <v>90</v>
      </c>
      <c r="C380" s="8"/>
      <c r="D380" s="48" t="s">
        <v>503</v>
      </c>
      <c r="E380" s="9">
        <v>350000</v>
      </c>
      <c r="F380">
        <f t="shared" si="33"/>
        <v>29</v>
      </c>
      <c r="H380" t="str">
        <f>I380&amp;-COUNTIF($I$5:I380,I380)</f>
        <v>H-426-5</v>
      </c>
      <c r="I380" s="48" t="s">
        <v>76</v>
      </c>
      <c r="J380" s="8"/>
      <c r="L380" s="9">
        <v>900</v>
      </c>
      <c r="M380">
        <f t="shared" si="34"/>
        <v>29</v>
      </c>
    </row>
    <row r="381" spans="1:13" x14ac:dyDescent="0.3">
      <c r="A381" t="str">
        <f>B381&amp;-COUNTIF($B$4:B381,B381)</f>
        <v>H-343-2</v>
      </c>
      <c r="B381" s="8" t="s">
        <v>33</v>
      </c>
      <c r="C381" s="8"/>
      <c r="E381" s="9">
        <v>954000</v>
      </c>
      <c r="F381">
        <f t="shared" si="33"/>
        <v>29</v>
      </c>
      <c r="H381" t="str">
        <f>I381&amp;-COUNTIF($I$5:I381,I381)</f>
        <v>Royal-96 House-1</v>
      </c>
      <c r="I381" s="48" t="s">
        <v>509</v>
      </c>
      <c r="J381" s="8"/>
      <c r="L381" s="9">
        <v>1000000</v>
      </c>
      <c r="M381">
        <f t="shared" si="34"/>
        <v>29</v>
      </c>
    </row>
    <row r="382" spans="1:13" x14ac:dyDescent="0.3">
      <c r="A382" t="str">
        <f>B382&amp;-COUNTIF($B$4:B382,B382)</f>
        <v>Brokry-9</v>
      </c>
      <c r="B382" s="8" t="s">
        <v>361</v>
      </c>
      <c r="C382" s="8"/>
      <c r="D382" s="48">
        <v>343</v>
      </c>
      <c r="E382" s="9">
        <v>31000</v>
      </c>
      <c r="F382">
        <f t="shared" si="33"/>
        <v>29</v>
      </c>
      <c r="H382" t="str">
        <f>I382&amp;-COUNTIF($I$5:I382,I382)</f>
        <v>Khalid Rafi-33</v>
      </c>
      <c r="I382" s="48" t="s">
        <v>399</v>
      </c>
      <c r="J382" s="8"/>
      <c r="K382" s="48" t="s">
        <v>510</v>
      </c>
      <c r="L382" s="9">
        <v>1000000</v>
      </c>
      <c r="M382">
        <f t="shared" si="34"/>
        <v>29</v>
      </c>
    </row>
    <row r="383" spans="1:13" x14ac:dyDescent="0.3">
      <c r="A383" t="str">
        <f>B383&amp;-COUNTIF($B$4:B383,B383)</f>
        <v>Abdul Rehman-2</v>
      </c>
      <c r="B383" s="8" t="s">
        <v>190</v>
      </c>
      <c r="C383" s="8"/>
      <c r="D383" s="48">
        <v>343</v>
      </c>
      <c r="E383" s="9">
        <v>1300000</v>
      </c>
      <c r="F383">
        <f t="shared" si="33"/>
        <v>29</v>
      </c>
      <c r="H383" t="str">
        <f>I383&amp;-COUNTIF($I$5:I383,I383)</f>
        <v>K-10 Comercial-3</v>
      </c>
      <c r="I383" s="48" t="s">
        <v>151</v>
      </c>
      <c r="J383" s="8"/>
      <c r="K383" s="48" t="s">
        <v>441</v>
      </c>
      <c r="L383" s="9">
        <v>20000</v>
      </c>
      <c r="M383">
        <f t="shared" si="34"/>
        <v>29</v>
      </c>
    </row>
    <row r="384" spans="1:13" x14ac:dyDescent="0.3">
      <c r="A384" t="str">
        <f>B384&amp;-COUNTIF($B$4:B384,B384)</f>
        <v>0</v>
      </c>
      <c r="B384" s="8"/>
      <c r="C384" s="8"/>
      <c r="E384" s="9"/>
      <c r="F384">
        <f t="shared" si="33"/>
        <v>0</v>
      </c>
      <c r="H384" t="str">
        <f>I384&amp;-COUNTIF($I$5:I384,I384)</f>
        <v>K-10 Comercial-4</v>
      </c>
      <c r="I384" s="48" t="s">
        <v>151</v>
      </c>
      <c r="J384" s="8"/>
      <c r="K384" s="48" t="s">
        <v>511</v>
      </c>
      <c r="L384" s="9">
        <v>220000</v>
      </c>
      <c r="M384">
        <f t="shared" si="34"/>
        <v>29</v>
      </c>
    </row>
    <row r="385" spans="1:14" x14ac:dyDescent="0.3">
      <c r="A385" t="str">
        <f>B385&amp;-COUNTIF($B$4:B385,B385)</f>
        <v>0</v>
      </c>
      <c r="B385" s="8"/>
      <c r="C385" s="8"/>
      <c r="E385" s="9"/>
      <c r="F385">
        <f t="shared" si="33"/>
        <v>0</v>
      </c>
      <c r="H385" t="str">
        <f>I385&amp;-COUNTIF($I$5:I385,I385)</f>
        <v>Hadi-15</v>
      </c>
      <c r="I385" s="48" t="s">
        <v>385</v>
      </c>
      <c r="J385" s="8"/>
      <c r="L385" s="9">
        <v>33810</v>
      </c>
      <c r="M385">
        <f t="shared" si="34"/>
        <v>29</v>
      </c>
    </row>
    <row r="386" spans="1:14" x14ac:dyDescent="0.3">
      <c r="A386" t="str">
        <f>B386&amp;-COUNTIF($B$4:B386,B386)</f>
        <v>0</v>
      </c>
      <c r="B386" s="8"/>
      <c r="C386" s="8"/>
      <c r="E386" s="9"/>
      <c r="F386">
        <f t="shared" si="33"/>
        <v>0</v>
      </c>
      <c r="H386" t="str">
        <f>I386&amp;-COUNTIF($I$5:I386,I386)</f>
        <v>Alfalh-5</v>
      </c>
      <c r="I386" s="48" t="s">
        <v>467</v>
      </c>
      <c r="J386" s="8">
        <v>42902</v>
      </c>
      <c r="K386" s="48" t="s">
        <v>503</v>
      </c>
      <c r="L386" s="9">
        <v>400000</v>
      </c>
      <c r="M386">
        <f t="shared" si="34"/>
        <v>29</v>
      </c>
    </row>
    <row r="387" spans="1:14" x14ac:dyDescent="0.3">
      <c r="A387" t="str">
        <f>B387&amp;-COUNTIF($B$4:B387,B387)</f>
        <v>0</v>
      </c>
      <c r="B387" s="8"/>
      <c r="C387" s="8"/>
      <c r="E387" s="9"/>
      <c r="F387">
        <f t="shared" si="33"/>
        <v>0</v>
      </c>
      <c r="H387" t="str">
        <f>I387&amp;-COUNTIF($I$5:I387,I387)</f>
        <v>H-451/2-2</v>
      </c>
      <c r="I387" s="48" t="s">
        <v>90</v>
      </c>
      <c r="J387" s="8"/>
      <c r="K387" s="48" t="s">
        <v>510</v>
      </c>
      <c r="L387" s="9">
        <v>350000</v>
      </c>
      <c r="M387">
        <f t="shared" si="34"/>
        <v>29</v>
      </c>
    </row>
    <row r="388" spans="1:14" x14ac:dyDescent="0.3">
      <c r="A388" t="str">
        <f>B388&amp;-COUNTIF($B$4:B388,B388)</f>
        <v>0</v>
      </c>
      <c r="B388" s="8"/>
      <c r="C388" s="8"/>
      <c r="E388" s="9"/>
      <c r="F388">
        <f t="shared" si="33"/>
        <v>0</v>
      </c>
      <c r="H388" t="str">
        <f>I388&amp;-COUNTIF($I$5:I388,I388)</f>
        <v>misc shop-15</v>
      </c>
      <c r="I388" s="48" t="s">
        <v>209</v>
      </c>
      <c r="J388" s="8"/>
      <c r="L388" s="9">
        <v>35000</v>
      </c>
      <c r="M388">
        <f t="shared" si="34"/>
        <v>29</v>
      </c>
    </row>
    <row r="389" spans="1:14" x14ac:dyDescent="0.3">
      <c r="A389" t="str">
        <f>B389&amp;-COUNTIF($B$4:B389,B389)</f>
        <v>0</v>
      </c>
      <c r="B389" s="8"/>
      <c r="C389" s="8"/>
      <c r="E389" s="9"/>
      <c r="F389">
        <f t="shared" si="33"/>
        <v>0</v>
      </c>
      <c r="H389" t="str">
        <f>I389&amp;-COUNTIF($I$5:I389,I389)</f>
        <v>Zahid Hero-10</v>
      </c>
      <c r="I389" s="48" t="s">
        <v>401</v>
      </c>
      <c r="J389" s="8"/>
      <c r="L389" s="9">
        <v>1895289</v>
      </c>
      <c r="M389">
        <f t="shared" si="34"/>
        <v>29</v>
      </c>
    </row>
    <row r="390" spans="1:14" x14ac:dyDescent="0.3">
      <c r="A390" t="str">
        <f>B390&amp;-COUNTIF($B$4:B390,B390)</f>
        <v>22/6 to 11/7-1</v>
      </c>
      <c r="B390" s="60" t="s">
        <v>512</v>
      </c>
      <c r="C390" s="53"/>
      <c r="D390" s="53"/>
      <c r="E390" s="53"/>
      <c r="F390" s="24">
        <v>30</v>
      </c>
      <c r="G390" s="14">
        <v>30</v>
      </c>
      <c r="H390" s="24" t="str">
        <f>I390&amp;-COUNTIF($I$5:I390,I390)</f>
        <v>0</v>
      </c>
      <c r="I390" s="14"/>
      <c r="J390" s="13"/>
      <c r="K390" s="14"/>
      <c r="L390" s="15"/>
      <c r="M390" s="24">
        <v>30</v>
      </c>
      <c r="N390" s="14">
        <v>30</v>
      </c>
    </row>
    <row r="391" spans="1:14" x14ac:dyDescent="0.3">
      <c r="A391" t="str">
        <f>B391&amp;-COUNTIF($B$4:B391,B391)</f>
        <v>h-367-1</v>
      </c>
      <c r="B391" s="42" t="s">
        <v>513</v>
      </c>
      <c r="C391" s="8">
        <v>42908</v>
      </c>
      <c r="E391" s="9">
        <v>613200</v>
      </c>
      <c r="F391">
        <f t="shared" ref="F391:F402" si="35">IF(E391&gt;0,F390,0)</f>
        <v>30</v>
      </c>
      <c r="H391" t="str">
        <f>I391&amp;-COUNTIF($I$5:I391,I391)</f>
        <v>h-433-2</v>
      </c>
      <c r="I391" s="48" t="s">
        <v>514</v>
      </c>
      <c r="J391" s="8">
        <v>42908</v>
      </c>
      <c r="K391" s="48" t="s">
        <v>9</v>
      </c>
      <c r="L391" s="9">
        <v>1481250</v>
      </c>
      <c r="M391">
        <f t="shared" ref="M391:M402" si="36">IF(L391&gt;0,M390,0)</f>
        <v>30</v>
      </c>
    </row>
    <row r="392" spans="1:14" x14ac:dyDescent="0.3">
      <c r="A392" t="str">
        <f>B392&amp;-COUNTIF($B$4:B392,B392)</f>
        <v>abl-9</v>
      </c>
      <c r="B392" s="8" t="s">
        <v>9</v>
      </c>
      <c r="C392" s="8"/>
      <c r="E392" s="9">
        <v>50000</v>
      </c>
      <c r="F392">
        <f t="shared" si="35"/>
        <v>30</v>
      </c>
      <c r="H392" t="str">
        <f>I392&amp;-COUNTIF($I$5:I392,I392)</f>
        <v>h-367-2</v>
      </c>
      <c r="I392" s="48" t="s">
        <v>513</v>
      </c>
      <c r="J392" s="8"/>
      <c r="K392" s="48" t="s">
        <v>9</v>
      </c>
      <c r="L392" s="9">
        <v>600000</v>
      </c>
      <c r="M392">
        <f t="shared" si="36"/>
        <v>30</v>
      </c>
    </row>
    <row r="393" spans="1:14" x14ac:dyDescent="0.3">
      <c r="A393" t="str">
        <f>B393&amp;-COUNTIF($B$4:B393,B393)</f>
        <v>H-471 to 475-1</v>
      </c>
      <c r="B393" s="8" t="s">
        <v>97</v>
      </c>
      <c r="C393" s="8"/>
      <c r="D393" s="48" t="s">
        <v>503</v>
      </c>
      <c r="E393" s="9">
        <v>850000</v>
      </c>
      <c r="F393">
        <f t="shared" si="35"/>
        <v>30</v>
      </c>
      <c r="H393" t="str">
        <f>I393&amp;-COUNTIF($I$5:I393,I393)</f>
        <v>k-212-1</v>
      </c>
      <c r="I393" s="48" t="s">
        <v>515</v>
      </c>
      <c r="J393" s="8"/>
      <c r="K393" s="48" t="s">
        <v>9</v>
      </c>
      <c r="L393" s="9">
        <v>50000</v>
      </c>
      <c r="M393">
        <f t="shared" si="36"/>
        <v>30</v>
      </c>
    </row>
    <row r="394" spans="1:14" x14ac:dyDescent="0.3">
      <c r="A394" t="str">
        <f>B394&amp;-COUNTIF($B$4:B394,B394)</f>
        <v>h-294-3</v>
      </c>
      <c r="B394" s="8" t="s">
        <v>516</v>
      </c>
      <c r="C394" s="8"/>
      <c r="D394" s="48" t="s">
        <v>455</v>
      </c>
      <c r="E394" s="9">
        <v>500000</v>
      </c>
      <c r="F394">
        <f t="shared" si="35"/>
        <v>30</v>
      </c>
      <c r="H394" t="str">
        <f>I394&amp;-COUNTIF($I$5:I394,I394)</f>
        <v>k-212-2</v>
      </c>
      <c r="I394" s="48" t="s">
        <v>515</v>
      </c>
      <c r="J394" s="8"/>
      <c r="K394" s="48" t="s">
        <v>350</v>
      </c>
      <c r="L394" s="9">
        <v>700000</v>
      </c>
      <c r="M394">
        <f t="shared" si="36"/>
        <v>30</v>
      </c>
    </row>
    <row r="395" spans="1:14" x14ac:dyDescent="0.3">
      <c r="A395" t="str">
        <f>B395&amp;-COUNTIF($B$4:B395,B395)</f>
        <v>wali 43-1</v>
      </c>
      <c r="B395" s="8" t="s">
        <v>176</v>
      </c>
      <c r="C395" s="8"/>
      <c r="D395" s="48" t="s">
        <v>508</v>
      </c>
      <c r="E395" s="9">
        <v>99000</v>
      </c>
      <c r="F395">
        <f t="shared" si="35"/>
        <v>30</v>
      </c>
      <c r="H395" t="str">
        <f>I395&amp;-COUNTIF($I$5:I395,I395)</f>
        <v>Abdul Rehman-1</v>
      </c>
      <c r="I395" s="8" t="s">
        <v>190</v>
      </c>
      <c r="J395" s="8"/>
      <c r="K395" s="48" t="s">
        <v>517</v>
      </c>
      <c r="L395" s="9">
        <v>1000000</v>
      </c>
      <c r="M395">
        <f t="shared" si="36"/>
        <v>30</v>
      </c>
    </row>
    <row r="396" spans="1:14" x14ac:dyDescent="0.3">
      <c r="A396" t="str">
        <f>B396&amp;-COUNTIF($B$4:B396,B396)</f>
        <v>Brokry-10</v>
      </c>
      <c r="B396" s="8" t="s">
        <v>361</v>
      </c>
      <c r="C396" s="8"/>
      <c r="D396" s="48">
        <v>343</v>
      </c>
      <c r="E396" s="9">
        <v>18000</v>
      </c>
      <c r="F396">
        <f t="shared" si="35"/>
        <v>30</v>
      </c>
      <c r="H396" t="str">
        <f>I396&amp;-COUNTIF($I$5:I396,I396)</f>
        <v>Meezan Irfan-26</v>
      </c>
      <c r="I396" s="48" t="s">
        <v>15</v>
      </c>
      <c r="J396" s="8"/>
      <c r="K396" s="48" t="s">
        <v>489</v>
      </c>
      <c r="L396" s="9">
        <v>79650</v>
      </c>
      <c r="M396">
        <f t="shared" si="36"/>
        <v>30</v>
      </c>
    </row>
    <row r="397" spans="1:14" x14ac:dyDescent="0.3">
      <c r="A397" t="str">
        <f>B397&amp;-COUNTIF($B$4:B397,B397)</f>
        <v>wali 43-2</v>
      </c>
      <c r="B397" s="8" t="s">
        <v>176</v>
      </c>
      <c r="C397" s="8"/>
      <c r="D397" s="48" t="s">
        <v>508</v>
      </c>
      <c r="E397" s="9">
        <v>1000</v>
      </c>
      <c r="F397">
        <f t="shared" si="35"/>
        <v>30</v>
      </c>
      <c r="H397" t="str">
        <f>I397&amp;-COUNTIF($I$5:I397,I397)</f>
        <v>abl-7</v>
      </c>
      <c r="I397" s="48" t="s">
        <v>9</v>
      </c>
      <c r="J397" s="8"/>
      <c r="L397" s="9">
        <v>1300000</v>
      </c>
      <c r="M397">
        <f t="shared" si="36"/>
        <v>30</v>
      </c>
    </row>
    <row r="398" spans="1:14" x14ac:dyDescent="0.3">
      <c r="A398" t="str">
        <f>B398&amp;-COUNTIF($B$4:B398,B398)</f>
        <v>kheaban-283-6</v>
      </c>
      <c r="B398" s="8" t="s">
        <v>356</v>
      </c>
      <c r="C398" s="8"/>
      <c r="E398" s="9">
        <v>1300000</v>
      </c>
      <c r="F398">
        <f t="shared" si="35"/>
        <v>30</v>
      </c>
      <c r="H398" t="str">
        <f>I398&amp;-COUNTIF($I$5:I398,I398)</f>
        <v>Abdul Rehman-2</v>
      </c>
      <c r="I398" s="48" t="s">
        <v>190</v>
      </c>
      <c r="J398" s="8"/>
      <c r="L398" s="9">
        <v>100000</v>
      </c>
      <c r="M398">
        <f t="shared" si="36"/>
        <v>30</v>
      </c>
    </row>
    <row r="399" spans="1:14" x14ac:dyDescent="0.3">
      <c r="A399" t="str">
        <f>B399&amp;-COUNTIF($B$4:B399,B399)</f>
        <v>H-471 to 475-2</v>
      </c>
      <c r="B399" s="8" t="s">
        <v>97</v>
      </c>
      <c r="C399" s="8">
        <v>42927</v>
      </c>
      <c r="D399" s="48" t="s">
        <v>518</v>
      </c>
      <c r="E399" s="9">
        <v>900000</v>
      </c>
      <c r="F399">
        <f t="shared" si="35"/>
        <v>30</v>
      </c>
      <c r="H399" t="str">
        <f>I399&amp;-COUNTIF($I$5:I399,I399)</f>
        <v>Park-10</v>
      </c>
      <c r="I399" s="48" t="s">
        <v>449</v>
      </c>
      <c r="J399" s="8"/>
      <c r="L399" s="9">
        <v>5000</v>
      </c>
      <c r="M399">
        <f t="shared" si="36"/>
        <v>30</v>
      </c>
    </row>
    <row r="400" spans="1:14" x14ac:dyDescent="0.3">
      <c r="A400" t="str">
        <f>B400&amp;-COUNTIF($B$4:B400,B400)</f>
        <v>h-305-3</v>
      </c>
      <c r="B400" s="8" t="s">
        <v>519</v>
      </c>
      <c r="C400" s="8">
        <v>42926</v>
      </c>
      <c r="D400" s="48" t="s">
        <v>520</v>
      </c>
      <c r="E400" s="9">
        <v>200000</v>
      </c>
      <c r="F400">
        <f t="shared" si="35"/>
        <v>30</v>
      </c>
      <c r="H400" t="str">
        <f>I400&amp;-COUNTIF($I$5:I400,I400)</f>
        <v>misc shop-16</v>
      </c>
      <c r="I400" s="48" t="s">
        <v>209</v>
      </c>
      <c r="J400" s="8"/>
      <c r="L400" s="9">
        <v>6200</v>
      </c>
      <c r="M400">
        <f t="shared" si="36"/>
        <v>30</v>
      </c>
    </row>
    <row r="401" spans="1:14" x14ac:dyDescent="0.3">
      <c r="A401" t="str">
        <f>B401&amp;-COUNTIF($B$4:B401,B401)</f>
        <v>h-305-4</v>
      </c>
      <c r="B401" s="8" t="s">
        <v>519</v>
      </c>
      <c r="C401" s="8">
        <v>42926</v>
      </c>
      <c r="D401" s="48" t="s">
        <v>520</v>
      </c>
      <c r="E401" s="9">
        <v>500000</v>
      </c>
      <c r="F401">
        <f t="shared" si="35"/>
        <v>30</v>
      </c>
      <c r="H401" t="str">
        <f>I401&amp;-COUNTIF($I$5:I401,I401)</f>
        <v>hadi-16</v>
      </c>
      <c r="I401" s="48" t="s">
        <v>198</v>
      </c>
      <c r="J401" s="8"/>
      <c r="L401" s="9">
        <v>122400</v>
      </c>
      <c r="M401">
        <f t="shared" si="36"/>
        <v>30</v>
      </c>
    </row>
    <row r="402" spans="1:14" x14ac:dyDescent="0.3">
      <c r="A402" t="str">
        <f>B402&amp;-COUNTIF($B$4:B402,B402)</f>
        <v>h-294-4</v>
      </c>
      <c r="B402" s="8" t="s">
        <v>516</v>
      </c>
      <c r="C402" s="8">
        <v>42927</v>
      </c>
      <c r="D402" s="48" t="s">
        <v>521</v>
      </c>
      <c r="E402" s="9">
        <v>2400000</v>
      </c>
      <c r="F402">
        <f t="shared" si="35"/>
        <v>30</v>
      </c>
      <c r="H402" t="str">
        <f>I402&amp;-COUNTIF($I$5:I402,I402)</f>
        <v>0</v>
      </c>
      <c r="J402" s="8"/>
      <c r="L402" s="9"/>
      <c r="M402">
        <f t="shared" si="36"/>
        <v>0</v>
      </c>
    </row>
    <row r="403" spans="1:14" x14ac:dyDescent="0.3">
      <c r="A403" t="str">
        <f>B403&amp;-COUNTIF($B$4:B403,B403)</f>
        <v>12/7 to 20/7-1</v>
      </c>
      <c r="B403" s="60" t="s">
        <v>522</v>
      </c>
      <c r="C403" s="53"/>
      <c r="D403" s="53"/>
      <c r="E403" s="53"/>
      <c r="F403" s="24">
        <v>31</v>
      </c>
      <c r="G403" s="14">
        <v>31</v>
      </c>
      <c r="H403" s="24" t="str">
        <f>I403&amp;-COUNTIF($I$5:I403,I403)</f>
        <v>0</v>
      </c>
      <c r="I403" s="14"/>
      <c r="J403" s="13"/>
      <c r="K403" s="14"/>
      <c r="L403" s="15"/>
      <c r="M403" s="24">
        <v>31</v>
      </c>
      <c r="N403" s="14">
        <v>31</v>
      </c>
    </row>
    <row r="404" spans="1:14" x14ac:dyDescent="0.3">
      <c r="A404" t="str">
        <f>B404&amp;-COUNTIF($B$4:B404,B404)</f>
        <v>Meezan Irfan-26</v>
      </c>
      <c r="B404" s="8" t="s">
        <v>15</v>
      </c>
      <c r="C404" s="8">
        <v>42928</v>
      </c>
      <c r="E404" s="9">
        <v>400000</v>
      </c>
      <c r="F404">
        <f t="shared" ref="F404:F430" si="37">IF(E404&gt;0,F403,0)</f>
        <v>31</v>
      </c>
      <c r="H404" t="str">
        <f>I404&amp;-COUNTIF($I$5:I404,I404)</f>
        <v>H-434-1</v>
      </c>
      <c r="I404" s="48" t="s">
        <v>84</v>
      </c>
      <c r="J404" s="8"/>
      <c r="L404" s="9">
        <v>1000000</v>
      </c>
      <c r="M404">
        <f t="shared" ref="M404:M430" si="38">IF(L404&gt;0,M403,0)</f>
        <v>31</v>
      </c>
    </row>
    <row r="405" spans="1:14" x14ac:dyDescent="0.3">
      <c r="A405" t="str">
        <f>B405&amp;-COUNTIF($B$4:B405,B405)</f>
        <v>Brokry-11</v>
      </c>
      <c r="B405" s="8" t="s">
        <v>361</v>
      </c>
      <c r="C405" s="8"/>
      <c r="D405" s="48">
        <v>343</v>
      </c>
      <c r="E405" s="9">
        <v>9000</v>
      </c>
      <c r="F405">
        <f t="shared" si="37"/>
        <v>31</v>
      </c>
      <c r="H405" t="str">
        <f>I405&amp;-COUNTIF($I$5:I405,I405)</f>
        <v>royal deal 1-3</v>
      </c>
      <c r="I405" s="48" t="s">
        <v>358</v>
      </c>
      <c r="J405" s="8"/>
      <c r="K405" s="48" t="s">
        <v>523</v>
      </c>
      <c r="L405" s="9">
        <v>100000</v>
      </c>
      <c r="M405">
        <f t="shared" si="38"/>
        <v>31</v>
      </c>
    </row>
    <row r="406" spans="1:14" x14ac:dyDescent="0.3">
      <c r="A406" t="str">
        <f>B406&amp;-COUNTIF($B$4:B406,B406)</f>
        <v>H-365-1</v>
      </c>
      <c r="B406" s="8" t="s">
        <v>52</v>
      </c>
      <c r="C406" s="8"/>
      <c r="E406" s="9">
        <v>545000</v>
      </c>
      <c r="F406">
        <f t="shared" si="37"/>
        <v>31</v>
      </c>
      <c r="H406" t="str">
        <f>I406&amp;-COUNTIF($I$5:I406,I406)</f>
        <v>H-293-4</v>
      </c>
      <c r="I406" s="48" t="s">
        <v>20</v>
      </c>
      <c r="J406" s="8"/>
      <c r="K406" s="48" t="s">
        <v>405</v>
      </c>
      <c r="L406" s="9">
        <v>4000</v>
      </c>
      <c r="M406">
        <f t="shared" si="38"/>
        <v>31</v>
      </c>
    </row>
    <row r="407" spans="1:14" x14ac:dyDescent="0.3">
      <c r="A407" t="str">
        <f>B407&amp;-COUNTIF($B$4:B407,B407)</f>
        <v>Brokry-12</v>
      </c>
      <c r="B407" s="33" t="s">
        <v>361</v>
      </c>
      <c r="C407" s="8">
        <v>42932</v>
      </c>
      <c r="D407" s="48" t="s">
        <v>266</v>
      </c>
      <c r="E407" s="9">
        <v>140000</v>
      </c>
      <c r="F407">
        <f t="shared" si="37"/>
        <v>31</v>
      </c>
      <c r="H407" t="str">
        <f>I407&amp;-COUNTIF($I$5:I407,I407)</f>
        <v>K-33-1</v>
      </c>
      <c r="I407" s="48" t="s">
        <v>152</v>
      </c>
      <c r="J407" s="8"/>
      <c r="K407" s="48" t="s">
        <v>524</v>
      </c>
      <c r="L407" s="9">
        <v>7000</v>
      </c>
      <c r="M407">
        <f t="shared" si="38"/>
        <v>31</v>
      </c>
    </row>
    <row r="408" spans="1:14" x14ac:dyDescent="0.3">
      <c r="A408" t="str">
        <f>B408&amp;-COUNTIF($B$4:B408,B408)</f>
        <v>H-466-2</v>
      </c>
      <c r="B408" s="8" t="s">
        <v>94</v>
      </c>
      <c r="C408" s="8"/>
      <c r="D408" s="48" t="s">
        <v>335</v>
      </c>
      <c r="E408" s="9">
        <v>400000</v>
      </c>
      <c r="F408">
        <f t="shared" si="37"/>
        <v>31</v>
      </c>
      <c r="H408" t="str">
        <f>I408&amp;-COUNTIF($I$5:I408,I408)</f>
        <v>Ali-Lasani-8</v>
      </c>
      <c r="I408" s="48" t="s">
        <v>383</v>
      </c>
      <c r="J408" s="8"/>
      <c r="L408" s="9">
        <v>70000</v>
      </c>
      <c r="M408">
        <f t="shared" si="38"/>
        <v>31</v>
      </c>
    </row>
    <row r="409" spans="1:14" x14ac:dyDescent="0.3">
      <c r="A409" t="str">
        <f>B409&amp;-COUNTIF($B$4:B409,B409)</f>
        <v>Abdul Rehman-3</v>
      </c>
      <c r="B409" s="8" t="s">
        <v>190</v>
      </c>
      <c r="C409" s="8"/>
      <c r="D409" s="48" t="s">
        <v>335</v>
      </c>
      <c r="E409" s="9">
        <v>400000</v>
      </c>
      <c r="F409">
        <f t="shared" si="37"/>
        <v>31</v>
      </c>
      <c r="H409" t="str">
        <f>I409&amp;-COUNTIF($I$5:I409,I409)</f>
        <v>Umer Aslam-1</v>
      </c>
      <c r="I409" s="48" t="s">
        <v>219</v>
      </c>
      <c r="J409" s="8"/>
      <c r="L409" s="9">
        <v>1200000</v>
      </c>
      <c r="M409">
        <f t="shared" si="38"/>
        <v>31</v>
      </c>
    </row>
    <row r="410" spans="1:14" x14ac:dyDescent="0.3">
      <c r="A410" t="str">
        <f>B410&amp;-COUNTIF($B$4:B410,B410)</f>
        <v>Meezan Irfan-27</v>
      </c>
      <c r="B410" s="8" t="s">
        <v>15</v>
      </c>
      <c r="C410" s="8">
        <v>42933</v>
      </c>
      <c r="D410" s="48" t="s">
        <v>525</v>
      </c>
      <c r="E410" s="9">
        <v>760000</v>
      </c>
      <c r="F410">
        <f t="shared" si="37"/>
        <v>31</v>
      </c>
      <c r="H410" t="str">
        <f>I410&amp;-COUNTIF($I$5:I410,I410)</f>
        <v>H-345-1</v>
      </c>
      <c r="I410" s="48" t="s">
        <v>526</v>
      </c>
      <c r="J410" s="8"/>
      <c r="L410" s="9">
        <v>1300000</v>
      </c>
      <c r="M410">
        <f t="shared" si="38"/>
        <v>31</v>
      </c>
    </row>
    <row r="411" spans="1:14" x14ac:dyDescent="0.3">
      <c r="A411" t="str">
        <f>B411&amp;-COUNTIF($B$4:B411,B411)</f>
        <v>alfalh-2</v>
      </c>
      <c r="B411" s="8" t="s">
        <v>11</v>
      </c>
      <c r="C411" s="8"/>
      <c r="D411" s="48" t="s">
        <v>527</v>
      </c>
      <c r="E411" s="9">
        <v>430000</v>
      </c>
      <c r="F411">
        <f t="shared" si="37"/>
        <v>31</v>
      </c>
      <c r="H411" t="str">
        <f>I411&amp;-COUNTIF($I$5:I411,I411)</f>
        <v>H-274-1</v>
      </c>
      <c r="I411" s="48" t="s">
        <v>239</v>
      </c>
      <c r="J411" s="8"/>
      <c r="L411" s="9">
        <v>200000</v>
      </c>
      <c r="M411">
        <f t="shared" si="38"/>
        <v>31</v>
      </c>
    </row>
    <row r="412" spans="1:14" x14ac:dyDescent="0.3">
      <c r="A412" t="str">
        <f>B412&amp;-COUNTIF($B$4:B412,B412)</f>
        <v>ABL-10</v>
      </c>
      <c r="B412" s="8" t="s">
        <v>357</v>
      </c>
      <c r="C412" s="8">
        <v>42933</v>
      </c>
      <c r="D412" s="48" t="s">
        <v>528</v>
      </c>
      <c r="E412" s="9">
        <v>1800000</v>
      </c>
      <c r="F412">
        <f t="shared" si="37"/>
        <v>31</v>
      </c>
      <c r="H412" t="str">
        <f>I412&amp;-COUNTIF($I$5:I412,I412)</f>
        <v>H-293-5</v>
      </c>
      <c r="I412" s="48" t="s">
        <v>20</v>
      </c>
      <c r="J412" s="8"/>
      <c r="K412" s="48" t="s">
        <v>212</v>
      </c>
      <c r="L412" s="41">
        <v>3300000</v>
      </c>
      <c r="M412">
        <f t="shared" si="38"/>
        <v>31</v>
      </c>
    </row>
    <row r="413" spans="1:14" x14ac:dyDescent="0.3">
      <c r="A413" t="str">
        <f>B413&amp;-COUNTIF($B$4:B413,B413)</f>
        <v>alfalh-3</v>
      </c>
      <c r="B413" s="8" t="s">
        <v>11</v>
      </c>
      <c r="C413" s="8">
        <v>42935</v>
      </c>
      <c r="D413" s="48" t="s">
        <v>528</v>
      </c>
      <c r="E413" s="9">
        <v>900000</v>
      </c>
      <c r="F413">
        <f t="shared" si="37"/>
        <v>31</v>
      </c>
      <c r="H413" t="str">
        <f>I413&amp;-COUNTIF($I$5:I413,I413)</f>
        <v>H-361-1</v>
      </c>
      <c r="I413" s="48" t="s">
        <v>49</v>
      </c>
      <c r="J413" s="8"/>
      <c r="L413" s="9">
        <v>100000</v>
      </c>
      <c r="M413">
        <f t="shared" si="38"/>
        <v>31</v>
      </c>
    </row>
    <row r="414" spans="1:14" x14ac:dyDescent="0.3">
      <c r="A414" t="str">
        <f>B414&amp;-COUNTIF($B$4:B414,B414)</f>
        <v>Abdul Rehman-4</v>
      </c>
      <c r="B414" s="8" t="s">
        <v>190</v>
      </c>
      <c r="C414" s="8"/>
      <c r="D414" s="48" t="s">
        <v>529</v>
      </c>
      <c r="E414" s="9">
        <v>500000</v>
      </c>
      <c r="F414">
        <f t="shared" si="37"/>
        <v>31</v>
      </c>
      <c r="H414" t="str">
        <f>I414&amp;-COUNTIF($I$5:I414,I414)</f>
        <v>H-366-3</v>
      </c>
      <c r="I414" s="48" t="s">
        <v>53</v>
      </c>
      <c r="J414" s="8"/>
      <c r="L414" s="9">
        <v>1519940</v>
      </c>
      <c r="M414">
        <f t="shared" si="38"/>
        <v>31</v>
      </c>
    </row>
    <row r="415" spans="1:14" x14ac:dyDescent="0.3">
      <c r="A415" t="str">
        <f>B415&amp;-COUNTIF($B$4:B415,B415)</f>
        <v>0</v>
      </c>
      <c r="B415" s="8"/>
      <c r="C415" s="8"/>
      <c r="E415" s="9"/>
      <c r="F415">
        <f t="shared" si="37"/>
        <v>0</v>
      </c>
      <c r="H415" t="str">
        <f>I415&amp;-COUNTIF($I$5:I415,I415)</f>
        <v>H-383-1</v>
      </c>
      <c r="I415" s="48" t="s">
        <v>63</v>
      </c>
      <c r="J415" s="8"/>
      <c r="L415" s="9">
        <v>420000</v>
      </c>
      <c r="M415">
        <f t="shared" si="38"/>
        <v>31</v>
      </c>
    </row>
    <row r="416" spans="1:14" x14ac:dyDescent="0.3">
      <c r="A416" t="str">
        <f>B416&amp;-COUNTIF($B$4:B416,B416)</f>
        <v>0</v>
      </c>
      <c r="B416" s="8"/>
      <c r="C416" s="8"/>
      <c r="E416" s="9"/>
      <c r="F416">
        <f t="shared" si="37"/>
        <v>0</v>
      </c>
      <c r="H416" t="str">
        <f>I416&amp;-COUNTIF($I$5:I416,I416)</f>
        <v>H-425-1</v>
      </c>
      <c r="I416" s="48" t="s">
        <v>75</v>
      </c>
      <c r="J416" s="8"/>
      <c r="L416" s="9">
        <v>449680</v>
      </c>
      <c r="M416">
        <f t="shared" si="38"/>
        <v>31</v>
      </c>
    </row>
    <row r="417" spans="1:14" x14ac:dyDescent="0.3">
      <c r="A417" t="str">
        <f>B417&amp;-COUNTIF($B$4:B417,B417)</f>
        <v>0</v>
      </c>
      <c r="B417" s="8"/>
      <c r="C417" s="8"/>
      <c r="E417" s="9"/>
      <c r="F417">
        <f t="shared" si="37"/>
        <v>0</v>
      </c>
      <c r="H417" t="str">
        <f>I417&amp;-COUNTIF($I$5:I417,I417)</f>
        <v>H-430-2</v>
      </c>
      <c r="I417" s="48" t="s">
        <v>80</v>
      </c>
      <c r="J417" s="8"/>
      <c r="L417" s="9">
        <v>243280</v>
      </c>
      <c r="M417">
        <f t="shared" si="38"/>
        <v>31</v>
      </c>
    </row>
    <row r="418" spans="1:14" x14ac:dyDescent="0.3">
      <c r="A418" t="str">
        <f>B418&amp;-COUNTIF($B$4:B418,B418)</f>
        <v>0</v>
      </c>
      <c r="B418" s="8"/>
      <c r="C418" s="8"/>
      <c r="E418" s="9"/>
      <c r="F418">
        <f t="shared" si="37"/>
        <v>0</v>
      </c>
      <c r="H418" t="str">
        <f>I418&amp;-COUNTIF($I$5:I418,I418)</f>
        <v>H-466-1</v>
      </c>
      <c r="I418" s="48" t="s">
        <v>94</v>
      </c>
      <c r="J418" s="8"/>
      <c r="L418" s="9">
        <v>1772400</v>
      </c>
      <c r="M418">
        <f t="shared" si="38"/>
        <v>31</v>
      </c>
    </row>
    <row r="419" spans="1:14" x14ac:dyDescent="0.3">
      <c r="A419" t="str">
        <f>B419&amp;-COUNTIF($B$4:B419,B419)</f>
        <v>0</v>
      </c>
      <c r="B419" s="8"/>
      <c r="C419" s="8"/>
      <c r="E419" s="9"/>
      <c r="F419">
        <f t="shared" si="37"/>
        <v>0</v>
      </c>
      <c r="H419" t="str">
        <f>I419&amp;-COUNTIF($I$5:I419,I419)</f>
        <v>Hadi-17</v>
      </c>
      <c r="I419" s="48" t="s">
        <v>385</v>
      </c>
      <c r="J419" s="8"/>
      <c r="L419" s="9">
        <v>81600</v>
      </c>
      <c r="M419">
        <f t="shared" si="38"/>
        <v>31</v>
      </c>
    </row>
    <row r="420" spans="1:14" x14ac:dyDescent="0.3">
      <c r="A420" t="str">
        <f>B420&amp;-COUNTIF($B$4:B420,B420)</f>
        <v>0</v>
      </c>
      <c r="B420" s="8"/>
      <c r="C420" s="8"/>
      <c r="E420" s="9"/>
      <c r="F420">
        <f t="shared" si="37"/>
        <v>0</v>
      </c>
      <c r="H420" t="str">
        <f>I420&amp;-COUNTIF($I$5:I420,I420)</f>
        <v>Zakat-9</v>
      </c>
      <c r="I420" s="48" t="s">
        <v>227</v>
      </c>
      <c r="J420" s="8"/>
      <c r="K420" s="48" t="s">
        <v>475</v>
      </c>
      <c r="L420" s="9">
        <v>5000</v>
      </c>
      <c r="M420">
        <f t="shared" si="38"/>
        <v>31</v>
      </c>
    </row>
    <row r="421" spans="1:14" x14ac:dyDescent="0.3">
      <c r="A421" t="str">
        <f>B421&amp;-COUNTIF($B$4:B421,B421)</f>
        <v>0</v>
      </c>
      <c r="B421" s="8"/>
      <c r="C421" s="8"/>
      <c r="E421" s="9"/>
      <c r="F421">
        <f t="shared" si="37"/>
        <v>0</v>
      </c>
      <c r="H421" t="str">
        <f>I421&amp;-COUNTIF($I$5:I421,I421)</f>
        <v>Zakat-10</v>
      </c>
      <c r="I421" s="48" t="s">
        <v>227</v>
      </c>
      <c r="J421" s="8"/>
      <c r="K421" s="48" t="s">
        <v>530</v>
      </c>
      <c r="L421" s="9">
        <v>2000</v>
      </c>
      <c r="M421">
        <f t="shared" si="38"/>
        <v>31</v>
      </c>
    </row>
    <row r="422" spans="1:14" x14ac:dyDescent="0.3">
      <c r="A422" t="str">
        <f>B422&amp;-COUNTIF($B$4:B422,B422)</f>
        <v>0</v>
      </c>
      <c r="B422" s="8"/>
      <c r="C422" s="8"/>
      <c r="E422" s="9"/>
      <c r="F422">
        <f t="shared" si="37"/>
        <v>0</v>
      </c>
      <c r="H422" t="str">
        <f>I422&amp;-COUNTIF($I$5:I422,I422)</f>
        <v>Meezan Irfan-27</v>
      </c>
      <c r="I422" s="48" t="s">
        <v>15</v>
      </c>
      <c r="J422" s="8"/>
      <c r="K422" s="48" t="s">
        <v>531</v>
      </c>
      <c r="L422" s="9">
        <v>140000</v>
      </c>
      <c r="M422">
        <f t="shared" si="38"/>
        <v>31</v>
      </c>
    </row>
    <row r="423" spans="1:14" x14ac:dyDescent="0.3">
      <c r="A423" t="str">
        <f>B423&amp;-COUNTIF($B$4:B423,B423)</f>
        <v>0</v>
      </c>
      <c r="B423" s="8"/>
      <c r="C423" s="8"/>
      <c r="E423" s="9"/>
      <c r="F423">
        <f t="shared" si="37"/>
        <v>0</v>
      </c>
      <c r="H423" t="str">
        <f>I423&amp;-COUNTIF($I$5:I423,I423)</f>
        <v>Ali-Lasani-9</v>
      </c>
      <c r="I423" s="48" t="s">
        <v>383</v>
      </c>
      <c r="J423" s="8"/>
      <c r="L423" s="9">
        <v>600000</v>
      </c>
      <c r="M423">
        <f t="shared" si="38"/>
        <v>31</v>
      </c>
    </row>
    <row r="424" spans="1:14" x14ac:dyDescent="0.3">
      <c r="A424" t="str">
        <f>B424&amp;-COUNTIF($B$4:B424,B424)</f>
        <v>0</v>
      </c>
      <c r="B424" s="8"/>
      <c r="C424" s="8"/>
      <c r="E424" s="9"/>
      <c r="F424">
        <f t="shared" si="37"/>
        <v>0</v>
      </c>
      <c r="H424" t="str">
        <f>I424&amp;-COUNTIF($I$5:I424,I424)</f>
        <v>H-345-2</v>
      </c>
      <c r="I424" s="48" t="s">
        <v>526</v>
      </c>
      <c r="J424" s="8">
        <v>42933</v>
      </c>
      <c r="K424" s="48" t="s">
        <v>532</v>
      </c>
      <c r="L424" s="9">
        <v>760000</v>
      </c>
      <c r="M424">
        <f t="shared" si="38"/>
        <v>31</v>
      </c>
    </row>
    <row r="425" spans="1:14" x14ac:dyDescent="0.3">
      <c r="A425" t="str">
        <f>B425&amp;-COUNTIF($B$4:B425,B425)</f>
        <v>0</v>
      </c>
      <c r="B425" s="8"/>
      <c r="C425" s="8"/>
      <c r="E425" s="9"/>
      <c r="F425">
        <f t="shared" si="37"/>
        <v>0</v>
      </c>
      <c r="H425" t="str">
        <f>I425&amp;-COUNTIF($I$5:I425,I425)</f>
        <v>H-335 TO 342-10</v>
      </c>
      <c r="I425" s="48" t="s">
        <v>28</v>
      </c>
      <c r="J425" s="8"/>
      <c r="K425" s="48" t="s">
        <v>528</v>
      </c>
      <c r="L425" s="9">
        <v>1800000</v>
      </c>
      <c r="M425">
        <f t="shared" si="38"/>
        <v>31</v>
      </c>
    </row>
    <row r="426" spans="1:14" x14ac:dyDescent="0.3">
      <c r="A426" t="str">
        <f>B426&amp;-COUNTIF($B$4:B426,B426)</f>
        <v>0</v>
      </c>
      <c r="B426" s="8"/>
      <c r="C426" s="8"/>
      <c r="E426" s="9"/>
      <c r="F426">
        <f t="shared" si="37"/>
        <v>0</v>
      </c>
      <c r="H426" t="str">
        <f>I426&amp;-COUNTIF($I$5:I426,I426)</f>
        <v>H-335 TO 342-11</v>
      </c>
      <c r="I426" s="48" t="s">
        <v>28</v>
      </c>
      <c r="J426" s="8"/>
      <c r="K426" s="48" t="s">
        <v>528</v>
      </c>
      <c r="L426" s="9">
        <v>900000</v>
      </c>
      <c r="M426">
        <f t="shared" si="38"/>
        <v>31</v>
      </c>
    </row>
    <row r="427" spans="1:14" x14ac:dyDescent="0.3">
      <c r="A427" t="str">
        <f>B427&amp;-COUNTIF($B$4:B427,B427)</f>
        <v>0</v>
      </c>
      <c r="B427" s="8"/>
      <c r="C427" s="8"/>
      <c r="E427" s="9"/>
      <c r="F427">
        <f t="shared" si="37"/>
        <v>0</v>
      </c>
      <c r="H427" t="str">
        <f>I427&amp;-COUNTIF($I$5:I427,I427)</f>
        <v>Kheaban-505-1</v>
      </c>
      <c r="I427" s="48" t="s">
        <v>170</v>
      </c>
      <c r="J427" s="8"/>
      <c r="K427" s="48" t="s">
        <v>431</v>
      </c>
      <c r="L427" s="9">
        <v>650000</v>
      </c>
      <c r="M427">
        <f t="shared" si="38"/>
        <v>31</v>
      </c>
    </row>
    <row r="428" spans="1:14" x14ac:dyDescent="0.3">
      <c r="A428" t="str">
        <f>B428&amp;-COUNTIF($B$4:B428,B428)</f>
        <v>0</v>
      </c>
      <c r="B428" s="8"/>
      <c r="C428" s="8"/>
      <c r="E428" s="9"/>
      <c r="F428">
        <f t="shared" si="37"/>
        <v>0</v>
      </c>
      <c r="H428" t="str">
        <f>I428&amp;-COUNTIF($I$5:I428,I428)</f>
        <v>Kheaban-505-2</v>
      </c>
      <c r="I428" s="48" t="s">
        <v>170</v>
      </c>
      <c r="J428" s="8"/>
      <c r="K428" s="48" t="s">
        <v>365</v>
      </c>
      <c r="L428" s="9">
        <v>50000</v>
      </c>
      <c r="M428">
        <f t="shared" si="38"/>
        <v>31</v>
      </c>
    </row>
    <row r="429" spans="1:14" x14ac:dyDescent="0.3">
      <c r="A429" t="str">
        <f>B429&amp;-COUNTIF($B$4:B429,B429)</f>
        <v>0</v>
      </c>
      <c r="B429" s="8"/>
      <c r="C429" s="8"/>
      <c r="E429" s="9"/>
      <c r="F429">
        <f t="shared" si="37"/>
        <v>0</v>
      </c>
      <c r="H429" t="str">
        <f>I429&amp;-COUNTIF($I$5:I429,I429)</f>
        <v>abl-8</v>
      </c>
      <c r="I429" s="48" t="s">
        <v>9</v>
      </c>
      <c r="J429" s="8"/>
      <c r="L429" s="9">
        <v>600000</v>
      </c>
      <c r="M429">
        <f t="shared" si="38"/>
        <v>31</v>
      </c>
    </row>
    <row r="430" spans="1:14" x14ac:dyDescent="0.3">
      <c r="A430" t="str">
        <f>B430&amp;-COUNTIF($B$4:B430,B430)</f>
        <v>0</v>
      </c>
      <c r="B430" s="8"/>
      <c r="C430" s="8"/>
      <c r="E430" s="9"/>
      <c r="F430">
        <f t="shared" si="37"/>
        <v>0</v>
      </c>
      <c r="H430" t="str">
        <f>I430&amp;-COUNTIF($I$5:I430,I430)</f>
        <v>abl-9</v>
      </c>
      <c r="I430" s="48" t="s">
        <v>9</v>
      </c>
      <c r="J430" s="8"/>
      <c r="K430" s="48" t="s">
        <v>533</v>
      </c>
      <c r="L430" s="9">
        <v>200000</v>
      </c>
      <c r="M430">
        <f t="shared" si="38"/>
        <v>31</v>
      </c>
    </row>
    <row r="431" spans="1:14" x14ac:dyDescent="0.3">
      <c r="A431" t="str">
        <f>B431&amp;-COUNTIF($B$4:B431,B431)</f>
        <v>21/7 to 2/8-1</v>
      </c>
      <c r="B431" s="60" t="s">
        <v>534</v>
      </c>
      <c r="C431" s="53"/>
      <c r="D431" s="53"/>
      <c r="E431" s="53"/>
      <c r="F431" s="24">
        <v>32</v>
      </c>
      <c r="G431" s="14">
        <v>32</v>
      </c>
      <c r="H431" s="24" t="str">
        <f>I431&amp;-COUNTIF($I$5:I431,I431)</f>
        <v>0</v>
      </c>
      <c r="I431" s="14"/>
      <c r="J431" s="13"/>
      <c r="K431" s="14"/>
      <c r="L431" s="15"/>
      <c r="M431" s="24">
        <v>32</v>
      </c>
      <c r="N431" s="14">
        <v>32</v>
      </c>
    </row>
    <row r="432" spans="1:14" x14ac:dyDescent="0.3">
      <c r="A432" t="str">
        <f>B432&amp;-COUNTIF($B$4:B432,B432)</f>
        <v>Zahid Hero-8</v>
      </c>
      <c r="B432" s="8" t="s">
        <v>401</v>
      </c>
      <c r="C432" s="8">
        <v>42937</v>
      </c>
      <c r="E432" s="9">
        <v>1388000</v>
      </c>
      <c r="F432">
        <f t="shared" ref="F432:F442" si="39">IF(E432&gt;0,F431,0)</f>
        <v>32</v>
      </c>
      <c r="H432" t="str">
        <f>I432&amp;-COUNTIF($I$5:I432,I432)</f>
        <v>L-117-3</v>
      </c>
      <c r="I432" s="48" t="s">
        <v>156</v>
      </c>
      <c r="J432" s="8">
        <v>42937</v>
      </c>
      <c r="K432" s="48" t="s">
        <v>535</v>
      </c>
      <c r="L432" s="9">
        <v>1387500</v>
      </c>
      <c r="M432">
        <f t="shared" ref="M432:M442" si="40">IF(L432&gt;0,M431,0)</f>
        <v>32</v>
      </c>
    </row>
    <row r="433" spans="1:15" x14ac:dyDescent="0.3">
      <c r="A433" t="str">
        <f>B433&amp;-COUNTIF($B$4:B433,B433)</f>
        <v>Abdul Rehman-5</v>
      </c>
      <c r="B433" s="8" t="s">
        <v>190</v>
      </c>
      <c r="C433" s="8"/>
      <c r="D433" s="48" t="s">
        <v>536</v>
      </c>
      <c r="E433" s="9">
        <v>300000</v>
      </c>
      <c r="F433">
        <f t="shared" si="39"/>
        <v>32</v>
      </c>
      <c r="H433" t="str">
        <f>I433&amp;-COUNTIF($I$5:I433,I433)</f>
        <v>Zahid Hero-11</v>
      </c>
      <c r="I433" s="48" t="s">
        <v>401</v>
      </c>
      <c r="J433" s="8"/>
      <c r="L433" s="9">
        <v>33000</v>
      </c>
      <c r="M433">
        <f t="shared" si="40"/>
        <v>32</v>
      </c>
    </row>
    <row r="434" spans="1:15" x14ac:dyDescent="0.3">
      <c r="A434" t="str">
        <f>B434&amp;-COUNTIF($B$4:B434,B434)</f>
        <v>Abdul Rehman-6</v>
      </c>
      <c r="B434" s="8" t="s">
        <v>190</v>
      </c>
      <c r="C434" s="8"/>
      <c r="D434" s="48" t="s">
        <v>537</v>
      </c>
      <c r="E434" s="9">
        <v>400000</v>
      </c>
      <c r="F434">
        <f t="shared" si="39"/>
        <v>32</v>
      </c>
      <c r="H434" t="str">
        <f>I434&amp;-COUNTIF($I$5:I434,I434)</f>
        <v>Ali-Lasani-10</v>
      </c>
      <c r="I434" s="48" t="s">
        <v>383</v>
      </c>
      <c r="J434" s="8"/>
      <c r="L434" s="9">
        <v>400000</v>
      </c>
      <c r="M434">
        <f t="shared" si="40"/>
        <v>32</v>
      </c>
    </row>
    <row r="435" spans="1:15" x14ac:dyDescent="0.3">
      <c r="A435" t="str">
        <f>B435&amp;-COUNTIF($B$4:B435,B435)</f>
        <v>Brokry-13</v>
      </c>
      <c r="B435" s="8" t="s">
        <v>361</v>
      </c>
      <c r="C435" s="8"/>
      <c r="D435" s="48" t="s">
        <v>538</v>
      </c>
      <c r="E435" s="9">
        <v>5000</v>
      </c>
      <c r="F435">
        <f t="shared" si="39"/>
        <v>32</v>
      </c>
      <c r="H435" t="str">
        <f>I435&amp;-COUNTIF($I$5:I435,I435)</f>
        <v>H-335 TO 342-12</v>
      </c>
      <c r="I435" s="48" t="s">
        <v>28</v>
      </c>
      <c r="J435" s="8"/>
      <c r="K435" s="48" t="s">
        <v>335</v>
      </c>
      <c r="L435" s="9">
        <v>732830</v>
      </c>
      <c r="M435">
        <f t="shared" si="40"/>
        <v>32</v>
      </c>
      <c r="O435" s="49"/>
    </row>
    <row r="436" spans="1:15" x14ac:dyDescent="0.3">
      <c r="A436" t="str">
        <f>B436&amp;-COUNTIF($B$4:B436,B436)</f>
        <v>Lasani-93-2</v>
      </c>
      <c r="B436" s="8" t="s">
        <v>539</v>
      </c>
      <c r="C436" s="8">
        <v>42940</v>
      </c>
      <c r="D436" s="48" t="s">
        <v>335</v>
      </c>
      <c r="E436" s="9">
        <v>1000000</v>
      </c>
      <c r="F436">
        <f t="shared" si="39"/>
        <v>32</v>
      </c>
      <c r="H436" t="str">
        <f>I436&amp;-COUNTIF($I$5:I436,I436)</f>
        <v>H-294-1</v>
      </c>
      <c r="I436" s="48" t="s">
        <v>22</v>
      </c>
      <c r="J436" s="8"/>
      <c r="K436" s="48" t="s">
        <v>540</v>
      </c>
      <c r="L436" s="9">
        <v>39000</v>
      </c>
      <c r="M436">
        <f t="shared" si="40"/>
        <v>32</v>
      </c>
    </row>
    <row r="437" spans="1:15" x14ac:dyDescent="0.3">
      <c r="A437" t="str">
        <f>B437&amp;-COUNTIF($B$4:B437,B437)</f>
        <v>ABL-11</v>
      </c>
      <c r="B437" s="8" t="s">
        <v>357</v>
      </c>
      <c r="C437" s="8"/>
      <c r="D437" s="48" t="s">
        <v>541</v>
      </c>
      <c r="E437" s="9">
        <v>128900</v>
      </c>
      <c r="F437">
        <f t="shared" si="39"/>
        <v>32</v>
      </c>
      <c r="H437" t="str">
        <f>I437&amp;-COUNTIF($I$5:I437,I437)</f>
        <v>Abdul Rehman-3</v>
      </c>
      <c r="I437" s="48" t="s">
        <v>190</v>
      </c>
      <c r="J437" s="8"/>
      <c r="K437" s="48" t="s">
        <v>542</v>
      </c>
      <c r="L437" s="9">
        <v>200000</v>
      </c>
      <c r="M437">
        <f t="shared" si="40"/>
        <v>32</v>
      </c>
    </row>
    <row r="438" spans="1:15" x14ac:dyDescent="0.3">
      <c r="A438" t="str">
        <f>B438&amp;-COUNTIF($B$4:B438,B438)</f>
        <v>Kheaban-283-7</v>
      </c>
      <c r="B438" s="8" t="s">
        <v>168</v>
      </c>
      <c r="C438" s="8"/>
      <c r="E438" s="9">
        <v>900000</v>
      </c>
      <c r="F438">
        <f t="shared" si="39"/>
        <v>32</v>
      </c>
      <c r="H438" t="str">
        <f>I438&amp;-COUNTIF($I$5:I438,I438)</f>
        <v>H-585-1</v>
      </c>
      <c r="I438" s="48" t="s">
        <v>110</v>
      </c>
      <c r="J438" s="8"/>
      <c r="K438" s="48" t="s">
        <v>543</v>
      </c>
      <c r="L438" s="9">
        <v>700000</v>
      </c>
      <c r="M438">
        <f t="shared" si="40"/>
        <v>32</v>
      </c>
    </row>
    <row r="439" spans="1:15" x14ac:dyDescent="0.3">
      <c r="A439" t="str">
        <f>B439&amp;-COUNTIF($B$4:B439,B439)</f>
        <v>Prime-28-1</v>
      </c>
      <c r="B439" s="8" t="s">
        <v>133</v>
      </c>
      <c r="C439" s="8"/>
      <c r="D439" s="48" t="s">
        <v>544</v>
      </c>
      <c r="E439" s="9">
        <v>100000</v>
      </c>
      <c r="F439">
        <f t="shared" si="39"/>
        <v>32</v>
      </c>
      <c r="H439" t="str">
        <f>I439&amp;-COUNTIF($I$5:I439,I439)</f>
        <v>Meezan Irfan-28</v>
      </c>
      <c r="I439" s="48" t="s">
        <v>15</v>
      </c>
      <c r="J439" s="8"/>
      <c r="K439" s="48" t="s">
        <v>545</v>
      </c>
      <c r="L439" s="9">
        <v>100000</v>
      </c>
      <c r="M439">
        <f t="shared" si="40"/>
        <v>32</v>
      </c>
    </row>
    <row r="440" spans="1:15" x14ac:dyDescent="0.3">
      <c r="A440" t="str">
        <f>B440&amp;-COUNTIF($B$4:B440,B440)</f>
        <v>Prime-28-2</v>
      </c>
      <c r="B440" s="8" t="s">
        <v>133</v>
      </c>
      <c r="C440" s="8"/>
      <c r="D440" s="48" t="s">
        <v>546</v>
      </c>
      <c r="E440" s="9">
        <v>580000</v>
      </c>
      <c r="F440">
        <f t="shared" si="39"/>
        <v>32</v>
      </c>
      <c r="H440" t="str">
        <f>I440&amp;-COUNTIF($I$5:I440,I440)</f>
        <v>Meezan Irfan-29</v>
      </c>
      <c r="I440" s="48" t="s">
        <v>15</v>
      </c>
      <c r="J440" s="8"/>
      <c r="K440" s="48" t="s">
        <v>387</v>
      </c>
      <c r="L440" s="9">
        <v>200000</v>
      </c>
      <c r="M440">
        <f t="shared" si="40"/>
        <v>32</v>
      </c>
    </row>
    <row r="441" spans="1:15" x14ac:dyDescent="0.3">
      <c r="A441" t="str">
        <f>B441&amp;-COUNTIF($B$4:B441,B441)</f>
        <v>Brokry-14</v>
      </c>
      <c r="B441" s="8" t="s">
        <v>361</v>
      </c>
      <c r="C441" s="8"/>
      <c r="D441" s="48" t="s">
        <v>538</v>
      </c>
      <c r="E441" s="9">
        <v>17000</v>
      </c>
      <c r="F441">
        <f t="shared" si="39"/>
        <v>32</v>
      </c>
      <c r="H441" t="str">
        <f>I441&amp;-COUNTIF($I$5:I441,I441)</f>
        <v>Meezan Irfan-30</v>
      </c>
      <c r="I441" s="48" t="s">
        <v>15</v>
      </c>
      <c r="J441" s="8">
        <v>42949</v>
      </c>
      <c r="L441" s="9">
        <v>400000</v>
      </c>
      <c r="M441">
        <f t="shared" si="40"/>
        <v>32</v>
      </c>
    </row>
    <row r="442" spans="1:15" x14ac:dyDescent="0.3">
      <c r="A442" t="str">
        <f>B442&amp;-COUNTIF($B$4:B442,B442)</f>
        <v>Brokry-15</v>
      </c>
      <c r="B442" s="8" t="s">
        <v>361</v>
      </c>
      <c r="C442" s="8"/>
      <c r="D442" s="48" t="s">
        <v>538</v>
      </c>
      <c r="E442" s="9">
        <v>22000</v>
      </c>
      <c r="F442">
        <f t="shared" si="39"/>
        <v>32</v>
      </c>
      <c r="H442" t="str">
        <f>I442&amp;-COUNTIF($I$5:I442,I442)</f>
        <v>hadi-18</v>
      </c>
      <c r="I442" s="48" t="s">
        <v>198</v>
      </c>
      <c r="J442" s="8"/>
      <c r="L442" s="9">
        <v>186170</v>
      </c>
      <c r="M442">
        <f t="shared" si="40"/>
        <v>32</v>
      </c>
    </row>
    <row r="443" spans="1:15" x14ac:dyDescent="0.3">
      <c r="A443" t="str">
        <f>B443&amp;-COUNTIF($B$4:B443,B443)</f>
        <v>3/8/to 20/8-1</v>
      </c>
      <c r="B443" s="60" t="s">
        <v>547</v>
      </c>
      <c r="C443" s="53"/>
      <c r="D443" s="53"/>
      <c r="E443" s="53"/>
      <c r="F443" s="24">
        <v>33</v>
      </c>
      <c r="G443" s="14">
        <v>33</v>
      </c>
      <c r="H443" s="24" t="str">
        <f>I443&amp;-COUNTIF($I$5:I443,I443)</f>
        <v>0</v>
      </c>
      <c r="I443" s="14"/>
      <c r="J443" s="13"/>
      <c r="K443" s="14"/>
      <c r="L443" s="15"/>
      <c r="M443" s="24">
        <v>33</v>
      </c>
      <c r="N443" s="24">
        <v>33</v>
      </c>
    </row>
    <row r="444" spans="1:15" x14ac:dyDescent="0.3">
      <c r="A444" t="str">
        <f>B444&amp;-COUNTIF($B$4:B444,B444)</f>
        <v>Royal-14-1</v>
      </c>
      <c r="B444" s="8" t="s">
        <v>121</v>
      </c>
      <c r="C444" s="8">
        <v>42950</v>
      </c>
      <c r="E444" s="9">
        <v>500000</v>
      </c>
      <c r="F444">
        <f t="shared" ref="F444:F460" si="41">IF(E444&gt;0,F443,0)</f>
        <v>33</v>
      </c>
      <c r="H444" t="str">
        <f>I444&amp;-COUNTIF($I$5:I444,I444)</f>
        <v>D.Home-4</v>
      </c>
      <c r="I444" s="48" t="s">
        <v>180</v>
      </c>
      <c r="J444" s="8">
        <v>42950</v>
      </c>
      <c r="K444" s="48" t="s">
        <v>548</v>
      </c>
      <c r="L444" s="9">
        <v>90000</v>
      </c>
      <c r="M444">
        <f t="shared" ref="M444:M460" si="42">IF(L444&gt;0,M443,0)</f>
        <v>33</v>
      </c>
    </row>
    <row r="445" spans="1:15" x14ac:dyDescent="0.3">
      <c r="A445" t="str">
        <f>B445&amp;-COUNTIF($B$4:B445,B445)</f>
        <v>Abdul Rehman-7</v>
      </c>
      <c r="B445" s="8" t="s">
        <v>190</v>
      </c>
      <c r="C445" s="8"/>
      <c r="D445" s="48" t="s">
        <v>549</v>
      </c>
      <c r="E445" s="9">
        <v>200000</v>
      </c>
      <c r="F445">
        <f t="shared" si="41"/>
        <v>33</v>
      </c>
      <c r="H445" t="str">
        <f>I445&amp;-COUNTIF($I$5:I445,I445)</f>
        <v>ABL Locker-5</v>
      </c>
      <c r="I445" s="48" t="s">
        <v>438</v>
      </c>
      <c r="J445" s="8"/>
      <c r="L445" s="9">
        <v>3020000</v>
      </c>
      <c r="M445">
        <f t="shared" si="42"/>
        <v>33</v>
      </c>
    </row>
    <row r="446" spans="1:15" x14ac:dyDescent="0.3">
      <c r="A446" t="str">
        <f>B446&amp;-COUNTIF($B$4:B446,B446)</f>
        <v>kheaban-283-8</v>
      </c>
      <c r="B446" s="8" t="s">
        <v>356</v>
      </c>
      <c r="C446" s="8"/>
      <c r="E446" s="9">
        <v>629500</v>
      </c>
      <c r="F446">
        <f t="shared" si="41"/>
        <v>33</v>
      </c>
      <c r="H446" t="str">
        <f>I446&amp;-COUNTIF($I$5:I446,I446)</f>
        <v>Royal-14-1</v>
      </c>
      <c r="I446" s="48" t="s">
        <v>121</v>
      </c>
      <c r="J446" s="8"/>
      <c r="K446" s="48" t="s">
        <v>550</v>
      </c>
      <c r="L446" s="9">
        <v>25000</v>
      </c>
      <c r="M446">
        <f t="shared" si="42"/>
        <v>33</v>
      </c>
    </row>
    <row r="447" spans="1:15" x14ac:dyDescent="0.3">
      <c r="A447" t="str">
        <f>B447&amp;-COUNTIF($B$4:B447,B447)</f>
        <v>H-154-6</v>
      </c>
      <c r="B447" s="8" t="s">
        <v>149</v>
      </c>
      <c r="C447" s="8"/>
      <c r="D447" s="48" t="s">
        <v>335</v>
      </c>
      <c r="E447" s="9">
        <v>50000</v>
      </c>
      <c r="F447">
        <f t="shared" si="41"/>
        <v>33</v>
      </c>
      <c r="H447" t="str">
        <f>I447&amp;-COUNTIF($I$5:I447,I447)</f>
        <v>Khalid Rafi-34</v>
      </c>
      <c r="I447" s="48" t="s">
        <v>399</v>
      </c>
      <c r="J447" s="8"/>
      <c r="K447" s="48" t="s">
        <v>9</v>
      </c>
      <c r="L447" s="9">
        <v>1000000</v>
      </c>
      <c r="M447">
        <f t="shared" si="42"/>
        <v>33</v>
      </c>
    </row>
    <row r="448" spans="1:15" x14ac:dyDescent="0.3">
      <c r="A448" t="str">
        <f>B448&amp;-COUNTIF($B$4:B448,B448)</f>
        <v>Royal-15-1</v>
      </c>
      <c r="B448" s="8" t="s">
        <v>122</v>
      </c>
      <c r="C448" s="8"/>
      <c r="E448" s="9">
        <v>699098</v>
      </c>
      <c r="F448">
        <f t="shared" si="41"/>
        <v>33</v>
      </c>
      <c r="H448" t="str">
        <f>I448&amp;-COUNTIF($I$5:I448,I448)</f>
        <v>Ali-Lasani-11</v>
      </c>
      <c r="I448" s="26" t="s">
        <v>383</v>
      </c>
      <c r="J448" s="8"/>
      <c r="K448" s="48" t="s">
        <v>551</v>
      </c>
      <c r="L448" s="9">
        <v>125000</v>
      </c>
      <c r="M448">
        <f t="shared" si="42"/>
        <v>33</v>
      </c>
    </row>
    <row r="449" spans="1:14" x14ac:dyDescent="0.3">
      <c r="A449" t="str">
        <f>B449&amp;-COUNTIF($B$4:B449,B449)</f>
        <v>LASANI-93-3</v>
      </c>
      <c r="B449" s="8" t="s">
        <v>172</v>
      </c>
      <c r="C449" s="8"/>
      <c r="E449" s="9">
        <v>500000</v>
      </c>
      <c r="F449">
        <f t="shared" si="41"/>
        <v>33</v>
      </c>
      <c r="H449" t="str">
        <f>I449&amp;-COUNTIF($I$5:I449,I449)</f>
        <v>Meezan Irfan-31</v>
      </c>
      <c r="I449" s="48" t="s">
        <v>15</v>
      </c>
      <c r="J449" s="8"/>
      <c r="L449" s="9">
        <v>699098</v>
      </c>
      <c r="M449">
        <f t="shared" si="42"/>
        <v>33</v>
      </c>
    </row>
    <row r="450" spans="1:14" x14ac:dyDescent="0.3">
      <c r="A450" t="str">
        <f>B450&amp;-COUNTIF($B$4:B450,B450)</f>
        <v>Brokry-16</v>
      </c>
      <c r="B450" s="8" t="s">
        <v>361</v>
      </c>
      <c r="C450" s="8"/>
      <c r="D450" s="48">
        <v>472</v>
      </c>
      <c r="E450" s="9">
        <v>32000</v>
      </c>
      <c r="F450">
        <f t="shared" si="41"/>
        <v>33</v>
      </c>
      <c r="H450" t="str">
        <f>I450&amp;-COUNTIF($I$5:I450,I450)</f>
        <v>Ali-Lasani-12</v>
      </c>
      <c r="I450" s="26" t="s">
        <v>383</v>
      </c>
      <c r="J450" s="8"/>
      <c r="K450" s="48" t="s">
        <v>335</v>
      </c>
      <c r="L450" s="9">
        <v>500000</v>
      </c>
      <c r="M450">
        <f t="shared" si="42"/>
        <v>33</v>
      </c>
    </row>
    <row r="451" spans="1:14" x14ac:dyDescent="0.3">
      <c r="A451" t="str">
        <f>B451&amp;-COUNTIF($B$4:B451,B451)</f>
        <v>Meezan Irfan-28</v>
      </c>
      <c r="B451" s="8" t="s">
        <v>15</v>
      </c>
      <c r="C451" s="8">
        <v>42962</v>
      </c>
      <c r="D451" s="48" t="s">
        <v>191</v>
      </c>
      <c r="E451" s="9">
        <v>125000</v>
      </c>
      <c r="F451">
        <f t="shared" si="41"/>
        <v>33</v>
      </c>
      <c r="H451" t="str">
        <f>I451&amp;-COUNTIF($I$5:I451,I451)</f>
        <v>D-114/1-1</v>
      </c>
      <c r="I451" s="48" t="s">
        <v>142</v>
      </c>
      <c r="J451" s="8"/>
      <c r="K451" s="48" t="s">
        <v>552</v>
      </c>
      <c r="L451" s="9">
        <v>500000</v>
      </c>
      <c r="M451">
        <f t="shared" si="42"/>
        <v>33</v>
      </c>
    </row>
    <row r="452" spans="1:14" x14ac:dyDescent="0.3">
      <c r="A452" t="str">
        <f>B452&amp;-COUNTIF($B$4:B452,B452)</f>
        <v>H-293-10</v>
      </c>
      <c r="B452" s="8" t="s">
        <v>20</v>
      </c>
      <c r="C452" s="8"/>
      <c r="E452" s="9">
        <v>1000000</v>
      </c>
      <c r="F452">
        <f t="shared" si="41"/>
        <v>33</v>
      </c>
      <c r="H452" t="str">
        <f>I452&amp;-COUNTIF($I$5:I452,I452)</f>
        <v>Misc Prime-1</v>
      </c>
      <c r="I452" s="48" t="s">
        <v>136</v>
      </c>
      <c r="J452" s="8"/>
      <c r="K452" s="48" t="s">
        <v>553</v>
      </c>
      <c r="L452" s="9">
        <v>1500</v>
      </c>
      <c r="M452">
        <f t="shared" si="42"/>
        <v>33</v>
      </c>
    </row>
    <row r="453" spans="1:14" x14ac:dyDescent="0.3">
      <c r="A453" t="str">
        <f>B453&amp;-COUNTIF($B$4:B453,B453)</f>
        <v>Prime-26+27-1</v>
      </c>
      <c r="B453" s="8" t="s">
        <v>132</v>
      </c>
      <c r="C453" s="8"/>
      <c r="E453" s="9">
        <v>1045000</v>
      </c>
      <c r="F453">
        <f t="shared" si="41"/>
        <v>33</v>
      </c>
      <c r="H453" t="str">
        <f>I453&amp;-COUNTIF($I$5:I453,I453)</f>
        <v>Zakat-11</v>
      </c>
      <c r="I453" s="48" t="s">
        <v>227</v>
      </c>
      <c r="J453" s="8"/>
      <c r="L453" s="9">
        <v>3000</v>
      </c>
      <c r="M453">
        <f t="shared" si="42"/>
        <v>33</v>
      </c>
    </row>
    <row r="454" spans="1:14" x14ac:dyDescent="0.3">
      <c r="A454" t="str">
        <f>B454&amp;-COUNTIF($B$4:B454,B454)</f>
        <v>Prime-235-1</v>
      </c>
      <c r="B454" s="8" t="s">
        <v>139</v>
      </c>
      <c r="C454" s="8"/>
      <c r="E454" s="9">
        <v>18000</v>
      </c>
      <c r="F454">
        <f t="shared" si="41"/>
        <v>33</v>
      </c>
      <c r="H454" t="str">
        <f>I454&amp;-COUNTIF($I$5:I454,I454)</f>
        <v>Arshad Bhatti-1</v>
      </c>
      <c r="I454" s="26" t="s">
        <v>191</v>
      </c>
      <c r="J454" s="8"/>
      <c r="L454" s="9">
        <v>175000</v>
      </c>
      <c r="M454">
        <f t="shared" si="42"/>
        <v>33</v>
      </c>
    </row>
    <row r="455" spans="1:14" x14ac:dyDescent="0.3">
      <c r="A455" t="str">
        <f>B455&amp;-COUNTIF($B$4:B455,B455)</f>
        <v>Brokry-17</v>
      </c>
      <c r="B455" s="8" t="s">
        <v>361</v>
      </c>
      <c r="C455" s="8"/>
      <c r="D455" s="48">
        <v>343</v>
      </c>
      <c r="E455" s="9">
        <v>26000</v>
      </c>
      <c r="F455">
        <f t="shared" si="41"/>
        <v>33</v>
      </c>
      <c r="H455" t="str">
        <f>I455&amp;-COUNTIF($I$5:I455,I455)</f>
        <v>Kheaban-369-2</v>
      </c>
      <c r="I455" s="26" t="s">
        <v>171</v>
      </c>
      <c r="J455" s="32"/>
      <c r="K455" s="10"/>
      <c r="L455" s="34">
        <v>50000</v>
      </c>
      <c r="M455">
        <f t="shared" si="42"/>
        <v>33</v>
      </c>
    </row>
    <row r="456" spans="1:14" x14ac:dyDescent="0.3">
      <c r="A456" t="str">
        <f>B456&amp;-COUNTIF($B$4:B456,B456)</f>
        <v>H-460-2</v>
      </c>
      <c r="B456" s="8" t="s">
        <v>91</v>
      </c>
      <c r="C456" s="8"/>
      <c r="D456" s="48" t="s">
        <v>413</v>
      </c>
      <c r="E456" s="9">
        <v>50000</v>
      </c>
      <c r="F456">
        <f t="shared" si="41"/>
        <v>33</v>
      </c>
      <c r="H456" t="str">
        <f>I456&amp;-COUNTIF($I$5:I456,I456)</f>
        <v>ROYAL MISC-3</v>
      </c>
      <c r="I456" s="26" t="s">
        <v>118</v>
      </c>
      <c r="J456" s="8"/>
      <c r="L456" s="9">
        <v>5000</v>
      </c>
      <c r="M456">
        <f t="shared" si="42"/>
        <v>33</v>
      </c>
    </row>
    <row r="457" spans="1:14" x14ac:dyDescent="0.3">
      <c r="A457" t="str">
        <f>B457&amp;-COUNTIF($B$4:B457,B457)</f>
        <v>H-350-1</v>
      </c>
      <c r="B457" s="8" t="s">
        <v>39</v>
      </c>
      <c r="C457" s="8"/>
      <c r="D457" s="48" t="s">
        <v>337</v>
      </c>
      <c r="E457" s="9">
        <v>100000</v>
      </c>
      <c r="F457">
        <f t="shared" si="41"/>
        <v>33</v>
      </c>
      <c r="H457" t="str">
        <f>I457&amp;-COUNTIF($I$5:I457,I457)</f>
        <v>misc shop-17</v>
      </c>
      <c r="I457" s="48" t="s">
        <v>209</v>
      </c>
      <c r="J457" s="8"/>
      <c r="K457" s="48" t="s">
        <v>554</v>
      </c>
      <c r="L457" s="9">
        <v>7800</v>
      </c>
      <c r="M457">
        <f t="shared" si="42"/>
        <v>33</v>
      </c>
    </row>
    <row r="458" spans="1:14" x14ac:dyDescent="0.3">
      <c r="A458" t="str">
        <f>B458&amp;-COUNTIF($B$4:B458,B458)</f>
        <v>Prime-Amir-1</v>
      </c>
      <c r="B458" s="33" t="s">
        <v>138</v>
      </c>
      <c r="D458" s="8" t="s">
        <v>555</v>
      </c>
      <c r="E458" s="9">
        <v>50000</v>
      </c>
      <c r="F458">
        <f t="shared" si="41"/>
        <v>33</v>
      </c>
      <c r="H458" t="str">
        <f>I458&amp;-COUNTIF($I$5:I458,I458)</f>
        <v>misc shop-18</v>
      </c>
      <c r="I458" s="48" t="s">
        <v>209</v>
      </c>
      <c r="J458" s="8"/>
      <c r="L458" s="9">
        <v>147000</v>
      </c>
      <c r="M458">
        <f t="shared" si="42"/>
        <v>33</v>
      </c>
    </row>
    <row r="459" spans="1:14" x14ac:dyDescent="0.3">
      <c r="A459" t="str">
        <f>B459&amp;-COUNTIF($B$4:B459,B459)</f>
        <v>0</v>
      </c>
      <c r="B459" s="8"/>
      <c r="C459" s="8"/>
      <c r="E459" s="9"/>
      <c r="F459">
        <f t="shared" si="41"/>
        <v>0</v>
      </c>
      <c r="H459" t="str">
        <f>I459&amp;-COUNTIF($I$5:I459,I459)</f>
        <v>hadi-19</v>
      </c>
      <c r="I459" s="48" t="s">
        <v>198</v>
      </c>
      <c r="J459" s="8"/>
      <c r="L459" s="9">
        <v>236510</v>
      </c>
      <c r="M459">
        <f t="shared" si="42"/>
        <v>33</v>
      </c>
    </row>
    <row r="460" spans="1:14" x14ac:dyDescent="0.3">
      <c r="A460" t="str">
        <f>B460&amp;-COUNTIF($B$4:B460,B460)</f>
        <v>0</v>
      </c>
      <c r="B460" s="8"/>
      <c r="C460" s="8"/>
      <c r="E460" s="9"/>
      <c r="F460">
        <f t="shared" si="41"/>
        <v>0</v>
      </c>
      <c r="H460" t="str">
        <f>I460&amp;-COUNTIF($I$5:I460,I460)</f>
        <v>Misc Prime-2</v>
      </c>
      <c r="I460" s="48" t="s">
        <v>136</v>
      </c>
      <c r="J460" s="8"/>
      <c r="L460" s="9">
        <v>400</v>
      </c>
      <c r="M460">
        <f t="shared" si="42"/>
        <v>33</v>
      </c>
    </row>
    <row r="461" spans="1:14" x14ac:dyDescent="0.3">
      <c r="A461" t="str">
        <f>B461&amp;-COUNTIF($B$4:B461,B461)</f>
        <v>21/8 to 28/8-1</v>
      </c>
      <c r="B461" s="60" t="s">
        <v>556</v>
      </c>
      <c r="C461" s="53"/>
      <c r="D461" s="53"/>
      <c r="E461" s="53"/>
      <c r="F461" s="24">
        <v>34</v>
      </c>
      <c r="G461" s="14">
        <v>34</v>
      </c>
      <c r="H461" s="24" t="str">
        <f>I461&amp;-COUNTIF($I$5:I461,I461)</f>
        <v>0</v>
      </c>
      <c r="I461" s="14"/>
      <c r="J461" s="13"/>
      <c r="K461" s="14"/>
      <c r="L461" s="15"/>
      <c r="M461" s="24">
        <v>34</v>
      </c>
      <c r="N461" s="24">
        <v>34</v>
      </c>
    </row>
    <row r="462" spans="1:14" x14ac:dyDescent="0.3">
      <c r="A462" t="str">
        <f>B462&amp;-COUNTIF($B$4:B462,B462)</f>
        <v>H-293-11</v>
      </c>
      <c r="B462" s="8" t="s">
        <v>20</v>
      </c>
      <c r="C462" s="8">
        <v>42968</v>
      </c>
      <c r="E462" s="9">
        <v>4205960</v>
      </c>
      <c r="F462">
        <f t="shared" ref="F462:F478" si="43">IF(E462&gt;0,F461,0)</f>
        <v>34</v>
      </c>
      <c r="H462" t="str">
        <f>I462&amp;-COUNTIF($I$5:I462,I462)</f>
        <v>H-293-6</v>
      </c>
      <c r="I462" s="8" t="s">
        <v>20</v>
      </c>
      <c r="J462" s="8">
        <v>42968</v>
      </c>
      <c r="L462" s="9">
        <v>1927800</v>
      </c>
      <c r="M462">
        <f t="shared" ref="M462:M478" si="44">IF(L462&gt;0,M461,0)</f>
        <v>34</v>
      </c>
    </row>
    <row r="463" spans="1:14" x14ac:dyDescent="0.3">
      <c r="A463" t="str">
        <f>B463&amp;-COUNTIF($B$4:B463,B463)</f>
        <v>H-293-12</v>
      </c>
      <c r="B463" s="8" t="s">
        <v>20</v>
      </c>
      <c r="C463" s="8"/>
      <c r="D463" s="48" t="s">
        <v>387</v>
      </c>
      <c r="E463" s="9">
        <v>1113000</v>
      </c>
      <c r="F463">
        <f t="shared" si="43"/>
        <v>34</v>
      </c>
      <c r="H463" t="str">
        <f>I463&amp;-COUNTIF($I$5:I463,I463)</f>
        <v>H-293-7</v>
      </c>
      <c r="I463" s="8" t="s">
        <v>20</v>
      </c>
      <c r="J463" s="8"/>
      <c r="L463" s="9">
        <v>1189120</v>
      </c>
      <c r="M463">
        <f t="shared" si="44"/>
        <v>34</v>
      </c>
    </row>
    <row r="464" spans="1:14" x14ac:dyDescent="0.3">
      <c r="A464" t="str">
        <f>B464&amp;-COUNTIF($B$4:B464,B464)</f>
        <v>H-293-13</v>
      </c>
      <c r="B464" s="8" t="s">
        <v>20</v>
      </c>
      <c r="C464" s="8"/>
      <c r="D464" s="48" t="s">
        <v>335</v>
      </c>
      <c r="E464" s="9">
        <v>487000</v>
      </c>
      <c r="F464">
        <f t="shared" si="43"/>
        <v>34</v>
      </c>
      <c r="H464" t="str">
        <f>I464&amp;-COUNTIF($I$5:I464,I464)</f>
        <v>H-293-8</v>
      </c>
      <c r="I464" s="8" t="s">
        <v>20</v>
      </c>
      <c r="J464" s="8"/>
      <c r="L464" s="9">
        <v>413600</v>
      </c>
      <c r="M464">
        <f t="shared" si="44"/>
        <v>34</v>
      </c>
    </row>
    <row r="465" spans="1:14" x14ac:dyDescent="0.3">
      <c r="A465" t="str">
        <f>B465&amp;-COUNTIF($B$4:B465,B465)</f>
        <v>H-293-14</v>
      </c>
      <c r="B465" s="8" t="s">
        <v>20</v>
      </c>
      <c r="C465" s="8" t="s">
        <v>557</v>
      </c>
      <c r="D465" s="48" t="s">
        <v>387</v>
      </c>
      <c r="E465" s="9">
        <v>1000000</v>
      </c>
      <c r="F465">
        <f t="shared" si="43"/>
        <v>34</v>
      </c>
      <c r="H465" t="str">
        <f>I465&amp;-COUNTIF($I$5:I465,I465)</f>
        <v>H-293-9</v>
      </c>
      <c r="I465" s="8" t="s">
        <v>20</v>
      </c>
      <c r="J465" s="8"/>
      <c r="L465" s="9">
        <v>675360</v>
      </c>
      <c r="M465">
        <f t="shared" si="44"/>
        <v>34</v>
      </c>
    </row>
    <row r="466" spans="1:14" x14ac:dyDescent="0.3">
      <c r="A466" t="str">
        <f>B466&amp;-COUNTIF($B$4:B466,B466)</f>
        <v>Meezan Irfan-29</v>
      </c>
      <c r="B466" s="8" t="s">
        <v>15</v>
      </c>
      <c r="C466" s="8"/>
      <c r="D466" s="48" t="s">
        <v>558</v>
      </c>
      <c r="E466" s="9">
        <v>600000</v>
      </c>
      <c r="F466">
        <f t="shared" si="43"/>
        <v>34</v>
      </c>
      <c r="H466" t="str">
        <f>I466&amp;-COUNTIF($I$5:I466,I466)</f>
        <v>H-293-10</v>
      </c>
      <c r="I466" s="8" t="s">
        <v>20</v>
      </c>
      <c r="J466" s="8"/>
      <c r="L466" s="9">
        <v>4000000</v>
      </c>
      <c r="M466">
        <f t="shared" si="44"/>
        <v>34</v>
      </c>
    </row>
    <row r="467" spans="1:14" x14ac:dyDescent="0.3">
      <c r="A467" t="str">
        <f>B467&amp;-COUNTIF($B$4:B467,B467)</f>
        <v>Meezan Irfan-30</v>
      </c>
      <c r="B467" s="8" t="s">
        <v>15</v>
      </c>
      <c r="C467" s="8"/>
      <c r="D467" s="48" t="s">
        <v>558</v>
      </c>
      <c r="E467" s="9">
        <v>300000</v>
      </c>
      <c r="F467">
        <f t="shared" si="43"/>
        <v>34</v>
      </c>
      <c r="H467" t="str">
        <f>I467&amp;-COUNTIF($I$5:I467,I467)</f>
        <v>H-293-11</v>
      </c>
      <c r="I467" s="8" t="s">
        <v>20</v>
      </c>
      <c r="J467" s="8"/>
      <c r="K467" s="48" t="s">
        <v>559</v>
      </c>
      <c r="L467" s="9">
        <v>1860000</v>
      </c>
      <c r="M467">
        <f t="shared" si="44"/>
        <v>34</v>
      </c>
    </row>
    <row r="468" spans="1:14" x14ac:dyDescent="0.3">
      <c r="A468" t="str">
        <f>B468&amp;-COUNTIF($B$4:B468,B468)</f>
        <v>H-293-15</v>
      </c>
      <c r="B468" s="8" t="s">
        <v>20</v>
      </c>
      <c r="C468" s="8"/>
      <c r="D468" s="48" t="s">
        <v>560</v>
      </c>
      <c r="E468" s="9">
        <v>500000</v>
      </c>
      <c r="F468">
        <f t="shared" si="43"/>
        <v>34</v>
      </c>
      <c r="H468" t="str">
        <f>I468&amp;-COUNTIF($I$5:I468,I468)</f>
        <v>H-293-12</v>
      </c>
      <c r="I468" s="8" t="s">
        <v>20</v>
      </c>
      <c r="J468" s="8"/>
      <c r="K468" s="48" t="s">
        <v>559</v>
      </c>
      <c r="L468" s="9">
        <v>617600</v>
      </c>
      <c r="M468">
        <f t="shared" si="44"/>
        <v>34</v>
      </c>
    </row>
    <row r="469" spans="1:14" x14ac:dyDescent="0.3">
      <c r="A469" t="str">
        <f>B469&amp;-COUNTIF($B$4:B469,B469)</f>
        <v>H-293-16</v>
      </c>
      <c r="B469" s="8" t="s">
        <v>20</v>
      </c>
      <c r="C469" s="8"/>
      <c r="E469" s="9">
        <v>500000</v>
      </c>
      <c r="F469">
        <f t="shared" si="43"/>
        <v>34</v>
      </c>
      <c r="H469" t="str">
        <f>I469&amp;-COUNTIF($I$5:I469,I469)</f>
        <v>Alfalh-6</v>
      </c>
      <c r="I469" s="48" t="s">
        <v>467</v>
      </c>
      <c r="J469" s="8"/>
      <c r="K469" s="48" t="s">
        <v>561</v>
      </c>
      <c r="L469" s="9">
        <v>240000</v>
      </c>
      <c r="M469">
        <f t="shared" si="44"/>
        <v>34</v>
      </c>
    </row>
    <row r="470" spans="1:14" x14ac:dyDescent="0.3">
      <c r="A470" t="str">
        <f>B470&amp;-COUNTIF($B$4:B470,B470)</f>
        <v>Abdul Rehman-8</v>
      </c>
      <c r="B470" s="8" t="s">
        <v>190</v>
      </c>
      <c r="C470" s="8"/>
      <c r="D470" s="48" t="s">
        <v>335</v>
      </c>
      <c r="E470" s="9">
        <v>400000</v>
      </c>
      <c r="F470">
        <f t="shared" si="43"/>
        <v>34</v>
      </c>
      <c r="H470" t="str">
        <f>I470&amp;-COUNTIF($I$5:I470,I470)</f>
        <v>Meezan Irfan-32</v>
      </c>
      <c r="I470" s="26" t="s">
        <v>15</v>
      </c>
      <c r="J470" s="8">
        <v>42942</v>
      </c>
      <c r="K470" s="48" t="s">
        <v>460</v>
      </c>
      <c r="L470" s="9">
        <v>200000</v>
      </c>
      <c r="M470">
        <f t="shared" si="44"/>
        <v>34</v>
      </c>
    </row>
    <row r="471" spans="1:14" x14ac:dyDescent="0.3">
      <c r="A471" t="str">
        <f>B471&amp;-COUNTIF($B$4:B471,B471)</f>
        <v>Abdul Rehman-9</v>
      </c>
      <c r="B471" s="8" t="s">
        <v>190</v>
      </c>
      <c r="C471" s="8"/>
      <c r="D471" s="48" t="s">
        <v>335</v>
      </c>
      <c r="E471" s="9">
        <v>200000</v>
      </c>
      <c r="F471">
        <f t="shared" si="43"/>
        <v>34</v>
      </c>
      <c r="H471" t="str">
        <f>I471&amp;-COUNTIF($I$5:I471,I471)</f>
        <v>Khalid Rafi-35</v>
      </c>
      <c r="I471" s="48" t="s">
        <v>399</v>
      </c>
      <c r="J471" s="8"/>
      <c r="K471" s="48" t="s">
        <v>562</v>
      </c>
      <c r="L471" s="9">
        <v>500000</v>
      </c>
      <c r="M471">
        <f t="shared" si="44"/>
        <v>34</v>
      </c>
    </row>
    <row r="472" spans="1:14" x14ac:dyDescent="0.3">
      <c r="A472" t="str">
        <f>B472&amp;-COUNTIF($B$4:B472,B472)</f>
        <v>H-466-3</v>
      </c>
      <c r="B472" s="8" t="s">
        <v>94</v>
      </c>
      <c r="C472" s="8"/>
      <c r="D472" s="48" t="s">
        <v>387</v>
      </c>
      <c r="E472" s="9">
        <v>200000</v>
      </c>
      <c r="F472">
        <f t="shared" si="43"/>
        <v>34</v>
      </c>
      <c r="H472" t="str">
        <f>I472&amp;-COUNTIF($I$5:I472,I472)</f>
        <v>ABL Locker-6</v>
      </c>
      <c r="I472" s="48" t="s">
        <v>438</v>
      </c>
      <c r="J472" s="8"/>
      <c r="L472" s="9">
        <v>2500000</v>
      </c>
      <c r="M472">
        <f t="shared" si="44"/>
        <v>34</v>
      </c>
    </row>
    <row r="473" spans="1:14" x14ac:dyDescent="0.3">
      <c r="A473" t="str">
        <f>B473&amp;-COUNTIF($B$4:B473,B473)</f>
        <v>H-460-3</v>
      </c>
      <c r="B473" s="8" t="s">
        <v>91</v>
      </c>
      <c r="C473" s="8"/>
      <c r="E473" s="9">
        <v>425000</v>
      </c>
      <c r="F473">
        <f t="shared" si="43"/>
        <v>34</v>
      </c>
      <c r="H473" t="str">
        <f>I473&amp;-COUNTIF($I$5:I473,I473)</f>
        <v>Zahid Hero-12</v>
      </c>
      <c r="I473" s="48" t="s">
        <v>401</v>
      </c>
      <c r="J473" s="8"/>
      <c r="L473" s="9">
        <v>44000</v>
      </c>
      <c r="M473">
        <f t="shared" si="44"/>
        <v>34</v>
      </c>
    </row>
    <row r="474" spans="1:14" x14ac:dyDescent="0.3">
      <c r="A474" t="str">
        <f>B474&amp;-COUNTIF($B$4:B474,B474)</f>
        <v>H-488+501-1</v>
      </c>
      <c r="B474" s="33" t="s">
        <v>100</v>
      </c>
      <c r="C474" s="8"/>
      <c r="E474" s="9">
        <v>626950</v>
      </c>
      <c r="F474">
        <f t="shared" si="43"/>
        <v>34</v>
      </c>
      <c r="H474" t="str">
        <f>I474&amp;-COUNTIF($I$5:I474,I474)</f>
        <v>K-33-2</v>
      </c>
      <c r="I474" s="26" t="s">
        <v>152</v>
      </c>
      <c r="J474" s="8"/>
      <c r="L474" s="9">
        <v>22000</v>
      </c>
      <c r="M474">
        <f t="shared" si="44"/>
        <v>34</v>
      </c>
    </row>
    <row r="475" spans="1:14" x14ac:dyDescent="0.3">
      <c r="A475" t="str">
        <f>B475&amp;-COUNTIF($B$4:B475,B475)</f>
        <v>H-488+501-2</v>
      </c>
      <c r="B475" s="33" t="s">
        <v>100</v>
      </c>
      <c r="C475" s="8"/>
      <c r="E475" s="9">
        <v>900000</v>
      </c>
      <c r="F475">
        <f t="shared" si="43"/>
        <v>34</v>
      </c>
      <c r="H475" t="str">
        <f>I475&amp;-COUNTIF($I$5:I475,I475)</f>
        <v>hadi-20</v>
      </c>
      <c r="I475" s="48" t="s">
        <v>198</v>
      </c>
      <c r="J475" s="8"/>
      <c r="L475" s="9">
        <v>127500</v>
      </c>
      <c r="M475">
        <f t="shared" si="44"/>
        <v>34</v>
      </c>
    </row>
    <row r="476" spans="1:14" x14ac:dyDescent="0.3">
      <c r="A476" t="str">
        <f>B476&amp;-COUNTIF($B$4:B476,B476)</f>
        <v>H-488+501-3</v>
      </c>
      <c r="B476" s="33" t="s">
        <v>100</v>
      </c>
      <c r="C476" s="8"/>
      <c r="E476" s="9">
        <v>240000</v>
      </c>
      <c r="F476">
        <f t="shared" si="43"/>
        <v>34</v>
      </c>
      <c r="H476" t="str">
        <f>I476&amp;-COUNTIF($I$5:I476,I476)</f>
        <v>0</v>
      </c>
      <c r="J476" s="8"/>
      <c r="L476" s="9"/>
      <c r="M476">
        <f t="shared" si="44"/>
        <v>0</v>
      </c>
    </row>
    <row r="477" spans="1:14" x14ac:dyDescent="0.3">
      <c r="A477" t="str">
        <f>B477&amp;-COUNTIF($B$4:B477,B477)</f>
        <v>H-488+501-4</v>
      </c>
      <c r="B477" s="33" t="s">
        <v>100</v>
      </c>
      <c r="C477" s="8"/>
      <c r="E477" s="9">
        <v>1860000</v>
      </c>
      <c r="F477">
        <f t="shared" si="43"/>
        <v>34</v>
      </c>
      <c r="H477" t="str">
        <f>I477&amp;-COUNTIF($I$5:I477,I477)</f>
        <v>0</v>
      </c>
      <c r="J477" s="8"/>
      <c r="L477" s="9"/>
      <c r="M477">
        <f t="shared" si="44"/>
        <v>0</v>
      </c>
    </row>
    <row r="478" spans="1:14" x14ac:dyDescent="0.3">
      <c r="A478" t="str">
        <f>B478&amp;-COUNTIF($B$4:B478,B478)</f>
        <v>Zahid Hero-9</v>
      </c>
      <c r="B478" s="8" t="s">
        <v>401</v>
      </c>
      <c r="C478" s="43">
        <v>42942</v>
      </c>
      <c r="E478" s="9">
        <v>200000</v>
      </c>
      <c r="F478">
        <f t="shared" si="43"/>
        <v>34</v>
      </c>
      <c r="H478" t="str">
        <f>I478&amp;-COUNTIF($I$5:I478,I478)</f>
        <v>0</v>
      </c>
      <c r="J478" s="8"/>
      <c r="L478" s="9"/>
      <c r="M478">
        <f t="shared" si="44"/>
        <v>0</v>
      </c>
    </row>
    <row r="479" spans="1:14" x14ac:dyDescent="0.3">
      <c r="A479" t="str">
        <f>B479&amp;-COUNTIF($B$4:B479,B479)</f>
        <v>28/8 to 31/8-1</v>
      </c>
      <c r="B479" s="60" t="s">
        <v>563</v>
      </c>
      <c r="C479" s="53"/>
      <c r="D479" s="53"/>
      <c r="E479" s="53"/>
      <c r="F479" s="24">
        <v>35</v>
      </c>
      <c r="G479" s="14">
        <v>35</v>
      </c>
      <c r="H479" s="24" t="str">
        <f>I479&amp;-COUNTIF($I$5:I479,I479)</f>
        <v>0</v>
      </c>
      <c r="I479" s="14"/>
      <c r="J479" s="13"/>
      <c r="K479" s="14"/>
      <c r="L479" s="15"/>
      <c r="M479" s="24">
        <v>35</v>
      </c>
      <c r="N479" s="24">
        <v>35</v>
      </c>
    </row>
    <row r="480" spans="1:14" x14ac:dyDescent="0.3">
      <c r="A480" t="str">
        <f>B480&amp;-COUNTIF($B$4:B480,B480)</f>
        <v>H-350-2</v>
      </c>
      <c r="B480" s="8" t="s">
        <v>39</v>
      </c>
      <c r="C480" s="43">
        <v>42975</v>
      </c>
      <c r="D480" s="48" t="s">
        <v>528</v>
      </c>
      <c r="E480" s="9">
        <v>2980000</v>
      </c>
      <c r="F480">
        <f t="shared" ref="F480:F496" si="45">IF(E480&gt;0,F479,0)</f>
        <v>35</v>
      </c>
      <c r="H480" t="str">
        <f>I480&amp;-COUNTIF($I$5:I480,I480)</f>
        <v>Khalid Rafi-36</v>
      </c>
      <c r="I480" s="48" t="s">
        <v>399</v>
      </c>
      <c r="J480" s="8">
        <v>42975</v>
      </c>
      <c r="K480" s="48" t="s">
        <v>564</v>
      </c>
      <c r="L480" s="9">
        <v>2980000</v>
      </c>
      <c r="M480">
        <f t="shared" ref="M480:M496" si="46">IF(L480&gt;0,M479,0)</f>
        <v>35</v>
      </c>
    </row>
    <row r="481" spans="1:13" x14ac:dyDescent="0.3">
      <c r="A481" t="str">
        <f>B481&amp;-COUNTIF($B$4:B481,B481)</f>
        <v>G-83-4</v>
      </c>
      <c r="B481" s="8" t="s">
        <v>146</v>
      </c>
      <c r="C481" s="8"/>
      <c r="D481" s="48" t="s">
        <v>528</v>
      </c>
      <c r="E481" s="9">
        <v>4018000</v>
      </c>
      <c r="F481">
        <f t="shared" si="45"/>
        <v>35</v>
      </c>
      <c r="H481" t="str">
        <f>I481&amp;-COUNTIF($I$5:I481,I481)</f>
        <v>H-488+501-1</v>
      </c>
      <c r="I481" s="48" t="s">
        <v>100</v>
      </c>
      <c r="J481" s="8"/>
      <c r="K481" s="48" t="s">
        <v>565</v>
      </c>
      <c r="L481" s="9">
        <v>2400000</v>
      </c>
      <c r="M481">
        <f t="shared" si="46"/>
        <v>35</v>
      </c>
    </row>
    <row r="482" spans="1:13" x14ac:dyDescent="0.3">
      <c r="A482" t="str">
        <f>B482&amp;-COUNTIF($B$4:B482,B482)</f>
        <v>Abdul Rehman-10</v>
      </c>
      <c r="B482" s="8" t="s">
        <v>190</v>
      </c>
      <c r="C482" s="8"/>
      <c r="D482" s="48" t="s">
        <v>529</v>
      </c>
      <c r="E482" s="9">
        <v>1000000</v>
      </c>
      <c r="F482">
        <f t="shared" si="45"/>
        <v>35</v>
      </c>
      <c r="H482" t="str">
        <f>I482&amp;-COUNTIF($I$5:I482,I482)</f>
        <v>Meezan Irfan-33</v>
      </c>
      <c r="I482" s="48" t="s">
        <v>15</v>
      </c>
      <c r="J482" s="8"/>
      <c r="K482" s="48" t="s">
        <v>566</v>
      </c>
      <c r="L482" s="9">
        <v>2970000</v>
      </c>
      <c r="M482">
        <f t="shared" si="46"/>
        <v>35</v>
      </c>
    </row>
    <row r="483" spans="1:13" x14ac:dyDescent="0.3">
      <c r="A483" t="str">
        <f>B483&amp;-COUNTIF($B$4:B483,B483)</f>
        <v>D-81-1</v>
      </c>
      <c r="B483" s="33" t="s">
        <v>141</v>
      </c>
      <c r="C483" s="8"/>
      <c r="D483" s="48" t="s">
        <v>567</v>
      </c>
      <c r="E483" s="9">
        <v>3000000</v>
      </c>
      <c r="F483">
        <f t="shared" si="45"/>
        <v>35</v>
      </c>
      <c r="H483" t="str">
        <f>I483&amp;-COUNTIF($I$5:I483,I483)</f>
        <v>Alfalh-7</v>
      </c>
      <c r="I483" s="48" t="s">
        <v>467</v>
      </c>
      <c r="J483" s="8"/>
      <c r="K483" s="48" t="s">
        <v>419</v>
      </c>
      <c r="L483" s="9">
        <v>500000</v>
      </c>
      <c r="M483">
        <f t="shared" si="46"/>
        <v>35</v>
      </c>
    </row>
    <row r="484" spans="1:13" x14ac:dyDescent="0.3">
      <c r="A484" t="str">
        <f>B484&amp;-COUNTIF($B$4:B484,B484)</f>
        <v>H-460-4</v>
      </c>
      <c r="B484" s="33" t="s">
        <v>91</v>
      </c>
      <c r="C484" s="8"/>
      <c r="D484" s="48" t="s">
        <v>568</v>
      </c>
      <c r="E484" s="9">
        <v>2429500</v>
      </c>
      <c r="F484">
        <f t="shared" si="45"/>
        <v>35</v>
      </c>
      <c r="H484" t="str">
        <f>I484&amp;-COUNTIF($I$5:I484,I484)</f>
        <v>D-114/1-2</v>
      </c>
      <c r="I484" s="48" t="s">
        <v>142</v>
      </c>
      <c r="J484" s="8"/>
      <c r="K484" s="48" t="s">
        <v>528</v>
      </c>
      <c r="L484" s="9">
        <v>2400000</v>
      </c>
      <c r="M484">
        <f t="shared" si="46"/>
        <v>35</v>
      </c>
    </row>
    <row r="485" spans="1:13" x14ac:dyDescent="0.3">
      <c r="A485" t="str">
        <f>B485&amp;-COUNTIF($B$4:B485,B485)</f>
        <v>H-460-5</v>
      </c>
      <c r="B485" s="8" t="s">
        <v>91</v>
      </c>
      <c r="C485" s="8">
        <v>42977</v>
      </c>
      <c r="D485" s="48" t="s">
        <v>335</v>
      </c>
      <c r="E485" s="9">
        <v>500000</v>
      </c>
      <c r="F485">
        <f t="shared" si="45"/>
        <v>35</v>
      </c>
      <c r="H485" t="str">
        <f>I485&amp;-COUNTIF($I$5:I485,I485)</f>
        <v>D-114/1-3</v>
      </c>
      <c r="I485" s="48" t="s">
        <v>142</v>
      </c>
      <c r="J485" s="8"/>
      <c r="K485" s="48" t="s">
        <v>569</v>
      </c>
      <c r="L485" s="9">
        <v>500000</v>
      </c>
      <c r="M485">
        <f t="shared" si="46"/>
        <v>35</v>
      </c>
    </row>
    <row r="486" spans="1:13" x14ac:dyDescent="0.3">
      <c r="A486" t="str">
        <f>B486&amp;-COUNTIF($B$4:B486,B486)</f>
        <v>Meezan Irfan-31</v>
      </c>
      <c r="B486" s="8" t="s">
        <v>15</v>
      </c>
      <c r="C486" s="8"/>
      <c r="D486" s="48" t="s">
        <v>569</v>
      </c>
      <c r="E486" s="9">
        <v>200000</v>
      </c>
      <c r="F486">
        <f t="shared" si="45"/>
        <v>35</v>
      </c>
      <c r="H486" t="str">
        <f>I486&amp;-COUNTIF($I$5:I486,I486)</f>
        <v>D-81-1</v>
      </c>
      <c r="I486" s="48" t="s">
        <v>141</v>
      </c>
      <c r="J486" s="8"/>
      <c r="L486" s="9">
        <v>300000</v>
      </c>
      <c r="M486">
        <f t="shared" si="46"/>
        <v>35</v>
      </c>
    </row>
    <row r="487" spans="1:13" x14ac:dyDescent="0.3">
      <c r="A487" t="str">
        <f>B487&amp;-COUNTIF($B$4:B487,B487)</f>
        <v>Meezan Irfan-32</v>
      </c>
      <c r="B487" s="8" t="s">
        <v>15</v>
      </c>
      <c r="C487" s="8"/>
      <c r="D487" s="48" t="s">
        <v>130</v>
      </c>
      <c r="E487" s="9">
        <v>56000</v>
      </c>
      <c r="F487">
        <f t="shared" si="45"/>
        <v>35</v>
      </c>
      <c r="H487" t="str">
        <f>I487&amp;-COUNTIF($I$5:I487,I487)</f>
        <v>Misc Prime-3</v>
      </c>
      <c r="I487" s="48" t="s">
        <v>136</v>
      </c>
      <c r="J487" s="8"/>
      <c r="K487" s="48" t="s">
        <v>570</v>
      </c>
      <c r="L487" s="9">
        <v>140000</v>
      </c>
      <c r="M487">
        <f t="shared" si="46"/>
        <v>35</v>
      </c>
    </row>
    <row r="488" spans="1:13" x14ac:dyDescent="0.3">
      <c r="A488" t="str">
        <f>B488&amp;-COUNTIF($B$4:B488,B488)</f>
        <v>Prime-23+24-1</v>
      </c>
      <c r="B488" s="33" t="s">
        <v>131</v>
      </c>
      <c r="C488" s="8"/>
      <c r="D488" s="48" t="s">
        <v>335</v>
      </c>
      <c r="E488" s="9">
        <v>1000000</v>
      </c>
      <c r="F488">
        <f t="shared" si="45"/>
        <v>35</v>
      </c>
      <c r="H488" t="str">
        <f>I488&amp;-COUNTIF($I$5:I488,I488)</f>
        <v>K-33-3</v>
      </c>
      <c r="I488" s="48" t="s">
        <v>152</v>
      </c>
      <c r="J488" s="8"/>
      <c r="K488" s="48" t="s">
        <v>551</v>
      </c>
      <c r="L488" s="9">
        <v>150000</v>
      </c>
      <c r="M488">
        <f t="shared" si="46"/>
        <v>35</v>
      </c>
    </row>
    <row r="489" spans="1:13" x14ac:dyDescent="0.3">
      <c r="A489" t="str">
        <f>B489&amp;-COUNTIF($B$4:B489,B489)</f>
        <v>Brokry-18</v>
      </c>
      <c r="B489" s="8" t="s">
        <v>361</v>
      </c>
      <c r="C489" s="8"/>
      <c r="D489" s="48" t="s">
        <v>39</v>
      </c>
      <c r="E489" s="9">
        <v>30500</v>
      </c>
      <c r="F489">
        <f t="shared" si="45"/>
        <v>35</v>
      </c>
      <c r="H489" t="str">
        <f>I489&amp;-COUNTIF($I$5:I489,I489)</f>
        <v>G-83-8</v>
      </c>
      <c r="I489" s="48" t="s">
        <v>146</v>
      </c>
      <c r="J489" s="8"/>
      <c r="K489" s="48" t="s">
        <v>571</v>
      </c>
      <c r="L489" s="9">
        <v>15000</v>
      </c>
      <c r="M489">
        <f t="shared" si="46"/>
        <v>35</v>
      </c>
    </row>
    <row r="490" spans="1:13" x14ac:dyDescent="0.3">
      <c r="A490" t="str">
        <f>B490&amp;-COUNTIF($B$4:B490,B490)</f>
        <v>L-117-1</v>
      </c>
      <c r="B490" s="8" t="s">
        <v>156</v>
      </c>
      <c r="C490" s="8"/>
      <c r="D490" s="48" t="s">
        <v>387</v>
      </c>
      <c r="E490" s="9">
        <v>50000</v>
      </c>
      <c r="F490">
        <f t="shared" si="45"/>
        <v>35</v>
      </c>
      <c r="H490" t="str">
        <f>I490&amp;-COUNTIF($I$5:I490,I490)</f>
        <v>G-83-9</v>
      </c>
      <c r="I490" s="48" t="s">
        <v>146</v>
      </c>
      <c r="J490" s="8"/>
      <c r="K490" s="48" t="s">
        <v>572</v>
      </c>
      <c r="L490" s="9">
        <v>2200</v>
      </c>
      <c r="M490">
        <f t="shared" si="46"/>
        <v>35</v>
      </c>
    </row>
    <row r="491" spans="1:13" x14ac:dyDescent="0.3">
      <c r="A491" t="str">
        <f>B491&amp;-COUNTIF($B$4:B491,B491)</f>
        <v>L-117-2</v>
      </c>
      <c r="B491" s="8" t="s">
        <v>156</v>
      </c>
      <c r="C491" s="8"/>
      <c r="D491" s="48" t="s">
        <v>573</v>
      </c>
      <c r="E491" s="9">
        <v>250000</v>
      </c>
      <c r="F491">
        <f t="shared" si="45"/>
        <v>35</v>
      </c>
      <c r="H491" t="str">
        <f>I491&amp;-COUNTIF($I$5:I491,I491)</f>
        <v>Misc Prime-4</v>
      </c>
      <c r="I491" s="48" t="s">
        <v>136</v>
      </c>
      <c r="J491" s="8"/>
      <c r="K491" s="48" t="s">
        <v>574</v>
      </c>
      <c r="L491" s="9">
        <v>56000</v>
      </c>
      <c r="M491">
        <f t="shared" si="46"/>
        <v>35</v>
      </c>
    </row>
    <row r="492" spans="1:13" x14ac:dyDescent="0.3">
      <c r="A492" t="str">
        <f>B492&amp;-COUNTIF($B$4:B492,B492)</f>
        <v>0</v>
      </c>
      <c r="B492" s="8"/>
      <c r="C492" s="8"/>
      <c r="E492" s="9"/>
      <c r="F492">
        <f t="shared" si="45"/>
        <v>0</v>
      </c>
      <c r="H492" t="str">
        <f>I492&amp;-COUNTIF($I$5:I492,I492)</f>
        <v>Zakat-12</v>
      </c>
      <c r="I492" s="48" t="s">
        <v>227</v>
      </c>
      <c r="J492" s="8"/>
      <c r="K492" s="48" t="s">
        <v>575</v>
      </c>
      <c r="L492" s="9">
        <v>4000</v>
      </c>
      <c r="M492">
        <f t="shared" si="46"/>
        <v>35</v>
      </c>
    </row>
    <row r="493" spans="1:13" x14ac:dyDescent="0.3">
      <c r="A493" t="str">
        <f>B493&amp;-COUNTIF($B$4:B493,B493)</f>
        <v>0</v>
      </c>
      <c r="B493" s="8"/>
      <c r="C493" s="8"/>
      <c r="E493" s="9"/>
      <c r="F493">
        <f t="shared" si="45"/>
        <v>0</v>
      </c>
      <c r="H493" t="str">
        <f>I493&amp;-COUNTIF($I$5:I493,I493)</f>
        <v>hadi-21</v>
      </c>
      <c r="I493" s="48" t="s">
        <v>198</v>
      </c>
      <c r="J493" s="8"/>
      <c r="L493" s="9">
        <v>5000</v>
      </c>
      <c r="M493">
        <f t="shared" si="46"/>
        <v>35</v>
      </c>
    </row>
    <row r="494" spans="1:13" x14ac:dyDescent="0.3">
      <c r="A494" t="str">
        <f>B494&amp;-COUNTIF($B$4:B494,B494)</f>
        <v>0</v>
      </c>
      <c r="B494" s="8"/>
      <c r="C494" s="8"/>
      <c r="E494" s="9"/>
      <c r="F494">
        <f t="shared" si="45"/>
        <v>0</v>
      </c>
      <c r="H494" t="str">
        <f>I494&amp;-COUNTIF($I$5:I494,I494)</f>
        <v>Ali-Lasani-13</v>
      </c>
      <c r="I494" s="48" t="s">
        <v>383</v>
      </c>
      <c r="J494" s="8"/>
      <c r="K494" s="48" t="s">
        <v>576</v>
      </c>
      <c r="L494" s="9">
        <v>250000</v>
      </c>
      <c r="M494">
        <f t="shared" si="46"/>
        <v>35</v>
      </c>
    </row>
    <row r="495" spans="1:13" x14ac:dyDescent="0.3">
      <c r="A495" t="str">
        <f>B495&amp;-COUNTIF($B$4:B495,B495)</f>
        <v>0</v>
      </c>
      <c r="B495" s="8"/>
      <c r="C495" s="8"/>
      <c r="E495" s="9"/>
      <c r="F495">
        <f t="shared" si="45"/>
        <v>0</v>
      </c>
      <c r="H495" t="str">
        <f>I495&amp;-COUNTIF($I$5:I495,I495)</f>
        <v>Meezan Sadia-2</v>
      </c>
      <c r="I495" s="48" t="s">
        <v>17</v>
      </c>
      <c r="J495" s="8"/>
      <c r="K495" s="48" t="s">
        <v>577</v>
      </c>
      <c r="L495" s="9">
        <v>325000</v>
      </c>
      <c r="M495">
        <f t="shared" si="46"/>
        <v>35</v>
      </c>
    </row>
    <row r="496" spans="1:13" x14ac:dyDescent="0.3">
      <c r="A496" t="str">
        <f>B496&amp;-COUNTIF($B$4:B496,B496)</f>
        <v>0</v>
      </c>
      <c r="B496" s="8"/>
      <c r="C496" s="8"/>
      <c r="E496" s="9"/>
      <c r="F496">
        <f t="shared" si="45"/>
        <v>0</v>
      </c>
      <c r="H496" t="str">
        <f>I496&amp;-COUNTIF($I$5:I496,I496)</f>
        <v>misc shop-19</v>
      </c>
      <c r="I496" s="48" t="s">
        <v>209</v>
      </c>
      <c r="J496" s="8"/>
      <c r="L496" s="9">
        <v>45000</v>
      </c>
      <c r="M496">
        <f t="shared" si="46"/>
        <v>35</v>
      </c>
    </row>
    <row r="497" spans="1:14" x14ac:dyDescent="0.3">
      <c r="A497" t="str">
        <f>B497&amp;-COUNTIF($B$4:B497,B497)</f>
        <v>0</v>
      </c>
      <c r="B497" s="50"/>
      <c r="C497" s="60" t="s">
        <v>578</v>
      </c>
      <c r="D497" s="53"/>
      <c r="E497" s="53"/>
      <c r="F497" s="24">
        <v>36</v>
      </c>
      <c r="G497" s="14">
        <v>36</v>
      </c>
      <c r="H497" s="24" t="str">
        <f>I497&amp;-COUNTIF($I$5:I497,I497)</f>
        <v>0</v>
      </c>
      <c r="I497" s="14"/>
      <c r="J497" s="13"/>
      <c r="K497" s="14"/>
      <c r="L497" s="15"/>
      <c r="M497" s="24">
        <v>36</v>
      </c>
      <c r="N497" s="24">
        <v>36</v>
      </c>
    </row>
    <row r="498" spans="1:14" x14ac:dyDescent="0.3">
      <c r="A498" t="str">
        <f>B498&amp;-COUNTIF($B$4:B498,B498)</f>
        <v>L-117-3</v>
      </c>
      <c r="B498" s="8" t="s">
        <v>156</v>
      </c>
      <c r="C498" s="8"/>
      <c r="D498" s="48" t="s">
        <v>579</v>
      </c>
      <c r="E498" s="9">
        <v>150000</v>
      </c>
      <c r="F498">
        <f t="shared" ref="F498:F514" si="47">IF(E498&gt;0,F497,0)</f>
        <v>36</v>
      </c>
      <c r="H498" t="str">
        <f>I498&amp;-COUNTIF($I$5:I498,I498)</f>
        <v>ALI-LASANI-14</v>
      </c>
      <c r="I498" s="48" t="s">
        <v>165</v>
      </c>
      <c r="J498" s="8"/>
      <c r="K498" s="48" t="s">
        <v>579</v>
      </c>
      <c r="L498" s="9">
        <v>150000</v>
      </c>
      <c r="M498">
        <f t="shared" ref="M498:M514" si="48">IF(L498&gt;0,M497,0)</f>
        <v>36</v>
      </c>
    </row>
    <row r="499" spans="1:14" x14ac:dyDescent="0.3">
      <c r="A499" t="str">
        <f>B499&amp;-COUNTIF($B$4:B499,B499)</f>
        <v>L-117-4</v>
      </c>
      <c r="B499" s="8" t="s">
        <v>156</v>
      </c>
      <c r="C499" s="8"/>
      <c r="D499" s="48" t="s">
        <v>278</v>
      </c>
      <c r="E499" s="9">
        <v>50000</v>
      </c>
      <c r="F499">
        <f t="shared" si="47"/>
        <v>36</v>
      </c>
      <c r="H499" t="str">
        <f>I499&amp;-COUNTIF($I$5:I499,I499)</f>
        <v>ABL-10</v>
      </c>
      <c r="I499" s="48" t="s">
        <v>357</v>
      </c>
      <c r="J499" s="8"/>
      <c r="K499" s="48" t="s">
        <v>448</v>
      </c>
      <c r="L499" s="9">
        <v>150000</v>
      </c>
      <c r="M499">
        <f t="shared" si="48"/>
        <v>36</v>
      </c>
    </row>
    <row r="500" spans="1:14" x14ac:dyDescent="0.3">
      <c r="A500" t="str">
        <f>B500&amp;-COUNTIF($B$4:B500,B500)</f>
        <v>Meezan Irfan-33</v>
      </c>
      <c r="B500" s="44" t="s">
        <v>15</v>
      </c>
      <c r="C500" s="8"/>
      <c r="D500" s="48" t="s">
        <v>580</v>
      </c>
      <c r="E500" s="9">
        <v>2000000</v>
      </c>
      <c r="F500">
        <f t="shared" si="47"/>
        <v>36</v>
      </c>
      <c r="H500" t="str">
        <f>I500&amp;-COUNTIF($I$5:I500,I500)</f>
        <v>mamu shajhan-5</v>
      </c>
      <c r="I500" s="48" t="s">
        <v>205</v>
      </c>
      <c r="J500" s="8"/>
      <c r="K500" s="48" t="s">
        <v>581</v>
      </c>
      <c r="L500" s="9">
        <v>2000000</v>
      </c>
      <c r="M500">
        <f t="shared" si="48"/>
        <v>36</v>
      </c>
    </row>
    <row r="501" spans="1:14" x14ac:dyDescent="0.3">
      <c r="A501" t="str">
        <f>B501&amp;-COUNTIF($B$4:B501,B501)</f>
        <v>PRIME-235-2</v>
      </c>
      <c r="B501" s="8" t="s">
        <v>582</v>
      </c>
      <c r="C501" s="8"/>
      <c r="D501" s="48" t="s">
        <v>583</v>
      </c>
      <c r="E501" s="9">
        <v>382000</v>
      </c>
      <c r="F501">
        <f t="shared" si="47"/>
        <v>36</v>
      </c>
      <c r="H501" t="str">
        <f>I501&amp;-COUNTIF($I$5:I501,I501)</f>
        <v>SH ALI JAVID 2-4</v>
      </c>
      <c r="I501" s="26" t="s">
        <v>216</v>
      </c>
      <c r="J501" s="8"/>
      <c r="K501" s="48" t="s">
        <v>396</v>
      </c>
      <c r="L501" s="9">
        <v>382000</v>
      </c>
      <c r="M501">
        <f t="shared" si="48"/>
        <v>36</v>
      </c>
    </row>
    <row r="502" spans="1:14" x14ac:dyDescent="0.3">
      <c r="A502" t="str">
        <f>B502&amp;-COUNTIF($B$4:B502,B502)</f>
        <v>Meezan Irfan-34</v>
      </c>
      <c r="B502" s="8" t="s">
        <v>15</v>
      </c>
      <c r="C502" s="8"/>
      <c r="D502" s="48" t="s">
        <v>153</v>
      </c>
      <c r="E502" s="9">
        <v>500000</v>
      </c>
      <c r="F502">
        <f t="shared" si="47"/>
        <v>36</v>
      </c>
      <c r="H502" t="str">
        <f>I502&amp;-COUNTIF($I$5:I502,I502)</f>
        <v>k-212-3</v>
      </c>
      <c r="I502" s="48" t="s">
        <v>515</v>
      </c>
      <c r="J502" s="8"/>
      <c r="K502" s="48" t="s">
        <v>567</v>
      </c>
      <c r="L502" s="9">
        <v>963800</v>
      </c>
      <c r="M502">
        <f t="shared" si="48"/>
        <v>36</v>
      </c>
    </row>
    <row r="503" spans="1:14" x14ac:dyDescent="0.3">
      <c r="A503" t="str">
        <f>B503&amp;-COUNTIF($B$4:B503,B503)</f>
        <v>Meezan Irfan-35</v>
      </c>
      <c r="B503" s="8" t="s">
        <v>15</v>
      </c>
      <c r="C503" s="8"/>
      <c r="D503" s="48" t="s">
        <v>153</v>
      </c>
      <c r="E503" s="9">
        <v>163800</v>
      </c>
      <c r="F503">
        <f t="shared" si="47"/>
        <v>36</v>
      </c>
      <c r="H503" t="str">
        <f>I503&amp;-COUNTIF($I$5:I503,I503)</f>
        <v>H-381-1</v>
      </c>
      <c r="I503" s="48" t="s">
        <v>62</v>
      </c>
      <c r="J503" s="8"/>
      <c r="K503" s="48" t="s">
        <v>357</v>
      </c>
      <c r="L503" s="9">
        <v>800000</v>
      </c>
      <c r="M503">
        <f t="shared" si="48"/>
        <v>36</v>
      </c>
    </row>
    <row r="504" spans="1:14" x14ac:dyDescent="0.3">
      <c r="A504" t="str">
        <f>B504&amp;-COUNTIF($B$4:B504,B504)</f>
        <v>ABL-12</v>
      </c>
      <c r="B504" s="8" t="s">
        <v>357</v>
      </c>
      <c r="C504" s="8"/>
      <c r="D504" s="48" t="s">
        <v>62</v>
      </c>
      <c r="E504" s="9">
        <v>800000</v>
      </c>
      <c r="F504">
        <f t="shared" si="47"/>
        <v>36</v>
      </c>
      <c r="H504" t="str">
        <f>I504&amp;-COUNTIF($I$5:I504,I504)</f>
        <v>Zahid Hero-13</v>
      </c>
      <c r="I504" s="48" t="s">
        <v>401</v>
      </c>
      <c r="J504" s="8"/>
      <c r="K504" s="48" t="s">
        <v>335</v>
      </c>
      <c r="L504" s="9">
        <v>100000</v>
      </c>
      <c r="M504">
        <f t="shared" si="48"/>
        <v>36</v>
      </c>
    </row>
    <row r="505" spans="1:14" x14ac:dyDescent="0.3">
      <c r="A505" t="str">
        <f>B505&amp;-COUNTIF($B$4:B505,B505)</f>
        <v>H-356-4</v>
      </c>
      <c r="B505" s="8" t="s">
        <v>44</v>
      </c>
      <c r="C505" s="8"/>
      <c r="D505" s="48" t="s">
        <v>256</v>
      </c>
      <c r="E505" s="9">
        <v>600000</v>
      </c>
      <c r="F505">
        <f t="shared" si="47"/>
        <v>36</v>
      </c>
      <c r="H505" t="str">
        <f>I505&amp;-COUNTIF($I$5:I505,I505)</f>
        <v>SH ALI JAVID 2-5</v>
      </c>
      <c r="I505" s="26" t="s">
        <v>216</v>
      </c>
      <c r="J505" s="8"/>
      <c r="K505" s="48" t="s">
        <v>584</v>
      </c>
      <c r="L505" s="9">
        <v>300000</v>
      </c>
      <c r="M505">
        <f t="shared" si="48"/>
        <v>36</v>
      </c>
    </row>
    <row r="506" spans="1:14" x14ac:dyDescent="0.3">
      <c r="A506" t="str">
        <f>B506&amp;-COUNTIF($B$4:B506,B506)</f>
        <v>H-488+501-5</v>
      </c>
      <c r="B506" s="8" t="s">
        <v>100</v>
      </c>
      <c r="C506" s="8"/>
      <c r="D506" s="48" t="s">
        <v>288</v>
      </c>
      <c r="E506" s="9">
        <v>304800</v>
      </c>
      <c r="F506">
        <f t="shared" si="47"/>
        <v>36</v>
      </c>
      <c r="H506" t="str">
        <f>I506&amp;-COUNTIF($I$5:I506,I506)</f>
        <v>Park-11</v>
      </c>
      <c r="I506" s="48" t="s">
        <v>449</v>
      </c>
      <c r="J506" s="8"/>
      <c r="L506" s="9">
        <v>2500</v>
      </c>
      <c r="M506">
        <f t="shared" si="48"/>
        <v>36</v>
      </c>
    </row>
    <row r="507" spans="1:14" x14ac:dyDescent="0.3">
      <c r="A507" t="str">
        <f>B507&amp;-COUNTIF($B$4:B507,B507)</f>
        <v>0</v>
      </c>
      <c r="B507" s="8"/>
      <c r="C507" s="8"/>
      <c r="E507" s="9"/>
      <c r="F507">
        <f t="shared" si="47"/>
        <v>0</v>
      </c>
      <c r="H507" t="str">
        <f>I507&amp;-COUNTIF($I$5:I507,I507)</f>
        <v>Ali-Lasani-15</v>
      </c>
      <c r="I507" s="48" t="s">
        <v>383</v>
      </c>
      <c r="J507" s="8"/>
      <c r="K507" s="48" t="s">
        <v>585</v>
      </c>
      <c r="L507" s="9">
        <v>400000</v>
      </c>
      <c r="M507">
        <f t="shared" si="48"/>
        <v>36</v>
      </c>
    </row>
    <row r="508" spans="1:14" x14ac:dyDescent="0.3">
      <c r="A508" t="str">
        <f>B508&amp;-COUNTIF($B$4:B508,B508)</f>
        <v>0</v>
      </c>
      <c r="B508" s="8"/>
      <c r="C508" s="8"/>
      <c r="E508" s="9"/>
      <c r="F508">
        <f t="shared" si="47"/>
        <v>0</v>
      </c>
      <c r="H508" t="str">
        <f>I508&amp;-COUNTIF($I$5:I508,I508)</f>
        <v>ABL-11</v>
      </c>
      <c r="I508" s="48" t="s">
        <v>357</v>
      </c>
      <c r="J508" s="8"/>
      <c r="K508" s="48" t="s">
        <v>586</v>
      </c>
      <c r="L508" s="9">
        <v>300000</v>
      </c>
      <c r="M508">
        <f t="shared" si="48"/>
        <v>36</v>
      </c>
    </row>
    <row r="509" spans="1:14" x14ac:dyDescent="0.3">
      <c r="A509" t="str">
        <f>B509&amp;-COUNTIF($B$4:B509,B509)</f>
        <v>0</v>
      </c>
      <c r="B509" s="8"/>
      <c r="C509" s="8"/>
      <c r="E509" s="9"/>
      <c r="F509">
        <f t="shared" si="47"/>
        <v>0</v>
      </c>
      <c r="H509" t="str">
        <f>I509&amp;-COUNTIF($I$5:I509,I509)</f>
        <v>Zakat-13</v>
      </c>
      <c r="I509" s="48" t="s">
        <v>227</v>
      </c>
      <c r="J509" s="8"/>
      <c r="L509" s="9">
        <v>7100</v>
      </c>
      <c r="M509">
        <f t="shared" si="48"/>
        <v>36</v>
      </c>
    </row>
    <row r="510" spans="1:14" x14ac:dyDescent="0.3">
      <c r="A510" t="str">
        <f>B510&amp;-COUNTIF($B$4:B510,B510)</f>
        <v>0</v>
      </c>
      <c r="B510" s="8"/>
      <c r="C510" s="8"/>
      <c r="E510" s="9"/>
      <c r="F510">
        <f t="shared" si="47"/>
        <v>0</v>
      </c>
      <c r="H510" t="str">
        <f>I510&amp;-COUNTIF($I$5:I510,I510)</f>
        <v>misc shop-20</v>
      </c>
      <c r="I510" s="48" t="s">
        <v>209</v>
      </c>
      <c r="J510" s="8"/>
      <c r="K510" s="48" t="s">
        <v>554</v>
      </c>
      <c r="L510" s="9">
        <v>15000</v>
      </c>
      <c r="M510">
        <f t="shared" si="48"/>
        <v>36</v>
      </c>
    </row>
    <row r="511" spans="1:14" x14ac:dyDescent="0.3">
      <c r="A511" t="str">
        <f>B511&amp;-COUNTIF($B$4:B511,B511)</f>
        <v>0</v>
      </c>
      <c r="B511" s="8"/>
      <c r="C511" s="8"/>
      <c r="E511" s="9"/>
      <c r="F511">
        <f t="shared" si="47"/>
        <v>0</v>
      </c>
      <c r="H511" t="str">
        <f>I511&amp;-COUNTIF($I$5:I511,I511)</f>
        <v>misc shop-21</v>
      </c>
      <c r="I511" s="48" t="s">
        <v>209</v>
      </c>
      <c r="J511" s="8"/>
      <c r="K511" s="48" t="s">
        <v>489</v>
      </c>
      <c r="L511" s="9">
        <v>5000</v>
      </c>
      <c r="M511">
        <f t="shared" si="48"/>
        <v>36</v>
      </c>
    </row>
    <row r="512" spans="1:14" x14ac:dyDescent="0.3">
      <c r="A512" t="str">
        <f>B512&amp;-COUNTIF($B$4:B512,B512)</f>
        <v>0</v>
      </c>
      <c r="B512" s="8"/>
      <c r="C512" s="8"/>
      <c r="E512" s="9"/>
      <c r="F512">
        <f t="shared" si="47"/>
        <v>0</v>
      </c>
      <c r="H512" t="str">
        <f>I512&amp;-COUNTIF($I$5:I512,I512)</f>
        <v>misc shop-22</v>
      </c>
      <c r="I512" s="48" t="s">
        <v>209</v>
      </c>
      <c r="J512" s="8"/>
      <c r="L512" s="9">
        <v>3750</v>
      </c>
      <c r="M512">
        <f t="shared" si="48"/>
        <v>36</v>
      </c>
    </row>
    <row r="513" spans="1:13" x14ac:dyDescent="0.3">
      <c r="A513" t="str">
        <f>B513&amp;-COUNTIF($B$4:B513,B513)</f>
        <v>0</v>
      </c>
      <c r="B513" s="8"/>
      <c r="C513" s="8"/>
      <c r="E513" s="9"/>
      <c r="F513">
        <f t="shared" si="47"/>
        <v>0</v>
      </c>
      <c r="H513" t="str">
        <f>I513&amp;-COUNTIF($I$5:I513,I513)</f>
        <v>hadi-22</v>
      </c>
      <c r="I513" s="48" t="s">
        <v>198</v>
      </c>
      <c r="J513" s="8"/>
      <c r="L513" s="9">
        <v>132100</v>
      </c>
      <c r="M513">
        <f t="shared" si="48"/>
        <v>36</v>
      </c>
    </row>
    <row r="514" spans="1:13" x14ac:dyDescent="0.3">
      <c r="A514" t="str">
        <f>B514&amp;-COUNTIF($B$4:B514,B514)</f>
        <v>0</v>
      </c>
      <c r="B514" s="8"/>
      <c r="C514" s="8"/>
      <c r="E514" s="9"/>
      <c r="F514">
        <f t="shared" si="47"/>
        <v>0</v>
      </c>
      <c r="H514" t="str">
        <f>I514&amp;-COUNTIF($I$5:I514,I514)</f>
        <v>hadi-23</v>
      </c>
      <c r="I514" s="48" t="s">
        <v>198</v>
      </c>
      <c r="J514" s="8"/>
      <c r="L514" s="9">
        <v>32200</v>
      </c>
      <c r="M514">
        <f t="shared" si="48"/>
        <v>36</v>
      </c>
    </row>
    <row r="515" spans="1:13" x14ac:dyDescent="0.3">
      <c r="A515" t="str">
        <f>B515&amp;-COUNTIF($B$4:B515,B515)</f>
        <v>0</v>
      </c>
      <c r="B515" s="13"/>
      <c r="C515" s="13"/>
      <c r="D515" s="14"/>
      <c r="E515" s="15"/>
      <c r="F515" s="24">
        <v>37</v>
      </c>
      <c r="G515" s="14">
        <v>37</v>
      </c>
      <c r="H515" s="24" t="str">
        <f>I515&amp;-COUNTIF($I$5:I515,I515)</f>
        <v>0</v>
      </c>
      <c r="I515" s="14"/>
      <c r="J515" s="13"/>
      <c r="K515" s="14"/>
      <c r="L515" s="15"/>
      <c r="M515" s="24">
        <v>37</v>
      </c>
    </row>
    <row r="516" spans="1:13" x14ac:dyDescent="0.3">
      <c r="A516" t="str">
        <f>B516&amp;-COUNTIF($B$4:B516,B516)</f>
        <v>Haji Manzoor-1</v>
      </c>
      <c r="B516" s="48" t="s">
        <v>199</v>
      </c>
      <c r="C516" s="8">
        <v>42998</v>
      </c>
      <c r="D516" s="48" t="s">
        <v>587</v>
      </c>
      <c r="E516" s="9">
        <v>1620000</v>
      </c>
      <c r="F516">
        <f t="shared" ref="F516:F533" si="49">IF(E516&gt;0,F515,0)</f>
        <v>37</v>
      </c>
      <c r="H516" t="str">
        <f>I516&amp;-COUNTIF($I$5:I516,I516)</f>
        <v>Haji Manzoor-2</v>
      </c>
      <c r="I516" s="48" t="s">
        <v>199</v>
      </c>
      <c r="J516" s="8"/>
      <c r="K516" s="48" t="s">
        <v>529</v>
      </c>
      <c r="L516" s="9">
        <v>2000000</v>
      </c>
      <c r="M516">
        <f t="shared" ref="M516:M533" si="50">IF(L516&gt;0,M515,0)</f>
        <v>37</v>
      </c>
    </row>
    <row r="517" spans="1:13" x14ac:dyDescent="0.3">
      <c r="A517" t="str">
        <f>B517&amp;-COUNTIF($B$4:B517,B517)</f>
        <v>H-466-4</v>
      </c>
      <c r="B517" s="8" t="s">
        <v>94</v>
      </c>
      <c r="C517" s="8"/>
      <c r="D517" s="48" t="s">
        <v>387</v>
      </c>
      <c r="E517" s="9">
        <v>500000</v>
      </c>
      <c r="F517">
        <f t="shared" si="49"/>
        <v>37</v>
      </c>
      <c r="H517" t="str">
        <f>I517&amp;-COUNTIF($I$5:I517,I517)</f>
        <v>Meezan Irfan-34</v>
      </c>
      <c r="I517" s="48" t="s">
        <v>15</v>
      </c>
      <c r="J517" s="8"/>
      <c r="K517" s="48" t="s">
        <v>588</v>
      </c>
      <c r="L517" s="9">
        <v>450000</v>
      </c>
      <c r="M517">
        <f t="shared" si="50"/>
        <v>37</v>
      </c>
    </row>
    <row r="518" spans="1:13" x14ac:dyDescent="0.3">
      <c r="A518" t="str">
        <f>B518&amp;-COUNTIF($B$4:B518,B518)</f>
        <v>H-471 to 475-3</v>
      </c>
      <c r="B518" s="8" t="s">
        <v>97</v>
      </c>
      <c r="C518" s="8"/>
      <c r="E518" s="9">
        <v>596000</v>
      </c>
      <c r="F518">
        <f t="shared" si="49"/>
        <v>37</v>
      </c>
      <c r="H518" t="str">
        <f>I518&amp;-COUNTIF($I$5:I518,I518)</f>
        <v>Dasti-2</v>
      </c>
      <c r="I518" s="26" t="s">
        <v>551</v>
      </c>
      <c r="J518" s="8"/>
      <c r="K518" s="48" t="s">
        <v>396</v>
      </c>
      <c r="L518" s="9">
        <v>300000</v>
      </c>
      <c r="M518">
        <f t="shared" si="50"/>
        <v>37</v>
      </c>
    </row>
    <row r="519" spans="1:13" x14ac:dyDescent="0.3">
      <c r="A519" t="str">
        <f>B519&amp;-COUNTIF($B$4:B519,B519)</f>
        <v>Dasti-1</v>
      </c>
      <c r="B519" s="33" t="s">
        <v>551</v>
      </c>
      <c r="C519" s="8"/>
      <c r="D519" s="48" t="s">
        <v>589</v>
      </c>
      <c r="E519" s="9">
        <v>450000</v>
      </c>
      <c r="F519">
        <f t="shared" si="49"/>
        <v>37</v>
      </c>
      <c r="H519" t="str">
        <f>I519&amp;-COUNTIF($I$5:I519,I519)</f>
        <v>Dasti-3</v>
      </c>
      <c r="I519" s="26" t="s">
        <v>551</v>
      </c>
      <c r="J519" s="8"/>
      <c r="K519" s="48" t="s">
        <v>396</v>
      </c>
      <c r="L519" s="9">
        <v>150000</v>
      </c>
      <c r="M519">
        <f t="shared" si="50"/>
        <v>37</v>
      </c>
    </row>
    <row r="520" spans="1:13" x14ac:dyDescent="0.3">
      <c r="A520" t="str">
        <f>B520&amp;-COUNTIF($B$4:B520,B520)</f>
        <v>Prime-64-1</v>
      </c>
      <c r="B520" s="33" t="s">
        <v>134</v>
      </c>
      <c r="C520" s="8"/>
      <c r="D520" s="48" t="s">
        <v>590</v>
      </c>
      <c r="E520" s="9">
        <v>110000</v>
      </c>
      <c r="F520">
        <f t="shared" si="49"/>
        <v>37</v>
      </c>
      <c r="H520" t="str">
        <f>I520&amp;-COUNTIF($I$5:I520,I520)</f>
        <v>Medina-62-63-1</v>
      </c>
      <c r="I520" s="26" t="s">
        <v>591</v>
      </c>
      <c r="J520" s="8"/>
      <c r="L520" s="9">
        <v>625000</v>
      </c>
      <c r="M520">
        <f t="shared" si="50"/>
        <v>37</v>
      </c>
    </row>
    <row r="521" spans="1:13" x14ac:dyDescent="0.3">
      <c r="A521" t="str">
        <f>B521&amp;-COUNTIF($B$4:B521,B521)</f>
        <v>H-537-2</v>
      </c>
      <c r="B521" s="8" t="s">
        <v>105</v>
      </c>
      <c r="C521" s="8"/>
      <c r="E521" s="9">
        <v>550000</v>
      </c>
      <c r="F521">
        <f t="shared" si="49"/>
        <v>37</v>
      </c>
      <c r="H521" t="str">
        <f>I521&amp;-COUNTIF($I$5:I521,I521)</f>
        <v>Misc Prime-5</v>
      </c>
      <c r="I521" s="48" t="s">
        <v>136</v>
      </c>
      <c r="J521" s="8"/>
      <c r="K521" s="48" t="s">
        <v>592</v>
      </c>
      <c r="L521" s="9">
        <v>4000</v>
      </c>
      <c r="M521">
        <f t="shared" si="50"/>
        <v>37</v>
      </c>
    </row>
    <row r="522" spans="1:13" x14ac:dyDescent="0.3">
      <c r="A522" t="str">
        <f>B522&amp;-COUNTIF($B$4:B522,B522)</f>
        <v>H-375-8</v>
      </c>
      <c r="B522" s="8" t="s">
        <v>59</v>
      </c>
      <c r="C522" s="8"/>
      <c r="D522" s="48" t="s">
        <v>593</v>
      </c>
      <c r="E522" s="9">
        <v>200000</v>
      </c>
      <c r="F522">
        <f t="shared" si="49"/>
        <v>37</v>
      </c>
      <c r="H522" t="str">
        <f>I522&amp;-COUNTIF($I$5:I522,I522)</f>
        <v>park-12</v>
      </c>
      <c r="I522" s="48" t="s">
        <v>346</v>
      </c>
      <c r="J522" s="8"/>
      <c r="L522" s="9">
        <v>800</v>
      </c>
      <c r="M522">
        <f t="shared" si="50"/>
        <v>37</v>
      </c>
    </row>
    <row r="523" spans="1:13" x14ac:dyDescent="0.3">
      <c r="A523" t="str">
        <f>B523&amp;-COUNTIF($B$4:B523,B523)</f>
        <v>Meezan Irfan-36</v>
      </c>
      <c r="B523" s="8" t="s">
        <v>15</v>
      </c>
      <c r="C523" s="8"/>
      <c r="D523" s="48" t="s">
        <v>594</v>
      </c>
      <c r="E523" s="9">
        <v>100000</v>
      </c>
      <c r="F523">
        <f t="shared" si="49"/>
        <v>37</v>
      </c>
      <c r="H523" t="str">
        <f>I523&amp;-COUNTIF($I$5:I523,I523)</f>
        <v>misc shop-23</v>
      </c>
      <c r="I523" s="26" t="s">
        <v>209</v>
      </c>
      <c r="J523" s="8"/>
      <c r="K523" s="48" t="s">
        <v>595</v>
      </c>
      <c r="L523" s="9">
        <v>9000</v>
      </c>
      <c r="M523">
        <f t="shared" si="50"/>
        <v>37</v>
      </c>
    </row>
    <row r="524" spans="1:13" x14ac:dyDescent="0.3">
      <c r="A524" t="str">
        <f>B524&amp;-COUNTIF($B$4:B524,B524)</f>
        <v>Lockers-1</v>
      </c>
      <c r="B524" s="8" t="s">
        <v>13</v>
      </c>
      <c r="C524" s="8"/>
      <c r="D524" s="48" t="s">
        <v>335</v>
      </c>
      <c r="E524" s="9">
        <v>4467600</v>
      </c>
      <c r="F524">
        <f t="shared" si="49"/>
        <v>37</v>
      </c>
      <c r="H524" t="str">
        <f>I524&amp;-COUNTIF($I$5:I524,I524)</f>
        <v>ABL Locker-7</v>
      </c>
      <c r="I524" s="48" t="s">
        <v>438</v>
      </c>
      <c r="J524" s="8"/>
      <c r="L524" s="9">
        <v>2100000</v>
      </c>
      <c r="M524">
        <f t="shared" si="50"/>
        <v>37</v>
      </c>
    </row>
    <row r="525" spans="1:13" x14ac:dyDescent="0.3">
      <c r="A525" t="str">
        <f>B525&amp;-COUNTIF($B$4:B525,B525)</f>
        <v>alfalh-4</v>
      </c>
      <c r="B525" s="8" t="s">
        <v>11</v>
      </c>
      <c r="C525" s="8"/>
      <c r="D525" s="48" t="s">
        <v>374</v>
      </c>
      <c r="E525" s="9">
        <v>750000</v>
      </c>
      <c r="F525">
        <f t="shared" si="49"/>
        <v>37</v>
      </c>
      <c r="H525" t="str">
        <f>I525&amp;-COUNTIF($I$5:I525,I525)</f>
        <v>C.F-2</v>
      </c>
      <c r="I525" s="48" t="s">
        <v>303</v>
      </c>
      <c r="J525" s="8"/>
      <c r="K525" s="48" t="s">
        <v>559</v>
      </c>
      <c r="L525" s="9">
        <v>750000</v>
      </c>
      <c r="M525">
        <f t="shared" si="50"/>
        <v>37</v>
      </c>
    </row>
    <row r="526" spans="1:13" x14ac:dyDescent="0.3">
      <c r="A526" t="str">
        <f>B526&amp;-COUNTIF($B$4:B526,B526)</f>
        <v>K-33-2</v>
      </c>
      <c r="B526" s="8" t="s">
        <v>152</v>
      </c>
      <c r="C526" s="8"/>
      <c r="D526" s="48" t="s">
        <v>596</v>
      </c>
      <c r="E526" s="9">
        <v>200000</v>
      </c>
      <c r="F526">
        <f t="shared" si="49"/>
        <v>37</v>
      </c>
      <c r="H526" t="str">
        <f>I526&amp;-COUNTIF($I$5:I526,I526)</f>
        <v>C.F-3</v>
      </c>
      <c r="I526" s="48" t="s">
        <v>303</v>
      </c>
      <c r="J526" s="8"/>
      <c r="K526" s="48" t="s">
        <v>337</v>
      </c>
      <c r="L526" s="9">
        <v>1650000</v>
      </c>
      <c r="M526">
        <f t="shared" si="50"/>
        <v>37</v>
      </c>
    </row>
    <row r="527" spans="1:13" x14ac:dyDescent="0.3">
      <c r="A527" t="str">
        <f>B527&amp;-COUNTIF($B$4:B527,B527)</f>
        <v>Meezan Irfan-37</v>
      </c>
      <c r="B527" s="8" t="s">
        <v>15</v>
      </c>
      <c r="C527" s="8"/>
      <c r="D527" s="48" t="s">
        <v>597</v>
      </c>
      <c r="E527" s="9">
        <v>5000</v>
      </c>
      <c r="F527">
        <f t="shared" si="49"/>
        <v>37</v>
      </c>
      <c r="H527" t="str">
        <f>I527&amp;-COUNTIF($I$5:I527,I527)</f>
        <v>C.F-4</v>
      </c>
      <c r="I527" s="48" t="s">
        <v>303</v>
      </c>
      <c r="J527" s="8"/>
      <c r="K527" s="48" t="s">
        <v>335</v>
      </c>
      <c r="L527" s="9">
        <v>195000</v>
      </c>
      <c r="M527">
        <f t="shared" si="50"/>
        <v>37</v>
      </c>
    </row>
    <row r="528" spans="1:13" x14ac:dyDescent="0.3">
      <c r="A528" t="str">
        <f>B528&amp;-COUNTIF($B$4:B528,B528)</f>
        <v>K-10 Comercial-1</v>
      </c>
      <c r="B528" s="33" t="s">
        <v>151</v>
      </c>
      <c r="C528" s="8"/>
      <c r="D528" s="48" t="s">
        <v>598</v>
      </c>
      <c r="E528" s="9">
        <v>100000</v>
      </c>
      <c r="F528">
        <f t="shared" si="49"/>
        <v>37</v>
      </c>
      <c r="H528" t="str">
        <f>I528&amp;-COUNTIF($I$5:I528,I528)</f>
        <v>C.F-5</v>
      </c>
      <c r="I528" s="48" t="s">
        <v>303</v>
      </c>
      <c r="J528" s="8"/>
      <c r="K528" s="48" t="s">
        <v>335</v>
      </c>
      <c r="L528" s="9">
        <v>3144500</v>
      </c>
      <c r="M528">
        <f t="shared" si="50"/>
        <v>37</v>
      </c>
    </row>
    <row r="529" spans="1:13" x14ac:dyDescent="0.3">
      <c r="A529" t="str">
        <f>B529&amp;-COUNTIF($B$4:B529,B529)</f>
        <v>Brokry-19</v>
      </c>
      <c r="B529" s="8" t="s">
        <v>361</v>
      </c>
      <c r="C529" s="8"/>
      <c r="D529" s="48" t="s">
        <v>599</v>
      </c>
      <c r="E529" s="9">
        <v>24000</v>
      </c>
      <c r="F529">
        <f t="shared" si="49"/>
        <v>37</v>
      </c>
      <c r="H529" t="str">
        <f>I529&amp;-COUNTIF($I$5:I529,I529)</f>
        <v>Khalid Rafi-37</v>
      </c>
      <c r="I529" s="48" t="s">
        <v>399</v>
      </c>
      <c r="J529" s="8"/>
      <c r="K529" s="48" t="s">
        <v>600</v>
      </c>
      <c r="L529" s="9">
        <v>139000</v>
      </c>
      <c r="M529">
        <f t="shared" si="50"/>
        <v>37</v>
      </c>
    </row>
    <row r="530" spans="1:13" x14ac:dyDescent="0.3">
      <c r="A530" t="str">
        <f>B530&amp;-COUNTIF($B$4:B530,B530)</f>
        <v>0</v>
      </c>
      <c r="B530" s="8"/>
      <c r="C530" s="8"/>
      <c r="E530" s="9"/>
      <c r="F530">
        <f t="shared" si="49"/>
        <v>0</v>
      </c>
      <c r="H530" t="str">
        <f>I530&amp;-COUNTIF($I$5:I530,I530)</f>
        <v>Zahid Hero-14</v>
      </c>
      <c r="I530" s="48" t="s">
        <v>401</v>
      </c>
      <c r="J530" s="8"/>
      <c r="L530" s="9">
        <v>40000</v>
      </c>
      <c r="M530">
        <f t="shared" si="50"/>
        <v>37</v>
      </c>
    </row>
    <row r="531" spans="1:13" x14ac:dyDescent="0.3">
      <c r="A531" t="str">
        <f>B531&amp;-COUNTIF($B$4:B531,B531)</f>
        <v>0</v>
      </c>
      <c r="B531" s="8"/>
      <c r="C531" s="8"/>
      <c r="E531" s="9"/>
      <c r="F531">
        <f t="shared" si="49"/>
        <v>0</v>
      </c>
      <c r="H531" t="str">
        <f>I531&amp;-COUNTIF($I$5:I531,I531)</f>
        <v>misc shop-24</v>
      </c>
      <c r="I531" s="48" t="s">
        <v>209</v>
      </c>
      <c r="J531" s="8"/>
      <c r="L531" s="9">
        <v>26000</v>
      </c>
      <c r="M531">
        <f t="shared" si="50"/>
        <v>37</v>
      </c>
    </row>
    <row r="532" spans="1:13" x14ac:dyDescent="0.3">
      <c r="A532" t="str">
        <f>B532&amp;-COUNTIF($B$4:B532,B532)</f>
        <v>0</v>
      </c>
      <c r="B532" s="8"/>
      <c r="C532" s="8"/>
      <c r="E532" s="9"/>
      <c r="F532">
        <f t="shared" si="49"/>
        <v>0</v>
      </c>
      <c r="H532" t="str">
        <f>I532&amp;-COUNTIF($I$5:I532,I532)</f>
        <v>hadi-24</v>
      </c>
      <c r="I532" s="48" t="s">
        <v>198</v>
      </c>
      <c r="J532" s="8"/>
      <c r="L532" s="9">
        <v>44600</v>
      </c>
      <c r="M532">
        <f t="shared" si="50"/>
        <v>37</v>
      </c>
    </row>
    <row r="533" spans="1:13" x14ac:dyDescent="0.3">
      <c r="A533" t="str">
        <f>B533&amp;-COUNTIF($B$4:B533,B533)</f>
        <v>0</v>
      </c>
      <c r="B533" s="8"/>
      <c r="C533" s="8"/>
      <c r="E533" s="9"/>
      <c r="F533">
        <f t="shared" si="49"/>
        <v>0</v>
      </c>
      <c r="H533" t="str">
        <f>I533&amp;-COUNTIF($I$5:I533,I533)</f>
        <v>J-240-1</v>
      </c>
      <c r="I533" s="26" t="s">
        <v>148</v>
      </c>
      <c r="J533" s="8"/>
      <c r="K533" s="48" t="s">
        <v>601</v>
      </c>
      <c r="L533" s="9">
        <v>60000</v>
      </c>
      <c r="M533">
        <f t="shared" si="50"/>
        <v>37</v>
      </c>
    </row>
    <row r="534" spans="1:13" x14ac:dyDescent="0.3">
      <c r="A534" t="str">
        <f>B534&amp;-COUNTIF($B$4:B534,B534)</f>
        <v>0</v>
      </c>
      <c r="B534" s="13"/>
      <c r="C534" s="13"/>
      <c r="D534" s="14"/>
      <c r="E534" s="15"/>
      <c r="F534" s="24">
        <v>38</v>
      </c>
      <c r="G534" s="14">
        <v>38</v>
      </c>
      <c r="H534" s="24" t="str">
        <f>I534&amp;-COUNTIF($I$5:I534,I534)</f>
        <v>0</v>
      </c>
      <c r="I534" s="14"/>
      <c r="J534" s="13"/>
      <c r="K534" s="14"/>
      <c r="L534" s="15"/>
      <c r="M534" s="24">
        <v>38</v>
      </c>
    </row>
    <row r="535" spans="1:13" x14ac:dyDescent="0.3">
      <c r="A535" t="str">
        <f>B535&amp;-COUNTIF($B$4:B535,B535)</f>
        <v>D-81-2</v>
      </c>
      <c r="B535" s="8" t="s">
        <v>141</v>
      </c>
      <c r="C535" s="8">
        <v>43010</v>
      </c>
      <c r="D535" s="48" t="s">
        <v>337</v>
      </c>
      <c r="E535" s="9">
        <v>8600000</v>
      </c>
      <c r="F535">
        <f t="shared" ref="F535:F550" si="51">IF(E535&gt;0,F534,0)</f>
        <v>38</v>
      </c>
      <c r="H535" t="str">
        <f>I535&amp;-COUNTIF($I$5:I535,I535)</f>
        <v>Meezan Irfan-35</v>
      </c>
      <c r="I535" s="48" t="s">
        <v>15</v>
      </c>
      <c r="J535" s="8">
        <v>43010</v>
      </c>
      <c r="K535" s="48" t="s">
        <v>141</v>
      </c>
      <c r="L535" s="9">
        <v>500000</v>
      </c>
      <c r="M535">
        <f t="shared" ref="M535:M550" si="52">IF(L535&gt;0,M534,0)</f>
        <v>38</v>
      </c>
    </row>
    <row r="536" spans="1:13" x14ac:dyDescent="0.3">
      <c r="A536" t="str">
        <f>B536&amp;-COUNTIF($B$4:B536,B536)</f>
        <v>D-81-3</v>
      </c>
      <c r="B536" s="8" t="s">
        <v>141</v>
      </c>
      <c r="C536" s="8"/>
      <c r="D536" s="48" t="s">
        <v>271</v>
      </c>
      <c r="E536" s="9">
        <v>1000000</v>
      </c>
      <c r="F536">
        <f t="shared" si="51"/>
        <v>38</v>
      </c>
      <c r="H536" t="str">
        <f>I536&amp;-COUNTIF($I$5:I536,I536)</f>
        <v>D-81-2</v>
      </c>
      <c r="I536" s="48" t="s">
        <v>141</v>
      </c>
      <c r="J536" s="8"/>
      <c r="K536" s="48" t="s">
        <v>572</v>
      </c>
      <c r="L536" s="9">
        <v>10000</v>
      </c>
      <c r="M536">
        <f t="shared" si="52"/>
        <v>38</v>
      </c>
    </row>
    <row r="537" spans="1:13" x14ac:dyDescent="0.3">
      <c r="A537" t="str">
        <f>B537&amp;-COUNTIF($B$4:B537,B537)</f>
        <v>K-212-1</v>
      </c>
      <c r="B537" s="8" t="s">
        <v>153</v>
      </c>
      <c r="C537" s="8"/>
      <c r="E537" s="9">
        <v>50000</v>
      </c>
      <c r="F537">
        <f t="shared" si="51"/>
        <v>38</v>
      </c>
      <c r="H537" t="str">
        <f>I537&amp;-COUNTIF($I$5:I537,I537)</f>
        <v>Lockers-3</v>
      </c>
      <c r="I537" s="48" t="s">
        <v>13</v>
      </c>
      <c r="J537" s="8"/>
      <c r="K537" s="48" t="s">
        <v>602</v>
      </c>
      <c r="L537" s="9">
        <v>8100000</v>
      </c>
      <c r="M537">
        <f t="shared" si="52"/>
        <v>38</v>
      </c>
    </row>
    <row r="538" spans="1:13" x14ac:dyDescent="0.3">
      <c r="A538" t="str">
        <f>B538&amp;-COUNTIF($B$4:B538,B538)</f>
        <v>Kheaban-505-1</v>
      </c>
      <c r="B538" s="8" t="s">
        <v>170</v>
      </c>
      <c r="C538" s="8"/>
      <c r="E538" s="9">
        <v>300000</v>
      </c>
      <c r="F538">
        <f t="shared" si="51"/>
        <v>38</v>
      </c>
      <c r="H538" t="str">
        <f>I538&amp;-COUNTIF($I$5:I538,I538)</f>
        <v>K-212-4</v>
      </c>
      <c r="I538" s="48" t="s">
        <v>153</v>
      </c>
      <c r="J538" s="8"/>
      <c r="K538" s="48" t="s">
        <v>571</v>
      </c>
      <c r="L538" s="9">
        <v>18100</v>
      </c>
      <c r="M538">
        <f t="shared" si="52"/>
        <v>38</v>
      </c>
    </row>
    <row r="539" spans="1:13" x14ac:dyDescent="0.3">
      <c r="A539" t="str">
        <f>B539&amp;-COUNTIF($B$4:B539,B539)</f>
        <v>Brokry-20</v>
      </c>
      <c r="B539" s="8" t="s">
        <v>361</v>
      </c>
      <c r="C539" s="8"/>
      <c r="D539" s="48">
        <v>505</v>
      </c>
      <c r="E539" s="9">
        <v>11500</v>
      </c>
      <c r="F539">
        <f t="shared" si="51"/>
        <v>38</v>
      </c>
      <c r="H539" t="str">
        <f>I539&amp;-COUNTIF($I$5:I539,I539)</f>
        <v>Zahid Hero-15</v>
      </c>
      <c r="I539" s="48" t="s">
        <v>401</v>
      </c>
      <c r="J539" s="8"/>
      <c r="K539" s="48" t="s">
        <v>603</v>
      </c>
      <c r="L539" s="9">
        <v>500000</v>
      </c>
      <c r="M539">
        <f t="shared" si="52"/>
        <v>38</v>
      </c>
    </row>
    <row r="540" spans="1:13" x14ac:dyDescent="0.3">
      <c r="A540" t="str">
        <f>B540&amp;-COUNTIF($B$4:B540,B540)</f>
        <v>K-212-2</v>
      </c>
      <c r="B540" s="8" t="s">
        <v>153</v>
      </c>
      <c r="C540" s="8"/>
      <c r="D540" s="48" t="s">
        <v>604</v>
      </c>
      <c r="E540" s="9">
        <v>2000000</v>
      </c>
      <c r="F540">
        <f t="shared" si="51"/>
        <v>38</v>
      </c>
      <c r="H540" t="str">
        <f>I540&amp;-COUNTIF($I$5:I540,I540)</f>
        <v>D-114/1-4</v>
      </c>
      <c r="I540" s="26" t="s">
        <v>142</v>
      </c>
      <c r="J540" s="8"/>
      <c r="K540" s="48" t="s">
        <v>335</v>
      </c>
      <c r="L540" s="9">
        <v>400000</v>
      </c>
      <c r="M540">
        <f t="shared" si="52"/>
        <v>38</v>
      </c>
    </row>
    <row r="541" spans="1:13" x14ac:dyDescent="0.3">
      <c r="A541" t="str">
        <f>B541&amp;-COUNTIF($B$4:B541,B541)</f>
        <v>D-81-4</v>
      </c>
      <c r="B541" s="8" t="s">
        <v>141</v>
      </c>
      <c r="C541" s="8"/>
      <c r="D541" s="48" t="s">
        <v>335</v>
      </c>
      <c r="E541" s="9">
        <v>170000</v>
      </c>
      <c r="F541">
        <f t="shared" si="51"/>
        <v>38</v>
      </c>
      <c r="H541" t="str">
        <f>I541&amp;-COUNTIF($I$5:I541,I541)</f>
        <v>D-114/1-5</v>
      </c>
      <c r="I541" s="26" t="s">
        <v>142</v>
      </c>
      <c r="J541" s="8"/>
      <c r="K541" s="48" t="s">
        <v>569</v>
      </c>
      <c r="L541" s="9">
        <v>33000</v>
      </c>
      <c r="M541">
        <f t="shared" si="52"/>
        <v>38</v>
      </c>
    </row>
    <row r="542" spans="1:13" x14ac:dyDescent="0.3">
      <c r="A542" t="str">
        <f>B542&amp;-COUNTIF($B$4:B542,B542)</f>
        <v>H-485-1</v>
      </c>
      <c r="B542" s="33" t="s">
        <v>99</v>
      </c>
      <c r="C542" s="8"/>
      <c r="D542" s="48" t="s">
        <v>605</v>
      </c>
      <c r="E542" s="9">
        <v>250000</v>
      </c>
      <c r="F542">
        <f t="shared" si="51"/>
        <v>38</v>
      </c>
      <c r="H542" t="str">
        <f>I542&amp;-COUNTIF($I$5:I542,I542)</f>
        <v>H-471 TO 475-4</v>
      </c>
      <c r="I542" s="48" t="s">
        <v>453</v>
      </c>
      <c r="J542" s="8"/>
      <c r="K542" s="48" t="s">
        <v>470</v>
      </c>
      <c r="L542" s="9">
        <v>100000</v>
      </c>
      <c r="M542">
        <f t="shared" si="52"/>
        <v>38</v>
      </c>
    </row>
    <row r="543" spans="1:13" x14ac:dyDescent="0.3">
      <c r="A543" t="str">
        <f>B543&amp;-COUNTIF($B$4:B543,B543)</f>
        <v>Brokry-21</v>
      </c>
      <c r="B543" s="8" t="s">
        <v>361</v>
      </c>
      <c r="C543" s="8"/>
      <c r="D543" s="48" t="s">
        <v>606</v>
      </c>
      <c r="E543" s="9">
        <v>15000</v>
      </c>
      <c r="F543">
        <f t="shared" si="51"/>
        <v>38</v>
      </c>
      <c r="H543" t="str">
        <f>I543&amp;-COUNTIF($I$5:I543,I543)</f>
        <v>D-114/1-6</v>
      </c>
      <c r="I543" s="26" t="s">
        <v>142</v>
      </c>
      <c r="J543" s="8"/>
      <c r="K543" s="48" t="s">
        <v>533</v>
      </c>
      <c r="L543" s="9">
        <v>10000</v>
      </c>
      <c r="M543">
        <f t="shared" si="52"/>
        <v>38</v>
      </c>
    </row>
    <row r="544" spans="1:13" x14ac:dyDescent="0.3">
      <c r="A544" t="str">
        <f>B544&amp;-COUNTIF($B$4:B544,B544)</f>
        <v>H-471 to 475-4</v>
      </c>
      <c r="B544" s="8" t="s">
        <v>97</v>
      </c>
      <c r="C544" s="8"/>
      <c r="D544" s="48" t="s">
        <v>607</v>
      </c>
      <c r="E544" s="9">
        <v>100000</v>
      </c>
      <c r="F544">
        <f t="shared" si="51"/>
        <v>38</v>
      </c>
      <c r="H544" t="str">
        <f>I544&amp;-COUNTIF($I$5:I544,I544)</f>
        <v>Misc Prime-6</v>
      </c>
      <c r="I544" s="26" t="s">
        <v>136</v>
      </c>
      <c r="J544" s="8"/>
      <c r="K544" s="48" t="s">
        <v>555</v>
      </c>
      <c r="L544" s="9">
        <v>21000</v>
      </c>
      <c r="M544">
        <f t="shared" si="52"/>
        <v>38</v>
      </c>
    </row>
    <row r="545" spans="1:13" x14ac:dyDescent="0.3">
      <c r="A545" t="str">
        <f>B545&amp;-COUNTIF($B$4:B545,B545)</f>
        <v>0</v>
      </c>
      <c r="B545" s="8"/>
      <c r="C545" s="8"/>
      <c r="E545" s="9"/>
      <c r="F545">
        <f t="shared" si="51"/>
        <v>0</v>
      </c>
      <c r="H545" t="str">
        <f>I545&amp;-COUNTIF($I$5:I545,I545)</f>
        <v>Zakat-14</v>
      </c>
      <c r="I545" s="48" t="s">
        <v>227</v>
      </c>
      <c r="J545" s="8"/>
      <c r="L545" s="9">
        <v>10000</v>
      </c>
      <c r="M545">
        <f t="shared" si="52"/>
        <v>38</v>
      </c>
    </row>
    <row r="546" spans="1:13" x14ac:dyDescent="0.3">
      <c r="A546" t="str">
        <f>B546&amp;-COUNTIF($B$4:B546,B546)</f>
        <v>0</v>
      </c>
      <c r="B546" s="8"/>
      <c r="C546" s="8"/>
      <c r="E546" s="9"/>
      <c r="F546">
        <f t="shared" si="51"/>
        <v>0</v>
      </c>
      <c r="H546" t="str">
        <f>I546&amp;-COUNTIF($I$5:I546,I546)</f>
        <v>Dobai ISlamic-2</v>
      </c>
      <c r="I546" s="48" t="s">
        <v>608</v>
      </c>
      <c r="J546" s="8"/>
      <c r="K546" s="48" t="s">
        <v>15</v>
      </c>
      <c r="L546" s="9">
        <v>20000</v>
      </c>
      <c r="M546">
        <f t="shared" si="52"/>
        <v>38</v>
      </c>
    </row>
    <row r="547" spans="1:13" x14ac:dyDescent="0.3">
      <c r="A547" t="str">
        <f>B547&amp;-COUNTIF($B$4:B547,B547)</f>
        <v>0</v>
      </c>
      <c r="B547" s="8"/>
      <c r="C547" s="8"/>
      <c r="E547" s="9"/>
      <c r="F547">
        <f t="shared" si="51"/>
        <v>0</v>
      </c>
      <c r="H547" t="str">
        <f>I547&amp;-COUNTIF($I$5:I547,I547)</f>
        <v>Park-13</v>
      </c>
      <c r="I547" s="48" t="s">
        <v>449</v>
      </c>
      <c r="J547" s="8"/>
      <c r="K547" s="48" t="s">
        <v>530</v>
      </c>
      <c r="L547" s="9">
        <v>12000</v>
      </c>
      <c r="M547">
        <f t="shared" si="52"/>
        <v>38</v>
      </c>
    </row>
    <row r="548" spans="1:13" x14ac:dyDescent="0.3">
      <c r="A548" t="str">
        <f>B548&amp;-COUNTIF($B$4:B548,B548)</f>
        <v>0</v>
      </c>
      <c r="B548" s="8"/>
      <c r="C548" s="8"/>
      <c r="E548" s="9"/>
      <c r="F548">
        <f t="shared" si="51"/>
        <v>0</v>
      </c>
      <c r="H548" t="str">
        <f>I548&amp;-COUNTIF($I$5:I548,I548)</f>
        <v>J-95-1</v>
      </c>
      <c r="I548" s="26" t="s">
        <v>147</v>
      </c>
      <c r="J548" s="8"/>
      <c r="L548" s="9">
        <v>100000</v>
      </c>
      <c r="M548">
        <f t="shared" si="52"/>
        <v>38</v>
      </c>
    </row>
    <row r="549" spans="1:13" x14ac:dyDescent="0.3">
      <c r="A549" t="str">
        <f>B549&amp;-COUNTIF($B$4:B549,B549)</f>
        <v>0</v>
      </c>
      <c r="B549" s="8"/>
      <c r="C549" s="8"/>
      <c r="E549" s="9"/>
      <c r="F549">
        <f t="shared" si="51"/>
        <v>0</v>
      </c>
      <c r="H549" t="str">
        <f>I549&amp;-COUNTIF($I$5:I549,I549)</f>
        <v>misc shop-25</v>
      </c>
      <c r="I549" s="48" t="s">
        <v>209</v>
      </c>
      <c r="J549" s="8"/>
      <c r="L549" s="9">
        <v>44000</v>
      </c>
      <c r="M549">
        <f t="shared" si="52"/>
        <v>38</v>
      </c>
    </row>
    <row r="550" spans="1:13" x14ac:dyDescent="0.3">
      <c r="A550" t="str">
        <f>B550&amp;-COUNTIF($B$4:B550,B550)</f>
        <v>0</v>
      </c>
      <c r="B550" s="8"/>
      <c r="C550" s="8"/>
      <c r="E550" s="9"/>
      <c r="F550">
        <f t="shared" si="51"/>
        <v>0</v>
      </c>
      <c r="H550" t="str">
        <f>I550&amp;-COUNTIF($I$5:I550,I550)</f>
        <v>hadi-25</v>
      </c>
      <c r="I550" s="48" t="s">
        <v>198</v>
      </c>
      <c r="J550" s="8"/>
      <c r="L550" s="9">
        <v>124500</v>
      </c>
      <c r="M550">
        <f t="shared" si="52"/>
        <v>38</v>
      </c>
    </row>
    <row r="551" spans="1:13" x14ac:dyDescent="0.3">
      <c r="A551" t="str">
        <f>B551&amp;-COUNTIF($B$4:B551,B551)</f>
        <v>0</v>
      </c>
      <c r="B551" s="19"/>
      <c r="C551" s="19"/>
      <c r="D551" s="18"/>
      <c r="E551" s="20"/>
      <c r="F551" s="25">
        <v>39</v>
      </c>
      <c r="G551" s="18">
        <v>39</v>
      </c>
      <c r="H551" s="25" t="str">
        <f>I551&amp;-COUNTIF($I$5:I551,I551)</f>
        <v>0</v>
      </c>
      <c r="I551" s="18"/>
      <c r="J551" s="19"/>
      <c r="K551" s="18"/>
      <c r="L551" s="20"/>
      <c r="M551" s="25">
        <v>39</v>
      </c>
    </row>
    <row r="552" spans="1:13" x14ac:dyDescent="0.3">
      <c r="A552" t="str">
        <f>B552&amp;-COUNTIF($B$4:B552,B552)</f>
        <v>H-537-3</v>
      </c>
      <c r="B552" s="8" t="s">
        <v>105</v>
      </c>
      <c r="C552" s="8"/>
      <c r="D552" s="48" t="s">
        <v>335</v>
      </c>
      <c r="E552" s="9">
        <v>200000</v>
      </c>
      <c r="F552">
        <f t="shared" ref="F552:F568" si="53">IF(E552&gt;0,F551,0)</f>
        <v>39</v>
      </c>
      <c r="H552" t="str">
        <f>I552&amp;-COUNTIF($I$5:I552,I552)</f>
        <v>C.F-6</v>
      </c>
      <c r="I552" s="48" t="s">
        <v>303</v>
      </c>
      <c r="J552" s="8"/>
      <c r="K552" s="48" t="s">
        <v>589</v>
      </c>
      <c r="L552" s="9">
        <v>500000</v>
      </c>
      <c r="M552">
        <f t="shared" ref="M552:M568" si="54">IF(L552&gt;0,M551,0)</f>
        <v>39</v>
      </c>
    </row>
    <row r="553" spans="1:13" x14ac:dyDescent="0.3">
      <c r="A553" t="str">
        <f>B553&amp;-COUNTIF($B$4:B553,B553)</f>
        <v>Meezan Irfan-38</v>
      </c>
      <c r="B553" s="8" t="s">
        <v>15</v>
      </c>
      <c r="C553" s="8"/>
      <c r="D553" s="48" t="s">
        <v>609</v>
      </c>
      <c r="E553" s="9">
        <v>1000000</v>
      </c>
      <c r="F553">
        <f t="shared" si="53"/>
        <v>39</v>
      </c>
      <c r="H553" t="str">
        <f>I553&amp;-COUNTIF($I$5:I553,I553)</f>
        <v>C.F-7</v>
      </c>
      <c r="I553" s="48" t="s">
        <v>303</v>
      </c>
      <c r="J553" s="8"/>
      <c r="K553" s="48" t="s">
        <v>610</v>
      </c>
      <c r="L553" s="9">
        <v>500000</v>
      </c>
      <c r="M553">
        <f t="shared" si="54"/>
        <v>39</v>
      </c>
    </row>
    <row r="554" spans="1:13" x14ac:dyDescent="0.3">
      <c r="A554" t="str">
        <f>B554&amp;-COUNTIF($B$4:B554,B554)</f>
        <v>H-466-5</v>
      </c>
      <c r="B554" s="8" t="s">
        <v>94</v>
      </c>
      <c r="C554" s="8"/>
      <c r="D554" s="48" t="s">
        <v>387</v>
      </c>
      <c r="E554" s="9">
        <v>250000</v>
      </c>
      <c r="F554">
        <f t="shared" si="53"/>
        <v>39</v>
      </c>
      <c r="H554" t="str">
        <f>I554&amp;-COUNTIF($I$5:I554,I554)</f>
        <v>Khalid Rafi-38</v>
      </c>
      <c r="I554" s="48" t="s">
        <v>399</v>
      </c>
      <c r="J554" s="8"/>
      <c r="K554" s="48" t="s">
        <v>611</v>
      </c>
      <c r="L554" s="9">
        <v>10000</v>
      </c>
      <c r="M554">
        <f t="shared" si="54"/>
        <v>39</v>
      </c>
    </row>
    <row r="555" spans="1:13" x14ac:dyDescent="0.3">
      <c r="A555" t="str">
        <f>B555&amp;-COUNTIF($B$4:B555,B555)</f>
        <v>H-426-4</v>
      </c>
      <c r="B555" s="8" t="s">
        <v>76</v>
      </c>
      <c r="C555" s="8"/>
      <c r="D555" s="48" t="s">
        <v>469</v>
      </c>
      <c r="E555" s="9">
        <v>4050000</v>
      </c>
      <c r="F555">
        <f t="shared" si="53"/>
        <v>39</v>
      </c>
      <c r="H555" t="str">
        <f>I555&amp;-COUNTIF($I$5:I555,I555)</f>
        <v>Khalid Rafi-39</v>
      </c>
      <c r="I555" s="48" t="s">
        <v>399</v>
      </c>
      <c r="J555" s="8"/>
      <c r="K555" s="48" t="s">
        <v>612</v>
      </c>
      <c r="L555" s="9">
        <v>4050000</v>
      </c>
      <c r="M555">
        <f t="shared" si="54"/>
        <v>39</v>
      </c>
    </row>
    <row r="556" spans="1:13" x14ac:dyDescent="0.3">
      <c r="A556" t="str">
        <f>B556&amp;-COUNTIF($B$4:B556,B556)</f>
        <v>Prime-86-1</v>
      </c>
      <c r="B556" s="33" t="s">
        <v>135</v>
      </c>
      <c r="C556" s="8"/>
      <c r="D556" s="48" t="s">
        <v>613</v>
      </c>
      <c r="E556" s="9">
        <v>320000</v>
      </c>
      <c r="F556">
        <f t="shared" si="53"/>
        <v>39</v>
      </c>
      <c r="H556" t="str">
        <f>I556&amp;-COUNTIF($I$5:I556,I556)</f>
        <v>H-338-1</v>
      </c>
      <c r="I556" s="48" t="s">
        <v>614</v>
      </c>
      <c r="J556" s="8"/>
      <c r="K556" s="48" t="s">
        <v>413</v>
      </c>
      <c r="L556" s="9">
        <v>100000</v>
      </c>
      <c r="M556">
        <f t="shared" si="54"/>
        <v>39</v>
      </c>
    </row>
    <row r="557" spans="1:13" x14ac:dyDescent="0.3">
      <c r="A557" t="str">
        <f>B557&amp;-COUNTIF($B$4:B557,B557)</f>
        <v>Khan Market-1</v>
      </c>
      <c r="B557" s="8" t="s">
        <v>615</v>
      </c>
      <c r="C557" s="8">
        <v>43032</v>
      </c>
      <c r="D557" s="48" t="s">
        <v>335</v>
      </c>
      <c r="E557" s="9">
        <v>500000</v>
      </c>
      <c r="F557">
        <f t="shared" si="53"/>
        <v>39</v>
      </c>
      <c r="H557" t="str">
        <f>I557&amp;-COUNTIF($I$5:I557,I557)</f>
        <v>Misc Prime-7</v>
      </c>
      <c r="I557" s="26" t="s">
        <v>136</v>
      </c>
      <c r="J557" s="8"/>
      <c r="K557" s="48" t="s">
        <v>616</v>
      </c>
      <c r="L557" s="9">
        <v>108000</v>
      </c>
      <c r="M557">
        <f t="shared" si="54"/>
        <v>39</v>
      </c>
    </row>
    <row r="558" spans="1:13" x14ac:dyDescent="0.3">
      <c r="A558" t="str">
        <f>B558&amp;-COUNTIF($B$4:B558,B558)</f>
        <v>Lockers-2</v>
      </c>
      <c r="B558" s="8" t="s">
        <v>13</v>
      </c>
      <c r="C558" s="8"/>
      <c r="D558" s="48" t="s">
        <v>580</v>
      </c>
      <c r="E558" s="9">
        <v>4600000</v>
      </c>
      <c r="F558">
        <f t="shared" si="53"/>
        <v>39</v>
      </c>
      <c r="H558" t="str">
        <f>I558&amp;-COUNTIF($I$5:I558,I558)</f>
        <v>C.F-8</v>
      </c>
      <c r="I558" s="48" t="s">
        <v>303</v>
      </c>
      <c r="J558" s="8"/>
      <c r="K558" s="48" t="s">
        <v>610</v>
      </c>
      <c r="L558" s="9">
        <v>500000</v>
      </c>
      <c r="M558">
        <f t="shared" si="54"/>
        <v>39</v>
      </c>
    </row>
    <row r="559" spans="1:13" x14ac:dyDescent="0.3">
      <c r="A559" t="str">
        <f>B559&amp;-COUNTIF($B$4:B559,B559)</f>
        <v>ABL locker-2</v>
      </c>
      <c r="B559" s="8" t="s">
        <v>444</v>
      </c>
      <c r="C559" s="8"/>
      <c r="D559" s="48" t="s">
        <v>614</v>
      </c>
      <c r="E559" s="9">
        <v>1000000</v>
      </c>
      <c r="F559">
        <f t="shared" si="53"/>
        <v>39</v>
      </c>
      <c r="H559" t="str">
        <f>I559&amp;-COUNTIF($I$5:I559,I559)</f>
        <v>H-338-2</v>
      </c>
      <c r="I559" s="48" t="s">
        <v>614</v>
      </c>
      <c r="J559" s="8"/>
      <c r="L559" s="9">
        <v>1600000</v>
      </c>
      <c r="M559">
        <f t="shared" si="54"/>
        <v>39</v>
      </c>
    </row>
    <row r="560" spans="1:13" x14ac:dyDescent="0.3">
      <c r="A560" t="str">
        <f>B560&amp;-COUNTIF($B$4:B560,B560)</f>
        <v>Mamu Shajhan-2</v>
      </c>
      <c r="B560" s="8" t="s">
        <v>617</v>
      </c>
      <c r="C560" s="8"/>
      <c r="E560" s="9">
        <v>2000000</v>
      </c>
      <c r="F560">
        <f t="shared" si="53"/>
        <v>39</v>
      </c>
      <c r="H560" t="str">
        <f>I560&amp;-COUNTIF($I$5:I560,I560)</f>
        <v>Sargodha Road-1</v>
      </c>
      <c r="I560" s="26" t="s">
        <v>174</v>
      </c>
      <c r="J560" s="8"/>
      <c r="L560" s="9">
        <v>6400000</v>
      </c>
      <c r="M560">
        <f t="shared" si="54"/>
        <v>39</v>
      </c>
    </row>
    <row r="561" spans="1:13" x14ac:dyDescent="0.3">
      <c r="A561" t="str">
        <f>B561&amp;-COUNTIF($B$4:B561,B561)</f>
        <v>Brokry-22</v>
      </c>
      <c r="B561" s="8" t="s">
        <v>361</v>
      </c>
      <c r="C561" s="8"/>
      <c r="D561" s="48" t="s">
        <v>618</v>
      </c>
      <c r="E561" s="9">
        <v>28000</v>
      </c>
      <c r="F561">
        <f t="shared" si="53"/>
        <v>39</v>
      </c>
      <c r="H561" t="str">
        <f>I561&amp;-COUNTIF($I$5:I561,I561)</f>
        <v>Dasti-4</v>
      </c>
      <c r="I561" s="26" t="s">
        <v>551</v>
      </c>
      <c r="J561" s="8"/>
      <c r="L561" s="9">
        <v>500000</v>
      </c>
      <c r="M561">
        <f t="shared" si="54"/>
        <v>39</v>
      </c>
    </row>
    <row r="562" spans="1:13" x14ac:dyDescent="0.3">
      <c r="A562" t="str">
        <f>B562&amp;-COUNTIF($B$4:B562,B562)</f>
        <v>Kheaban-505-2</v>
      </c>
      <c r="B562" s="33" t="s">
        <v>170</v>
      </c>
      <c r="C562" s="8"/>
      <c r="D562" s="48">
        <v>505</v>
      </c>
      <c r="E562" s="9">
        <v>300000</v>
      </c>
      <c r="F562">
        <f t="shared" si="53"/>
        <v>39</v>
      </c>
      <c r="H562" t="str">
        <f>I562&amp;-COUNTIF($I$5:I562,I562)</f>
        <v>Misc Prime-8</v>
      </c>
      <c r="I562" s="26" t="s">
        <v>136</v>
      </c>
      <c r="J562" s="8"/>
      <c r="K562" s="48" t="s">
        <v>619</v>
      </c>
      <c r="L562" s="9">
        <v>26000</v>
      </c>
      <c r="M562">
        <f t="shared" si="54"/>
        <v>39</v>
      </c>
    </row>
    <row r="563" spans="1:13" x14ac:dyDescent="0.3">
      <c r="A563" t="str">
        <f>B563&amp;-COUNTIF($B$4:B563,B563)</f>
        <v>Khan Market-2</v>
      </c>
      <c r="B563" s="8" t="s">
        <v>615</v>
      </c>
      <c r="C563" s="8"/>
      <c r="D563" s="48" t="s">
        <v>375</v>
      </c>
      <c r="E563" s="9">
        <v>5000000</v>
      </c>
      <c r="F563">
        <f t="shared" si="53"/>
        <v>39</v>
      </c>
      <c r="H563" t="str">
        <f>I563&amp;-COUNTIF($I$5:I563,I563)</f>
        <v>Misc Prime-9</v>
      </c>
      <c r="I563" s="26" t="s">
        <v>136</v>
      </c>
      <c r="J563" s="8"/>
      <c r="K563" s="48" t="s">
        <v>620</v>
      </c>
      <c r="L563" s="9">
        <v>24000</v>
      </c>
      <c r="M563">
        <f t="shared" si="54"/>
        <v>39</v>
      </c>
    </row>
    <row r="564" spans="1:13" x14ac:dyDescent="0.3">
      <c r="A564" t="str">
        <f>B564&amp;-COUNTIF($B$4:B564,B564)</f>
        <v>h-356-5</v>
      </c>
      <c r="B564" s="8" t="s">
        <v>621</v>
      </c>
      <c r="C564" s="8"/>
      <c r="E564" s="9">
        <v>500000</v>
      </c>
      <c r="F564">
        <f t="shared" si="53"/>
        <v>39</v>
      </c>
      <c r="H564" t="str">
        <f>I564&amp;-COUNTIF($I$5:I564,I564)</f>
        <v>Khalid Rafi-40</v>
      </c>
      <c r="I564" s="48" t="s">
        <v>399</v>
      </c>
      <c r="J564" s="8"/>
      <c r="K564" s="48" t="s">
        <v>622</v>
      </c>
      <c r="L564" s="34">
        <v>1500000</v>
      </c>
      <c r="M564">
        <f t="shared" si="54"/>
        <v>39</v>
      </c>
    </row>
    <row r="565" spans="1:13" x14ac:dyDescent="0.3">
      <c r="A565" t="str">
        <f>B565&amp;-COUNTIF($B$4:B565,B565)</f>
        <v>H-466-6</v>
      </c>
      <c r="B565" s="8" t="s">
        <v>94</v>
      </c>
      <c r="C565" s="8"/>
      <c r="D565" s="48" t="s">
        <v>623</v>
      </c>
      <c r="E565" s="9">
        <v>250000</v>
      </c>
      <c r="F565">
        <f t="shared" si="53"/>
        <v>39</v>
      </c>
      <c r="H565" t="str">
        <f>I565&amp;-COUNTIF($I$5:I565,I565)</f>
        <v>Khalid Rafi-41</v>
      </c>
      <c r="I565" s="48" t="s">
        <v>399</v>
      </c>
      <c r="J565" s="8"/>
      <c r="K565" s="48" t="s">
        <v>621</v>
      </c>
      <c r="L565" s="9">
        <v>500000</v>
      </c>
      <c r="M565">
        <f t="shared" si="54"/>
        <v>39</v>
      </c>
    </row>
    <row r="566" spans="1:13" x14ac:dyDescent="0.3">
      <c r="A566" t="str">
        <f>B566&amp;-COUNTIF($B$4:B566,B566)</f>
        <v>0</v>
      </c>
      <c r="B566" s="8"/>
      <c r="C566" s="8"/>
      <c r="E566" s="9"/>
      <c r="F566">
        <f t="shared" si="53"/>
        <v>0</v>
      </c>
      <c r="H566" t="str">
        <f>I566&amp;-COUNTIF($I$5:I566,I566)</f>
        <v>Misc Prime-10</v>
      </c>
      <c r="I566" s="26" t="s">
        <v>136</v>
      </c>
      <c r="J566" s="8"/>
      <c r="K566" s="48" t="s">
        <v>405</v>
      </c>
      <c r="L566" s="9">
        <v>2000</v>
      </c>
      <c r="M566">
        <f t="shared" si="54"/>
        <v>39</v>
      </c>
    </row>
    <row r="567" spans="1:13" x14ac:dyDescent="0.3">
      <c r="A567" t="str">
        <f>B567&amp;-COUNTIF($B$4:B567,B567)</f>
        <v>0</v>
      </c>
      <c r="B567" s="8"/>
      <c r="C567" s="8"/>
      <c r="E567" s="9"/>
      <c r="F567">
        <f t="shared" si="53"/>
        <v>0</v>
      </c>
      <c r="H567" t="str">
        <f>I567&amp;-COUNTIF($I$5:I567,I567)</f>
        <v>misc shop-26</v>
      </c>
      <c r="I567" s="48" t="s">
        <v>209</v>
      </c>
      <c r="J567" s="8"/>
      <c r="L567" s="9">
        <v>5600</v>
      </c>
      <c r="M567">
        <f t="shared" si="54"/>
        <v>39</v>
      </c>
    </row>
    <row r="568" spans="1:13" x14ac:dyDescent="0.3">
      <c r="A568" t="str">
        <f>B568&amp;-COUNTIF($B$4:B568,B568)</f>
        <v>0</v>
      </c>
      <c r="B568" s="8"/>
      <c r="C568" s="8"/>
      <c r="E568" s="9"/>
      <c r="F568">
        <f t="shared" si="53"/>
        <v>0</v>
      </c>
      <c r="H568" t="str">
        <f>I568&amp;-COUNTIF($I$5:I568,I568)</f>
        <v>hadi-26</v>
      </c>
      <c r="I568" s="48" t="s">
        <v>198</v>
      </c>
      <c r="J568" s="8"/>
      <c r="L568" s="9">
        <v>92600</v>
      </c>
      <c r="M568">
        <f t="shared" si="54"/>
        <v>39</v>
      </c>
    </row>
    <row r="569" spans="1:13" x14ac:dyDescent="0.3">
      <c r="A569" t="str">
        <f>B569&amp;-COUNTIF($B$4:B569,B569)</f>
        <v>0</v>
      </c>
      <c r="B569" s="13"/>
      <c r="C569" s="60" t="s">
        <v>624</v>
      </c>
      <c r="D569" s="53"/>
      <c r="E569" s="53"/>
      <c r="F569" s="24">
        <v>40</v>
      </c>
      <c r="G569" s="14">
        <v>40</v>
      </c>
      <c r="H569" s="24" t="str">
        <f>I569&amp;-COUNTIF($I$5:I569,I569)</f>
        <v>0</v>
      </c>
      <c r="I569" s="14"/>
      <c r="J569" s="13"/>
      <c r="K569" s="14"/>
      <c r="L569" s="15"/>
      <c r="M569" s="24">
        <v>40</v>
      </c>
    </row>
    <row r="570" spans="1:13" x14ac:dyDescent="0.3">
      <c r="A570" t="str">
        <f>B570&amp;-COUNTIF($B$4:B570,B570)</f>
        <v>h-293-17</v>
      </c>
      <c r="B570" s="8" t="s">
        <v>625</v>
      </c>
      <c r="C570" s="8"/>
      <c r="D570" s="48" t="s">
        <v>626</v>
      </c>
      <c r="E570" s="9">
        <v>400000</v>
      </c>
      <c r="F570">
        <f t="shared" ref="F570:F584" si="55">IF(E570&gt;0,F569,0)</f>
        <v>40</v>
      </c>
      <c r="H570" t="str">
        <f>I570&amp;-COUNTIF($I$5:I570,I570)</f>
        <v>dobai islamic-3</v>
      </c>
      <c r="I570" s="8" t="s">
        <v>12</v>
      </c>
      <c r="J570" s="8"/>
      <c r="K570" s="48" t="s">
        <v>626</v>
      </c>
      <c r="L570" s="9">
        <v>400000</v>
      </c>
      <c r="M570">
        <f t="shared" ref="M570:M583" si="56">IF(L570&gt;0,M569,0)</f>
        <v>40</v>
      </c>
    </row>
    <row r="571" spans="1:13" x14ac:dyDescent="0.3">
      <c r="A571" t="str">
        <f>B571&amp;-COUNTIF($B$4:B571,B571)</f>
        <v>c.f-6</v>
      </c>
      <c r="B571" s="8" t="s">
        <v>193</v>
      </c>
      <c r="C571" s="8"/>
      <c r="D571" s="48" t="s">
        <v>195</v>
      </c>
      <c r="E571" s="9">
        <v>500000</v>
      </c>
      <c r="F571">
        <f t="shared" si="55"/>
        <v>40</v>
      </c>
      <c r="H571" t="str">
        <f>I571&amp;-COUNTIF($I$5:I571,I571)</f>
        <v>dobai islamic-4</v>
      </c>
      <c r="I571" s="8" t="s">
        <v>12</v>
      </c>
      <c r="J571" s="8"/>
      <c r="K571" s="48" t="s">
        <v>627</v>
      </c>
      <c r="L571" s="9">
        <v>500000</v>
      </c>
      <c r="M571">
        <f t="shared" si="56"/>
        <v>40</v>
      </c>
    </row>
    <row r="572" spans="1:13" x14ac:dyDescent="0.3">
      <c r="A572" t="str">
        <f>B572&amp;-COUNTIF($B$4:B572,B572)</f>
        <v>ROYAL DEAL 1-9</v>
      </c>
      <c r="B572" s="8" t="s">
        <v>116</v>
      </c>
      <c r="C572" s="8"/>
      <c r="D572" s="48" t="s">
        <v>628</v>
      </c>
      <c r="E572" s="9">
        <v>1570000</v>
      </c>
      <c r="F572">
        <f t="shared" si="55"/>
        <v>40</v>
      </c>
      <c r="H572" t="str">
        <f>I572&amp;-COUNTIF($I$5:I572,I572)</f>
        <v>abl-12</v>
      </c>
      <c r="I572" s="48" t="s">
        <v>9</v>
      </c>
      <c r="J572" s="8"/>
      <c r="K572" s="48" t="s">
        <v>588</v>
      </c>
      <c r="L572" s="9">
        <v>800000</v>
      </c>
      <c r="M572">
        <f t="shared" si="56"/>
        <v>40</v>
      </c>
    </row>
    <row r="573" spans="1:13" x14ac:dyDescent="0.3">
      <c r="A573" t="str">
        <f>B573&amp;-COUNTIF($B$4:B573,B573)</f>
        <v>ROYAL DEAL 1-10</v>
      </c>
      <c r="B573" s="8" t="s">
        <v>116</v>
      </c>
      <c r="C573" s="8"/>
      <c r="D573" s="48" t="s">
        <v>629</v>
      </c>
      <c r="E573" s="9">
        <v>470000</v>
      </c>
      <c r="F573">
        <f t="shared" si="55"/>
        <v>40</v>
      </c>
      <c r="H573" t="str">
        <f>I573&amp;-COUNTIF($I$5:I573,I573)</f>
        <v>ROYAL DEAL 1-4</v>
      </c>
      <c r="I573" s="8" t="s">
        <v>116</v>
      </c>
      <c r="J573" s="8"/>
      <c r="K573" s="48" t="s">
        <v>630</v>
      </c>
      <c r="L573" s="9">
        <v>2000000</v>
      </c>
      <c r="M573">
        <f t="shared" si="56"/>
        <v>40</v>
      </c>
    </row>
    <row r="574" spans="1:13" x14ac:dyDescent="0.3">
      <c r="A574" t="str">
        <f>B574&amp;-COUNTIF($B$4:B574,B574)</f>
        <v>Brokry-23</v>
      </c>
      <c r="B574" s="8" t="s">
        <v>361</v>
      </c>
      <c r="C574" s="8"/>
      <c r="D574" s="48" t="s">
        <v>631</v>
      </c>
      <c r="E574" s="9">
        <v>30000</v>
      </c>
      <c r="F574">
        <f t="shared" si="55"/>
        <v>40</v>
      </c>
      <c r="H574" t="str">
        <f>I574&amp;-COUNTIF($I$5:I574,I574)</f>
        <v>Meezan Irfan-36</v>
      </c>
      <c r="I574" s="48" t="s">
        <v>15</v>
      </c>
      <c r="J574" s="8"/>
      <c r="K574" s="48" t="s">
        <v>12</v>
      </c>
      <c r="L574" s="9">
        <v>100000</v>
      </c>
      <c r="M574">
        <f t="shared" si="56"/>
        <v>40</v>
      </c>
    </row>
    <row r="575" spans="1:13" x14ac:dyDescent="0.3">
      <c r="A575" t="str">
        <f>B575&amp;-COUNTIF($B$4:B575,B575)</f>
        <v>Brokry-24</v>
      </c>
      <c r="B575" s="8" t="s">
        <v>361</v>
      </c>
      <c r="C575" s="8"/>
      <c r="D575" s="48" t="s">
        <v>632</v>
      </c>
      <c r="E575" s="9">
        <v>20000</v>
      </c>
      <c r="F575">
        <f t="shared" si="55"/>
        <v>40</v>
      </c>
      <c r="H575" t="str">
        <f>I575&amp;-COUNTIF($I$5:I575,I575)</f>
        <v>zik-1</v>
      </c>
      <c r="I575" s="48" t="s">
        <v>633</v>
      </c>
      <c r="J575" s="8"/>
      <c r="K575" s="48" t="s">
        <v>634</v>
      </c>
      <c r="L575" s="9">
        <v>100000</v>
      </c>
      <c r="M575">
        <f t="shared" si="56"/>
        <v>40</v>
      </c>
    </row>
    <row r="576" spans="1:13" x14ac:dyDescent="0.3">
      <c r="A576" t="str">
        <f>B576&amp;-COUNTIF($B$4:B576,B576)</f>
        <v>L-117-5</v>
      </c>
      <c r="B576" s="8" t="s">
        <v>156</v>
      </c>
      <c r="C576" s="8"/>
      <c r="E576" s="9">
        <v>550000</v>
      </c>
      <c r="F576">
        <f t="shared" si="55"/>
        <v>40</v>
      </c>
      <c r="H576" t="str">
        <f>I576&amp;-COUNTIF($I$5:I576,I576)</f>
        <v>Kheaban-505-3</v>
      </c>
      <c r="I576" s="48" t="s">
        <v>170</v>
      </c>
      <c r="J576" s="8"/>
      <c r="L576" s="9">
        <v>1640000</v>
      </c>
      <c r="M576">
        <f t="shared" si="56"/>
        <v>40</v>
      </c>
    </row>
    <row r="577" spans="1:13" x14ac:dyDescent="0.3">
      <c r="A577" t="str">
        <f>B577&amp;-COUNTIF($B$4:B577,B577)</f>
        <v>dobai islamic-3</v>
      </c>
      <c r="B577" s="8" t="s">
        <v>12</v>
      </c>
      <c r="C577" s="8"/>
      <c r="D577" s="48" t="s">
        <v>626</v>
      </c>
      <c r="E577" s="9">
        <v>100000</v>
      </c>
      <c r="F577">
        <f t="shared" si="55"/>
        <v>40</v>
      </c>
      <c r="H577" t="str">
        <f>I577&amp;-COUNTIF($I$5:I577,I577)</f>
        <v>abl-13</v>
      </c>
      <c r="I577" s="48" t="s">
        <v>9</v>
      </c>
      <c r="J577" s="8"/>
      <c r="K577" s="48" t="s">
        <v>635</v>
      </c>
      <c r="L577" s="9">
        <v>100000</v>
      </c>
      <c r="M577">
        <f t="shared" si="56"/>
        <v>40</v>
      </c>
    </row>
    <row r="578" spans="1:13" x14ac:dyDescent="0.3">
      <c r="A578" t="str">
        <f>B578&amp;-COUNTIF($B$4:B578,B578)</f>
        <v>H-537-4</v>
      </c>
      <c r="B578" s="8" t="s">
        <v>105</v>
      </c>
      <c r="C578" s="8"/>
      <c r="E578" s="9">
        <v>300000</v>
      </c>
      <c r="F578">
        <f t="shared" si="55"/>
        <v>40</v>
      </c>
      <c r="H578" t="str">
        <f>I578&amp;-COUNTIF($I$5:I578,I578)</f>
        <v>h-485-1</v>
      </c>
      <c r="I578" s="48" t="s">
        <v>636</v>
      </c>
      <c r="J578" s="8"/>
      <c r="L578" s="9">
        <v>1100000</v>
      </c>
      <c r="M578">
        <f t="shared" si="56"/>
        <v>40</v>
      </c>
    </row>
    <row r="579" spans="1:13" x14ac:dyDescent="0.3">
      <c r="A579" t="str">
        <f>B579&amp;-COUNTIF($B$4:B579,B579)</f>
        <v>Meezan Irfan-39</v>
      </c>
      <c r="B579" s="8" t="s">
        <v>15</v>
      </c>
      <c r="C579" s="8"/>
      <c r="D579" s="48" t="s">
        <v>637</v>
      </c>
      <c r="E579" s="9">
        <v>40000</v>
      </c>
      <c r="F579">
        <f t="shared" si="55"/>
        <v>40</v>
      </c>
      <c r="H579" t="str">
        <f>I579&amp;-COUNTIF($I$5:I579,I579)</f>
        <v>misc shop-27</v>
      </c>
      <c r="I579" s="48" t="s">
        <v>209</v>
      </c>
      <c r="J579" s="8"/>
      <c r="L579" s="9">
        <v>32500</v>
      </c>
      <c r="M579">
        <f t="shared" si="56"/>
        <v>40</v>
      </c>
    </row>
    <row r="580" spans="1:13" x14ac:dyDescent="0.3">
      <c r="A580" t="str">
        <f>B580&amp;-COUNTIF($B$4:B580,B580)</f>
        <v>h-375-9</v>
      </c>
      <c r="B580" s="8" t="s">
        <v>635</v>
      </c>
      <c r="C580" s="8"/>
      <c r="D580" s="48" t="s">
        <v>638</v>
      </c>
      <c r="E580" s="9">
        <v>100000</v>
      </c>
      <c r="F580">
        <f t="shared" si="55"/>
        <v>40</v>
      </c>
      <c r="H580" t="str">
        <f>I580&amp;-COUNTIF($I$5:I580,I580)</f>
        <v>h-338-3</v>
      </c>
      <c r="I580" s="48" t="s">
        <v>32</v>
      </c>
      <c r="J580" s="8"/>
      <c r="L580" s="9">
        <v>22200</v>
      </c>
      <c r="M580">
        <f t="shared" si="56"/>
        <v>40</v>
      </c>
    </row>
    <row r="581" spans="1:13" x14ac:dyDescent="0.3">
      <c r="A581" t="str">
        <f>B581&amp;-COUNTIF($B$4:B581,B581)</f>
        <v>abl-13</v>
      </c>
      <c r="B581" s="8" t="s">
        <v>9</v>
      </c>
      <c r="C581" s="8"/>
      <c r="D581" s="48" t="s">
        <v>639</v>
      </c>
      <c r="E581" s="9">
        <v>600000</v>
      </c>
      <c r="F581">
        <f t="shared" si="55"/>
        <v>40</v>
      </c>
      <c r="H581" t="str">
        <f>I581&amp;-COUNTIF($I$5:I581,I581)</f>
        <v>hadi-27</v>
      </c>
      <c r="I581" s="48" t="s">
        <v>198</v>
      </c>
      <c r="J581" s="8"/>
      <c r="L581" s="9">
        <v>154170</v>
      </c>
      <c r="M581">
        <f t="shared" si="56"/>
        <v>40</v>
      </c>
    </row>
    <row r="582" spans="1:13" x14ac:dyDescent="0.3">
      <c r="A582" t="str">
        <f>B582&amp;-COUNTIF($B$4:B582,B582)</f>
        <v>h-485-2</v>
      </c>
      <c r="B582" s="8" t="s">
        <v>636</v>
      </c>
      <c r="C582" s="8"/>
      <c r="D582" s="48" t="s">
        <v>350</v>
      </c>
      <c r="E582" s="9">
        <v>850000</v>
      </c>
      <c r="F582">
        <f t="shared" si="55"/>
        <v>40</v>
      </c>
      <c r="H582" t="str">
        <f>I582&amp;-COUNTIF($I$5:I582,I582)</f>
        <v>0</v>
      </c>
      <c r="J582" s="8"/>
      <c r="L582" s="9"/>
      <c r="M582">
        <f t="shared" si="56"/>
        <v>0</v>
      </c>
    </row>
    <row r="583" spans="1:13" x14ac:dyDescent="0.3">
      <c r="A583" t="str">
        <f>B583&amp;-COUNTIF($B$4:B583,B583)</f>
        <v>D-81-5</v>
      </c>
      <c r="B583" s="8" t="s">
        <v>141</v>
      </c>
      <c r="C583" s="8"/>
      <c r="D583" s="48" t="s">
        <v>350</v>
      </c>
      <c r="E583" s="9">
        <v>30000</v>
      </c>
      <c r="F583">
        <f t="shared" si="55"/>
        <v>40</v>
      </c>
      <c r="H583" t="str">
        <f>I583&amp;-COUNTIF($I$5:I583,I583)</f>
        <v>0</v>
      </c>
      <c r="J583" s="8"/>
      <c r="L583" s="9"/>
      <c r="M583">
        <f t="shared" si="56"/>
        <v>0</v>
      </c>
    </row>
    <row r="584" spans="1:13" x14ac:dyDescent="0.3">
      <c r="A584" t="str">
        <f>B584&amp;-COUNTIF($B$4:B584,B584)</f>
        <v>dobai islamic-4</v>
      </c>
      <c r="B584" s="8" t="s">
        <v>12</v>
      </c>
      <c r="C584" s="8"/>
      <c r="D584" s="48" t="s">
        <v>640</v>
      </c>
      <c r="E584" s="9">
        <v>32000</v>
      </c>
      <c r="F584">
        <f t="shared" si="55"/>
        <v>40</v>
      </c>
      <c r="H584" t="str">
        <f>I584&amp;-COUNTIF($I$5:I584,I584)</f>
        <v>0</v>
      </c>
      <c r="J584" s="8"/>
      <c r="L584" s="9"/>
    </row>
    <row r="585" spans="1:13" x14ac:dyDescent="0.3">
      <c r="A585" t="str">
        <f>B585&amp;-COUNTIF($B$4:B585,B585)</f>
        <v>0</v>
      </c>
      <c r="B585" s="13"/>
      <c r="C585" s="60" t="s">
        <v>641</v>
      </c>
      <c r="D585" s="53"/>
      <c r="E585" s="53"/>
      <c r="F585" s="24">
        <v>41</v>
      </c>
      <c r="G585" s="14"/>
      <c r="H585" s="24" t="str">
        <f>I585&amp;-COUNTIF($I$5:I585,I585)</f>
        <v>0</v>
      </c>
      <c r="I585" s="14"/>
      <c r="J585" s="13"/>
      <c r="K585" s="14"/>
      <c r="L585" s="15"/>
      <c r="M585" s="24">
        <v>41</v>
      </c>
    </row>
    <row r="586" spans="1:13" x14ac:dyDescent="0.3">
      <c r="A586" t="str">
        <f>B586&amp;-COUNTIF($B$4:B586,B586)</f>
        <v>MASOOD HABIB 1-1</v>
      </c>
      <c r="B586" s="8" t="s">
        <v>207</v>
      </c>
      <c r="C586" s="8"/>
      <c r="D586" s="48" t="s">
        <v>374</v>
      </c>
      <c r="E586" s="9">
        <v>600000</v>
      </c>
      <c r="F586">
        <f t="shared" ref="F586:F605" si="57">IF(E586&gt;0,F585,0)</f>
        <v>41</v>
      </c>
      <c r="H586" t="str">
        <f>I586&amp;-COUNTIF($I$5:I586,I586)</f>
        <v>C.F-9</v>
      </c>
      <c r="I586" s="48" t="s">
        <v>303</v>
      </c>
      <c r="J586" s="8"/>
      <c r="K586" s="48" t="s">
        <v>560</v>
      </c>
      <c r="L586" s="9">
        <v>600000</v>
      </c>
      <c r="M586">
        <f t="shared" ref="M586:M605" si="58">IF(L586&gt;0,M585,0)</f>
        <v>41</v>
      </c>
    </row>
    <row r="587" spans="1:13" x14ac:dyDescent="0.3">
      <c r="A587" t="str">
        <f>B587&amp;-COUNTIF($B$4:B587,B587)</f>
        <v>H-338-1</v>
      </c>
      <c r="B587" s="8" t="s">
        <v>614</v>
      </c>
      <c r="C587" s="8"/>
      <c r="E587" s="9">
        <v>22200</v>
      </c>
      <c r="F587">
        <f t="shared" si="57"/>
        <v>41</v>
      </c>
      <c r="H587" t="str">
        <f>I587&amp;-COUNTIF($I$5:I587,I587)</f>
        <v>D-114/1-7</v>
      </c>
      <c r="I587" s="48" t="s">
        <v>142</v>
      </c>
      <c r="J587" s="8"/>
      <c r="K587" s="48" t="s">
        <v>642</v>
      </c>
      <c r="L587" s="9">
        <v>89000</v>
      </c>
      <c r="M587">
        <f t="shared" si="58"/>
        <v>41</v>
      </c>
    </row>
    <row r="588" spans="1:13" x14ac:dyDescent="0.3">
      <c r="A588" t="str">
        <f>B588&amp;-COUNTIF($B$4:B588,B588)</f>
        <v>Prime-86-2</v>
      </c>
      <c r="B588" s="8" t="s">
        <v>135</v>
      </c>
      <c r="C588" s="8"/>
      <c r="D588" s="48" t="s">
        <v>643</v>
      </c>
      <c r="E588" s="9">
        <v>217000</v>
      </c>
      <c r="F588">
        <f t="shared" si="57"/>
        <v>41</v>
      </c>
      <c r="H588" t="str">
        <f>I588&amp;-COUNTIF($I$5:I588,I588)</f>
        <v>brokry-1</v>
      </c>
      <c r="I588" s="48" t="s">
        <v>192</v>
      </c>
      <c r="J588" s="8"/>
      <c r="K588" s="48" t="s">
        <v>626</v>
      </c>
      <c r="L588" s="9">
        <v>31000</v>
      </c>
      <c r="M588">
        <f t="shared" si="58"/>
        <v>41</v>
      </c>
    </row>
    <row r="589" spans="1:13" x14ac:dyDescent="0.3">
      <c r="A589" t="str">
        <f>B589&amp;-COUNTIF($B$4:B589,B589)</f>
        <v>dobai islamic-5</v>
      </c>
      <c r="B589" s="8" t="s">
        <v>12</v>
      </c>
      <c r="C589" s="8"/>
      <c r="D589" s="48" t="s">
        <v>644</v>
      </c>
      <c r="E589" s="9">
        <v>50000</v>
      </c>
      <c r="F589">
        <f t="shared" si="57"/>
        <v>41</v>
      </c>
      <c r="H589" t="str">
        <f>I589&amp;-COUNTIF($I$5:I589,I589)</f>
        <v>D-114/1-8</v>
      </c>
      <c r="I589" s="48" t="s">
        <v>142</v>
      </c>
      <c r="J589" s="8"/>
      <c r="K589" s="48" t="s">
        <v>645</v>
      </c>
      <c r="L589" s="9">
        <v>50000</v>
      </c>
      <c r="M589">
        <f t="shared" si="58"/>
        <v>41</v>
      </c>
    </row>
    <row r="590" spans="1:13" x14ac:dyDescent="0.3">
      <c r="A590" t="str">
        <f>B590&amp;-COUNTIF($B$4:B590,B590)</f>
        <v>Khan Market-3</v>
      </c>
      <c r="B590" s="8" t="s">
        <v>615</v>
      </c>
      <c r="C590" s="8"/>
      <c r="D590" s="48" t="s">
        <v>646</v>
      </c>
      <c r="E590" s="9">
        <v>6000000</v>
      </c>
      <c r="F590">
        <f t="shared" si="57"/>
        <v>41</v>
      </c>
      <c r="H590" t="str">
        <f>I590&amp;-COUNTIF($I$5:I590,I590)</f>
        <v>ROYAL HOUSE-2</v>
      </c>
      <c r="I590" s="48" t="s">
        <v>185</v>
      </c>
      <c r="J590" s="8"/>
      <c r="K590" s="48" t="s">
        <v>647</v>
      </c>
      <c r="L590" s="9">
        <v>126000</v>
      </c>
      <c r="M590">
        <f t="shared" si="58"/>
        <v>41</v>
      </c>
    </row>
    <row r="591" spans="1:13" x14ac:dyDescent="0.3">
      <c r="A591" t="str">
        <f>B591&amp;-COUNTIF($B$4:B591,B591)</f>
        <v>Abdul Rehman-11</v>
      </c>
      <c r="B591" s="8" t="s">
        <v>190</v>
      </c>
      <c r="C591" s="8"/>
      <c r="D591" s="48" t="s">
        <v>144</v>
      </c>
      <c r="E591" s="9">
        <v>500000</v>
      </c>
      <c r="F591">
        <f t="shared" si="57"/>
        <v>41</v>
      </c>
      <c r="H591" t="str">
        <f>I591&amp;-COUNTIF($I$5:I591,I591)</f>
        <v>H-362+363-1</v>
      </c>
      <c r="I591" s="48" t="s">
        <v>50</v>
      </c>
      <c r="J591" s="8"/>
      <c r="K591" s="48" t="s">
        <v>644</v>
      </c>
      <c r="L591" s="9">
        <v>1850000</v>
      </c>
      <c r="M591">
        <f t="shared" si="58"/>
        <v>41</v>
      </c>
    </row>
    <row r="592" spans="1:13" x14ac:dyDescent="0.3">
      <c r="A592" t="str">
        <f>B592&amp;-COUNTIF($B$4:B592,B592)</f>
        <v>HUMZA IMRAN-1</v>
      </c>
      <c r="B592" s="8" t="s">
        <v>648</v>
      </c>
      <c r="C592" s="8"/>
      <c r="D592" s="48" t="s">
        <v>649</v>
      </c>
      <c r="E592" s="9">
        <v>1500000</v>
      </c>
      <c r="F592">
        <f t="shared" si="57"/>
        <v>41</v>
      </c>
      <c r="H592" t="str">
        <f>I592&amp;-COUNTIF($I$5:I592,I592)</f>
        <v>Misc Prime-11</v>
      </c>
      <c r="I592" s="48" t="s">
        <v>136</v>
      </c>
      <c r="J592" s="8"/>
      <c r="K592" s="48" t="s">
        <v>650</v>
      </c>
      <c r="L592" s="9">
        <v>1000000</v>
      </c>
      <c r="M592">
        <f t="shared" si="58"/>
        <v>41</v>
      </c>
    </row>
    <row r="593" spans="1:13" x14ac:dyDescent="0.3">
      <c r="A593" t="str">
        <f>B593&amp;-COUNTIF($B$4:B593,B593)</f>
        <v>dobai islamic-6</v>
      </c>
      <c r="B593" s="8" t="s">
        <v>12</v>
      </c>
      <c r="C593" s="8"/>
      <c r="D593" s="48" t="s">
        <v>651</v>
      </c>
      <c r="E593" s="9">
        <v>100000</v>
      </c>
      <c r="F593">
        <f t="shared" si="57"/>
        <v>41</v>
      </c>
      <c r="H593" t="str">
        <f>I593&amp;-COUNTIF($I$5:I593,I593)</f>
        <v>Zahid Hero-16</v>
      </c>
      <c r="I593" s="48" t="s">
        <v>401</v>
      </c>
      <c r="J593" s="8"/>
      <c r="K593" s="48" t="s">
        <v>74</v>
      </c>
      <c r="L593" s="9">
        <v>2484000</v>
      </c>
      <c r="M593">
        <f t="shared" si="58"/>
        <v>41</v>
      </c>
    </row>
    <row r="594" spans="1:13" x14ac:dyDescent="0.3">
      <c r="A594" t="str">
        <f>B594&amp;-COUNTIF($B$4:B594,B594)</f>
        <v>dobai islamic-7</v>
      </c>
      <c r="B594" s="8" t="s">
        <v>12</v>
      </c>
      <c r="C594" s="8"/>
      <c r="D594" s="48" t="s">
        <v>74</v>
      </c>
      <c r="E594" s="9">
        <v>464000</v>
      </c>
      <c r="F594">
        <f t="shared" si="57"/>
        <v>41</v>
      </c>
      <c r="H594" t="str">
        <f>I594&amp;-COUNTIF($I$5:I594,I594)</f>
        <v>E-28-1</v>
      </c>
      <c r="I594" s="48" t="s">
        <v>144</v>
      </c>
      <c r="J594" s="8"/>
      <c r="L594" s="9">
        <v>4000000</v>
      </c>
      <c r="M594">
        <f t="shared" si="58"/>
        <v>41</v>
      </c>
    </row>
    <row r="595" spans="1:13" x14ac:dyDescent="0.3">
      <c r="A595" t="str">
        <f>B595&amp;-COUNTIF($B$4:B595,B595)</f>
        <v>dobai islamic-8</v>
      </c>
      <c r="B595" s="8" t="s">
        <v>12</v>
      </c>
      <c r="C595" s="8"/>
      <c r="D595" s="48" t="s">
        <v>652</v>
      </c>
      <c r="E595" s="9">
        <v>48000</v>
      </c>
      <c r="F595">
        <f t="shared" si="57"/>
        <v>41</v>
      </c>
      <c r="H595" t="str">
        <f>I595&amp;-COUNTIF($I$5:I595,I595)</f>
        <v>Misc Prime-12</v>
      </c>
      <c r="I595" s="48" t="s">
        <v>136</v>
      </c>
      <c r="J595" s="8"/>
      <c r="K595" s="48" t="s">
        <v>503</v>
      </c>
      <c r="L595" s="9">
        <v>100000</v>
      </c>
      <c r="M595">
        <f t="shared" si="58"/>
        <v>41</v>
      </c>
    </row>
    <row r="596" spans="1:13" x14ac:dyDescent="0.3">
      <c r="A596" t="str">
        <f>B596&amp;-COUNTIF($B$4:B596,B596)</f>
        <v>MASOOD HABIB 1-2</v>
      </c>
      <c r="B596" s="8" t="s">
        <v>207</v>
      </c>
      <c r="C596" s="8"/>
      <c r="D596" s="48" t="s">
        <v>653</v>
      </c>
      <c r="E596" s="9">
        <v>912400</v>
      </c>
      <c r="F596">
        <f t="shared" si="57"/>
        <v>41</v>
      </c>
      <c r="H596" t="str">
        <f>I596&amp;-COUNTIF($I$5:I596,I596)</f>
        <v>C.F-10</v>
      </c>
      <c r="I596" s="48" t="s">
        <v>303</v>
      </c>
      <c r="J596" s="8"/>
      <c r="K596" s="48" t="s">
        <v>654</v>
      </c>
      <c r="L596" s="9">
        <v>1000000</v>
      </c>
      <c r="M596">
        <f t="shared" si="58"/>
        <v>41</v>
      </c>
    </row>
    <row r="597" spans="1:13" x14ac:dyDescent="0.3">
      <c r="A597" t="str">
        <f>B597&amp;-COUNTIF($B$4:B597,B597)</f>
        <v>C.F-7</v>
      </c>
      <c r="B597" s="8" t="s">
        <v>303</v>
      </c>
      <c r="C597" s="8"/>
      <c r="D597" s="48" t="s">
        <v>655</v>
      </c>
      <c r="E597" s="9">
        <v>1000000</v>
      </c>
      <c r="F597">
        <f t="shared" si="57"/>
        <v>41</v>
      </c>
      <c r="H597" t="str">
        <f>I597&amp;-COUNTIF($I$5:I597,I597)</f>
        <v>C.F-11</v>
      </c>
      <c r="I597" s="48" t="s">
        <v>303</v>
      </c>
      <c r="J597" s="8"/>
      <c r="K597" s="48" t="s">
        <v>656</v>
      </c>
      <c r="L597" s="9">
        <v>912400</v>
      </c>
      <c r="M597">
        <f t="shared" si="58"/>
        <v>41</v>
      </c>
    </row>
    <row r="598" spans="1:13" x14ac:dyDescent="0.3">
      <c r="A598" t="str">
        <f>B598&amp;-COUNTIF($B$4:B598,B598)</f>
        <v>c.f-8</v>
      </c>
      <c r="B598" s="8" t="s">
        <v>193</v>
      </c>
      <c r="C598" s="8"/>
      <c r="D598" s="48" t="s">
        <v>560</v>
      </c>
      <c r="E598" s="9">
        <v>225500</v>
      </c>
      <c r="F598">
        <f t="shared" si="57"/>
        <v>41</v>
      </c>
      <c r="H598" t="str">
        <f>I598&amp;-COUNTIF($I$5:I598,I598)</f>
        <v>zik-2</v>
      </c>
      <c r="I598" s="48" t="s">
        <v>633</v>
      </c>
      <c r="J598" s="8"/>
      <c r="K598" s="48" t="s">
        <v>634</v>
      </c>
      <c r="L598" s="9">
        <v>1400000</v>
      </c>
      <c r="M598">
        <f t="shared" si="58"/>
        <v>41</v>
      </c>
    </row>
    <row r="599" spans="1:13" x14ac:dyDescent="0.3">
      <c r="A599" t="str">
        <f>B599&amp;-COUNTIF($B$4:B599,B599)</f>
        <v>ABL-14</v>
      </c>
      <c r="B599" s="8" t="s">
        <v>357</v>
      </c>
      <c r="C599" s="8"/>
      <c r="D599" s="48" t="s">
        <v>657</v>
      </c>
      <c r="E599" s="9">
        <v>500000</v>
      </c>
      <c r="F599">
        <f t="shared" si="57"/>
        <v>41</v>
      </c>
      <c r="H599" t="str">
        <f>I599&amp;-COUNTIF($I$5:I599,I599)</f>
        <v>MUSHTAQ CHEEMA-1</v>
      </c>
      <c r="I599" s="48" t="s">
        <v>211</v>
      </c>
      <c r="J599" s="8"/>
      <c r="K599" s="48" t="s">
        <v>317</v>
      </c>
      <c r="L599" s="9">
        <v>1000000</v>
      </c>
      <c r="M599">
        <f t="shared" si="58"/>
        <v>41</v>
      </c>
    </row>
    <row r="600" spans="1:13" x14ac:dyDescent="0.3">
      <c r="A600" t="str">
        <f>B600&amp;-COUNTIF($B$4:B600,B600)</f>
        <v>ABL locker-3</v>
      </c>
      <c r="B600" s="8" t="s">
        <v>444</v>
      </c>
      <c r="C600" s="8"/>
      <c r="D600" s="48" t="s">
        <v>256</v>
      </c>
      <c r="E600" s="9">
        <v>1650000</v>
      </c>
      <c r="F600">
        <f t="shared" si="57"/>
        <v>41</v>
      </c>
      <c r="H600" t="str">
        <f>I600&amp;-COUNTIF($I$5:I600,I600)</f>
        <v>misc shop-28</v>
      </c>
      <c r="I600" s="48" t="s">
        <v>209</v>
      </c>
      <c r="J600" s="8"/>
      <c r="K600" s="48" t="s">
        <v>658</v>
      </c>
      <c r="L600" s="9">
        <v>15000</v>
      </c>
      <c r="M600">
        <f t="shared" si="58"/>
        <v>41</v>
      </c>
    </row>
    <row r="601" spans="1:13" x14ac:dyDescent="0.3">
      <c r="A601" t="str">
        <f>B601&amp;-COUNTIF($B$4:B601,B601)</f>
        <v>c.f-9</v>
      </c>
      <c r="B601" s="8" t="s">
        <v>193</v>
      </c>
      <c r="C601" s="8"/>
      <c r="D601" s="48" t="s">
        <v>659</v>
      </c>
      <c r="E601" s="9">
        <v>100000</v>
      </c>
      <c r="F601">
        <f t="shared" si="57"/>
        <v>41</v>
      </c>
      <c r="H601" t="str">
        <f>I601&amp;-COUNTIF($I$5:I601,I601)</f>
        <v>HADI-28</v>
      </c>
      <c r="I601" s="48" t="s">
        <v>269</v>
      </c>
      <c r="J601" s="8"/>
      <c r="L601" s="9">
        <v>56622</v>
      </c>
      <c r="M601">
        <f t="shared" si="58"/>
        <v>41</v>
      </c>
    </row>
    <row r="602" spans="1:13" x14ac:dyDescent="0.3">
      <c r="A602" t="str">
        <f>B602&amp;-COUNTIF($B$4:B602,B602)</f>
        <v>MASOOD HABIB 1-3</v>
      </c>
      <c r="B602" s="8" t="s">
        <v>207</v>
      </c>
      <c r="C602" s="8"/>
      <c r="E602" s="9">
        <v>1500000</v>
      </c>
      <c r="F602">
        <f t="shared" si="57"/>
        <v>41</v>
      </c>
      <c r="H602" t="str">
        <f>I602&amp;-COUNTIF($I$5:I602,I602)</f>
        <v>dobai islamic-5</v>
      </c>
      <c r="I602" s="48" t="s">
        <v>12</v>
      </c>
      <c r="J602" s="8"/>
      <c r="K602" s="48" t="s">
        <v>660</v>
      </c>
      <c r="L602" s="9">
        <v>464000</v>
      </c>
      <c r="M602">
        <f t="shared" si="58"/>
        <v>41</v>
      </c>
    </row>
    <row r="603" spans="1:13" x14ac:dyDescent="0.3">
      <c r="A603" t="str">
        <f>B603&amp;-COUNTIF($B$4:B603,B603)</f>
        <v>Meezan Irfan-40</v>
      </c>
      <c r="B603" s="8" t="s">
        <v>15</v>
      </c>
      <c r="C603" s="8"/>
      <c r="D603" s="48" t="s">
        <v>661</v>
      </c>
      <c r="E603" s="9">
        <v>700000</v>
      </c>
      <c r="F603">
        <f t="shared" si="57"/>
        <v>41</v>
      </c>
      <c r="H603" t="str">
        <f>I603&amp;-COUNTIF($I$5:I603,I603)</f>
        <v>Zakat-15</v>
      </c>
      <c r="I603" s="48" t="s">
        <v>227</v>
      </c>
      <c r="J603" s="8"/>
      <c r="L603" s="9">
        <v>10000</v>
      </c>
      <c r="M603">
        <f t="shared" si="58"/>
        <v>41</v>
      </c>
    </row>
    <row r="604" spans="1:13" x14ac:dyDescent="0.3">
      <c r="A604" t="str">
        <f>B604&amp;-COUNTIF($B$4:B604,B604)</f>
        <v>0</v>
      </c>
      <c r="B604" s="8"/>
      <c r="C604" s="8"/>
      <c r="E604" s="9"/>
      <c r="F604">
        <f t="shared" si="57"/>
        <v>0</v>
      </c>
      <c r="H604" t="str">
        <f>I604&amp;-COUNTIF($I$5:I604,I604)</f>
        <v>Meezan Irfan-37</v>
      </c>
      <c r="I604" s="48" t="s">
        <v>15</v>
      </c>
      <c r="J604" s="8"/>
      <c r="L604" s="9">
        <v>1500000</v>
      </c>
      <c r="M604">
        <f t="shared" si="58"/>
        <v>41</v>
      </c>
    </row>
    <row r="605" spans="1:13" x14ac:dyDescent="0.3">
      <c r="A605" t="str">
        <f>B605&amp;-COUNTIF($B$4:B605,B605)</f>
        <v>0</v>
      </c>
      <c r="B605" s="8"/>
      <c r="C605" s="8"/>
      <c r="E605" s="9"/>
      <c r="F605">
        <f t="shared" si="57"/>
        <v>0</v>
      </c>
      <c r="H605" t="str">
        <f>I605&amp;-COUNTIF($I$5:I605,I605)</f>
        <v>H-362+363-2</v>
      </c>
      <c r="I605" s="48" t="s">
        <v>50</v>
      </c>
      <c r="J605" s="8"/>
      <c r="L605" s="9">
        <v>700000</v>
      </c>
      <c r="M605">
        <f t="shared" si="58"/>
        <v>41</v>
      </c>
    </row>
    <row r="606" spans="1:13" x14ac:dyDescent="0.3">
      <c r="A606" t="str">
        <f>B606&amp;-COUNTIF($B$4:B606,B606)</f>
        <v>0</v>
      </c>
      <c r="B606" s="13"/>
      <c r="C606" s="60" t="s">
        <v>662</v>
      </c>
      <c r="D606" s="53"/>
      <c r="E606" s="15"/>
      <c r="F606" s="24">
        <v>42</v>
      </c>
      <c r="G606" s="14">
        <v>42</v>
      </c>
      <c r="H606" s="24" t="str">
        <f>I606&amp;-COUNTIF($I$5:I606,I606)</f>
        <v>0</v>
      </c>
      <c r="I606" s="14"/>
      <c r="J606" s="13"/>
      <c r="K606" s="14"/>
      <c r="L606" s="15"/>
      <c r="M606" s="24">
        <v>42</v>
      </c>
    </row>
    <row r="607" spans="1:13" x14ac:dyDescent="0.3">
      <c r="A607" t="str">
        <f>B607&amp;-COUNTIF($B$4:B607,B607)</f>
        <v>Abdul Razak-1</v>
      </c>
      <c r="B607" s="33" t="s">
        <v>663</v>
      </c>
      <c r="C607" s="8"/>
      <c r="D607" s="48" t="s">
        <v>15</v>
      </c>
      <c r="E607" s="9">
        <v>1000000</v>
      </c>
      <c r="F607">
        <f t="shared" ref="F607:F616" si="59">IF(E607&gt;0,F606,0)</f>
        <v>42</v>
      </c>
      <c r="H607" t="str">
        <f>I607&amp;-COUNTIF($I$5:I607,I607)</f>
        <v>Meezan Irfan-38</v>
      </c>
      <c r="I607" s="48" t="s">
        <v>15</v>
      </c>
      <c r="J607" s="8"/>
      <c r="K607" s="48" t="s">
        <v>664</v>
      </c>
      <c r="L607" s="9">
        <v>1000000</v>
      </c>
      <c r="M607">
        <f t="shared" ref="M607:M616" si="60">IF(L607&gt;0,M606,0)</f>
        <v>42</v>
      </c>
    </row>
    <row r="608" spans="1:13" x14ac:dyDescent="0.3">
      <c r="A608" t="str">
        <f>B608&amp;-COUNTIF($B$4:B608,B608)</f>
        <v>H-410-1</v>
      </c>
      <c r="B608" s="33" t="s">
        <v>68</v>
      </c>
      <c r="C608" s="8"/>
      <c r="D608" s="48" t="s">
        <v>15</v>
      </c>
      <c r="E608" s="9">
        <v>400000</v>
      </c>
      <c r="F608">
        <f t="shared" si="59"/>
        <v>42</v>
      </c>
      <c r="H608" t="str">
        <f>I608&amp;-COUNTIF($I$5:I608,I608)</f>
        <v>Meezan Irfan-39</v>
      </c>
      <c r="I608" s="48" t="s">
        <v>15</v>
      </c>
      <c r="J608" s="8"/>
      <c r="K608" s="48">
        <v>410</v>
      </c>
      <c r="L608" s="9">
        <v>400000</v>
      </c>
      <c r="M608">
        <f t="shared" si="60"/>
        <v>42</v>
      </c>
    </row>
    <row r="609" spans="1:13" x14ac:dyDescent="0.3">
      <c r="A609" t="str">
        <f>B609&amp;-COUNTIF($B$4:B609,B609)</f>
        <v>YOUSSAF TEX-4</v>
      </c>
      <c r="B609" s="8" t="s">
        <v>224</v>
      </c>
      <c r="C609" s="8"/>
      <c r="E609" s="9">
        <v>500000</v>
      </c>
      <c r="F609">
        <f t="shared" si="59"/>
        <v>42</v>
      </c>
      <c r="H609" t="str">
        <f>I609&amp;-COUNTIF($I$5:I609,I609)</f>
        <v>L-1+2-1</v>
      </c>
      <c r="I609" s="48" t="s">
        <v>155</v>
      </c>
      <c r="J609" s="8"/>
      <c r="K609" s="48" t="s">
        <v>660</v>
      </c>
      <c r="L609" s="9">
        <v>1000000</v>
      </c>
      <c r="M609">
        <f t="shared" si="60"/>
        <v>42</v>
      </c>
    </row>
    <row r="610" spans="1:13" x14ac:dyDescent="0.3">
      <c r="A610" t="str">
        <f>B610&amp;-COUNTIF($B$4:B610,B610)</f>
        <v>L-1+2-1</v>
      </c>
      <c r="B610" s="33" t="s">
        <v>155</v>
      </c>
      <c r="C610" s="8"/>
      <c r="D610" s="48" t="s">
        <v>665</v>
      </c>
      <c r="E610" s="9">
        <v>100000</v>
      </c>
      <c r="F610">
        <f t="shared" si="59"/>
        <v>42</v>
      </c>
      <c r="H610" t="str">
        <f>I610&amp;-COUNTIF($I$5:I610,I610)</f>
        <v>MUSHTAQ CHEEMA-2</v>
      </c>
      <c r="I610" s="48" t="s">
        <v>211</v>
      </c>
      <c r="J610" s="8"/>
      <c r="K610" s="48" t="s">
        <v>335</v>
      </c>
      <c r="L610" s="9">
        <v>1000000</v>
      </c>
      <c r="M610">
        <f t="shared" si="60"/>
        <v>42</v>
      </c>
    </row>
    <row r="611" spans="1:13" x14ac:dyDescent="0.3">
      <c r="A611" t="str">
        <f>B611&amp;-COUNTIF($B$4:B611,B611)</f>
        <v>L-117-6</v>
      </c>
      <c r="B611" s="8" t="s">
        <v>156</v>
      </c>
      <c r="C611" s="8"/>
      <c r="D611" s="48" t="s">
        <v>666</v>
      </c>
      <c r="E611" s="9">
        <v>600000</v>
      </c>
      <c r="F611">
        <f t="shared" si="59"/>
        <v>42</v>
      </c>
      <c r="H611" t="str">
        <f>I611&amp;-COUNTIF($I$5:I611,I611)</f>
        <v>Misc Prime-13</v>
      </c>
      <c r="I611" s="48" t="s">
        <v>136</v>
      </c>
      <c r="J611" s="8"/>
      <c r="K611" s="48" t="s">
        <v>503</v>
      </c>
      <c r="L611" s="9">
        <v>710000</v>
      </c>
      <c r="M611">
        <f t="shared" si="60"/>
        <v>42</v>
      </c>
    </row>
    <row r="612" spans="1:13" x14ac:dyDescent="0.3">
      <c r="A612" t="str">
        <f>B612&amp;-COUNTIF($B$4:B612,B612)</f>
        <v>H-335 TO 342-5</v>
      </c>
      <c r="B612" s="8" t="s">
        <v>28</v>
      </c>
      <c r="C612" s="8"/>
      <c r="D612" s="48" t="s">
        <v>667</v>
      </c>
      <c r="E612" s="9">
        <v>500000</v>
      </c>
      <c r="F612">
        <f t="shared" si="59"/>
        <v>42</v>
      </c>
      <c r="H612" t="str">
        <f>I612&amp;-COUNTIF($I$5:I612,I612)</f>
        <v>H-362+363-3</v>
      </c>
      <c r="I612" s="48" t="s">
        <v>50</v>
      </c>
      <c r="J612" s="8"/>
      <c r="K612" s="48" t="s">
        <v>668</v>
      </c>
      <c r="L612" s="9">
        <v>350000</v>
      </c>
      <c r="M612">
        <f t="shared" si="60"/>
        <v>42</v>
      </c>
    </row>
    <row r="613" spans="1:13" x14ac:dyDescent="0.3">
      <c r="A613" t="str">
        <f>B613&amp;-COUNTIF($B$4:B613,B613)</f>
        <v>Misc Prime-1</v>
      </c>
      <c r="B613" s="8" t="s">
        <v>136</v>
      </c>
      <c r="C613" s="8"/>
      <c r="D613" s="48" t="s">
        <v>669</v>
      </c>
      <c r="E613" s="9">
        <v>710000</v>
      </c>
      <c r="F613">
        <f t="shared" si="59"/>
        <v>42</v>
      </c>
      <c r="H613" t="str">
        <f>I613&amp;-COUNTIF($I$5:I613,I613)</f>
        <v>H-362+363-4</v>
      </c>
      <c r="I613" s="48" t="s">
        <v>50</v>
      </c>
      <c r="J613" s="8"/>
      <c r="K613" s="48" t="s">
        <v>670</v>
      </c>
      <c r="L613" s="9">
        <v>100000</v>
      </c>
      <c r="M613">
        <f t="shared" si="60"/>
        <v>42</v>
      </c>
    </row>
    <row r="614" spans="1:13" x14ac:dyDescent="0.3">
      <c r="A614" t="str">
        <f>B614&amp;-COUNTIF($B$4:B614,B614)</f>
        <v>c.f-10</v>
      </c>
      <c r="B614" s="8" t="s">
        <v>193</v>
      </c>
      <c r="C614" s="8"/>
      <c r="D614" s="48" t="s">
        <v>671</v>
      </c>
      <c r="E614" s="9">
        <v>350000</v>
      </c>
      <c r="F614">
        <f t="shared" si="59"/>
        <v>42</v>
      </c>
      <c r="H614" t="str">
        <f>I614&amp;-COUNTIF($I$5:I614,I614)</f>
        <v>Zahid Hero-17</v>
      </c>
      <c r="I614" s="48" t="s">
        <v>401</v>
      </c>
      <c r="J614" s="8"/>
      <c r="K614" s="48" t="s">
        <v>672</v>
      </c>
      <c r="L614" s="9">
        <v>2400000</v>
      </c>
      <c r="M614">
        <f t="shared" si="60"/>
        <v>42</v>
      </c>
    </row>
    <row r="615" spans="1:13" x14ac:dyDescent="0.3">
      <c r="A615" t="str">
        <f>B615&amp;-COUNTIF($B$4:B615,B615)</f>
        <v>0</v>
      </c>
      <c r="B615" s="8"/>
      <c r="C615" s="8"/>
      <c r="E615" s="9"/>
      <c r="F615">
        <f t="shared" si="59"/>
        <v>0</v>
      </c>
      <c r="H615" t="str">
        <f>I615&amp;-COUNTIF($I$5:I615,I615)</f>
        <v>Zakat-16</v>
      </c>
      <c r="I615" s="48" t="s">
        <v>227</v>
      </c>
      <c r="J615" s="8"/>
      <c r="K615" s="48" t="s">
        <v>673</v>
      </c>
      <c r="L615" s="9">
        <v>12150</v>
      </c>
      <c r="M615">
        <f t="shared" si="60"/>
        <v>42</v>
      </c>
    </row>
    <row r="616" spans="1:13" x14ac:dyDescent="0.3">
      <c r="A616" t="str">
        <f>B616&amp;-COUNTIF($B$4:B616,B616)</f>
        <v>0</v>
      </c>
      <c r="B616" s="8"/>
      <c r="C616" s="8"/>
      <c r="E616" s="9"/>
      <c r="F616">
        <f t="shared" si="59"/>
        <v>0</v>
      </c>
      <c r="H616" t="str">
        <f>I616&amp;-COUNTIF($I$5:I616,I616)</f>
        <v>hadi-29</v>
      </c>
      <c r="I616" s="48" t="s">
        <v>198</v>
      </c>
      <c r="J616" s="8"/>
      <c r="L616" s="9">
        <v>2000</v>
      </c>
      <c r="M616">
        <f t="shared" si="60"/>
        <v>42</v>
      </c>
    </row>
    <row r="617" spans="1:13" x14ac:dyDescent="0.3">
      <c r="A617" t="str">
        <f>B617&amp;-COUNTIF($B$4:B617,B617)</f>
        <v>0</v>
      </c>
      <c r="B617" s="13"/>
      <c r="C617" s="13"/>
      <c r="D617" s="14"/>
      <c r="E617" s="15"/>
      <c r="F617" s="24">
        <v>43</v>
      </c>
      <c r="G617" s="14">
        <v>43</v>
      </c>
      <c r="H617" s="24" t="str">
        <f>I617&amp;-COUNTIF($I$5:I617,I617)</f>
        <v>0</v>
      </c>
      <c r="I617" s="14"/>
      <c r="J617" s="13"/>
      <c r="K617" s="14"/>
      <c r="L617" s="15"/>
      <c r="M617" s="24">
        <v>43</v>
      </c>
    </row>
    <row r="618" spans="1:13" x14ac:dyDescent="0.3">
      <c r="A618" t="str">
        <f>B618&amp;-COUNTIF($B$4:B618,B618)</f>
        <v>0</v>
      </c>
      <c r="B618" s="8"/>
      <c r="C618" s="8"/>
      <c r="E618" s="9"/>
      <c r="F618">
        <f t="shared" ref="F618:F681" si="61">IF(E618&gt;0,F617,0)</f>
        <v>0</v>
      </c>
      <c r="H618" t="str">
        <f>I618&amp;-COUNTIF($I$5:I618,I618)</f>
        <v>0</v>
      </c>
      <c r="J618" s="8"/>
      <c r="L618" s="9"/>
      <c r="M618">
        <f t="shared" ref="M618:M681" si="62">IF(L618&gt;0,M617,0)</f>
        <v>0</v>
      </c>
    </row>
    <row r="619" spans="1:13" x14ac:dyDescent="0.3">
      <c r="A619" t="str">
        <f>B619&amp;-COUNTIF($B$4:B619,B619)</f>
        <v>0</v>
      </c>
      <c r="B619" s="8"/>
      <c r="C619" s="8"/>
      <c r="E619" s="9"/>
      <c r="F619">
        <f t="shared" si="61"/>
        <v>0</v>
      </c>
      <c r="H619" t="str">
        <f>I619&amp;-COUNTIF($I$5:I619,I619)</f>
        <v>0</v>
      </c>
      <c r="J619" s="8"/>
      <c r="L619" s="9"/>
      <c r="M619">
        <f t="shared" si="62"/>
        <v>0</v>
      </c>
    </row>
    <row r="620" spans="1:13" x14ac:dyDescent="0.3">
      <c r="A620" t="str">
        <f>B620&amp;-COUNTIF($B$4:B620,B620)</f>
        <v>0</v>
      </c>
      <c r="B620" s="8"/>
      <c r="C620" s="8"/>
      <c r="E620" s="9"/>
      <c r="F620">
        <f t="shared" si="61"/>
        <v>0</v>
      </c>
      <c r="H620" t="str">
        <f>I620&amp;-COUNTIF($I$5:I620,I620)</f>
        <v>0</v>
      </c>
      <c r="J620" s="8"/>
      <c r="L620" s="9"/>
      <c r="M620">
        <f t="shared" si="62"/>
        <v>0</v>
      </c>
    </row>
    <row r="621" spans="1:13" x14ac:dyDescent="0.3">
      <c r="A621" t="str">
        <f>B621&amp;-COUNTIF($B$4:B621,B621)</f>
        <v>0</v>
      </c>
      <c r="B621" s="8"/>
      <c r="C621" s="8"/>
      <c r="E621" s="9"/>
      <c r="F621">
        <f t="shared" si="61"/>
        <v>0</v>
      </c>
      <c r="H621" t="str">
        <f>I621&amp;-COUNTIF($I$5:I621,I621)</f>
        <v>0</v>
      </c>
      <c r="J621" s="8"/>
      <c r="L621" s="9"/>
      <c r="M621">
        <f t="shared" si="62"/>
        <v>0</v>
      </c>
    </row>
    <row r="622" spans="1:13" x14ac:dyDescent="0.3">
      <c r="A622" t="str">
        <f>B622&amp;-COUNTIF($B$4:B622,B622)</f>
        <v>0</v>
      </c>
      <c r="B622" s="8"/>
      <c r="C622" s="8"/>
      <c r="E622" s="9"/>
      <c r="F622">
        <f t="shared" si="61"/>
        <v>0</v>
      </c>
      <c r="H622" t="str">
        <f>I622&amp;-COUNTIF($I$5:I622,I622)</f>
        <v>0</v>
      </c>
      <c r="J622" s="8"/>
      <c r="L622" s="9"/>
      <c r="M622">
        <f t="shared" si="62"/>
        <v>0</v>
      </c>
    </row>
    <row r="623" spans="1:13" x14ac:dyDescent="0.3">
      <c r="A623" t="str">
        <f>B623&amp;-COUNTIF($B$4:B623,B623)</f>
        <v>0</v>
      </c>
      <c r="B623" s="8"/>
      <c r="C623" s="8"/>
      <c r="E623" s="9"/>
      <c r="F623">
        <f t="shared" si="61"/>
        <v>0</v>
      </c>
      <c r="H623" t="str">
        <f>I623&amp;-COUNTIF($I$5:I623,I623)</f>
        <v>0</v>
      </c>
      <c r="J623" s="8"/>
      <c r="L623" s="9"/>
      <c r="M623">
        <f t="shared" si="62"/>
        <v>0</v>
      </c>
    </row>
    <row r="624" spans="1:13" x14ac:dyDescent="0.3">
      <c r="A624" t="str">
        <f>B624&amp;-COUNTIF($B$4:B624,B624)</f>
        <v>0</v>
      </c>
      <c r="B624" s="8"/>
      <c r="C624" s="8"/>
      <c r="E624" s="9"/>
      <c r="F624">
        <f t="shared" si="61"/>
        <v>0</v>
      </c>
      <c r="H624" t="str">
        <f>I624&amp;-COUNTIF($I$5:I624,I624)</f>
        <v>0</v>
      </c>
      <c r="J624" s="8"/>
      <c r="L624" s="9"/>
      <c r="M624">
        <f t="shared" si="62"/>
        <v>0</v>
      </c>
    </row>
    <row r="625" spans="1:13" x14ac:dyDescent="0.3">
      <c r="A625" t="str">
        <f>B625&amp;-COUNTIF($B$4:B625,B625)</f>
        <v>0</v>
      </c>
      <c r="B625" s="8"/>
      <c r="C625" s="8"/>
      <c r="E625" s="9"/>
      <c r="F625">
        <f t="shared" si="61"/>
        <v>0</v>
      </c>
      <c r="H625" t="str">
        <f>I625&amp;-COUNTIF($I$5:I625,I625)</f>
        <v>0</v>
      </c>
      <c r="J625" s="8"/>
      <c r="L625" s="9"/>
      <c r="M625">
        <f t="shared" si="62"/>
        <v>0</v>
      </c>
    </row>
    <row r="626" spans="1:13" x14ac:dyDescent="0.3">
      <c r="A626" t="str">
        <f>B626&amp;-COUNTIF($B$4:B626,B626)</f>
        <v>0</v>
      </c>
      <c r="B626" s="8"/>
      <c r="C626" s="8"/>
      <c r="E626" s="9"/>
      <c r="F626">
        <f t="shared" si="61"/>
        <v>0</v>
      </c>
      <c r="H626" t="str">
        <f>I626&amp;-COUNTIF($I$5:I626,I626)</f>
        <v>0</v>
      </c>
      <c r="J626" s="8"/>
      <c r="L626" s="9"/>
      <c r="M626">
        <f t="shared" si="62"/>
        <v>0</v>
      </c>
    </row>
    <row r="627" spans="1:13" x14ac:dyDescent="0.3">
      <c r="A627" t="str">
        <f>B627&amp;-COUNTIF($B$4:B627,B627)</f>
        <v>0</v>
      </c>
      <c r="B627" s="8"/>
      <c r="C627" s="8"/>
      <c r="E627" s="9"/>
      <c r="F627">
        <f t="shared" si="61"/>
        <v>0</v>
      </c>
      <c r="H627" t="str">
        <f>I627&amp;-COUNTIF($I$5:I627,I627)</f>
        <v>0</v>
      </c>
      <c r="J627" s="8"/>
      <c r="L627" s="9"/>
      <c r="M627">
        <f t="shared" si="62"/>
        <v>0</v>
      </c>
    </row>
    <row r="628" spans="1:13" x14ac:dyDescent="0.3">
      <c r="A628" t="str">
        <f>B628&amp;-COUNTIF($B$4:B628,B628)</f>
        <v>0</v>
      </c>
      <c r="B628" s="8"/>
      <c r="C628" s="8"/>
      <c r="E628" s="9"/>
      <c r="F628">
        <f t="shared" si="61"/>
        <v>0</v>
      </c>
      <c r="H628" t="str">
        <f>I628&amp;-COUNTIF($I$5:I628,I628)</f>
        <v>0</v>
      </c>
      <c r="J628" s="8"/>
      <c r="L628" s="9"/>
      <c r="M628">
        <f t="shared" si="62"/>
        <v>0</v>
      </c>
    </row>
    <row r="629" spans="1:13" x14ac:dyDescent="0.3">
      <c r="A629" t="str">
        <f>B629&amp;-COUNTIF($B$4:B629,B629)</f>
        <v>0</v>
      </c>
      <c r="B629" s="8"/>
      <c r="C629" s="8"/>
      <c r="E629" s="9"/>
      <c r="F629">
        <f t="shared" si="61"/>
        <v>0</v>
      </c>
      <c r="H629" t="str">
        <f>I629&amp;-COUNTIF($I$5:I629,I629)</f>
        <v>0</v>
      </c>
      <c r="J629" s="8"/>
      <c r="L629" s="9"/>
      <c r="M629">
        <f t="shared" si="62"/>
        <v>0</v>
      </c>
    </row>
    <row r="630" spans="1:13" x14ac:dyDescent="0.3">
      <c r="A630" t="str">
        <f>B630&amp;-COUNTIF($B$4:B630,B630)</f>
        <v>0</v>
      </c>
      <c r="B630" s="8"/>
      <c r="C630" s="8"/>
      <c r="E630" s="9"/>
      <c r="F630">
        <f t="shared" si="61"/>
        <v>0</v>
      </c>
      <c r="H630" t="str">
        <f>I630&amp;-COUNTIF($I$5:I630,I630)</f>
        <v>0</v>
      </c>
      <c r="J630" s="8"/>
      <c r="L630" s="9"/>
      <c r="M630">
        <f t="shared" si="62"/>
        <v>0</v>
      </c>
    </row>
    <row r="631" spans="1:13" x14ac:dyDescent="0.3">
      <c r="A631" t="str">
        <f>B631&amp;-COUNTIF($B$4:B631,B631)</f>
        <v>0</v>
      </c>
      <c r="B631" s="8"/>
      <c r="C631" s="8"/>
      <c r="E631" s="9"/>
      <c r="F631">
        <f t="shared" si="61"/>
        <v>0</v>
      </c>
      <c r="H631" t="str">
        <f>I631&amp;-COUNTIF($I$5:I631,I631)</f>
        <v>0</v>
      </c>
      <c r="J631" s="8"/>
      <c r="L631" s="9"/>
      <c r="M631">
        <f t="shared" si="62"/>
        <v>0</v>
      </c>
    </row>
    <row r="632" spans="1:13" x14ac:dyDescent="0.3">
      <c r="A632" t="str">
        <f>B632&amp;-COUNTIF($B$4:B632,B632)</f>
        <v>0</v>
      </c>
      <c r="B632" s="8"/>
      <c r="C632" s="8"/>
      <c r="E632" s="9"/>
      <c r="F632">
        <f t="shared" si="61"/>
        <v>0</v>
      </c>
      <c r="H632" t="str">
        <f>I632&amp;-COUNTIF($I$5:I632,I632)</f>
        <v>0</v>
      </c>
      <c r="J632" s="8"/>
      <c r="L632" s="9"/>
      <c r="M632">
        <f t="shared" si="62"/>
        <v>0</v>
      </c>
    </row>
    <row r="633" spans="1:13" x14ac:dyDescent="0.3">
      <c r="A633" t="str">
        <f>B633&amp;-COUNTIF($B$4:B633,B633)</f>
        <v>0</v>
      </c>
      <c r="B633" s="8"/>
      <c r="C633" s="8"/>
      <c r="E633" s="9"/>
      <c r="F633">
        <f t="shared" si="61"/>
        <v>0</v>
      </c>
      <c r="H633" t="str">
        <f>I633&amp;-COUNTIF($I$5:I633,I633)</f>
        <v>0</v>
      </c>
      <c r="J633" s="8"/>
      <c r="L633" s="9"/>
      <c r="M633">
        <f t="shared" si="62"/>
        <v>0</v>
      </c>
    </row>
    <row r="634" spans="1:13" x14ac:dyDescent="0.3">
      <c r="A634" t="str">
        <f>B634&amp;-COUNTIF($B$4:B634,B634)</f>
        <v>0</v>
      </c>
      <c r="B634" s="8"/>
      <c r="C634" s="8"/>
      <c r="E634" s="9"/>
      <c r="F634">
        <f t="shared" si="61"/>
        <v>0</v>
      </c>
      <c r="H634" t="str">
        <f>I634&amp;-COUNTIF($I$5:I634,I634)</f>
        <v>0</v>
      </c>
      <c r="J634" s="8"/>
      <c r="L634" s="9"/>
      <c r="M634">
        <f t="shared" si="62"/>
        <v>0</v>
      </c>
    </row>
    <row r="635" spans="1:13" x14ac:dyDescent="0.3">
      <c r="A635" t="str">
        <f>B635&amp;-COUNTIF($B$4:B635,B635)</f>
        <v>0</v>
      </c>
      <c r="B635" s="8"/>
      <c r="C635" s="8"/>
      <c r="E635" s="9"/>
      <c r="F635">
        <f t="shared" si="61"/>
        <v>0</v>
      </c>
      <c r="H635" t="str">
        <f>I635&amp;-COUNTIF($I$5:I635,I635)</f>
        <v>0</v>
      </c>
      <c r="J635" s="8"/>
      <c r="L635" s="9"/>
      <c r="M635">
        <f t="shared" si="62"/>
        <v>0</v>
      </c>
    </row>
    <row r="636" spans="1:13" x14ac:dyDescent="0.3">
      <c r="A636" t="str">
        <f>B636&amp;-COUNTIF($B$4:B636,B636)</f>
        <v>0</v>
      </c>
      <c r="B636" s="8"/>
      <c r="C636" s="8"/>
      <c r="E636" s="9"/>
      <c r="F636">
        <f t="shared" si="61"/>
        <v>0</v>
      </c>
      <c r="H636" t="str">
        <f>I636&amp;-COUNTIF($I$5:I636,I636)</f>
        <v>0</v>
      </c>
      <c r="J636" s="8"/>
      <c r="L636" s="9"/>
      <c r="M636">
        <f t="shared" si="62"/>
        <v>0</v>
      </c>
    </row>
    <row r="637" spans="1:13" x14ac:dyDescent="0.3">
      <c r="A637" t="str">
        <f>B637&amp;-COUNTIF($B$4:B637,B637)</f>
        <v>0</v>
      </c>
      <c r="B637" s="8"/>
      <c r="C637" s="8"/>
      <c r="E637" s="9"/>
      <c r="F637">
        <f t="shared" si="61"/>
        <v>0</v>
      </c>
      <c r="H637" t="str">
        <f>I637&amp;-COUNTIF($I$5:I637,I637)</f>
        <v>0</v>
      </c>
      <c r="J637" s="8"/>
      <c r="L637" s="9"/>
      <c r="M637">
        <f t="shared" si="62"/>
        <v>0</v>
      </c>
    </row>
    <row r="638" spans="1:13" x14ac:dyDescent="0.3">
      <c r="A638" t="str">
        <f>B638&amp;-COUNTIF($B$4:B638,B638)</f>
        <v>0</v>
      </c>
      <c r="B638" s="8"/>
      <c r="C638" s="8"/>
      <c r="E638" s="9"/>
      <c r="F638">
        <f t="shared" si="61"/>
        <v>0</v>
      </c>
      <c r="H638" t="str">
        <f>I638&amp;-COUNTIF($I$5:I638,I638)</f>
        <v>0</v>
      </c>
      <c r="J638" s="8"/>
      <c r="L638" s="9"/>
      <c r="M638">
        <f t="shared" si="62"/>
        <v>0</v>
      </c>
    </row>
    <row r="639" spans="1:13" x14ac:dyDescent="0.3">
      <c r="A639" t="str">
        <f>B639&amp;-COUNTIF($B$4:B639,B639)</f>
        <v>0</v>
      </c>
      <c r="B639" s="8"/>
      <c r="C639" s="8"/>
      <c r="E639" s="9"/>
      <c r="F639">
        <f t="shared" si="61"/>
        <v>0</v>
      </c>
      <c r="H639" t="str">
        <f>I639&amp;-COUNTIF($I$5:I639,I639)</f>
        <v>0</v>
      </c>
      <c r="J639" s="8"/>
      <c r="L639" s="9"/>
      <c r="M639">
        <f t="shared" si="62"/>
        <v>0</v>
      </c>
    </row>
    <row r="640" spans="1:13" x14ac:dyDescent="0.3">
      <c r="A640" t="str">
        <f>B640&amp;-COUNTIF($B$4:B640,B640)</f>
        <v>0</v>
      </c>
      <c r="B640" s="8"/>
      <c r="C640" s="8"/>
      <c r="E640" s="9"/>
      <c r="F640">
        <f t="shared" si="61"/>
        <v>0</v>
      </c>
      <c r="H640" t="str">
        <f>I640&amp;-COUNTIF($I$5:I640,I640)</f>
        <v>0</v>
      </c>
      <c r="J640" s="8"/>
      <c r="L640" s="9"/>
      <c r="M640">
        <f t="shared" si="62"/>
        <v>0</v>
      </c>
    </row>
    <row r="641" spans="1:13" x14ac:dyDescent="0.3">
      <c r="A641" t="str">
        <f>B641&amp;-COUNTIF($B$4:B641,B641)</f>
        <v>0</v>
      </c>
      <c r="B641" s="8"/>
      <c r="C641" s="8"/>
      <c r="E641" s="9"/>
      <c r="F641">
        <f t="shared" si="61"/>
        <v>0</v>
      </c>
      <c r="H641" t="str">
        <f>I641&amp;-COUNTIF($I$5:I641,I641)</f>
        <v>0</v>
      </c>
      <c r="J641" s="8"/>
      <c r="L641" s="9"/>
      <c r="M641">
        <f t="shared" si="62"/>
        <v>0</v>
      </c>
    </row>
    <row r="642" spans="1:13" x14ac:dyDescent="0.3">
      <c r="A642" t="str">
        <f>B642&amp;-COUNTIF($B$4:B642,B642)</f>
        <v>0</v>
      </c>
      <c r="B642" s="8"/>
      <c r="C642" s="8"/>
      <c r="E642" s="9"/>
      <c r="F642">
        <f t="shared" si="61"/>
        <v>0</v>
      </c>
      <c r="H642" t="str">
        <f>I642&amp;-COUNTIF($I$5:I642,I642)</f>
        <v>0</v>
      </c>
      <c r="J642" s="8"/>
      <c r="L642" s="9"/>
      <c r="M642">
        <f t="shared" si="62"/>
        <v>0</v>
      </c>
    </row>
    <row r="643" spans="1:13" x14ac:dyDescent="0.3">
      <c r="A643" t="str">
        <f>B643&amp;-COUNTIF($B$4:B643,B643)</f>
        <v>0</v>
      </c>
      <c r="B643" s="8"/>
      <c r="C643" s="8"/>
      <c r="E643" s="9"/>
      <c r="F643">
        <f t="shared" si="61"/>
        <v>0</v>
      </c>
      <c r="H643" t="str">
        <f>I643&amp;-COUNTIF($I$5:I643,I643)</f>
        <v>0</v>
      </c>
      <c r="J643" s="8"/>
      <c r="L643" s="9"/>
      <c r="M643">
        <f t="shared" si="62"/>
        <v>0</v>
      </c>
    </row>
    <row r="644" spans="1:13" x14ac:dyDescent="0.3">
      <c r="A644" t="str">
        <f>B644&amp;-COUNTIF($B$4:B644,B644)</f>
        <v>0</v>
      </c>
      <c r="B644" s="8"/>
      <c r="C644" s="8"/>
      <c r="E644" s="9"/>
      <c r="F644">
        <f t="shared" si="61"/>
        <v>0</v>
      </c>
      <c r="H644" t="str">
        <f>I644&amp;-COUNTIF($I$5:I644,I644)</f>
        <v>0</v>
      </c>
      <c r="J644" s="8"/>
      <c r="L644" s="9"/>
      <c r="M644">
        <f t="shared" si="62"/>
        <v>0</v>
      </c>
    </row>
    <row r="645" spans="1:13" x14ac:dyDescent="0.3">
      <c r="A645" t="str">
        <f>B645&amp;-COUNTIF($B$4:B645,B645)</f>
        <v>0</v>
      </c>
      <c r="B645" s="8"/>
      <c r="C645" s="8"/>
      <c r="E645" s="9"/>
      <c r="F645">
        <f t="shared" si="61"/>
        <v>0</v>
      </c>
      <c r="H645" t="str">
        <f>I645&amp;-COUNTIF($I$5:I645,I645)</f>
        <v>0</v>
      </c>
      <c r="J645" s="8"/>
      <c r="L645" s="9"/>
      <c r="M645">
        <f t="shared" si="62"/>
        <v>0</v>
      </c>
    </row>
    <row r="646" spans="1:13" x14ac:dyDescent="0.3">
      <c r="A646" t="str">
        <f>B646&amp;-COUNTIF($B$4:B646,B646)</f>
        <v>0</v>
      </c>
      <c r="B646" s="8"/>
      <c r="C646" s="8"/>
      <c r="E646" s="9"/>
      <c r="F646">
        <f t="shared" si="61"/>
        <v>0</v>
      </c>
      <c r="H646" t="str">
        <f>I646&amp;-COUNTIF($I$5:I646,I646)</f>
        <v>0</v>
      </c>
      <c r="J646" s="8"/>
      <c r="L646" s="9"/>
      <c r="M646">
        <f t="shared" si="62"/>
        <v>0</v>
      </c>
    </row>
    <row r="647" spans="1:13" x14ac:dyDescent="0.3">
      <c r="A647" t="str">
        <f>B647&amp;-COUNTIF($B$4:B647,B647)</f>
        <v>0</v>
      </c>
      <c r="B647" s="8"/>
      <c r="C647" s="8"/>
      <c r="E647" s="9"/>
      <c r="F647">
        <f t="shared" si="61"/>
        <v>0</v>
      </c>
      <c r="H647" t="str">
        <f>I647&amp;-COUNTIF($I$5:I647,I647)</f>
        <v>0</v>
      </c>
      <c r="J647" s="8"/>
      <c r="L647" s="9"/>
      <c r="M647">
        <f t="shared" si="62"/>
        <v>0</v>
      </c>
    </row>
    <row r="648" spans="1:13" x14ac:dyDescent="0.3">
      <c r="A648" t="str">
        <f>B648&amp;-COUNTIF($B$4:B648,B648)</f>
        <v>0</v>
      </c>
      <c r="B648" s="8"/>
      <c r="C648" s="8"/>
      <c r="E648" s="9"/>
      <c r="F648">
        <f t="shared" si="61"/>
        <v>0</v>
      </c>
      <c r="H648" t="str">
        <f>I648&amp;-COUNTIF($I$5:I648,I648)</f>
        <v>0</v>
      </c>
      <c r="J648" s="8"/>
      <c r="L648" s="9"/>
      <c r="M648">
        <f t="shared" si="62"/>
        <v>0</v>
      </c>
    </row>
    <row r="649" spans="1:13" x14ac:dyDescent="0.3">
      <c r="A649" t="str">
        <f>B649&amp;-COUNTIF($B$4:B649,B649)</f>
        <v>0</v>
      </c>
      <c r="B649" s="8"/>
      <c r="C649" s="8"/>
      <c r="E649" s="9"/>
      <c r="F649">
        <f t="shared" si="61"/>
        <v>0</v>
      </c>
      <c r="H649" t="str">
        <f>I649&amp;-COUNTIF($I$5:I649,I649)</f>
        <v>0</v>
      </c>
      <c r="J649" s="8"/>
      <c r="L649" s="9"/>
      <c r="M649">
        <f t="shared" si="62"/>
        <v>0</v>
      </c>
    </row>
    <row r="650" spans="1:13" x14ac:dyDescent="0.3">
      <c r="A650" t="str">
        <f>B650&amp;-COUNTIF($B$4:B650,B650)</f>
        <v>0</v>
      </c>
      <c r="B650" s="8"/>
      <c r="C650" s="8"/>
      <c r="E650" s="9"/>
      <c r="F650">
        <f t="shared" si="61"/>
        <v>0</v>
      </c>
      <c r="H650" t="str">
        <f>I650&amp;-COUNTIF($I$5:I650,I650)</f>
        <v>0</v>
      </c>
      <c r="J650" s="8"/>
      <c r="L650" s="9"/>
      <c r="M650">
        <f t="shared" si="62"/>
        <v>0</v>
      </c>
    </row>
    <row r="651" spans="1:13" x14ac:dyDescent="0.3">
      <c r="A651" t="str">
        <f>B651&amp;-COUNTIF($B$4:B651,B651)</f>
        <v>0</v>
      </c>
      <c r="B651" s="8"/>
      <c r="C651" s="8"/>
      <c r="E651" s="9"/>
      <c r="F651">
        <f t="shared" si="61"/>
        <v>0</v>
      </c>
      <c r="H651" t="str">
        <f>I651&amp;-COUNTIF($I$5:I651,I651)</f>
        <v>0</v>
      </c>
      <c r="J651" s="8"/>
      <c r="L651" s="9"/>
      <c r="M651">
        <f t="shared" si="62"/>
        <v>0</v>
      </c>
    </row>
    <row r="652" spans="1:13" x14ac:dyDescent="0.3">
      <c r="A652" t="str">
        <f>B652&amp;-COUNTIF($B$4:B652,B652)</f>
        <v>0</v>
      </c>
      <c r="B652" s="8"/>
      <c r="C652" s="8"/>
      <c r="E652" s="9"/>
      <c r="F652">
        <f t="shared" si="61"/>
        <v>0</v>
      </c>
      <c r="H652" t="str">
        <f>I652&amp;-COUNTIF($I$5:I652,I652)</f>
        <v>0</v>
      </c>
      <c r="J652" s="8"/>
      <c r="L652" s="9"/>
      <c r="M652">
        <f t="shared" si="62"/>
        <v>0</v>
      </c>
    </row>
    <row r="653" spans="1:13" x14ac:dyDescent="0.3">
      <c r="A653" t="str">
        <f>B653&amp;-COUNTIF($B$4:B653,B653)</f>
        <v>0</v>
      </c>
      <c r="B653" s="8"/>
      <c r="C653" s="8"/>
      <c r="E653" s="9"/>
      <c r="F653">
        <f t="shared" si="61"/>
        <v>0</v>
      </c>
      <c r="H653" t="str">
        <f>I653&amp;-COUNTIF($I$5:I653,I653)</f>
        <v>0</v>
      </c>
      <c r="J653" s="8"/>
      <c r="L653" s="9"/>
      <c r="M653">
        <f t="shared" si="62"/>
        <v>0</v>
      </c>
    </row>
    <row r="654" spans="1:13" x14ac:dyDescent="0.3">
      <c r="A654" t="str">
        <f>B654&amp;-COUNTIF($B$4:B654,B654)</f>
        <v>0</v>
      </c>
      <c r="B654" s="8"/>
      <c r="C654" s="8"/>
      <c r="E654" s="9"/>
      <c r="F654">
        <f t="shared" si="61"/>
        <v>0</v>
      </c>
      <c r="H654" t="str">
        <f>I654&amp;-COUNTIF($I$5:I654,I654)</f>
        <v>0</v>
      </c>
      <c r="J654" s="8"/>
      <c r="L654" s="9"/>
      <c r="M654">
        <f t="shared" si="62"/>
        <v>0</v>
      </c>
    </row>
    <row r="655" spans="1:13" x14ac:dyDescent="0.3">
      <c r="A655" t="str">
        <f>B655&amp;-COUNTIF($B$4:B655,B655)</f>
        <v>0</v>
      </c>
      <c r="B655" s="8"/>
      <c r="C655" s="8"/>
      <c r="E655" s="9"/>
      <c r="F655">
        <f t="shared" si="61"/>
        <v>0</v>
      </c>
      <c r="H655" t="str">
        <f>I655&amp;-COUNTIF($I$5:I655,I655)</f>
        <v>0</v>
      </c>
      <c r="J655" s="8"/>
      <c r="L655" s="9"/>
      <c r="M655">
        <f t="shared" si="62"/>
        <v>0</v>
      </c>
    </row>
    <row r="656" spans="1:13" x14ac:dyDescent="0.3">
      <c r="A656" t="str">
        <f>B656&amp;-COUNTIF($B$4:B656,B656)</f>
        <v>0</v>
      </c>
      <c r="B656" s="8"/>
      <c r="C656" s="8"/>
      <c r="E656" s="9"/>
      <c r="F656">
        <f t="shared" si="61"/>
        <v>0</v>
      </c>
      <c r="H656" t="str">
        <f>I656&amp;-COUNTIF($I$5:I656,I656)</f>
        <v>0</v>
      </c>
      <c r="J656" s="8"/>
      <c r="L656" s="9"/>
      <c r="M656">
        <f t="shared" si="62"/>
        <v>0</v>
      </c>
    </row>
    <row r="657" spans="1:13" x14ac:dyDescent="0.3">
      <c r="A657" t="str">
        <f>B657&amp;-COUNTIF($B$4:B657,B657)</f>
        <v>0</v>
      </c>
      <c r="B657" s="8"/>
      <c r="C657" s="8"/>
      <c r="E657" s="9"/>
      <c r="F657">
        <f t="shared" si="61"/>
        <v>0</v>
      </c>
      <c r="H657" t="str">
        <f>I657&amp;-COUNTIF($I$5:I657,I657)</f>
        <v>0</v>
      </c>
      <c r="J657" s="8"/>
      <c r="L657" s="9"/>
      <c r="M657">
        <f t="shared" si="62"/>
        <v>0</v>
      </c>
    </row>
    <row r="658" spans="1:13" x14ac:dyDescent="0.3">
      <c r="A658" t="str">
        <f>B658&amp;-COUNTIF($B$4:B658,B658)</f>
        <v>0</v>
      </c>
      <c r="B658" s="8"/>
      <c r="C658" s="8"/>
      <c r="E658" s="9"/>
      <c r="F658">
        <f t="shared" si="61"/>
        <v>0</v>
      </c>
      <c r="H658" t="str">
        <f>I658&amp;-COUNTIF($I$5:I658,I658)</f>
        <v>0</v>
      </c>
      <c r="J658" s="8"/>
      <c r="L658" s="9"/>
      <c r="M658">
        <f t="shared" si="62"/>
        <v>0</v>
      </c>
    </row>
    <row r="659" spans="1:13" x14ac:dyDescent="0.3">
      <c r="A659" t="str">
        <f>B659&amp;-COUNTIF($B$4:B659,B659)</f>
        <v>0</v>
      </c>
      <c r="B659" s="8"/>
      <c r="C659" s="8"/>
      <c r="E659" s="9"/>
      <c r="F659">
        <f t="shared" si="61"/>
        <v>0</v>
      </c>
      <c r="H659" t="str">
        <f>I659&amp;-COUNTIF($I$5:I659,I659)</f>
        <v>0</v>
      </c>
      <c r="J659" s="8"/>
      <c r="L659" s="9"/>
      <c r="M659">
        <f t="shared" si="62"/>
        <v>0</v>
      </c>
    </row>
    <row r="660" spans="1:13" x14ac:dyDescent="0.3">
      <c r="A660" t="str">
        <f>B660&amp;-COUNTIF($B$4:B660,B660)</f>
        <v>0</v>
      </c>
      <c r="B660" s="8"/>
      <c r="C660" s="8"/>
      <c r="E660" s="9"/>
      <c r="F660">
        <f t="shared" si="61"/>
        <v>0</v>
      </c>
      <c r="H660" t="str">
        <f>I660&amp;-COUNTIF($I$5:I660,I660)</f>
        <v>0</v>
      </c>
      <c r="J660" s="8"/>
      <c r="L660" s="9"/>
      <c r="M660">
        <f t="shared" si="62"/>
        <v>0</v>
      </c>
    </row>
    <row r="661" spans="1:13" x14ac:dyDescent="0.3">
      <c r="A661" t="str">
        <f>B661&amp;-COUNTIF($B$4:B661,B661)</f>
        <v>0</v>
      </c>
      <c r="B661" s="8"/>
      <c r="C661" s="8"/>
      <c r="E661" s="9"/>
      <c r="F661">
        <f t="shared" si="61"/>
        <v>0</v>
      </c>
      <c r="H661" t="str">
        <f>I661&amp;-COUNTIF($I$5:I661,I661)</f>
        <v>0</v>
      </c>
      <c r="J661" s="8"/>
      <c r="L661" s="9"/>
      <c r="M661">
        <f t="shared" si="62"/>
        <v>0</v>
      </c>
    </row>
    <row r="662" spans="1:13" x14ac:dyDescent="0.3">
      <c r="A662" t="str">
        <f>B662&amp;-COUNTIF($B$4:B662,B662)</f>
        <v>0</v>
      </c>
      <c r="B662" s="8"/>
      <c r="C662" s="8"/>
      <c r="E662" s="9"/>
      <c r="F662">
        <f t="shared" si="61"/>
        <v>0</v>
      </c>
      <c r="H662" t="str">
        <f>I662&amp;-COUNTIF($I$5:I662,I662)</f>
        <v>0</v>
      </c>
      <c r="J662" s="8"/>
      <c r="L662" s="9"/>
      <c r="M662">
        <f t="shared" si="62"/>
        <v>0</v>
      </c>
    </row>
    <row r="663" spans="1:13" x14ac:dyDescent="0.3">
      <c r="A663" t="str">
        <f>B663&amp;-COUNTIF($B$4:B663,B663)</f>
        <v>0</v>
      </c>
      <c r="B663" s="8"/>
      <c r="C663" s="8"/>
      <c r="E663" s="9"/>
      <c r="F663">
        <f t="shared" si="61"/>
        <v>0</v>
      </c>
      <c r="H663" t="str">
        <f>I663&amp;-COUNTIF($I$5:I663,I663)</f>
        <v>0</v>
      </c>
      <c r="J663" s="8"/>
      <c r="L663" s="9"/>
      <c r="M663">
        <f t="shared" si="62"/>
        <v>0</v>
      </c>
    </row>
    <row r="664" spans="1:13" x14ac:dyDescent="0.3">
      <c r="A664" t="str">
        <f>B664&amp;-COUNTIF($B$4:B664,B664)</f>
        <v>0</v>
      </c>
      <c r="B664" s="8"/>
      <c r="C664" s="8"/>
      <c r="E664" s="9"/>
      <c r="F664">
        <f t="shared" si="61"/>
        <v>0</v>
      </c>
      <c r="H664" t="str">
        <f>I664&amp;-COUNTIF($I$5:I664,I664)</f>
        <v>0</v>
      </c>
      <c r="J664" s="8"/>
      <c r="L664" s="9"/>
      <c r="M664">
        <f t="shared" si="62"/>
        <v>0</v>
      </c>
    </row>
    <row r="665" spans="1:13" x14ac:dyDescent="0.3">
      <c r="A665" t="str">
        <f>B665&amp;-COUNTIF($B$4:B665,B665)</f>
        <v>0</v>
      </c>
      <c r="B665" s="8"/>
      <c r="C665" s="8"/>
      <c r="E665" s="9"/>
      <c r="F665">
        <f t="shared" si="61"/>
        <v>0</v>
      </c>
      <c r="H665" t="str">
        <f>I665&amp;-COUNTIF($I$5:I665,I665)</f>
        <v>0</v>
      </c>
      <c r="J665" s="8"/>
      <c r="L665" s="9"/>
      <c r="M665">
        <f t="shared" si="62"/>
        <v>0</v>
      </c>
    </row>
    <row r="666" spans="1:13" x14ac:dyDescent="0.3">
      <c r="A666" t="str">
        <f>B666&amp;-COUNTIF($B$4:B666,B666)</f>
        <v>0</v>
      </c>
      <c r="B666" s="8"/>
      <c r="C666" s="8"/>
      <c r="E666" s="9"/>
      <c r="F666">
        <f t="shared" si="61"/>
        <v>0</v>
      </c>
      <c r="H666" t="str">
        <f>I666&amp;-COUNTIF($I$5:I666,I666)</f>
        <v>0</v>
      </c>
      <c r="J666" s="8"/>
      <c r="L666" s="9"/>
      <c r="M666">
        <f t="shared" si="62"/>
        <v>0</v>
      </c>
    </row>
    <row r="667" spans="1:13" x14ac:dyDescent="0.3">
      <c r="A667" t="str">
        <f>B667&amp;-COUNTIF($B$4:B667,B667)</f>
        <v>0</v>
      </c>
      <c r="B667" s="8"/>
      <c r="C667" s="8"/>
      <c r="E667" s="9"/>
      <c r="F667">
        <f t="shared" si="61"/>
        <v>0</v>
      </c>
      <c r="H667" t="str">
        <f>I667&amp;-COUNTIF($I$5:I667,I667)</f>
        <v>0</v>
      </c>
      <c r="J667" s="8"/>
      <c r="L667" s="9"/>
      <c r="M667">
        <f t="shared" si="62"/>
        <v>0</v>
      </c>
    </row>
    <row r="668" spans="1:13" x14ac:dyDescent="0.3">
      <c r="A668" t="str">
        <f>B668&amp;-COUNTIF($B$4:B668,B668)</f>
        <v>0</v>
      </c>
      <c r="B668" s="8"/>
      <c r="C668" s="8"/>
      <c r="E668" s="9"/>
      <c r="F668">
        <f t="shared" si="61"/>
        <v>0</v>
      </c>
      <c r="H668" t="str">
        <f>I668&amp;-COUNTIF($I$5:I668,I668)</f>
        <v>0</v>
      </c>
      <c r="J668" s="8"/>
      <c r="L668" s="9"/>
      <c r="M668">
        <f t="shared" si="62"/>
        <v>0</v>
      </c>
    </row>
    <row r="669" spans="1:13" x14ac:dyDescent="0.3">
      <c r="A669" t="str">
        <f>B669&amp;-COUNTIF($B$4:B669,B669)</f>
        <v>0</v>
      </c>
      <c r="B669" s="8"/>
      <c r="C669" s="8"/>
      <c r="E669" s="9"/>
      <c r="F669">
        <f t="shared" si="61"/>
        <v>0</v>
      </c>
      <c r="H669" t="str">
        <f>I669&amp;-COUNTIF($I$5:I669,I669)</f>
        <v>0</v>
      </c>
      <c r="J669" s="8"/>
      <c r="L669" s="9"/>
      <c r="M669">
        <f t="shared" si="62"/>
        <v>0</v>
      </c>
    </row>
    <row r="670" spans="1:13" x14ac:dyDescent="0.3">
      <c r="A670" t="str">
        <f>B670&amp;-COUNTIF($B$4:B670,B670)</f>
        <v>0</v>
      </c>
      <c r="B670" s="8"/>
      <c r="C670" s="8"/>
      <c r="E670" s="9"/>
      <c r="F670">
        <f t="shared" si="61"/>
        <v>0</v>
      </c>
      <c r="H670" t="str">
        <f>I670&amp;-COUNTIF($I$5:I670,I670)</f>
        <v>0</v>
      </c>
      <c r="J670" s="8"/>
      <c r="L670" s="9"/>
      <c r="M670">
        <f t="shared" si="62"/>
        <v>0</v>
      </c>
    </row>
    <row r="671" spans="1:13" x14ac:dyDescent="0.3">
      <c r="A671" t="str">
        <f>B671&amp;-COUNTIF($B$4:B671,B671)</f>
        <v>0</v>
      </c>
      <c r="B671" s="8"/>
      <c r="C671" s="8"/>
      <c r="E671" s="9"/>
      <c r="F671">
        <f t="shared" si="61"/>
        <v>0</v>
      </c>
      <c r="H671" t="str">
        <f>I671&amp;-COUNTIF($I$5:I671,I671)</f>
        <v>0</v>
      </c>
      <c r="J671" s="8"/>
      <c r="L671" s="9"/>
      <c r="M671">
        <f t="shared" si="62"/>
        <v>0</v>
      </c>
    </row>
    <row r="672" spans="1:13" x14ac:dyDescent="0.3">
      <c r="A672" t="str">
        <f>B672&amp;-COUNTIF($B$4:B672,B672)</f>
        <v>0</v>
      </c>
      <c r="B672" s="8"/>
      <c r="C672" s="8"/>
      <c r="E672" s="9"/>
      <c r="F672">
        <f t="shared" si="61"/>
        <v>0</v>
      </c>
      <c r="H672" t="str">
        <f>I672&amp;-COUNTIF($I$5:I672,I672)</f>
        <v>0</v>
      </c>
      <c r="J672" s="8"/>
      <c r="L672" s="9"/>
      <c r="M672">
        <f t="shared" si="62"/>
        <v>0</v>
      </c>
    </row>
    <row r="673" spans="1:13" x14ac:dyDescent="0.3">
      <c r="A673" t="str">
        <f>B673&amp;-COUNTIF($B$4:B673,B673)</f>
        <v>0</v>
      </c>
      <c r="B673" s="8"/>
      <c r="C673" s="8"/>
      <c r="E673" s="9"/>
      <c r="F673">
        <f t="shared" si="61"/>
        <v>0</v>
      </c>
      <c r="H673" t="str">
        <f>I673&amp;-COUNTIF($I$5:I673,I673)</f>
        <v>0</v>
      </c>
      <c r="J673" s="8"/>
      <c r="L673" s="9"/>
      <c r="M673">
        <f t="shared" si="62"/>
        <v>0</v>
      </c>
    </row>
    <row r="674" spans="1:13" x14ac:dyDescent="0.3">
      <c r="A674" t="str">
        <f>B674&amp;-COUNTIF($B$4:B674,B674)</f>
        <v>0</v>
      </c>
      <c r="B674" s="8"/>
      <c r="C674" s="8"/>
      <c r="E674" s="9"/>
      <c r="F674">
        <f t="shared" si="61"/>
        <v>0</v>
      </c>
      <c r="H674" t="str">
        <f>I674&amp;-COUNTIF($I$5:I674,I674)</f>
        <v>0</v>
      </c>
      <c r="J674" s="8"/>
      <c r="L674" s="9"/>
      <c r="M674">
        <f t="shared" si="62"/>
        <v>0</v>
      </c>
    </row>
    <row r="675" spans="1:13" x14ac:dyDescent="0.3">
      <c r="A675" t="str">
        <f>B675&amp;-COUNTIF($B$4:B675,B675)</f>
        <v>0</v>
      </c>
      <c r="B675" s="8"/>
      <c r="C675" s="8"/>
      <c r="E675" s="9"/>
      <c r="F675">
        <f t="shared" si="61"/>
        <v>0</v>
      </c>
      <c r="H675" t="str">
        <f>I675&amp;-COUNTIF($I$5:I675,I675)</f>
        <v>0</v>
      </c>
      <c r="J675" s="8"/>
      <c r="L675" s="9"/>
      <c r="M675">
        <f t="shared" si="62"/>
        <v>0</v>
      </c>
    </row>
    <row r="676" spans="1:13" x14ac:dyDescent="0.3">
      <c r="A676" t="str">
        <f>B676&amp;-COUNTIF($B$4:B676,B676)</f>
        <v>0</v>
      </c>
      <c r="B676" s="8"/>
      <c r="C676" s="8"/>
      <c r="E676" s="9"/>
      <c r="F676">
        <f t="shared" si="61"/>
        <v>0</v>
      </c>
      <c r="H676" t="str">
        <f>I676&amp;-COUNTIF($I$5:I676,I676)</f>
        <v>0</v>
      </c>
      <c r="J676" s="8"/>
      <c r="L676" s="9"/>
      <c r="M676">
        <f t="shared" si="62"/>
        <v>0</v>
      </c>
    </row>
    <row r="677" spans="1:13" x14ac:dyDescent="0.3">
      <c r="A677" t="str">
        <f>B677&amp;-COUNTIF($B$4:B677,B677)</f>
        <v>0</v>
      </c>
      <c r="B677" s="8"/>
      <c r="C677" s="8"/>
      <c r="E677" s="9"/>
      <c r="F677">
        <f t="shared" si="61"/>
        <v>0</v>
      </c>
      <c r="H677" t="str">
        <f>I677&amp;-COUNTIF($I$5:I677,I677)</f>
        <v>0</v>
      </c>
      <c r="J677" s="8"/>
      <c r="L677" s="9"/>
      <c r="M677">
        <f t="shared" si="62"/>
        <v>0</v>
      </c>
    </row>
    <row r="678" spans="1:13" x14ac:dyDescent="0.3">
      <c r="A678" t="str">
        <f>B678&amp;-COUNTIF($B$4:B678,B678)</f>
        <v>0</v>
      </c>
      <c r="B678" s="8"/>
      <c r="C678" s="8"/>
      <c r="E678" s="9"/>
      <c r="F678">
        <f t="shared" si="61"/>
        <v>0</v>
      </c>
      <c r="H678" t="str">
        <f>I678&amp;-COUNTIF($I$5:I678,I678)</f>
        <v>0</v>
      </c>
      <c r="J678" s="8"/>
      <c r="L678" s="9"/>
      <c r="M678">
        <f t="shared" si="62"/>
        <v>0</v>
      </c>
    </row>
    <row r="679" spans="1:13" x14ac:dyDescent="0.3">
      <c r="A679" t="str">
        <f>B679&amp;-COUNTIF($B$4:B679,B679)</f>
        <v>0</v>
      </c>
      <c r="B679" s="8"/>
      <c r="C679" s="8"/>
      <c r="E679" s="9"/>
      <c r="F679">
        <f t="shared" si="61"/>
        <v>0</v>
      </c>
      <c r="H679" t="str">
        <f>I679&amp;-COUNTIF($I$5:I679,I679)</f>
        <v>0</v>
      </c>
      <c r="J679" s="8"/>
      <c r="L679" s="9"/>
      <c r="M679">
        <f t="shared" si="62"/>
        <v>0</v>
      </c>
    </row>
    <row r="680" spans="1:13" x14ac:dyDescent="0.3">
      <c r="A680" t="str">
        <f>B680&amp;-COUNTIF($B$4:B680,B680)</f>
        <v>0</v>
      </c>
      <c r="B680" s="8"/>
      <c r="C680" s="8"/>
      <c r="E680" s="9"/>
      <c r="F680">
        <f t="shared" si="61"/>
        <v>0</v>
      </c>
      <c r="H680" t="str">
        <f>I680&amp;-COUNTIF($I$5:I680,I680)</f>
        <v>0</v>
      </c>
      <c r="J680" s="8"/>
      <c r="L680" s="9"/>
      <c r="M680">
        <f t="shared" si="62"/>
        <v>0</v>
      </c>
    </row>
    <row r="681" spans="1:13" x14ac:dyDescent="0.3">
      <c r="A681" t="str">
        <f>B681&amp;-COUNTIF($B$4:B681,B681)</f>
        <v>0</v>
      </c>
      <c r="B681" s="8"/>
      <c r="C681" s="8"/>
      <c r="E681" s="9"/>
      <c r="F681">
        <f t="shared" si="61"/>
        <v>0</v>
      </c>
      <c r="H681" t="str">
        <f>I681&amp;-COUNTIF($I$5:I681,I681)</f>
        <v>0</v>
      </c>
      <c r="J681" s="8"/>
      <c r="L681" s="9"/>
      <c r="M681">
        <f t="shared" si="62"/>
        <v>0</v>
      </c>
    </row>
    <row r="682" spans="1:13" x14ac:dyDescent="0.3">
      <c r="A682" t="str">
        <f>B682&amp;-COUNTIF($B$4:B682,B682)</f>
        <v>0</v>
      </c>
      <c r="B682" s="8"/>
      <c r="C682" s="8"/>
      <c r="E682" s="9"/>
      <c r="F682">
        <f t="shared" ref="F682:F745" si="63">IF(E682&gt;0,F681,0)</f>
        <v>0</v>
      </c>
      <c r="H682" t="str">
        <f>I682&amp;-COUNTIF($I$5:I682,I682)</f>
        <v>0</v>
      </c>
      <c r="J682" s="8"/>
      <c r="L682" s="9"/>
      <c r="M682">
        <f t="shared" ref="M682:M745" si="64">IF(L682&gt;0,M681,0)</f>
        <v>0</v>
      </c>
    </row>
    <row r="683" spans="1:13" x14ac:dyDescent="0.3">
      <c r="A683" t="str">
        <f>B683&amp;-COUNTIF($B$4:B683,B683)</f>
        <v>0</v>
      </c>
      <c r="B683" s="8"/>
      <c r="C683" s="8"/>
      <c r="E683" s="9"/>
      <c r="F683">
        <f t="shared" si="63"/>
        <v>0</v>
      </c>
      <c r="H683" t="str">
        <f>I683&amp;-COUNTIF($I$5:I683,I683)</f>
        <v>0</v>
      </c>
      <c r="J683" s="8"/>
      <c r="L683" s="9"/>
      <c r="M683">
        <f t="shared" si="64"/>
        <v>0</v>
      </c>
    </row>
    <row r="684" spans="1:13" x14ac:dyDescent="0.3">
      <c r="A684" t="str">
        <f>B684&amp;-COUNTIF($B$4:B684,B684)</f>
        <v>0</v>
      </c>
      <c r="B684" s="8"/>
      <c r="C684" s="8"/>
      <c r="E684" s="9"/>
      <c r="F684">
        <f t="shared" si="63"/>
        <v>0</v>
      </c>
      <c r="H684" t="str">
        <f>I684&amp;-COUNTIF($I$5:I684,I684)</f>
        <v>0</v>
      </c>
      <c r="J684" s="8"/>
      <c r="L684" s="9"/>
      <c r="M684">
        <f t="shared" si="64"/>
        <v>0</v>
      </c>
    </row>
    <row r="685" spans="1:13" x14ac:dyDescent="0.3">
      <c r="A685" t="str">
        <f>B685&amp;-COUNTIF($B$4:B685,B685)</f>
        <v>0</v>
      </c>
      <c r="B685" s="8"/>
      <c r="C685" s="8"/>
      <c r="E685" s="9"/>
      <c r="F685">
        <f t="shared" si="63"/>
        <v>0</v>
      </c>
      <c r="H685" t="str">
        <f>I685&amp;-COUNTIF($I$5:I685,I685)</f>
        <v>0</v>
      </c>
      <c r="J685" s="8"/>
      <c r="L685" s="9"/>
      <c r="M685">
        <f t="shared" si="64"/>
        <v>0</v>
      </c>
    </row>
    <row r="686" spans="1:13" x14ac:dyDescent="0.3">
      <c r="A686" t="str">
        <f>B686&amp;-COUNTIF($B$4:B686,B686)</f>
        <v>0</v>
      </c>
      <c r="B686" s="8"/>
      <c r="C686" s="8"/>
      <c r="E686" s="9"/>
      <c r="F686">
        <f t="shared" si="63"/>
        <v>0</v>
      </c>
      <c r="H686" t="str">
        <f>I686&amp;-COUNTIF($I$5:I686,I686)</f>
        <v>0</v>
      </c>
      <c r="J686" s="8"/>
      <c r="L686" s="9"/>
      <c r="M686">
        <f t="shared" si="64"/>
        <v>0</v>
      </c>
    </row>
    <row r="687" spans="1:13" x14ac:dyDescent="0.3">
      <c r="A687" t="str">
        <f>B687&amp;-COUNTIF($B$4:B687,B687)</f>
        <v>0</v>
      </c>
      <c r="B687" s="8"/>
      <c r="C687" s="8"/>
      <c r="E687" s="9"/>
      <c r="F687">
        <f t="shared" si="63"/>
        <v>0</v>
      </c>
      <c r="H687" t="str">
        <f>I687&amp;-COUNTIF($I$5:I687,I687)</f>
        <v>0</v>
      </c>
      <c r="J687" s="8"/>
      <c r="L687" s="9"/>
      <c r="M687">
        <f t="shared" si="64"/>
        <v>0</v>
      </c>
    </row>
    <row r="688" spans="1:13" x14ac:dyDescent="0.3">
      <c r="A688" t="str">
        <f>B688&amp;-COUNTIF($B$4:B688,B688)</f>
        <v>0</v>
      </c>
      <c r="B688" s="8"/>
      <c r="C688" s="8"/>
      <c r="E688" s="9"/>
      <c r="F688">
        <f t="shared" si="63"/>
        <v>0</v>
      </c>
      <c r="H688" t="str">
        <f>I688&amp;-COUNTIF($I$5:I688,I688)</f>
        <v>0</v>
      </c>
      <c r="J688" s="8"/>
      <c r="L688" s="9"/>
      <c r="M688">
        <f t="shared" si="64"/>
        <v>0</v>
      </c>
    </row>
    <row r="689" spans="1:13" x14ac:dyDescent="0.3">
      <c r="A689" t="str">
        <f>B689&amp;-COUNTIF($B$4:B689,B689)</f>
        <v>0</v>
      </c>
      <c r="B689" s="8"/>
      <c r="C689" s="8"/>
      <c r="E689" s="9"/>
      <c r="F689">
        <f t="shared" si="63"/>
        <v>0</v>
      </c>
      <c r="H689" t="str">
        <f>I689&amp;-COUNTIF($I$5:I689,I689)</f>
        <v>0</v>
      </c>
      <c r="J689" s="8"/>
      <c r="L689" s="9"/>
      <c r="M689">
        <f t="shared" si="64"/>
        <v>0</v>
      </c>
    </row>
    <row r="690" spans="1:13" x14ac:dyDescent="0.3">
      <c r="A690" t="str">
        <f>B690&amp;-COUNTIF($B$4:B690,B690)</f>
        <v>0</v>
      </c>
      <c r="B690" s="8"/>
      <c r="C690" s="8"/>
      <c r="E690" s="9"/>
      <c r="F690">
        <f t="shared" si="63"/>
        <v>0</v>
      </c>
      <c r="H690" t="str">
        <f>I690&amp;-COUNTIF($I$5:I690,I690)</f>
        <v>0</v>
      </c>
      <c r="J690" s="8"/>
      <c r="L690" s="9"/>
      <c r="M690">
        <f t="shared" si="64"/>
        <v>0</v>
      </c>
    </row>
    <row r="691" spans="1:13" x14ac:dyDescent="0.3">
      <c r="A691" t="str">
        <f>B691&amp;-COUNTIF($B$4:B691,B691)</f>
        <v>0</v>
      </c>
      <c r="B691" s="8"/>
      <c r="C691" s="8"/>
      <c r="E691" s="9"/>
      <c r="F691">
        <f t="shared" si="63"/>
        <v>0</v>
      </c>
      <c r="H691" t="str">
        <f>I691&amp;-COUNTIF($I$5:I691,I691)</f>
        <v>0</v>
      </c>
      <c r="J691" s="8"/>
      <c r="L691" s="9"/>
      <c r="M691">
        <f t="shared" si="64"/>
        <v>0</v>
      </c>
    </row>
    <row r="692" spans="1:13" x14ac:dyDescent="0.3">
      <c r="A692" t="str">
        <f>B692&amp;-COUNTIF($B$4:B692,B692)</f>
        <v>0</v>
      </c>
      <c r="B692" s="8"/>
      <c r="C692" s="8"/>
      <c r="E692" s="9"/>
      <c r="F692">
        <f t="shared" si="63"/>
        <v>0</v>
      </c>
      <c r="H692" t="str">
        <f>I692&amp;-COUNTIF($I$5:I692,I692)</f>
        <v>0</v>
      </c>
      <c r="J692" s="8"/>
      <c r="L692" s="9"/>
      <c r="M692">
        <f t="shared" si="64"/>
        <v>0</v>
      </c>
    </row>
    <row r="693" spans="1:13" x14ac:dyDescent="0.3">
      <c r="A693" t="str">
        <f>B693&amp;-COUNTIF($B$4:B693,B693)</f>
        <v>0</v>
      </c>
      <c r="B693" s="8"/>
      <c r="C693" s="8"/>
      <c r="E693" s="9"/>
      <c r="F693">
        <f t="shared" si="63"/>
        <v>0</v>
      </c>
      <c r="H693" t="str">
        <f>I693&amp;-COUNTIF($I$5:I693,I693)</f>
        <v>0</v>
      </c>
      <c r="J693" s="8"/>
      <c r="L693" s="9"/>
      <c r="M693">
        <f t="shared" si="64"/>
        <v>0</v>
      </c>
    </row>
    <row r="694" spans="1:13" x14ac:dyDescent="0.3">
      <c r="A694" t="str">
        <f>B694&amp;-COUNTIF($B$4:B694,B694)</f>
        <v>0</v>
      </c>
      <c r="B694" s="8"/>
      <c r="C694" s="8"/>
      <c r="E694" s="9"/>
      <c r="F694">
        <f t="shared" si="63"/>
        <v>0</v>
      </c>
      <c r="H694" t="str">
        <f>I694&amp;-COUNTIF($I$5:I694,I694)</f>
        <v>0</v>
      </c>
      <c r="J694" s="8"/>
      <c r="L694" s="9"/>
      <c r="M694">
        <f t="shared" si="64"/>
        <v>0</v>
      </c>
    </row>
    <row r="695" spans="1:13" x14ac:dyDescent="0.3">
      <c r="A695" t="str">
        <f>B695&amp;-COUNTIF($B$4:B695,B695)</f>
        <v>0</v>
      </c>
      <c r="B695" s="8"/>
      <c r="C695" s="8"/>
      <c r="E695" s="9"/>
      <c r="F695">
        <f t="shared" si="63"/>
        <v>0</v>
      </c>
      <c r="H695" t="str">
        <f>I695&amp;-COUNTIF($I$5:I695,I695)</f>
        <v>0</v>
      </c>
      <c r="J695" s="8"/>
      <c r="L695" s="9"/>
      <c r="M695">
        <f t="shared" si="64"/>
        <v>0</v>
      </c>
    </row>
    <row r="696" spans="1:13" x14ac:dyDescent="0.3">
      <c r="A696" t="str">
        <f>B696&amp;-COUNTIF($B$4:B696,B696)</f>
        <v>0</v>
      </c>
      <c r="B696" s="8"/>
      <c r="C696" s="8"/>
      <c r="E696" s="9"/>
      <c r="F696">
        <f t="shared" si="63"/>
        <v>0</v>
      </c>
      <c r="H696" t="str">
        <f>I696&amp;-COUNTIF($I$5:I696,I696)</f>
        <v>0</v>
      </c>
      <c r="J696" s="8"/>
      <c r="L696" s="9"/>
      <c r="M696">
        <f t="shared" si="64"/>
        <v>0</v>
      </c>
    </row>
    <row r="697" spans="1:13" x14ac:dyDescent="0.3">
      <c r="A697" t="str">
        <f>B697&amp;-COUNTIF($B$4:B697,B697)</f>
        <v>0</v>
      </c>
      <c r="B697" s="8"/>
      <c r="C697" s="8"/>
      <c r="E697" s="9"/>
      <c r="F697">
        <f t="shared" si="63"/>
        <v>0</v>
      </c>
      <c r="H697" t="str">
        <f>I697&amp;-COUNTIF($I$5:I697,I697)</f>
        <v>0</v>
      </c>
      <c r="J697" s="8"/>
      <c r="L697" s="9"/>
      <c r="M697">
        <f t="shared" si="64"/>
        <v>0</v>
      </c>
    </row>
    <row r="698" spans="1:13" x14ac:dyDescent="0.3">
      <c r="A698" t="str">
        <f>B698&amp;-COUNTIF($B$4:B698,B698)</f>
        <v>0</v>
      </c>
      <c r="B698" s="8"/>
      <c r="C698" s="8"/>
      <c r="E698" s="9"/>
      <c r="F698">
        <f t="shared" si="63"/>
        <v>0</v>
      </c>
      <c r="H698" t="str">
        <f>I698&amp;-COUNTIF($I$5:I698,I698)</f>
        <v>0</v>
      </c>
      <c r="J698" s="8"/>
      <c r="L698" s="9"/>
      <c r="M698">
        <f t="shared" si="64"/>
        <v>0</v>
      </c>
    </row>
    <row r="699" spans="1:13" x14ac:dyDescent="0.3">
      <c r="A699" t="str">
        <f>B699&amp;-COUNTIF($B$4:B699,B699)</f>
        <v>0</v>
      </c>
      <c r="B699" s="8"/>
      <c r="C699" s="8"/>
      <c r="E699" s="9"/>
      <c r="F699">
        <f t="shared" si="63"/>
        <v>0</v>
      </c>
      <c r="H699" t="str">
        <f>I699&amp;-COUNTIF($I$5:I699,I699)</f>
        <v>0</v>
      </c>
      <c r="J699" s="8"/>
      <c r="L699" s="9"/>
      <c r="M699">
        <f t="shared" si="64"/>
        <v>0</v>
      </c>
    </row>
    <row r="700" spans="1:13" x14ac:dyDescent="0.3">
      <c r="A700" t="str">
        <f>B700&amp;-COUNTIF($B$4:B700,B700)</f>
        <v>0</v>
      </c>
      <c r="B700" s="8"/>
      <c r="C700" s="8"/>
      <c r="E700" s="9"/>
      <c r="F700">
        <f t="shared" si="63"/>
        <v>0</v>
      </c>
      <c r="H700" t="str">
        <f>I700&amp;-COUNTIF($I$5:I700,I700)</f>
        <v>0</v>
      </c>
      <c r="J700" s="8"/>
      <c r="L700" s="9"/>
      <c r="M700">
        <f t="shared" si="64"/>
        <v>0</v>
      </c>
    </row>
    <row r="701" spans="1:13" x14ac:dyDescent="0.3">
      <c r="A701" t="str">
        <f>B701&amp;-COUNTIF($B$4:B701,B701)</f>
        <v>0</v>
      </c>
      <c r="B701" s="8"/>
      <c r="C701" s="8"/>
      <c r="E701" s="9"/>
      <c r="F701">
        <f t="shared" si="63"/>
        <v>0</v>
      </c>
      <c r="H701" t="str">
        <f>I701&amp;-COUNTIF($I$5:I701,I701)</f>
        <v>0</v>
      </c>
      <c r="J701" s="8"/>
      <c r="L701" s="9"/>
      <c r="M701">
        <f t="shared" si="64"/>
        <v>0</v>
      </c>
    </row>
    <row r="702" spans="1:13" x14ac:dyDescent="0.3">
      <c r="A702" t="str">
        <f>B702&amp;-COUNTIF($B$4:B702,B702)</f>
        <v>0</v>
      </c>
      <c r="B702" s="8"/>
      <c r="C702" s="8"/>
      <c r="E702" s="9"/>
      <c r="F702">
        <f t="shared" si="63"/>
        <v>0</v>
      </c>
      <c r="H702" t="str">
        <f>I702&amp;-COUNTIF($I$5:I702,I702)</f>
        <v>0</v>
      </c>
      <c r="J702" s="8"/>
      <c r="L702" s="9"/>
      <c r="M702">
        <f t="shared" si="64"/>
        <v>0</v>
      </c>
    </row>
    <row r="703" spans="1:13" x14ac:dyDescent="0.3">
      <c r="A703" t="str">
        <f>B703&amp;-COUNTIF($B$4:B703,B703)</f>
        <v>0</v>
      </c>
      <c r="B703" s="8"/>
      <c r="C703" s="8"/>
      <c r="E703" s="9"/>
      <c r="F703">
        <f t="shared" si="63"/>
        <v>0</v>
      </c>
      <c r="H703" t="str">
        <f>I703&amp;-COUNTIF($I$5:I703,I703)</f>
        <v>0</v>
      </c>
      <c r="J703" s="8"/>
      <c r="L703" s="9"/>
      <c r="M703">
        <f t="shared" si="64"/>
        <v>0</v>
      </c>
    </row>
    <row r="704" spans="1:13" x14ac:dyDescent="0.3">
      <c r="A704" t="str">
        <f>B704&amp;-COUNTIF($B$4:B704,B704)</f>
        <v>0</v>
      </c>
      <c r="B704" s="8"/>
      <c r="C704" s="8"/>
      <c r="E704" s="9"/>
      <c r="F704">
        <f t="shared" si="63"/>
        <v>0</v>
      </c>
      <c r="H704" t="str">
        <f>I704&amp;-COUNTIF($I$5:I704,I704)</f>
        <v>0</v>
      </c>
      <c r="J704" s="8"/>
      <c r="L704" s="9"/>
      <c r="M704">
        <f t="shared" si="64"/>
        <v>0</v>
      </c>
    </row>
    <row r="705" spans="1:13" x14ac:dyDescent="0.3">
      <c r="A705" t="str">
        <f>B705&amp;-COUNTIF($B$4:B705,B705)</f>
        <v>0</v>
      </c>
      <c r="B705" s="8"/>
      <c r="C705" s="8"/>
      <c r="E705" s="9"/>
      <c r="F705">
        <f t="shared" si="63"/>
        <v>0</v>
      </c>
      <c r="H705" t="str">
        <f>I705&amp;-COUNTIF($I$5:I705,I705)</f>
        <v>0</v>
      </c>
      <c r="J705" s="8"/>
      <c r="L705" s="9"/>
      <c r="M705">
        <f t="shared" si="64"/>
        <v>0</v>
      </c>
    </row>
    <row r="706" spans="1:13" x14ac:dyDescent="0.3">
      <c r="A706" t="str">
        <f>B706&amp;-COUNTIF($B$4:B706,B706)</f>
        <v>0</v>
      </c>
      <c r="B706" s="8"/>
      <c r="C706" s="8"/>
      <c r="E706" s="9"/>
      <c r="F706">
        <f t="shared" si="63"/>
        <v>0</v>
      </c>
      <c r="H706" t="str">
        <f>I706&amp;-COUNTIF($I$5:I706,I706)</f>
        <v>0</v>
      </c>
      <c r="J706" s="8"/>
      <c r="L706" s="9"/>
      <c r="M706">
        <f t="shared" si="64"/>
        <v>0</v>
      </c>
    </row>
    <row r="707" spans="1:13" x14ac:dyDescent="0.3">
      <c r="A707" t="str">
        <f>B707&amp;-COUNTIF($B$4:B707,B707)</f>
        <v>0</v>
      </c>
      <c r="B707" s="8"/>
      <c r="C707" s="8"/>
      <c r="E707" s="9"/>
      <c r="F707">
        <f t="shared" si="63"/>
        <v>0</v>
      </c>
      <c r="H707" t="str">
        <f>I707&amp;-COUNTIF($I$5:I707,I707)</f>
        <v>0</v>
      </c>
      <c r="J707" s="8"/>
      <c r="L707" s="9"/>
      <c r="M707">
        <f t="shared" si="64"/>
        <v>0</v>
      </c>
    </row>
    <row r="708" spans="1:13" x14ac:dyDescent="0.3">
      <c r="A708" t="str">
        <f>B708&amp;-COUNTIF($B$4:B708,B708)</f>
        <v>0</v>
      </c>
      <c r="B708" s="8"/>
      <c r="C708" s="8"/>
      <c r="E708" s="9"/>
      <c r="F708">
        <f t="shared" si="63"/>
        <v>0</v>
      </c>
      <c r="H708" t="str">
        <f>I708&amp;-COUNTIF($I$5:I708,I708)</f>
        <v>0</v>
      </c>
      <c r="J708" s="8"/>
      <c r="L708" s="9"/>
      <c r="M708">
        <f t="shared" si="64"/>
        <v>0</v>
      </c>
    </row>
    <row r="709" spans="1:13" x14ac:dyDescent="0.3">
      <c r="A709" t="str">
        <f>B709&amp;-COUNTIF($B$4:B709,B709)</f>
        <v>0</v>
      </c>
      <c r="B709" s="8"/>
      <c r="C709" s="8"/>
      <c r="E709" s="9"/>
      <c r="F709">
        <f t="shared" si="63"/>
        <v>0</v>
      </c>
      <c r="H709" t="str">
        <f>I709&amp;-COUNTIF($I$5:I709,I709)</f>
        <v>0</v>
      </c>
      <c r="J709" s="8"/>
      <c r="L709" s="9"/>
      <c r="M709">
        <f t="shared" si="64"/>
        <v>0</v>
      </c>
    </row>
    <row r="710" spans="1:13" x14ac:dyDescent="0.3">
      <c r="A710" t="str">
        <f>B710&amp;-COUNTIF($B$4:B710,B710)</f>
        <v>0</v>
      </c>
      <c r="B710" s="8"/>
      <c r="C710" s="8"/>
      <c r="E710" s="9"/>
      <c r="F710">
        <f t="shared" si="63"/>
        <v>0</v>
      </c>
      <c r="H710" t="str">
        <f>I710&amp;-COUNTIF($I$5:I710,I710)</f>
        <v>0</v>
      </c>
      <c r="J710" s="8"/>
      <c r="L710" s="9"/>
      <c r="M710">
        <f t="shared" si="64"/>
        <v>0</v>
      </c>
    </row>
    <row r="711" spans="1:13" x14ac:dyDescent="0.3">
      <c r="A711" t="str">
        <f>B711&amp;-COUNTIF($B$4:B711,B711)</f>
        <v>0</v>
      </c>
      <c r="B711" s="8"/>
      <c r="C711" s="8"/>
      <c r="E711" s="9"/>
      <c r="F711">
        <f t="shared" si="63"/>
        <v>0</v>
      </c>
      <c r="H711" t="str">
        <f>I711&amp;-COUNTIF($I$5:I711,I711)</f>
        <v>0</v>
      </c>
      <c r="J711" s="8"/>
      <c r="L711" s="9"/>
      <c r="M711">
        <f t="shared" si="64"/>
        <v>0</v>
      </c>
    </row>
    <row r="712" spans="1:13" x14ac:dyDescent="0.3">
      <c r="A712" t="str">
        <f>B712&amp;-COUNTIF($B$4:B712,B712)</f>
        <v>0</v>
      </c>
      <c r="B712" s="8"/>
      <c r="C712" s="8"/>
      <c r="E712" s="9"/>
      <c r="F712">
        <f t="shared" si="63"/>
        <v>0</v>
      </c>
      <c r="H712" t="str">
        <f>I712&amp;-COUNTIF($I$5:I712,I712)</f>
        <v>0</v>
      </c>
      <c r="J712" s="8"/>
      <c r="L712" s="9"/>
      <c r="M712">
        <f t="shared" si="64"/>
        <v>0</v>
      </c>
    </row>
    <row r="713" spans="1:13" x14ac:dyDescent="0.3">
      <c r="A713" t="str">
        <f>B713&amp;-COUNTIF($B$4:B713,B713)</f>
        <v>0</v>
      </c>
      <c r="B713" s="8"/>
      <c r="C713" s="8"/>
      <c r="E713" s="9"/>
      <c r="F713">
        <f t="shared" si="63"/>
        <v>0</v>
      </c>
      <c r="H713" t="str">
        <f>I713&amp;-COUNTIF($I$5:I713,I713)</f>
        <v>0</v>
      </c>
      <c r="J713" s="8"/>
      <c r="L713" s="9"/>
      <c r="M713">
        <f t="shared" si="64"/>
        <v>0</v>
      </c>
    </row>
    <row r="714" spans="1:13" x14ac:dyDescent="0.3">
      <c r="A714" t="str">
        <f>B714&amp;-COUNTIF($B$4:B714,B714)</f>
        <v>0</v>
      </c>
      <c r="B714" s="8"/>
      <c r="C714" s="8"/>
      <c r="E714" s="9"/>
      <c r="F714">
        <f t="shared" si="63"/>
        <v>0</v>
      </c>
      <c r="H714" t="str">
        <f>I714&amp;-COUNTIF($I$5:I714,I714)</f>
        <v>0</v>
      </c>
      <c r="J714" s="8"/>
      <c r="L714" s="9"/>
      <c r="M714">
        <f t="shared" si="64"/>
        <v>0</v>
      </c>
    </row>
    <row r="715" spans="1:13" x14ac:dyDescent="0.3">
      <c r="A715" t="str">
        <f>B715&amp;-COUNTIF($B$4:B715,B715)</f>
        <v>0</v>
      </c>
      <c r="B715" s="8"/>
      <c r="C715" s="8"/>
      <c r="E715" s="9"/>
      <c r="F715">
        <f t="shared" si="63"/>
        <v>0</v>
      </c>
      <c r="H715" t="str">
        <f>I715&amp;-COUNTIF($I$5:I715,I715)</f>
        <v>0</v>
      </c>
      <c r="J715" s="8"/>
      <c r="L715" s="9"/>
      <c r="M715">
        <f t="shared" si="64"/>
        <v>0</v>
      </c>
    </row>
    <row r="716" spans="1:13" x14ac:dyDescent="0.3">
      <c r="A716" t="str">
        <f>B716&amp;-COUNTIF($B$4:B716,B716)</f>
        <v>0</v>
      </c>
      <c r="B716" s="8"/>
      <c r="C716" s="8"/>
      <c r="E716" s="9"/>
      <c r="F716">
        <f t="shared" si="63"/>
        <v>0</v>
      </c>
      <c r="H716" t="str">
        <f>I716&amp;-COUNTIF($I$5:I716,I716)</f>
        <v>0</v>
      </c>
      <c r="J716" s="8"/>
      <c r="L716" s="9"/>
      <c r="M716">
        <f t="shared" si="64"/>
        <v>0</v>
      </c>
    </row>
    <row r="717" spans="1:13" x14ac:dyDescent="0.3">
      <c r="A717" t="str">
        <f>B717&amp;-COUNTIF($B$4:B717,B717)</f>
        <v>0</v>
      </c>
      <c r="B717" s="8"/>
      <c r="C717" s="8"/>
      <c r="E717" s="9"/>
      <c r="F717">
        <f t="shared" si="63"/>
        <v>0</v>
      </c>
      <c r="H717" t="str">
        <f>I717&amp;-COUNTIF($I$5:I717,I717)</f>
        <v>0</v>
      </c>
      <c r="J717" s="8"/>
      <c r="L717" s="9"/>
      <c r="M717">
        <f t="shared" si="64"/>
        <v>0</v>
      </c>
    </row>
    <row r="718" spans="1:13" x14ac:dyDescent="0.3">
      <c r="A718" t="str">
        <f>B718&amp;-COUNTIF($B$4:B718,B718)</f>
        <v>0</v>
      </c>
      <c r="B718" s="8"/>
      <c r="C718" s="8"/>
      <c r="E718" s="9"/>
      <c r="F718">
        <f t="shared" si="63"/>
        <v>0</v>
      </c>
      <c r="H718" t="str">
        <f>I718&amp;-COUNTIF($I$5:I718,I718)</f>
        <v>0</v>
      </c>
      <c r="J718" s="8"/>
      <c r="L718" s="9"/>
      <c r="M718">
        <f t="shared" si="64"/>
        <v>0</v>
      </c>
    </row>
    <row r="719" spans="1:13" x14ac:dyDescent="0.3">
      <c r="A719" t="str">
        <f>B719&amp;-COUNTIF($B$4:B719,B719)</f>
        <v>0</v>
      </c>
      <c r="B719" s="8"/>
      <c r="C719" s="8"/>
      <c r="E719" s="9"/>
      <c r="F719">
        <f t="shared" si="63"/>
        <v>0</v>
      </c>
      <c r="H719" t="str">
        <f>I719&amp;-COUNTIF($I$5:I719,I719)</f>
        <v>0</v>
      </c>
      <c r="J719" s="8"/>
      <c r="L719" s="9"/>
      <c r="M719">
        <f t="shared" si="64"/>
        <v>0</v>
      </c>
    </row>
    <row r="720" spans="1:13" x14ac:dyDescent="0.3">
      <c r="A720" t="str">
        <f>B720&amp;-COUNTIF($B$4:B720,B720)</f>
        <v>0</v>
      </c>
      <c r="B720" s="8"/>
      <c r="C720" s="8"/>
      <c r="E720" s="9"/>
      <c r="F720">
        <f t="shared" si="63"/>
        <v>0</v>
      </c>
      <c r="H720" t="str">
        <f>I720&amp;-COUNTIF($I$5:I720,I720)</f>
        <v>0</v>
      </c>
      <c r="J720" s="8"/>
      <c r="L720" s="9"/>
      <c r="M720">
        <f t="shared" si="64"/>
        <v>0</v>
      </c>
    </row>
    <row r="721" spans="1:13" x14ac:dyDescent="0.3">
      <c r="A721" t="str">
        <f>B721&amp;-COUNTIF($B$4:B721,B721)</f>
        <v>0</v>
      </c>
      <c r="B721" s="8"/>
      <c r="C721" s="8"/>
      <c r="E721" s="9"/>
      <c r="F721">
        <f t="shared" si="63"/>
        <v>0</v>
      </c>
      <c r="H721" t="str">
        <f>I721&amp;-COUNTIF($I$5:I721,I721)</f>
        <v>0</v>
      </c>
      <c r="J721" s="8"/>
      <c r="L721" s="9"/>
      <c r="M721">
        <f t="shared" si="64"/>
        <v>0</v>
      </c>
    </row>
    <row r="722" spans="1:13" x14ac:dyDescent="0.3">
      <c r="A722" t="str">
        <f>B722&amp;-COUNTIF($B$4:B722,B722)</f>
        <v>0</v>
      </c>
      <c r="B722" s="8"/>
      <c r="C722" s="8"/>
      <c r="E722" s="9"/>
      <c r="F722">
        <f t="shared" si="63"/>
        <v>0</v>
      </c>
      <c r="H722" t="str">
        <f>I722&amp;-COUNTIF($I$5:I722,I722)</f>
        <v>0</v>
      </c>
      <c r="J722" s="8"/>
      <c r="L722" s="9"/>
      <c r="M722">
        <f t="shared" si="64"/>
        <v>0</v>
      </c>
    </row>
    <row r="723" spans="1:13" x14ac:dyDescent="0.3">
      <c r="A723" t="str">
        <f>B723&amp;-COUNTIF($B$4:B723,B723)</f>
        <v>0</v>
      </c>
      <c r="B723" s="8"/>
      <c r="C723" s="8"/>
      <c r="E723" s="9"/>
      <c r="F723">
        <f t="shared" si="63"/>
        <v>0</v>
      </c>
      <c r="H723" t="str">
        <f>I723&amp;-COUNTIF($I$5:I723,I723)</f>
        <v>0</v>
      </c>
      <c r="J723" s="8"/>
      <c r="L723" s="9"/>
      <c r="M723">
        <f t="shared" si="64"/>
        <v>0</v>
      </c>
    </row>
    <row r="724" spans="1:13" x14ac:dyDescent="0.3">
      <c r="A724" t="str">
        <f>B724&amp;-COUNTIF($B$4:B724,B724)</f>
        <v>0</v>
      </c>
      <c r="B724" s="8"/>
      <c r="C724" s="8"/>
      <c r="E724" s="9"/>
      <c r="F724">
        <f t="shared" si="63"/>
        <v>0</v>
      </c>
      <c r="H724" t="str">
        <f>I724&amp;-COUNTIF($I$5:I724,I724)</f>
        <v>0</v>
      </c>
      <c r="J724" s="8"/>
      <c r="L724" s="9"/>
      <c r="M724">
        <f t="shared" si="64"/>
        <v>0</v>
      </c>
    </row>
    <row r="725" spans="1:13" x14ac:dyDescent="0.3">
      <c r="A725" t="str">
        <f>B725&amp;-COUNTIF($B$4:B725,B725)</f>
        <v>0</v>
      </c>
      <c r="B725" s="8"/>
      <c r="C725" s="8"/>
      <c r="E725" s="9"/>
      <c r="F725">
        <f t="shared" si="63"/>
        <v>0</v>
      </c>
      <c r="H725" t="str">
        <f>I725&amp;-COUNTIF($I$5:I725,I725)</f>
        <v>0</v>
      </c>
      <c r="J725" s="8"/>
      <c r="L725" s="9"/>
      <c r="M725">
        <f t="shared" si="64"/>
        <v>0</v>
      </c>
    </row>
    <row r="726" spans="1:13" x14ac:dyDescent="0.3">
      <c r="A726" t="str">
        <f>B726&amp;-COUNTIF($B$4:B726,B726)</f>
        <v>0</v>
      </c>
      <c r="B726" s="8"/>
      <c r="C726" s="8"/>
      <c r="E726" s="9"/>
      <c r="F726">
        <f t="shared" si="63"/>
        <v>0</v>
      </c>
      <c r="H726" t="str">
        <f>I726&amp;-COUNTIF($I$5:I726,I726)</f>
        <v>0</v>
      </c>
      <c r="J726" s="8"/>
      <c r="L726" s="9"/>
      <c r="M726">
        <f t="shared" si="64"/>
        <v>0</v>
      </c>
    </row>
    <row r="727" spans="1:13" x14ac:dyDescent="0.3">
      <c r="A727" t="str">
        <f>B727&amp;-COUNTIF($B$4:B727,B727)</f>
        <v>0</v>
      </c>
      <c r="B727" s="8"/>
      <c r="C727" s="8"/>
      <c r="E727" s="9"/>
      <c r="F727">
        <f t="shared" si="63"/>
        <v>0</v>
      </c>
      <c r="H727" t="str">
        <f>I727&amp;-COUNTIF($I$5:I727,I727)</f>
        <v>0</v>
      </c>
      <c r="J727" s="8"/>
      <c r="L727" s="9"/>
      <c r="M727">
        <f t="shared" si="64"/>
        <v>0</v>
      </c>
    </row>
    <row r="728" spans="1:13" x14ac:dyDescent="0.3">
      <c r="A728" t="str">
        <f>B728&amp;-COUNTIF($B$4:B728,B728)</f>
        <v>0</v>
      </c>
      <c r="B728" s="8"/>
      <c r="C728" s="8"/>
      <c r="E728" s="9"/>
      <c r="F728">
        <f t="shared" si="63"/>
        <v>0</v>
      </c>
      <c r="H728" t="str">
        <f>I728&amp;-COUNTIF($I$5:I728,I728)</f>
        <v>0</v>
      </c>
      <c r="J728" s="8"/>
      <c r="L728" s="9"/>
      <c r="M728">
        <f t="shared" si="64"/>
        <v>0</v>
      </c>
    </row>
    <row r="729" spans="1:13" x14ac:dyDescent="0.3">
      <c r="A729" t="str">
        <f>B729&amp;-COUNTIF($B$4:B729,B729)</f>
        <v>0</v>
      </c>
      <c r="B729" s="8"/>
      <c r="C729" s="8"/>
      <c r="E729" s="9"/>
      <c r="F729">
        <f t="shared" si="63"/>
        <v>0</v>
      </c>
      <c r="H729" t="str">
        <f>I729&amp;-COUNTIF($I$5:I729,I729)</f>
        <v>0</v>
      </c>
      <c r="J729" s="8"/>
      <c r="L729" s="9"/>
      <c r="M729">
        <f t="shared" si="64"/>
        <v>0</v>
      </c>
    </row>
    <row r="730" spans="1:13" x14ac:dyDescent="0.3">
      <c r="A730" t="str">
        <f>B730&amp;-COUNTIF($B$4:B730,B730)</f>
        <v>0</v>
      </c>
      <c r="B730" s="8"/>
      <c r="C730" s="8"/>
      <c r="E730" s="9"/>
      <c r="F730">
        <f t="shared" si="63"/>
        <v>0</v>
      </c>
      <c r="H730" t="str">
        <f>I730&amp;-COUNTIF($I$5:I730,I730)</f>
        <v>0</v>
      </c>
      <c r="J730" s="8"/>
      <c r="L730" s="9"/>
      <c r="M730">
        <f t="shared" si="64"/>
        <v>0</v>
      </c>
    </row>
    <row r="731" spans="1:13" x14ac:dyDescent="0.3">
      <c r="A731" t="str">
        <f>B731&amp;-COUNTIF($B$4:B731,B731)</f>
        <v>0</v>
      </c>
      <c r="B731" s="8"/>
      <c r="C731" s="8"/>
      <c r="E731" s="9"/>
      <c r="F731">
        <f t="shared" si="63"/>
        <v>0</v>
      </c>
      <c r="H731" t="str">
        <f>I731&amp;-COUNTIF($I$5:I731,I731)</f>
        <v>0</v>
      </c>
      <c r="J731" s="8"/>
      <c r="L731" s="9"/>
      <c r="M731">
        <f t="shared" si="64"/>
        <v>0</v>
      </c>
    </row>
    <row r="732" spans="1:13" x14ac:dyDescent="0.3">
      <c r="A732" t="str">
        <f>B732&amp;-COUNTIF($B$4:B732,B732)</f>
        <v>0</v>
      </c>
      <c r="B732" s="8"/>
      <c r="C732" s="8"/>
      <c r="E732" s="9"/>
      <c r="F732">
        <f t="shared" si="63"/>
        <v>0</v>
      </c>
      <c r="H732" t="str">
        <f>I732&amp;-COUNTIF($I$5:I732,I732)</f>
        <v>0</v>
      </c>
      <c r="J732" s="8"/>
      <c r="L732" s="9"/>
      <c r="M732">
        <f t="shared" si="64"/>
        <v>0</v>
      </c>
    </row>
    <row r="733" spans="1:13" x14ac:dyDescent="0.3">
      <c r="A733" t="str">
        <f>B733&amp;-COUNTIF($B$4:B733,B733)</f>
        <v>0</v>
      </c>
      <c r="B733" s="8"/>
      <c r="C733" s="8"/>
      <c r="E733" s="9"/>
      <c r="F733">
        <f t="shared" si="63"/>
        <v>0</v>
      </c>
      <c r="H733" t="str">
        <f>I733&amp;-COUNTIF($I$5:I733,I733)</f>
        <v>0</v>
      </c>
      <c r="J733" s="8"/>
      <c r="L733" s="9"/>
      <c r="M733">
        <f t="shared" si="64"/>
        <v>0</v>
      </c>
    </row>
    <row r="734" spans="1:13" x14ac:dyDescent="0.3">
      <c r="A734" t="str">
        <f>B734&amp;-COUNTIF($B$4:B734,B734)</f>
        <v>0</v>
      </c>
      <c r="B734" s="8"/>
      <c r="C734" s="8"/>
      <c r="E734" s="9"/>
      <c r="F734">
        <f t="shared" si="63"/>
        <v>0</v>
      </c>
      <c r="H734" t="str">
        <f>I734&amp;-COUNTIF($I$5:I734,I734)</f>
        <v>0</v>
      </c>
      <c r="J734" s="8"/>
      <c r="L734" s="9"/>
      <c r="M734">
        <f t="shared" si="64"/>
        <v>0</v>
      </c>
    </row>
    <row r="735" spans="1:13" x14ac:dyDescent="0.3">
      <c r="A735" t="str">
        <f>B735&amp;-COUNTIF($B$4:B735,B735)</f>
        <v>0</v>
      </c>
      <c r="B735" s="8"/>
      <c r="C735" s="8"/>
      <c r="E735" s="9"/>
      <c r="F735">
        <f t="shared" si="63"/>
        <v>0</v>
      </c>
      <c r="H735" t="str">
        <f>I735&amp;-COUNTIF($I$5:I735,I735)</f>
        <v>0</v>
      </c>
      <c r="J735" s="8"/>
      <c r="L735" s="9"/>
      <c r="M735">
        <f t="shared" si="64"/>
        <v>0</v>
      </c>
    </row>
    <row r="736" spans="1:13" x14ac:dyDescent="0.3">
      <c r="A736" t="str">
        <f>B736&amp;-COUNTIF($B$4:B736,B736)</f>
        <v>0</v>
      </c>
      <c r="B736" s="8"/>
      <c r="C736" s="8"/>
      <c r="E736" s="9"/>
      <c r="F736">
        <f t="shared" si="63"/>
        <v>0</v>
      </c>
      <c r="H736" t="str">
        <f>I736&amp;-COUNTIF($I$5:I736,I736)</f>
        <v>0</v>
      </c>
      <c r="J736" s="8"/>
      <c r="L736" s="9"/>
      <c r="M736">
        <f t="shared" si="64"/>
        <v>0</v>
      </c>
    </row>
    <row r="737" spans="1:13" x14ac:dyDescent="0.3">
      <c r="A737" t="str">
        <f>B737&amp;-COUNTIF($B$4:B737,B737)</f>
        <v>0</v>
      </c>
      <c r="B737" s="8"/>
      <c r="C737" s="8"/>
      <c r="E737" s="9"/>
      <c r="F737">
        <f t="shared" si="63"/>
        <v>0</v>
      </c>
      <c r="H737" t="str">
        <f>I737&amp;-COUNTIF($I$5:I737,I737)</f>
        <v>0</v>
      </c>
      <c r="J737" s="8"/>
      <c r="L737" s="9"/>
      <c r="M737">
        <f t="shared" si="64"/>
        <v>0</v>
      </c>
    </row>
    <row r="738" spans="1:13" x14ac:dyDescent="0.3">
      <c r="A738" t="str">
        <f>B738&amp;-COUNTIF($B$4:B738,B738)</f>
        <v>0</v>
      </c>
      <c r="B738" s="8"/>
      <c r="C738" s="8"/>
      <c r="E738" s="9"/>
      <c r="F738">
        <f t="shared" si="63"/>
        <v>0</v>
      </c>
      <c r="H738" t="str">
        <f>I738&amp;-COUNTIF($I$5:I738,I738)</f>
        <v>0</v>
      </c>
      <c r="J738" s="8"/>
      <c r="L738" s="9"/>
      <c r="M738">
        <f t="shared" si="64"/>
        <v>0</v>
      </c>
    </row>
    <row r="739" spans="1:13" x14ac:dyDescent="0.3">
      <c r="A739" t="str">
        <f>B739&amp;-COUNTIF($B$4:B739,B739)</f>
        <v>0</v>
      </c>
      <c r="B739" s="8"/>
      <c r="C739" s="8"/>
      <c r="E739" s="9"/>
      <c r="F739">
        <f t="shared" si="63"/>
        <v>0</v>
      </c>
      <c r="H739" t="str">
        <f>I739&amp;-COUNTIF($I$5:I739,I739)</f>
        <v>0</v>
      </c>
      <c r="J739" s="8"/>
      <c r="L739" s="9"/>
      <c r="M739">
        <f t="shared" si="64"/>
        <v>0</v>
      </c>
    </row>
    <row r="740" spans="1:13" x14ac:dyDescent="0.3">
      <c r="A740" t="str">
        <f>B740&amp;-COUNTIF($B$4:B740,B740)</f>
        <v>0</v>
      </c>
      <c r="B740" s="8"/>
      <c r="C740" s="8"/>
      <c r="E740" s="9"/>
      <c r="F740">
        <f t="shared" si="63"/>
        <v>0</v>
      </c>
      <c r="H740" t="str">
        <f>I740&amp;-COUNTIF($I$5:I740,I740)</f>
        <v>0</v>
      </c>
      <c r="J740" s="8"/>
      <c r="L740" s="9"/>
      <c r="M740">
        <f t="shared" si="64"/>
        <v>0</v>
      </c>
    </row>
    <row r="741" spans="1:13" x14ac:dyDescent="0.3">
      <c r="A741" t="str">
        <f>B741&amp;-COUNTIF($B$4:B741,B741)</f>
        <v>0</v>
      </c>
      <c r="B741" s="8"/>
      <c r="C741" s="8"/>
      <c r="E741" s="9"/>
      <c r="F741">
        <f t="shared" si="63"/>
        <v>0</v>
      </c>
      <c r="H741" t="str">
        <f>I741&amp;-COUNTIF($I$5:I741,I741)</f>
        <v>0</v>
      </c>
      <c r="J741" s="8"/>
      <c r="L741" s="9"/>
      <c r="M741">
        <f t="shared" si="64"/>
        <v>0</v>
      </c>
    </row>
    <row r="742" spans="1:13" x14ac:dyDescent="0.3">
      <c r="A742" t="str">
        <f>B742&amp;-COUNTIF($B$4:B742,B742)</f>
        <v>0</v>
      </c>
      <c r="B742" s="8"/>
      <c r="C742" s="8"/>
      <c r="E742" s="9"/>
      <c r="F742">
        <f t="shared" si="63"/>
        <v>0</v>
      </c>
      <c r="H742" t="str">
        <f>I742&amp;-COUNTIF($I$5:I742,I742)</f>
        <v>0</v>
      </c>
      <c r="J742" s="8"/>
      <c r="L742" s="9"/>
      <c r="M742">
        <f t="shared" si="64"/>
        <v>0</v>
      </c>
    </row>
    <row r="743" spans="1:13" x14ac:dyDescent="0.3">
      <c r="A743" t="str">
        <f>B743&amp;-COUNTIF($B$4:B743,B743)</f>
        <v>0</v>
      </c>
      <c r="B743" s="8"/>
      <c r="C743" s="8"/>
      <c r="E743" s="9"/>
      <c r="F743">
        <f t="shared" si="63"/>
        <v>0</v>
      </c>
      <c r="H743" t="str">
        <f>I743&amp;-COUNTIF($I$5:I743,I743)</f>
        <v>0</v>
      </c>
      <c r="J743" s="8"/>
      <c r="L743" s="9"/>
      <c r="M743">
        <f t="shared" si="64"/>
        <v>0</v>
      </c>
    </row>
    <row r="744" spans="1:13" x14ac:dyDescent="0.3">
      <c r="A744" t="str">
        <f>B744&amp;-COUNTIF($B$4:B744,B744)</f>
        <v>0</v>
      </c>
      <c r="B744" s="8"/>
      <c r="C744" s="8"/>
      <c r="E744" s="9"/>
      <c r="F744">
        <f t="shared" si="63"/>
        <v>0</v>
      </c>
      <c r="H744" t="str">
        <f>I744&amp;-COUNTIF($I$5:I744,I744)</f>
        <v>0</v>
      </c>
      <c r="J744" s="8"/>
      <c r="L744" s="9"/>
      <c r="M744">
        <f t="shared" si="64"/>
        <v>0</v>
      </c>
    </row>
    <row r="745" spans="1:13" x14ac:dyDescent="0.3">
      <c r="A745" t="str">
        <f>B745&amp;-COUNTIF($B$4:B745,B745)</f>
        <v>0</v>
      </c>
      <c r="B745" s="8"/>
      <c r="C745" s="8"/>
      <c r="E745" s="9"/>
      <c r="F745">
        <f t="shared" si="63"/>
        <v>0</v>
      </c>
      <c r="H745" t="str">
        <f>I745&amp;-COUNTIF($I$5:I745,I745)</f>
        <v>0</v>
      </c>
      <c r="J745" s="8"/>
      <c r="L745" s="9"/>
      <c r="M745">
        <f t="shared" si="64"/>
        <v>0</v>
      </c>
    </row>
    <row r="746" spans="1:13" x14ac:dyDescent="0.3">
      <c r="A746" t="str">
        <f>B746&amp;-COUNTIF($B$4:B746,B746)</f>
        <v>0</v>
      </c>
      <c r="B746" s="8"/>
      <c r="C746" s="8"/>
      <c r="E746" s="9"/>
      <c r="F746">
        <f t="shared" ref="F746:F809" si="65">IF(E746&gt;0,F745,0)</f>
        <v>0</v>
      </c>
      <c r="H746" t="str">
        <f>I746&amp;-COUNTIF($I$5:I746,I746)</f>
        <v>0</v>
      </c>
      <c r="J746" s="8"/>
      <c r="L746" s="9"/>
      <c r="M746">
        <f t="shared" ref="M746:M809" si="66">IF(L746&gt;0,M745,0)</f>
        <v>0</v>
      </c>
    </row>
    <row r="747" spans="1:13" x14ac:dyDescent="0.3">
      <c r="A747" t="str">
        <f>B747&amp;-COUNTIF($B$4:B747,B747)</f>
        <v>0</v>
      </c>
      <c r="B747" s="8"/>
      <c r="C747" s="8"/>
      <c r="E747" s="9"/>
      <c r="F747">
        <f t="shared" si="65"/>
        <v>0</v>
      </c>
      <c r="H747" t="str">
        <f>I747&amp;-COUNTIF($I$5:I747,I747)</f>
        <v>0</v>
      </c>
      <c r="J747" s="8"/>
      <c r="L747" s="9"/>
      <c r="M747">
        <f t="shared" si="66"/>
        <v>0</v>
      </c>
    </row>
    <row r="748" spans="1:13" x14ac:dyDescent="0.3">
      <c r="A748" t="str">
        <f>B748&amp;-COUNTIF($B$4:B748,B748)</f>
        <v>0</v>
      </c>
      <c r="B748" s="8"/>
      <c r="C748" s="8"/>
      <c r="E748" s="9"/>
      <c r="F748">
        <f t="shared" si="65"/>
        <v>0</v>
      </c>
      <c r="H748" t="str">
        <f>I748&amp;-COUNTIF($I$5:I748,I748)</f>
        <v>0</v>
      </c>
      <c r="J748" s="8"/>
      <c r="L748" s="9"/>
      <c r="M748">
        <f t="shared" si="66"/>
        <v>0</v>
      </c>
    </row>
    <row r="749" spans="1:13" x14ac:dyDescent="0.3">
      <c r="A749" t="str">
        <f>B749&amp;-COUNTIF($B$4:B749,B749)</f>
        <v>0</v>
      </c>
      <c r="B749" s="8"/>
      <c r="C749" s="8"/>
      <c r="E749" s="9"/>
      <c r="F749">
        <f t="shared" si="65"/>
        <v>0</v>
      </c>
      <c r="H749" t="str">
        <f>I749&amp;-COUNTIF($I$5:I749,I749)</f>
        <v>0</v>
      </c>
      <c r="J749" s="8"/>
      <c r="L749" s="9"/>
      <c r="M749">
        <f t="shared" si="66"/>
        <v>0</v>
      </c>
    </row>
    <row r="750" spans="1:13" x14ac:dyDescent="0.3">
      <c r="A750" t="str">
        <f>B750&amp;-COUNTIF($B$4:B750,B750)</f>
        <v>0</v>
      </c>
      <c r="B750" s="8"/>
      <c r="C750" s="8"/>
      <c r="E750" s="9"/>
      <c r="F750">
        <f t="shared" si="65"/>
        <v>0</v>
      </c>
      <c r="H750" t="str">
        <f>I750&amp;-COUNTIF($I$5:I750,I750)</f>
        <v>0</v>
      </c>
      <c r="J750" s="8"/>
      <c r="L750" s="9"/>
      <c r="M750">
        <f t="shared" si="66"/>
        <v>0</v>
      </c>
    </row>
    <row r="751" spans="1:13" x14ac:dyDescent="0.3">
      <c r="A751" t="str">
        <f>B751&amp;-COUNTIF($B$4:B751,B751)</f>
        <v>0</v>
      </c>
      <c r="B751" s="8"/>
      <c r="C751" s="8"/>
      <c r="E751" s="9"/>
      <c r="F751">
        <f t="shared" si="65"/>
        <v>0</v>
      </c>
      <c r="H751" t="str">
        <f>I751&amp;-COUNTIF($I$5:I751,I751)</f>
        <v>0</v>
      </c>
      <c r="J751" s="8"/>
      <c r="L751" s="9"/>
      <c r="M751">
        <f t="shared" si="66"/>
        <v>0</v>
      </c>
    </row>
    <row r="752" spans="1:13" x14ac:dyDescent="0.3">
      <c r="A752" t="str">
        <f>B752&amp;-COUNTIF($B$4:B752,B752)</f>
        <v>0</v>
      </c>
      <c r="B752" s="8"/>
      <c r="C752" s="8"/>
      <c r="E752" s="9"/>
      <c r="F752">
        <f t="shared" si="65"/>
        <v>0</v>
      </c>
      <c r="H752" t="str">
        <f>I752&amp;-COUNTIF($I$5:I752,I752)</f>
        <v>0</v>
      </c>
      <c r="J752" s="8"/>
      <c r="L752" s="9"/>
      <c r="M752">
        <f t="shared" si="66"/>
        <v>0</v>
      </c>
    </row>
    <row r="753" spans="1:13" x14ac:dyDescent="0.3">
      <c r="A753" t="str">
        <f>B753&amp;-COUNTIF($B$4:B753,B753)</f>
        <v>0</v>
      </c>
      <c r="B753" s="8"/>
      <c r="C753" s="8"/>
      <c r="E753" s="9"/>
      <c r="F753">
        <f t="shared" si="65"/>
        <v>0</v>
      </c>
      <c r="H753" t="str">
        <f>I753&amp;-COUNTIF($I$5:I753,I753)</f>
        <v>0</v>
      </c>
      <c r="J753" s="8"/>
      <c r="L753" s="9"/>
      <c r="M753">
        <f t="shared" si="66"/>
        <v>0</v>
      </c>
    </row>
    <row r="754" spans="1:13" x14ac:dyDescent="0.3">
      <c r="A754" t="str">
        <f>B754&amp;-COUNTIF($B$4:B754,B754)</f>
        <v>0</v>
      </c>
      <c r="B754" s="8"/>
      <c r="C754" s="8"/>
      <c r="E754" s="9"/>
      <c r="F754">
        <f t="shared" si="65"/>
        <v>0</v>
      </c>
      <c r="H754" t="str">
        <f>I754&amp;-COUNTIF($I$5:I754,I754)</f>
        <v>0</v>
      </c>
      <c r="J754" s="8"/>
      <c r="L754" s="9"/>
      <c r="M754">
        <f t="shared" si="66"/>
        <v>0</v>
      </c>
    </row>
    <row r="755" spans="1:13" x14ac:dyDescent="0.3">
      <c r="A755" t="str">
        <f>B755&amp;-COUNTIF($B$4:B755,B755)</f>
        <v>0</v>
      </c>
      <c r="B755" s="8"/>
      <c r="C755" s="8"/>
      <c r="E755" s="9"/>
      <c r="F755">
        <f t="shared" si="65"/>
        <v>0</v>
      </c>
      <c r="H755" t="str">
        <f>I755&amp;-COUNTIF($I$5:I755,I755)</f>
        <v>0</v>
      </c>
      <c r="J755" s="8"/>
      <c r="L755" s="9"/>
      <c r="M755">
        <f t="shared" si="66"/>
        <v>0</v>
      </c>
    </row>
    <row r="756" spans="1:13" x14ac:dyDescent="0.3">
      <c r="A756" t="str">
        <f>B756&amp;-COUNTIF($B$4:B756,B756)</f>
        <v>0</v>
      </c>
      <c r="B756" s="8"/>
      <c r="C756" s="8"/>
      <c r="E756" s="9"/>
      <c r="F756">
        <f t="shared" si="65"/>
        <v>0</v>
      </c>
      <c r="H756" t="str">
        <f>I756&amp;-COUNTIF($I$5:I756,I756)</f>
        <v>0</v>
      </c>
      <c r="J756" s="8"/>
      <c r="L756" s="9"/>
      <c r="M756">
        <f t="shared" si="66"/>
        <v>0</v>
      </c>
    </row>
    <row r="757" spans="1:13" x14ac:dyDescent="0.3">
      <c r="A757" t="str">
        <f>B757&amp;-COUNTIF($B$4:B757,B757)</f>
        <v>0</v>
      </c>
      <c r="B757" s="8"/>
      <c r="C757" s="8"/>
      <c r="E757" s="9"/>
      <c r="F757">
        <f t="shared" si="65"/>
        <v>0</v>
      </c>
      <c r="H757" t="str">
        <f>I757&amp;-COUNTIF($I$5:I757,I757)</f>
        <v>0</v>
      </c>
      <c r="J757" s="8"/>
      <c r="L757" s="9"/>
      <c r="M757">
        <f t="shared" si="66"/>
        <v>0</v>
      </c>
    </row>
    <row r="758" spans="1:13" x14ac:dyDescent="0.3">
      <c r="A758" t="str">
        <f>B758&amp;-COUNTIF($B$4:B758,B758)</f>
        <v>0</v>
      </c>
      <c r="B758" s="8"/>
      <c r="C758" s="8"/>
      <c r="E758" s="9"/>
      <c r="F758">
        <f t="shared" si="65"/>
        <v>0</v>
      </c>
      <c r="H758" t="str">
        <f>I758&amp;-COUNTIF($I$5:I758,I758)</f>
        <v>0</v>
      </c>
      <c r="J758" s="8"/>
      <c r="L758" s="9"/>
      <c r="M758">
        <f t="shared" si="66"/>
        <v>0</v>
      </c>
    </row>
    <row r="759" spans="1:13" x14ac:dyDescent="0.3">
      <c r="A759" t="str">
        <f>B759&amp;-COUNTIF($B$4:B759,B759)</f>
        <v>0</v>
      </c>
      <c r="B759" s="8"/>
      <c r="C759" s="8"/>
      <c r="E759" s="9"/>
      <c r="F759">
        <f t="shared" si="65"/>
        <v>0</v>
      </c>
      <c r="H759" t="str">
        <f>I759&amp;-COUNTIF($I$5:I759,I759)</f>
        <v>0</v>
      </c>
      <c r="J759" s="8"/>
      <c r="L759" s="9"/>
      <c r="M759">
        <f t="shared" si="66"/>
        <v>0</v>
      </c>
    </row>
    <row r="760" spans="1:13" x14ac:dyDescent="0.3">
      <c r="A760" t="str">
        <f>B760&amp;-COUNTIF($B$4:B760,B760)</f>
        <v>0</v>
      </c>
      <c r="B760" s="8"/>
      <c r="C760" s="8"/>
      <c r="E760" s="9"/>
      <c r="F760">
        <f t="shared" si="65"/>
        <v>0</v>
      </c>
      <c r="H760" t="str">
        <f>I760&amp;-COUNTIF($I$5:I760,I760)</f>
        <v>0</v>
      </c>
      <c r="J760" s="8"/>
      <c r="L760" s="9"/>
      <c r="M760">
        <f t="shared" si="66"/>
        <v>0</v>
      </c>
    </row>
    <row r="761" spans="1:13" x14ac:dyDescent="0.3">
      <c r="A761" t="str">
        <f>B761&amp;-COUNTIF($B$4:B761,B761)</f>
        <v>0</v>
      </c>
      <c r="B761" s="8"/>
      <c r="C761" s="8"/>
      <c r="E761" s="9"/>
      <c r="F761">
        <f t="shared" si="65"/>
        <v>0</v>
      </c>
      <c r="H761" t="str">
        <f>I761&amp;-COUNTIF($I$5:I761,I761)</f>
        <v>0</v>
      </c>
      <c r="J761" s="8"/>
      <c r="L761" s="9"/>
      <c r="M761">
        <f t="shared" si="66"/>
        <v>0</v>
      </c>
    </row>
    <row r="762" spans="1:13" x14ac:dyDescent="0.3">
      <c r="A762" t="str">
        <f>B762&amp;-COUNTIF($B$4:B762,B762)</f>
        <v>0</v>
      </c>
      <c r="B762" s="8"/>
      <c r="C762" s="8"/>
      <c r="E762" s="9"/>
      <c r="F762">
        <f t="shared" si="65"/>
        <v>0</v>
      </c>
      <c r="H762" t="str">
        <f>I762&amp;-COUNTIF($I$5:I762,I762)</f>
        <v>0</v>
      </c>
      <c r="J762" s="8"/>
      <c r="L762" s="9"/>
      <c r="M762">
        <f t="shared" si="66"/>
        <v>0</v>
      </c>
    </row>
    <row r="763" spans="1:13" x14ac:dyDescent="0.3">
      <c r="A763" t="str">
        <f>B763&amp;-COUNTIF($B$4:B763,B763)</f>
        <v>0</v>
      </c>
      <c r="B763" s="8"/>
      <c r="C763" s="8"/>
      <c r="E763" s="9"/>
      <c r="F763">
        <f t="shared" si="65"/>
        <v>0</v>
      </c>
      <c r="H763" t="str">
        <f>I763&amp;-COUNTIF($I$5:I763,I763)</f>
        <v>0</v>
      </c>
      <c r="J763" s="8"/>
      <c r="L763" s="9"/>
      <c r="M763">
        <f t="shared" si="66"/>
        <v>0</v>
      </c>
    </row>
    <row r="764" spans="1:13" x14ac:dyDescent="0.3">
      <c r="A764" t="str">
        <f>B764&amp;-COUNTIF($B$4:B764,B764)</f>
        <v>0</v>
      </c>
      <c r="B764" s="8"/>
      <c r="C764" s="8"/>
      <c r="E764" s="9"/>
      <c r="F764">
        <f t="shared" si="65"/>
        <v>0</v>
      </c>
      <c r="H764" t="str">
        <f>I764&amp;-COUNTIF($I$5:I764,I764)</f>
        <v>0</v>
      </c>
      <c r="J764" s="8"/>
      <c r="L764" s="9"/>
      <c r="M764">
        <f t="shared" si="66"/>
        <v>0</v>
      </c>
    </row>
    <row r="765" spans="1:13" x14ac:dyDescent="0.3">
      <c r="A765" t="str">
        <f>B765&amp;-COUNTIF($B$4:B765,B765)</f>
        <v>0</v>
      </c>
      <c r="B765" s="8"/>
      <c r="C765" s="8"/>
      <c r="E765" s="9"/>
      <c r="F765">
        <f t="shared" si="65"/>
        <v>0</v>
      </c>
      <c r="H765" t="str">
        <f>I765&amp;-COUNTIF($I$5:I765,I765)</f>
        <v>0</v>
      </c>
      <c r="J765" s="8"/>
      <c r="L765" s="9"/>
      <c r="M765">
        <f t="shared" si="66"/>
        <v>0</v>
      </c>
    </row>
    <row r="766" spans="1:13" x14ac:dyDescent="0.3">
      <c r="A766" t="str">
        <f>B766&amp;-COUNTIF($B$4:B766,B766)</f>
        <v>0</v>
      </c>
      <c r="B766" s="8"/>
      <c r="C766" s="8"/>
      <c r="E766" s="9"/>
      <c r="F766">
        <f t="shared" si="65"/>
        <v>0</v>
      </c>
      <c r="H766" t="str">
        <f>I766&amp;-COUNTIF($I$5:I766,I766)</f>
        <v>0</v>
      </c>
      <c r="J766" s="8"/>
      <c r="L766" s="9"/>
      <c r="M766">
        <f t="shared" si="66"/>
        <v>0</v>
      </c>
    </row>
    <row r="767" spans="1:13" x14ac:dyDescent="0.3">
      <c r="A767" t="str">
        <f>B767&amp;-COUNTIF($B$4:B767,B767)</f>
        <v>0</v>
      </c>
      <c r="B767" s="8"/>
      <c r="C767" s="8"/>
      <c r="E767" s="9"/>
      <c r="F767">
        <f t="shared" si="65"/>
        <v>0</v>
      </c>
      <c r="H767" t="str">
        <f>I767&amp;-COUNTIF($I$5:I767,I767)</f>
        <v>0</v>
      </c>
      <c r="J767" s="8"/>
      <c r="L767" s="9"/>
      <c r="M767">
        <f t="shared" si="66"/>
        <v>0</v>
      </c>
    </row>
    <row r="768" spans="1:13" x14ac:dyDescent="0.3">
      <c r="A768" t="str">
        <f>B768&amp;-COUNTIF($B$4:B768,B768)</f>
        <v>0</v>
      </c>
      <c r="B768" s="8"/>
      <c r="C768" s="8"/>
      <c r="E768" s="9"/>
      <c r="F768">
        <f t="shared" si="65"/>
        <v>0</v>
      </c>
      <c r="H768" t="str">
        <f>I768&amp;-COUNTIF($I$5:I768,I768)</f>
        <v>0</v>
      </c>
      <c r="J768" s="8"/>
      <c r="L768" s="9"/>
      <c r="M768">
        <f t="shared" si="66"/>
        <v>0</v>
      </c>
    </row>
    <row r="769" spans="1:13" x14ac:dyDescent="0.3">
      <c r="A769" t="str">
        <f>B769&amp;-COUNTIF($B$4:B769,B769)</f>
        <v>0</v>
      </c>
      <c r="B769" s="8"/>
      <c r="C769" s="8"/>
      <c r="E769" s="9"/>
      <c r="F769">
        <f t="shared" si="65"/>
        <v>0</v>
      </c>
      <c r="H769" t="str">
        <f>I769&amp;-COUNTIF($I$5:I769,I769)</f>
        <v>0</v>
      </c>
      <c r="J769" s="8"/>
      <c r="L769" s="9"/>
      <c r="M769">
        <f t="shared" si="66"/>
        <v>0</v>
      </c>
    </row>
    <row r="770" spans="1:13" x14ac:dyDescent="0.3">
      <c r="A770" t="str">
        <f>B770&amp;-COUNTIF($B$4:B770,B770)</f>
        <v>0</v>
      </c>
      <c r="B770" s="8"/>
      <c r="C770" s="8"/>
      <c r="E770" s="9"/>
      <c r="F770">
        <f t="shared" si="65"/>
        <v>0</v>
      </c>
      <c r="H770" t="str">
        <f>I770&amp;-COUNTIF($I$5:I770,I770)</f>
        <v>0</v>
      </c>
      <c r="J770" s="8"/>
      <c r="L770" s="9"/>
      <c r="M770">
        <f t="shared" si="66"/>
        <v>0</v>
      </c>
    </row>
    <row r="771" spans="1:13" x14ac:dyDescent="0.3">
      <c r="A771" t="str">
        <f>B771&amp;-COUNTIF($B$4:B771,B771)</f>
        <v>0</v>
      </c>
      <c r="B771" s="8"/>
      <c r="C771" s="8"/>
      <c r="E771" s="9"/>
      <c r="F771">
        <f t="shared" si="65"/>
        <v>0</v>
      </c>
      <c r="H771" t="str">
        <f>I771&amp;-COUNTIF($I$5:I771,I771)</f>
        <v>0</v>
      </c>
      <c r="J771" s="8"/>
      <c r="L771" s="9"/>
      <c r="M771">
        <f t="shared" si="66"/>
        <v>0</v>
      </c>
    </row>
    <row r="772" spans="1:13" x14ac:dyDescent="0.3">
      <c r="A772" t="str">
        <f>B772&amp;-COUNTIF($B$4:B772,B772)</f>
        <v>0</v>
      </c>
      <c r="B772" s="8"/>
      <c r="C772" s="8"/>
      <c r="E772" s="9"/>
      <c r="F772">
        <f t="shared" si="65"/>
        <v>0</v>
      </c>
      <c r="H772" t="str">
        <f>I772&amp;-COUNTIF($I$5:I772,I772)</f>
        <v>0</v>
      </c>
      <c r="J772" s="8"/>
      <c r="L772" s="9"/>
      <c r="M772">
        <f t="shared" si="66"/>
        <v>0</v>
      </c>
    </row>
    <row r="773" spans="1:13" x14ac:dyDescent="0.3">
      <c r="A773" t="str">
        <f>B773&amp;-COUNTIF($B$4:B773,B773)</f>
        <v>0</v>
      </c>
      <c r="B773" s="8"/>
      <c r="C773" s="8"/>
      <c r="E773" s="9"/>
      <c r="F773">
        <f t="shared" si="65"/>
        <v>0</v>
      </c>
      <c r="H773" t="str">
        <f>I773&amp;-COUNTIF($I$5:I773,I773)</f>
        <v>0</v>
      </c>
      <c r="J773" s="8"/>
      <c r="L773" s="9"/>
      <c r="M773">
        <f t="shared" si="66"/>
        <v>0</v>
      </c>
    </row>
    <row r="774" spans="1:13" x14ac:dyDescent="0.3">
      <c r="A774" t="str">
        <f>B774&amp;-COUNTIF($B$4:B774,B774)</f>
        <v>0</v>
      </c>
      <c r="B774" s="8"/>
      <c r="C774" s="8"/>
      <c r="E774" s="9"/>
      <c r="F774">
        <f t="shared" si="65"/>
        <v>0</v>
      </c>
      <c r="H774" t="str">
        <f>I774&amp;-COUNTIF($I$5:I774,I774)</f>
        <v>0</v>
      </c>
      <c r="J774" s="8"/>
      <c r="L774" s="9"/>
      <c r="M774">
        <f t="shared" si="66"/>
        <v>0</v>
      </c>
    </row>
    <row r="775" spans="1:13" x14ac:dyDescent="0.3">
      <c r="A775" t="str">
        <f>B775&amp;-COUNTIF($B$4:B775,B775)</f>
        <v>0</v>
      </c>
      <c r="B775" s="8"/>
      <c r="C775" s="8"/>
      <c r="E775" s="9"/>
      <c r="F775">
        <f t="shared" si="65"/>
        <v>0</v>
      </c>
      <c r="H775" t="str">
        <f>I775&amp;-COUNTIF($I$5:I775,I775)</f>
        <v>0</v>
      </c>
      <c r="J775" s="8"/>
      <c r="L775" s="9"/>
      <c r="M775">
        <f t="shared" si="66"/>
        <v>0</v>
      </c>
    </row>
    <row r="776" spans="1:13" x14ac:dyDescent="0.3">
      <c r="A776" t="str">
        <f>B776&amp;-COUNTIF($B$4:B776,B776)</f>
        <v>0</v>
      </c>
      <c r="B776" s="8"/>
      <c r="C776" s="8"/>
      <c r="E776" s="9"/>
      <c r="F776">
        <f t="shared" si="65"/>
        <v>0</v>
      </c>
      <c r="H776" t="str">
        <f>I776&amp;-COUNTIF($I$5:I776,I776)</f>
        <v>0</v>
      </c>
      <c r="J776" s="8"/>
      <c r="L776" s="9"/>
      <c r="M776">
        <f t="shared" si="66"/>
        <v>0</v>
      </c>
    </row>
    <row r="777" spans="1:13" x14ac:dyDescent="0.3">
      <c r="A777" t="str">
        <f>B777&amp;-COUNTIF($B$4:B777,B777)</f>
        <v>0</v>
      </c>
      <c r="B777" s="8"/>
      <c r="C777" s="8"/>
      <c r="E777" s="9"/>
      <c r="F777">
        <f t="shared" si="65"/>
        <v>0</v>
      </c>
      <c r="H777" t="str">
        <f>I777&amp;-COUNTIF($I$5:I777,I777)</f>
        <v>0</v>
      </c>
      <c r="J777" s="8"/>
      <c r="L777" s="9"/>
      <c r="M777">
        <f t="shared" si="66"/>
        <v>0</v>
      </c>
    </row>
    <row r="778" spans="1:13" x14ac:dyDescent="0.3">
      <c r="A778" t="str">
        <f>B778&amp;-COUNTIF($B$4:B778,B778)</f>
        <v>0</v>
      </c>
      <c r="B778" s="8"/>
      <c r="C778" s="8"/>
      <c r="E778" s="9"/>
      <c r="F778">
        <f t="shared" si="65"/>
        <v>0</v>
      </c>
      <c r="H778" t="str">
        <f>I778&amp;-COUNTIF($I$5:I778,I778)</f>
        <v>0</v>
      </c>
      <c r="J778" s="8"/>
      <c r="L778" s="9"/>
      <c r="M778">
        <f t="shared" si="66"/>
        <v>0</v>
      </c>
    </row>
    <row r="779" spans="1:13" x14ac:dyDescent="0.3">
      <c r="A779" t="str">
        <f>B779&amp;-COUNTIF($B$4:B779,B779)</f>
        <v>0</v>
      </c>
      <c r="B779" s="8"/>
      <c r="C779" s="8"/>
      <c r="E779" s="9"/>
      <c r="F779">
        <f t="shared" si="65"/>
        <v>0</v>
      </c>
      <c r="H779" t="str">
        <f>I779&amp;-COUNTIF($I$5:I779,I779)</f>
        <v>0</v>
      </c>
      <c r="J779" s="8"/>
      <c r="L779" s="9"/>
      <c r="M779">
        <f t="shared" si="66"/>
        <v>0</v>
      </c>
    </row>
    <row r="780" spans="1:13" x14ac:dyDescent="0.3">
      <c r="A780" t="str">
        <f>B780&amp;-COUNTIF($B$4:B780,B780)</f>
        <v>0</v>
      </c>
      <c r="B780" s="8"/>
      <c r="C780" s="8"/>
      <c r="E780" s="9"/>
      <c r="F780">
        <f t="shared" si="65"/>
        <v>0</v>
      </c>
      <c r="H780" t="str">
        <f>I780&amp;-COUNTIF($I$5:I780,I780)</f>
        <v>0</v>
      </c>
      <c r="J780" s="8"/>
      <c r="L780" s="9"/>
      <c r="M780">
        <f t="shared" si="66"/>
        <v>0</v>
      </c>
    </row>
    <row r="781" spans="1:13" x14ac:dyDescent="0.3">
      <c r="A781" t="str">
        <f>B781&amp;-COUNTIF($B$4:B781,B781)</f>
        <v>0</v>
      </c>
      <c r="B781" s="8"/>
      <c r="C781" s="8"/>
      <c r="E781" s="9"/>
      <c r="F781">
        <f t="shared" si="65"/>
        <v>0</v>
      </c>
      <c r="H781" t="str">
        <f>I781&amp;-COUNTIF($I$5:I781,I781)</f>
        <v>0</v>
      </c>
      <c r="J781" s="8"/>
      <c r="L781" s="9"/>
      <c r="M781">
        <f t="shared" si="66"/>
        <v>0</v>
      </c>
    </row>
    <row r="782" spans="1:13" x14ac:dyDescent="0.3">
      <c r="A782" t="str">
        <f>B782&amp;-COUNTIF($B$4:B782,B782)</f>
        <v>0</v>
      </c>
      <c r="B782" s="8"/>
      <c r="C782" s="8"/>
      <c r="E782" s="9"/>
      <c r="F782">
        <f t="shared" si="65"/>
        <v>0</v>
      </c>
      <c r="H782" t="str">
        <f>I782&amp;-COUNTIF($I$5:I782,I782)</f>
        <v>0</v>
      </c>
      <c r="J782" s="8"/>
      <c r="L782" s="9"/>
      <c r="M782">
        <f t="shared" si="66"/>
        <v>0</v>
      </c>
    </row>
    <row r="783" spans="1:13" x14ac:dyDescent="0.3">
      <c r="A783" t="str">
        <f>B783&amp;-COUNTIF($B$4:B783,B783)</f>
        <v>0</v>
      </c>
      <c r="B783" s="8"/>
      <c r="C783" s="8"/>
      <c r="E783" s="9"/>
      <c r="F783">
        <f t="shared" si="65"/>
        <v>0</v>
      </c>
      <c r="H783" t="str">
        <f>I783&amp;-COUNTIF($I$5:I783,I783)</f>
        <v>0</v>
      </c>
      <c r="J783" s="8"/>
      <c r="L783" s="9"/>
      <c r="M783">
        <f t="shared" si="66"/>
        <v>0</v>
      </c>
    </row>
    <row r="784" spans="1:13" x14ac:dyDescent="0.3">
      <c r="A784" t="str">
        <f>B784&amp;-COUNTIF($B$4:B784,B784)</f>
        <v>0</v>
      </c>
      <c r="B784" s="8"/>
      <c r="C784" s="8"/>
      <c r="E784" s="9"/>
      <c r="F784">
        <f t="shared" si="65"/>
        <v>0</v>
      </c>
      <c r="H784" t="str">
        <f>I784&amp;-COUNTIF($I$5:I784,I784)</f>
        <v>0</v>
      </c>
      <c r="J784" s="8"/>
      <c r="L784" s="9"/>
      <c r="M784">
        <f t="shared" si="66"/>
        <v>0</v>
      </c>
    </row>
    <row r="785" spans="1:13" x14ac:dyDescent="0.3">
      <c r="A785" t="str">
        <f>B785&amp;-COUNTIF($B$4:B785,B785)</f>
        <v>0</v>
      </c>
      <c r="B785" s="8"/>
      <c r="C785" s="8"/>
      <c r="E785" s="9"/>
      <c r="F785">
        <f t="shared" si="65"/>
        <v>0</v>
      </c>
      <c r="H785" t="str">
        <f>I785&amp;-COUNTIF($I$5:I785,I785)</f>
        <v>0</v>
      </c>
      <c r="J785" s="8"/>
      <c r="L785" s="9"/>
      <c r="M785">
        <f t="shared" si="66"/>
        <v>0</v>
      </c>
    </row>
    <row r="786" spans="1:13" x14ac:dyDescent="0.3">
      <c r="A786" t="str">
        <f>B786&amp;-COUNTIF($B$4:B786,B786)</f>
        <v>0</v>
      </c>
      <c r="B786" s="8"/>
      <c r="C786" s="8"/>
      <c r="E786" s="9"/>
      <c r="F786">
        <f t="shared" si="65"/>
        <v>0</v>
      </c>
      <c r="H786" t="str">
        <f>I786&amp;-COUNTIF($I$5:I786,I786)</f>
        <v>0</v>
      </c>
      <c r="J786" s="8"/>
      <c r="L786" s="9"/>
      <c r="M786">
        <f t="shared" si="66"/>
        <v>0</v>
      </c>
    </row>
    <row r="787" spans="1:13" x14ac:dyDescent="0.3">
      <c r="A787" t="str">
        <f>B787&amp;-COUNTIF($B$4:B787,B787)</f>
        <v>0</v>
      </c>
      <c r="B787" s="8"/>
      <c r="C787" s="8"/>
      <c r="E787" s="9"/>
      <c r="F787">
        <f t="shared" si="65"/>
        <v>0</v>
      </c>
      <c r="H787" t="str">
        <f>I787&amp;-COUNTIF($I$5:I787,I787)</f>
        <v>0</v>
      </c>
      <c r="J787" s="8"/>
      <c r="L787" s="9"/>
      <c r="M787">
        <f t="shared" si="66"/>
        <v>0</v>
      </c>
    </row>
    <row r="788" spans="1:13" x14ac:dyDescent="0.3">
      <c r="A788" t="str">
        <f>B788&amp;-COUNTIF($B$4:B788,B788)</f>
        <v>0</v>
      </c>
      <c r="B788" s="8"/>
      <c r="C788" s="8"/>
      <c r="E788" s="9"/>
      <c r="F788">
        <f t="shared" si="65"/>
        <v>0</v>
      </c>
      <c r="H788" t="str">
        <f>I788&amp;-COUNTIF($I$5:I788,I788)</f>
        <v>0</v>
      </c>
      <c r="J788" s="8"/>
      <c r="L788" s="9"/>
      <c r="M788">
        <f t="shared" si="66"/>
        <v>0</v>
      </c>
    </row>
    <row r="789" spans="1:13" x14ac:dyDescent="0.3">
      <c r="A789" t="str">
        <f>B789&amp;-COUNTIF($B$4:B789,B789)</f>
        <v>0</v>
      </c>
      <c r="B789" s="8"/>
      <c r="C789" s="8"/>
      <c r="E789" s="9"/>
      <c r="F789">
        <f t="shared" si="65"/>
        <v>0</v>
      </c>
      <c r="H789" t="str">
        <f>I789&amp;-COUNTIF($I$5:I789,I789)</f>
        <v>0</v>
      </c>
      <c r="J789" s="8"/>
      <c r="L789" s="9"/>
      <c r="M789">
        <f t="shared" si="66"/>
        <v>0</v>
      </c>
    </row>
    <row r="790" spans="1:13" x14ac:dyDescent="0.3">
      <c r="A790" t="str">
        <f>B790&amp;-COUNTIF($B$4:B790,B790)</f>
        <v>0</v>
      </c>
      <c r="B790" s="8"/>
      <c r="C790" s="8"/>
      <c r="E790" s="9"/>
      <c r="F790">
        <f t="shared" si="65"/>
        <v>0</v>
      </c>
      <c r="H790" t="str">
        <f>I790&amp;-COUNTIF($I$5:I790,I790)</f>
        <v>0</v>
      </c>
      <c r="J790" s="8"/>
      <c r="L790" s="9"/>
      <c r="M790">
        <f t="shared" si="66"/>
        <v>0</v>
      </c>
    </row>
    <row r="791" spans="1:13" x14ac:dyDescent="0.3">
      <c r="A791" t="str">
        <f>B791&amp;-COUNTIF($B$4:B791,B791)</f>
        <v>0</v>
      </c>
      <c r="B791" s="8"/>
      <c r="C791" s="8"/>
      <c r="E791" s="9"/>
      <c r="F791">
        <f t="shared" si="65"/>
        <v>0</v>
      </c>
      <c r="H791" t="str">
        <f>I791&amp;-COUNTIF($I$5:I791,I791)</f>
        <v>0</v>
      </c>
      <c r="J791" s="8"/>
      <c r="L791" s="9"/>
      <c r="M791">
        <f t="shared" si="66"/>
        <v>0</v>
      </c>
    </row>
    <row r="792" spans="1:13" x14ac:dyDescent="0.3">
      <c r="A792" t="str">
        <f>B792&amp;-COUNTIF($B$4:B792,B792)</f>
        <v>0</v>
      </c>
      <c r="B792" s="8"/>
      <c r="C792" s="8"/>
      <c r="E792" s="9"/>
      <c r="F792">
        <f t="shared" si="65"/>
        <v>0</v>
      </c>
      <c r="H792" t="str">
        <f>I792&amp;-COUNTIF($I$5:I792,I792)</f>
        <v>0</v>
      </c>
      <c r="J792" s="8"/>
      <c r="L792" s="9"/>
      <c r="M792">
        <f t="shared" si="66"/>
        <v>0</v>
      </c>
    </row>
    <row r="793" spans="1:13" x14ac:dyDescent="0.3">
      <c r="A793" t="str">
        <f>B793&amp;-COUNTIF($B$4:B793,B793)</f>
        <v>0</v>
      </c>
      <c r="B793" s="8"/>
      <c r="C793" s="8"/>
      <c r="E793" s="9"/>
      <c r="F793">
        <f t="shared" si="65"/>
        <v>0</v>
      </c>
      <c r="H793" t="str">
        <f>I793&amp;-COUNTIF($I$5:I793,I793)</f>
        <v>0</v>
      </c>
      <c r="J793" s="8"/>
      <c r="L793" s="9"/>
      <c r="M793">
        <f t="shared" si="66"/>
        <v>0</v>
      </c>
    </row>
    <row r="794" spans="1:13" x14ac:dyDescent="0.3">
      <c r="A794" t="str">
        <f>B794&amp;-COUNTIF($B$4:B794,B794)</f>
        <v>0</v>
      </c>
      <c r="B794" s="8"/>
      <c r="C794" s="8"/>
      <c r="E794" s="9"/>
      <c r="F794">
        <f t="shared" si="65"/>
        <v>0</v>
      </c>
      <c r="H794" t="str">
        <f>I794&amp;-COUNTIF($I$5:I794,I794)</f>
        <v>0</v>
      </c>
      <c r="J794" s="8"/>
      <c r="L794" s="9"/>
      <c r="M794">
        <f t="shared" si="66"/>
        <v>0</v>
      </c>
    </row>
    <row r="795" spans="1:13" x14ac:dyDescent="0.3">
      <c r="A795" t="str">
        <f>B795&amp;-COUNTIF($B$4:B795,B795)</f>
        <v>0</v>
      </c>
      <c r="B795" s="8"/>
      <c r="C795" s="8"/>
      <c r="E795" s="9"/>
      <c r="F795">
        <f t="shared" si="65"/>
        <v>0</v>
      </c>
      <c r="H795" t="str">
        <f>I795&amp;-COUNTIF($I$5:I795,I795)</f>
        <v>0</v>
      </c>
      <c r="J795" s="8"/>
      <c r="L795" s="9"/>
      <c r="M795">
        <f t="shared" si="66"/>
        <v>0</v>
      </c>
    </row>
    <row r="796" spans="1:13" x14ac:dyDescent="0.3">
      <c r="A796" t="str">
        <f>B796&amp;-COUNTIF($B$4:B796,B796)</f>
        <v>0</v>
      </c>
      <c r="B796" s="8"/>
      <c r="C796" s="8"/>
      <c r="E796" s="9"/>
      <c r="F796">
        <f t="shared" si="65"/>
        <v>0</v>
      </c>
      <c r="H796" t="str">
        <f>I796&amp;-COUNTIF($I$5:I796,I796)</f>
        <v>0</v>
      </c>
      <c r="J796" s="8"/>
      <c r="L796" s="9"/>
      <c r="M796">
        <f t="shared" si="66"/>
        <v>0</v>
      </c>
    </row>
    <row r="797" spans="1:13" x14ac:dyDescent="0.3">
      <c r="A797" t="str">
        <f>B797&amp;-COUNTIF($B$4:B797,B797)</f>
        <v>0</v>
      </c>
      <c r="B797" s="8"/>
      <c r="C797" s="8"/>
      <c r="E797" s="9"/>
      <c r="F797">
        <f t="shared" si="65"/>
        <v>0</v>
      </c>
      <c r="H797" t="str">
        <f>I797&amp;-COUNTIF($I$5:I797,I797)</f>
        <v>0</v>
      </c>
      <c r="J797" s="8"/>
      <c r="L797" s="9"/>
      <c r="M797">
        <f t="shared" si="66"/>
        <v>0</v>
      </c>
    </row>
    <row r="798" spans="1:13" x14ac:dyDescent="0.3">
      <c r="A798" t="str">
        <f>B798&amp;-COUNTIF($B$4:B798,B798)</f>
        <v>0</v>
      </c>
      <c r="B798" s="8"/>
      <c r="C798" s="8"/>
      <c r="E798" s="9"/>
      <c r="F798">
        <f t="shared" si="65"/>
        <v>0</v>
      </c>
      <c r="H798" t="str">
        <f>I798&amp;-COUNTIF($I$5:I798,I798)</f>
        <v>0</v>
      </c>
      <c r="J798" s="8"/>
      <c r="L798" s="9"/>
      <c r="M798">
        <f t="shared" si="66"/>
        <v>0</v>
      </c>
    </row>
    <row r="799" spans="1:13" x14ac:dyDescent="0.3">
      <c r="A799" t="str">
        <f>B799&amp;-COUNTIF($B$4:B799,B799)</f>
        <v>0</v>
      </c>
      <c r="B799" s="8"/>
      <c r="C799" s="8"/>
      <c r="E799" s="9"/>
      <c r="F799">
        <f t="shared" si="65"/>
        <v>0</v>
      </c>
      <c r="H799" t="str">
        <f>I799&amp;-COUNTIF($I$5:I799,I799)</f>
        <v>0</v>
      </c>
      <c r="J799" s="8"/>
      <c r="L799" s="9"/>
      <c r="M799">
        <f t="shared" si="66"/>
        <v>0</v>
      </c>
    </row>
    <row r="800" spans="1:13" x14ac:dyDescent="0.3">
      <c r="A800" t="str">
        <f>B800&amp;-COUNTIF($B$4:B800,B800)</f>
        <v>0</v>
      </c>
      <c r="B800" s="8"/>
      <c r="C800" s="8"/>
      <c r="E800" s="9"/>
      <c r="F800">
        <f t="shared" si="65"/>
        <v>0</v>
      </c>
      <c r="H800" t="str">
        <f>I800&amp;-COUNTIF($I$5:I800,I800)</f>
        <v>0</v>
      </c>
      <c r="J800" s="8"/>
      <c r="L800" s="9"/>
      <c r="M800">
        <f t="shared" si="66"/>
        <v>0</v>
      </c>
    </row>
    <row r="801" spans="1:13" x14ac:dyDescent="0.3">
      <c r="A801" t="str">
        <f>B801&amp;-COUNTIF($B$4:B801,B801)</f>
        <v>0</v>
      </c>
      <c r="B801" s="8"/>
      <c r="C801" s="8"/>
      <c r="E801" s="9"/>
      <c r="F801">
        <f t="shared" si="65"/>
        <v>0</v>
      </c>
      <c r="H801" t="str">
        <f>I801&amp;-COUNTIF($I$5:I801,I801)</f>
        <v>0</v>
      </c>
      <c r="J801" s="8"/>
      <c r="L801" s="9"/>
      <c r="M801">
        <f t="shared" si="66"/>
        <v>0</v>
      </c>
    </row>
    <row r="802" spans="1:13" x14ac:dyDescent="0.3">
      <c r="A802" t="str">
        <f>B802&amp;-COUNTIF($B$4:B802,B802)</f>
        <v>0</v>
      </c>
      <c r="B802" s="8"/>
      <c r="C802" s="8"/>
      <c r="E802" s="9"/>
      <c r="F802">
        <f t="shared" si="65"/>
        <v>0</v>
      </c>
      <c r="H802" t="str">
        <f>I802&amp;-COUNTIF($I$5:I802,I802)</f>
        <v>0</v>
      </c>
      <c r="J802" s="8"/>
      <c r="L802" s="9"/>
      <c r="M802">
        <f t="shared" si="66"/>
        <v>0</v>
      </c>
    </row>
    <row r="803" spans="1:13" x14ac:dyDescent="0.3">
      <c r="A803" t="str">
        <f>B803&amp;-COUNTIF($B$4:B803,B803)</f>
        <v>0</v>
      </c>
      <c r="B803" s="8"/>
      <c r="C803" s="8"/>
      <c r="E803" s="9"/>
      <c r="F803">
        <f t="shared" si="65"/>
        <v>0</v>
      </c>
      <c r="H803" t="str">
        <f>I803&amp;-COUNTIF($I$5:I803,I803)</f>
        <v>0</v>
      </c>
      <c r="J803" s="8"/>
      <c r="L803" s="9"/>
      <c r="M803">
        <f t="shared" si="66"/>
        <v>0</v>
      </c>
    </row>
    <row r="804" spans="1:13" x14ac:dyDescent="0.3">
      <c r="A804" t="str">
        <f>B804&amp;-COUNTIF($B$4:B804,B804)</f>
        <v>0</v>
      </c>
      <c r="B804" s="8"/>
      <c r="C804" s="8"/>
      <c r="E804" s="9"/>
      <c r="F804">
        <f t="shared" si="65"/>
        <v>0</v>
      </c>
      <c r="H804" t="str">
        <f>I804&amp;-COUNTIF($I$5:I804,I804)</f>
        <v>0</v>
      </c>
      <c r="J804" s="8"/>
      <c r="L804" s="9"/>
      <c r="M804">
        <f t="shared" si="66"/>
        <v>0</v>
      </c>
    </row>
    <row r="805" spans="1:13" x14ac:dyDescent="0.3">
      <c r="A805" t="str">
        <f>B805&amp;-COUNTIF($B$4:B805,B805)</f>
        <v>0</v>
      </c>
      <c r="B805" s="8"/>
      <c r="C805" s="8"/>
      <c r="E805" s="9"/>
      <c r="F805">
        <f t="shared" si="65"/>
        <v>0</v>
      </c>
      <c r="H805" t="str">
        <f>I805&amp;-COUNTIF($I$5:I805,I805)</f>
        <v>0</v>
      </c>
      <c r="J805" s="8"/>
      <c r="L805" s="9"/>
      <c r="M805">
        <f t="shared" si="66"/>
        <v>0</v>
      </c>
    </row>
    <row r="806" spans="1:13" x14ac:dyDescent="0.3">
      <c r="A806" t="str">
        <f>B806&amp;-COUNTIF($B$4:B806,B806)</f>
        <v>0</v>
      </c>
      <c r="B806" s="8"/>
      <c r="C806" s="8"/>
      <c r="E806" s="9"/>
      <c r="F806">
        <f t="shared" si="65"/>
        <v>0</v>
      </c>
      <c r="H806" t="str">
        <f>I806&amp;-COUNTIF($I$5:I806,I806)</f>
        <v>0</v>
      </c>
      <c r="J806" s="8"/>
      <c r="L806" s="9"/>
      <c r="M806">
        <f t="shared" si="66"/>
        <v>0</v>
      </c>
    </row>
    <row r="807" spans="1:13" x14ac:dyDescent="0.3">
      <c r="A807" t="str">
        <f>B807&amp;-COUNTIF($B$4:B807,B807)</f>
        <v>0</v>
      </c>
      <c r="B807" s="8"/>
      <c r="C807" s="8"/>
      <c r="E807" s="9"/>
      <c r="F807">
        <f t="shared" si="65"/>
        <v>0</v>
      </c>
      <c r="H807" t="str">
        <f>I807&amp;-COUNTIF($I$5:I807,I807)</f>
        <v>0</v>
      </c>
      <c r="J807" s="8"/>
      <c r="L807" s="9"/>
      <c r="M807">
        <f t="shared" si="66"/>
        <v>0</v>
      </c>
    </row>
    <row r="808" spans="1:13" x14ac:dyDescent="0.3">
      <c r="A808" t="str">
        <f>B808&amp;-COUNTIF($B$4:B808,B808)</f>
        <v>0</v>
      </c>
      <c r="B808" s="8"/>
      <c r="C808" s="8"/>
      <c r="E808" s="9"/>
      <c r="F808">
        <f t="shared" si="65"/>
        <v>0</v>
      </c>
      <c r="H808" t="str">
        <f>I808&amp;-COUNTIF($I$5:I808,I808)</f>
        <v>0</v>
      </c>
      <c r="J808" s="8"/>
      <c r="L808" s="9"/>
      <c r="M808">
        <f t="shared" si="66"/>
        <v>0</v>
      </c>
    </row>
    <row r="809" spans="1:13" x14ac:dyDescent="0.3">
      <c r="A809" t="str">
        <f>B809&amp;-COUNTIF($B$4:B809,B809)</f>
        <v>0</v>
      </c>
      <c r="B809" s="8"/>
      <c r="C809" s="8"/>
      <c r="E809" s="9"/>
      <c r="F809">
        <f t="shared" si="65"/>
        <v>0</v>
      </c>
      <c r="H809" t="str">
        <f>I809&amp;-COUNTIF($I$5:I809,I809)</f>
        <v>0</v>
      </c>
      <c r="J809" s="8"/>
      <c r="L809" s="9"/>
      <c r="M809">
        <f t="shared" si="66"/>
        <v>0</v>
      </c>
    </row>
    <row r="810" spans="1:13" x14ac:dyDescent="0.3">
      <c r="A810" t="str">
        <f>B810&amp;-COUNTIF($B$4:B810,B810)</f>
        <v>0</v>
      </c>
      <c r="B810" s="8"/>
      <c r="C810" s="8"/>
      <c r="E810" s="9"/>
      <c r="F810">
        <f t="shared" ref="F810:F873" si="67">IF(E810&gt;0,F809,0)</f>
        <v>0</v>
      </c>
      <c r="H810" t="str">
        <f>I810&amp;-COUNTIF($I$5:I810,I810)</f>
        <v>0</v>
      </c>
      <c r="J810" s="8"/>
      <c r="L810" s="9"/>
      <c r="M810">
        <f t="shared" ref="M810:M873" si="68">IF(L810&gt;0,M809,0)</f>
        <v>0</v>
      </c>
    </row>
    <row r="811" spans="1:13" x14ac:dyDescent="0.3">
      <c r="A811" t="str">
        <f>B811&amp;-COUNTIF($B$4:B811,B811)</f>
        <v>0</v>
      </c>
      <c r="B811" s="8"/>
      <c r="C811" s="8"/>
      <c r="E811" s="9"/>
      <c r="F811">
        <f t="shared" si="67"/>
        <v>0</v>
      </c>
      <c r="H811" t="str">
        <f>I811&amp;-COUNTIF($I$5:I811,I811)</f>
        <v>0</v>
      </c>
      <c r="J811" s="8"/>
      <c r="L811" s="9"/>
      <c r="M811">
        <f t="shared" si="68"/>
        <v>0</v>
      </c>
    </row>
    <row r="812" spans="1:13" x14ac:dyDescent="0.3">
      <c r="A812" t="str">
        <f>B812&amp;-COUNTIF($B$4:B812,B812)</f>
        <v>0</v>
      </c>
      <c r="B812" s="8"/>
      <c r="C812" s="8"/>
      <c r="E812" s="9"/>
      <c r="F812">
        <f t="shared" si="67"/>
        <v>0</v>
      </c>
      <c r="H812" t="str">
        <f>I812&amp;-COUNTIF($I$5:I812,I812)</f>
        <v>0</v>
      </c>
      <c r="J812" s="8"/>
      <c r="L812" s="9"/>
      <c r="M812">
        <f t="shared" si="68"/>
        <v>0</v>
      </c>
    </row>
    <row r="813" spans="1:13" x14ac:dyDescent="0.3">
      <c r="A813" t="str">
        <f>B813&amp;-COUNTIF($B$4:B813,B813)</f>
        <v>0</v>
      </c>
      <c r="B813" s="8"/>
      <c r="C813" s="8"/>
      <c r="E813" s="9"/>
      <c r="F813">
        <f t="shared" si="67"/>
        <v>0</v>
      </c>
      <c r="H813" t="str">
        <f>I813&amp;-COUNTIF($I$5:I813,I813)</f>
        <v>0</v>
      </c>
      <c r="J813" s="8"/>
      <c r="L813" s="9"/>
      <c r="M813">
        <f t="shared" si="68"/>
        <v>0</v>
      </c>
    </row>
    <row r="814" spans="1:13" x14ac:dyDescent="0.3">
      <c r="A814" t="str">
        <f>B814&amp;-COUNTIF($B$4:B814,B814)</f>
        <v>0</v>
      </c>
      <c r="B814" s="8"/>
      <c r="C814" s="8"/>
      <c r="E814" s="9"/>
      <c r="F814">
        <f t="shared" si="67"/>
        <v>0</v>
      </c>
      <c r="H814" t="str">
        <f>I814&amp;-COUNTIF($I$5:I814,I814)</f>
        <v>0</v>
      </c>
      <c r="J814" s="8"/>
      <c r="L814" s="9"/>
      <c r="M814">
        <f t="shared" si="68"/>
        <v>0</v>
      </c>
    </row>
    <row r="815" spans="1:13" x14ac:dyDescent="0.3">
      <c r="A815" t="str">
        <f>B815&amp;-COUNTIF($B$4:B815,B815)</f>
        <v>0</v>
      </c>
      <c r="B815" s="8"/>
      <c r="C815" s="8"/>
      <c r="E815" s="9"/>
      <c r="F815">
        <f t="shared" si="67"/>
        <v>0</v>
      </c>
      <c r="H815" t="str">
        <f>I815&amp;-COUNTIF($I$5:I815,I815)</f>
        <v>0</v>
      </c>
      <c r="J815" s="8"/>
      <c r="L815" s="9"/>
      <c r="M815">
        <f t="shared" si="68"/>
        <v>0</v>
      </c>
    </row>
    <row r="816" spans="1:13" x14ac:dyDescent="0.3">
      <c r="A816" t="str">
        <f>B816&amp;-COUNTIF($B$4:B816,B816)</f>
        <v>0</v>
      </c>
      <c r="B816" s="8"/>
      <c r="C816" s="8"/>
      <c r="E816" s="9"/>
      <c r="F816">
        <f t="shared" si="67"/>
        <v>0</v>
      </c>
      <c r="H816" t="str">
        <f>I816&amp;-COUNTIF($I$5:I816,I816)</f>
        <v>0</v>
      </c>
      <c r="J816" s="8"/>
      <c r="L816" s="9"/>
      <c r="M816">
        <f t="shared" si="68"/>
        <v>0</v>
      </c>
    </row>
    <row r="817" spans="1:13" x14ac:dyDescent="0.3">
      <c r="A817" t="str">
        <f>B817&amp;-COUNTIF($B$4:B817,B817)</f>
        <v>0</v>
      </c>
      <c r="B817" s="8"/>
      <c r="C817" s="8"/>
      <c r="E817" s="9"/>
      <c r="F817">
        <f t="shared" si="67"/>
        <v>0</v>
      </c>
      <c r="H817" t="str">
        <f>I817&amp;-COUNTIF($I$5:I817,I817)</f>
        <v>0</v>
      </c>
      <c r="J817" s="8"/>
      <c r="L817" s="9"/>
      <c r="M817">
        <f t="shared" si="68"/>
        <v>0</v>
      </c>
    </row>
    <row r="818" spans="1:13" x14ac:dyDescent="0.3">
      <c r="A818" t="str">
        <f>B818&amp;-COUNTIF($B$4:B818,B818)</f>
        <v>0</v>
      </c>
      <c r="B818" s="8"/>
      <c r="C818" s="8"/>
      <c r="E818" s="9"/>
      <c r="F818">
        <f t="shared" si="67"/>
        <v>0</v>
      </c>
      <c r="H818" t="str">
        <f>I818&amp;-COUNTIF($I$5:I818,I818)</f>
        <v>0</v>
      </c>
      <c r="J818" s="8"/>
      <c r="L818" s="9"/>
      <c r="M818">
        <f t="shared" si="68"/>
        <v>0</v>
      </c>
    </row>
    <row r="819" spans="1:13" x14ac:dyDescent="0.3">
      <c r="A819" t="str">
        <f>B819&amp;-COUNTIF($B$4:B819,B819)</f>
        <v>0</v>
      </c>
      <c r="B819" s="8"/>
      <c r="C819" s="8"/>
      <c r="E819" s="9"/>
      <c r="F819">
        <f t="shared" si="67"/>
        <v>0</v>
      </c>
      <c r="H819" t="str">
        <f>I819&amp;-COUNTIF($I$5:I819,I819)</f>
        <v>0</v>
      </c>
      <c r="J819" s="8"/>
      <c r="L819" s="9"/>
      <c r="M819">
        <f t="shared" si="68"/>
        <v>0</v>
      </c>
    </row>
    <row r="820" spans="1:13" x14ac:dyDescent="0.3">
      <c r="A820" t="str">
        <f>B820&amp;-COUNTIF($B$4:B820,B820)</f>
        <v>0</v>
      </c>
      <c r="B820" s="8"/>
      <c r="C820" s="8"/>
      <c r="E820" s="9"/>
      <c r="F820">
        <f t="shared" si="67"/>
        <v>0</v>
      </c>
      <c r="H820" t="str">
        <f>I820&amp;-COUNTIF($I$5:I820,I820)</f>
        <v>0</v>
      </c>
      <c r="J820" s="8"/>
      <c r="L820" s="9"/>
      <c r="M820">
        <f t="shared" si="68"/>
        <v>0</v>
      </c>
    </row>
    <row r="821" spans="1:13" x14ac:dyDescent="0.3">
      <c r="A821" t="str">
        <f>B821&amp;-COUNTIF($B$4:B821,B821)</f>
        <v>0</v>
      </c>
      <c r="B821" s="8"/>
      <c r="C821" s="8"/>
      <c r="E821" s="9"/>
      <c r="F821">
        <f t="shared" si="67"/>
        <v>0</v>
      </c>
      <c r="H821" t="str">
        <f>I821&amp;-COUNTIF($I$5:I821,I821)</f>
        <v>0</v>
      </c>
      <c r="J821" s="8"/>
      <c r="L821" s="9"/>
      <c r="M821">
        <f t="shared" si="68"/>
        <v>0</v>
      </c>
    </row>
    <row r="822" spans="1:13" x14ac:dyDescent="0.3">
      <c r="A822" t="str">
        <f>B822&amp;-COUNTIF($B$4:B822,B822)</f>
        <v>0</v>
      </c>
      <c r="B822" s="8"/>
      <c r="C822" s="8"/>
      <c r="E822" s="9"/>
      <c r="F822">
        <f t="shared" si="67"/>
        <v>0</v>
      </c>
      <c r="H822" t="str">
        <f>I822&amp;-COUNTIF($I$5:I822,I822)</f>
        <v>0</v>
      </c>
      <c r="J822" s="8"/>
      <c r="L822" s="9"/>
      <c r="M822">
        <f t="shared" si="68"/>
        <v>0</v>
      </c>
    </row>
    <row r="823" spans="1:13" x14ac:dyDescent="0.3">
      <c r="A823" t="str">
        <f>B823&amp;-COUNTIF($B$4:B823,B823)</f>
        <v>0</v>
      </c>
      <c r="B823" s="8"/>
      <c r="C823" s="8"/>
      <c r="E823" s="9"/>
      <c r="F823">
        <f t="shared" si="67"/>
        <v>0</v>
      </c>
      <c r="H823" t="str">
        <f>I823&amp;-COUNTIF($I$5:I823,I823)</f>
        <v>0</v>
      </c>
      <c r="J823" s="8"/>
      <c r="L823" s="9"/>
      <c r="M823">
        <f t="shared" si="68"/>
        <v>0</v>
      </c>
    </row>
    <row r="824" spans="1:13" x14ac:dyDescent="0.3">
      <c r="A824" t="str">
        <f>B824&amp;-COUNTIF($B$4:B824,B824)</f>
        <v>0</v>
      </c>
      <c r="B824" s="8"/>
      <c r="C824" s="8"/>
      <c r="E824" s="9"/>
      <c r="F824">
        <f t="shared" si="67"/>
        <v>0</v>
      </c>
      <c r="H824" t="str">
        <f>I824&amp;-COUNTIF($I$5:I824,I824)</f>
        <v>0</v>
      </c>
      <c r="J824" s="8"/>
      <c r="L824" s="9"/>
      <c r="M824">
        <f t="shared" si="68"/>
        <v>0</v>
      </c>
    </row>
    <row r="825" spans="1:13" x14ac:dyDescent="0.3">
      <c r="A825" t="str">
        <f>B825&amp;-COUNTIF($B$4:B825,B825)</f>
        <v>0</v>
      </c>
      <c r="B825" s="8"/>
      <c r="C825" s="8"/>
      <c r="E825" s="9"/>
      <c r="F825">
        <f t="shared" si="67"/>
        <v>0</v>
      </c>
      <c r="H825" t="str">
        <f>I825&amp;-COUNTIF($I$5:I825,I825)</f>
        <v>0</v>
      </c>
      <c r="J825" s="8"/>
      <c r="L825" s="9"/>
      <c r="M825">
        <f t="shared" si="68"/>
        <v>0</v>
      </c>
    </row>
    <row r="826" spans="1:13" x14ac:dyDescent="0.3">
      <c r="A826" t="str">
        <f>B826&amp;-COUNTIF($B$4:B826,B826)</f>
        <v>0</v>
      </c>
      <c r="B826" s="8"/>
      <c r="C826" s="8"/>
      <c r="E826" s="9"/>
      <c r="F826">
        <f t="shared" si="67"/>
        <v>0</v>
      </c>
      <c r="H826" t="str">
        <f>I826&amp;-COUNTIF($I$5:I826,I826)</f>
        <v>0</v>
      </c>
      <c r="J826" s="8"/>
      <c r="L826" s="9"/>
      <c r="M826">
        <f t="shared" si="68"/>
        <v>0</v>
      </c>
    </row>
    <row r="827" spans="1:13" x14ac:dyDescent="0.3">
      <c r="A827" t="str">
        <f>B827&amp;-COUNTIF($B$4:B827,B827)</f>
        <v>0</v>
      </c>
      <c r="B827" s="8"/>
      <c r="C827" s="8"/>
      <c r="E827" s="9"/>
      <c r="F827">
        <f t="shared" si="67"/>
        <v>0</v>
      </c>
      <c r="H827" t="str">
        <f>I827&amp;-COUNTIF($I$5:I827,I827)</f>
        <v>0</v>
      </c>
      <c r="J827" s="8"/>
      <c r="L827" s="9"/>
      <c r="M827">
        <f t="shared" si="68"/>
        <v>0</v>
      </c>
    </row>
    <row r="828" spans="1:13" x14ac:dyDescent="0.3">
      <c r="A828" t="str">
        <f>B828&amp;-COUNTIF($B$4:B828,B828)</f>
        <v>0</v>
      </c>
      <c r="B828" s="8"/>
      <c r="C828" s="8"/>
      <c r="E828" s="9"/>
      <c r="F828">
        <f t="shared" si="67"/>
        <v>0</v>
      </c>
      <c r="H828" t="str">
        <f>I828&amp;-COUNTIF($I$5:I828,I828)</f>
        <v>0</v>
      </c>
      <c r="J828" s="8"/>
      <c r="L828" s="9"/>
      <c r="M828">
        <f t="shared" si="68"/>
        <v>0</v>
      </c>
    </row>
    <row r="829" spans="1:13" x14ac:dyDescent="0.3">
      <c r="A829" t="str">
        <f>B829&amp;-COUNTIF($B$4:B829,B829)</f>
        <v>0</v>
      </c>
      <c r="B829" s="8"/>
      <c r="C829" s="8"/>
      <c r="E829" s="9"/>
      <c r="F829">
        <f t="shared" si="67"/>
        <v>0</v>
      </c>
      <c r="H829" t="str">
        <f>I829&amp;-COUNTIF($I$5:I829,I829)</f>
        <v>0</v>
      </c>
      <c r="J829" s="8"/>
      <c r="L829" s="9"/>
      <c r="M829">
        <f t="shared" si="68"/>
        <v>0</v>
      </c>
    </row>
    <row r="830" spans="1:13" x14ac:dyDescent="0.3">
      <c r="A830" t="str">
        <f>B830&amp;-COUNTIF($B$4:B830,B830)</f>
        <v>0</v>
      </c>
      <c r="B830" s="8"/>
      <c r="C830" s="8"/>
      <c r="E830" s="9"/>
      <c r="F830">
        <f t="shared" si="67"/>
        <v>0</v>
      </c>
      <c r="H830" t="str">
        <f>I830&amp;-COUNTIF($I$5:I830,I830)</f>
        <v>0</v>
      </c>
      <c r="J830" s="8"/>
      <c r="L830" s="9"/>
      <c r="M830">
        <f t="shared" si="68"/>
        <v>0</v>
      </c>
    </row>
    <row r="831" spans="1:13" x14ac:dyDescent="0.3">
      <c r="A831" t="str">
        <f>B831&amp;-COUNTIF($B$4:B831,B831)</f>
        <v>0</v>
      </c>
      <c r="B831" s="8"/>
      <c r="C831" s="8"/>
      <c r="E831" s="9"/>
      <c r="F831">
        <f t="shared" si="67"/>
        <v>0</v>
      </c>
      <c r="H831" t="str">
        <f>I831&amp;-COUNTIF($I$5:I831,I831)</f>
        <v>0</v>
      </c>
      <c r="J831" s="8"/>
      <c r="L831" s="9"/>
      <c r="M831">
        <f t="shared" si="68"/>
        <v>0</v>
      </c>
    </row>
    <row r="832" spans="1:13" x14ac:dyDescent="0.3">
      <c r="A832" t="str">
        <f>B832&amp;-COUNTIF($B$4:B832,B832)</f>
        <v>0</v>
      </c>
      <c r="B832" s="8"/>
      <c r="C832" s="8"/>
      <c r="E832" s="9"/>
      <c r="F832">
        <f t="shared" si="67"/>
        <v>0</v>
      </c>
      <c r="H832" t="str">
        <f>I832&amp;-COUNTIF($I$5:I832,I832)</f>
        <v>0</v>
      </c>
      <c r="J832" s="8"/>
      <c r="L832" s="9"/>
      <c r="M832">
        <f t="shared" si="68"/>
        <v>0</v>
      </c>
    </row>
    <row r="833" spans="1:13" x14ac:dyDescent="0.3">
      <c r="A833" t="str">
        <f>B833&amp;-COUNTIF($B$4:B833,B833)</f>
        <v>0</v>
      </c>
      <c r="B833" s="8"/>
      <c r="C833" s="8"/>
      <c r="E833" s="9"/>
      <c r="F833">
        <f t="shared" si="67"/>
        <v>0</v>
      </c>
      <c r="H833" t="str">
        <f>I833&amp;-COUNTIF($I$5:I833,I833)</f>
        <v>0</v>
      </c>
      <c r="J833" s="8"/>
      <c r="L833" s="9"/>
      <c r="M833">
        <f t="shared" si="68"/>
        <v>0</v>
      </c>
    </row>
    <row r="834" spans="1:13" x14ac:dyDescent="0.3">
      <c r="A834" t="str">
        <f>B834&amp;-COUNTIF($B$4:B834,B834)</f>
        <v>0</v>
      </c>
      <c r="B834" s="8"/>
      <c r="C834" s="8"/>
      <c r="E834" s="9"/>
      <c r="F834">
        <f t="shared" si="67"/>
        <v>0</v>
      </c>
      <c r="H834" t="str">
        <f>I834&amp;-COUNTIF($I$5:I834,I834)</f>
        <v>0</v>
      </c>
      <c r="J834" s="8"/>
      <c r="L834" s="9"/>
      <c r="M834">
        <f t="shared" si="68"/>
        <v>0</v>
      </c>
    </row>
    <row r="835" spans="1:13" x14ac:dyDescent="0.3">
      <c r="A835" t="str">
        <f>B835&amp;-COUNTIF($B$4:B835,B835)</f>
        <v>0</v>
      </c>
      <c r="B835" s="8"/>
      <c r="C835" s="8"/>
      <c r="E835" s="9"/>
      <c r="F835">
        <f t="shared" si="67"/>
        <v>0</v>
      </c>
      <c r="H835" t="str">
        <f>I835&amp;-COUNTIF($I$5:I835,I835)</f>
        <v>0</v>
      </c>
      <c r="J835" s="8"/>
      <c r="L835" s="9"/>
      <c r="M835">
        <f t="shared" si="68"/>
        <v>0</v>
      </c>
    </row>
    <row r="836" spans="1:13" x14ac:dyDescent="0.3">
      <c r="A836" t="str">
        <f>B836&amp;-COUNTIF($B$4:B836,B836)</f>
        <v>0</v>
      </c>
      <c r="B836" s="8"/>
      <c r="C836" s="8"/>
      <c r="E836" s="9"/>
      <c r="F836">
        <f t="shared" si="67"/>
        <v>0</v>
      </c>
      <c r="H836" t="str">
        <f>I836&amp;-COUNTIF($I$5:I836,I836)</f>
        <v>0</v>
      </c>
      <c r="J836" s="8"/>
      <c r="L836" s="9"/>
      <c r="M836">
        <f t="shared" si="68"/>
        <v>0</v>
      </c>
    </row>
    <row r="837" spans="1:13" x14ac:dyDescent="0.3">
      <c r="A837" t="str">
        <f>B837&amp;-COUNTIF($B$4:B837,B837)</f>
        <v>0</v>
      </c>
      <c r="B837" s="8"/>
      <c r="C837" s="8"/>
      <c r="E837" s="9"/>
      <c r="F837">
        <f t="shared" si="67"/>
        <v>0</v>
      </c>
      <c r="H837" t="str">
        <f>I837&amp;-COUNTIF($I$5:I837,I837)</f>
        <v>0</v>
      </c>
      <c r="J837" s="8"/>
      <c r="L837" s="9"/>
      <c r="M837">
        <f t="shared" si="68"/>
        <v>0</v>
      </c>
    </row>
    <row r="838" spans="1:13" x14ac:dyDescent="0.3">
      <c r="A838" t="str">
        <f>B838&amp;-COUNTIF($B$4:B838,B838)</f>
        <v>0</v>
      </c>
      <c r="B838" s="8"/>
      <c r="C838" s="8"/>
      <c r="E838" s="9"/>
      <c r="F838">
        <f t="shared" si="67"/>
        <v>0</v>
      </c>
      <c r="H838" t="str">
        <f>I838&amp;-COUNTIF($I$5:I838,I838)</f>
        <v>0</v>
      </c>
      <c r="J838" s="8"/>
      <c r="L838" s="9"/>
      <c r="M838">
        <f t="shared" si="68"/>
        <v>0</v>
      </c>
    </row>
    <row r="839" spans="1:13" x14ac:dyDescent="0.3">
      <c r="A839" t="str">
        <f>B839&amp;-COUNTIF($B$4:B839,B839)</f>
        <v>0</v>
      </c>
      <c r="B839" s="8"/>
      <c r="C839" s="8"/>
      <c r="E839" s="9"/>
      <c r="F839">
        <f t="shared" si="67"/>
        <v>0</v>
      </c>
      <c r="H839" t="str">
        <f>I839&amp;-COUNTIF($I$5:I839,I839)</f>
        <v>0</v>
      </c>
      <c r="J839" s="8"/>
      <c r="L839" s="9"/>
      <c r="M839">
        <f t="shared" si="68"/>
        <v>0</v>
      </c>
    </row>
    <row r="840" spans="1:13" x14ac:dyDescent="0.3">
      <c r="A840" t="str">
        <f>B840&amp;-COUNTIF($B$4:B840,B840)</f>
        <v>0</v>
      </c>
      <c r="B840" s="8"/>
      <c r="C840" s="8"/>
      <c r="E840" s="9"/>
      <c r="F840">
        <f t="shared" si="67"/>
        <v>0</v>
      </c>
      <c r="H840" t="str">
        <f>I840&amp;-COUNTIF($I$5:I840,I840)</f>
        <v>0</v>
      </c>
      <c r="J840" s="8"/>
      <c r="L840" s="9"/>
      <c r="M840">
        <f t="shared" si="68"/>
        <v>0</v>
      </c>
    </row>
    <row r="841" spans="1:13" x14ac:dyDescent="0.3">
      <c r="A841" t="str">
        <f>B841&amp;-COUNTIF($B$4:B841,B841)</f>
        <v>0</v>
      </c>
      <c r="B841" s="8"/>
      <c r="C841" s="8"/>
      <c r="E841" s="9"/>
      <c r="F841">
        <f t="shared" si="67"/>
        <v>0</v>
      </c>
      <c r="H841" t="str">
        <f>I841&amp;-COUNTIF($I$5:I841,I841)</f>
        <v>0</v>
      </c>
      <c r="J841" s="8"/>
      <c r="L841" s="9"/>
      <c r="M841">
        <f t="shared" si="68"/>
        <v>0</v>
      </c>
    </row>
    <row r="842" spans="1:13" x14ac:dyDescent="0.3">
      <c r="A842" t="str">
        <f>B842&amp;-COUNTIF($B$4:B842,B842)</f>
        <v>0</v>
      </c>
      <c r="B842" s="8"/>
      <c r="C842" s="8"/>
      <c r="E842" s="9"/>
      <c r="F842">
        <f t="shared" si="67"/>
        <v>0</v>
      </c>
      <c r="H842" t="str">
        <f>I842&amp;-COUNTIF($I$5:I842,I842)</f>
        <v>0</v>
      </c>
      <c r="J842" s="8"/>
      <c r="L842" s="9"/>
      <c r="M842">
        <f t="shared" si="68"/>
        <v>0</v>
      </c>
    </row>
    <row r="843" spans="1:13" x14ac:dyDescent="0.3">
      <c r="A843" t="str">
        <f>B843&amp;-COUNTIF($B$4:B843,B843)</f>
        <v>0</v>
      </c>
      <c r="B843" s="8"/>
      <c r="C843" s="8"/>
      <c r="E843" s="9"/>
      <c r="F843">
        <f t="shared" si="67"/>
        <v>0</v>
      </c>
      <c r="H843" t="str">
        <f>I843&amp;-COUNTIF($I$5:I843,I843)</f>
        <v>0</v>
      </c>
      <c r="J843" s="8"/>
      <c r="L843" s="9"/>
      <c r="M843">
        <f t="shared" si="68"/>
        <v>0</v>
      </c>
    </row>
    <row r="844" spans="1:13" x14ac:dyDescent="0.3">
      <c r="A844" t="str">
        <f>B844&amp;-COUNTIF($B$4:B844,B844)</f>
        <v>0</v>
      </c>
      <c r="B844" s="8"/>
      <c r="C844" s="8"/>
      <c r="E844" s="9"/>
      <c r="F844">
        <f t="shared" si="67"/>
        <v>0</v>
      </c>
      <c r="H844" t="str">
        <f>I844&amp;-COUNTIF($I$5:I844,I844)</f>
        <v>0</v>
      </c>
      <c r="J844" s="8"/>
      <c r="L844" s="9"/>
      <c r="M844">
        <f t="shared" si="68"/>
        <v>0</v>
      </c>
    </row>
    <row r="845" spans="1:13" x14ac:dyDescent="0.3">
      <c r="A845" t="str">
        <f>B845&amp;-COUNTIF($B$4:B845,B845)</f>
        <v>0</v>
      </c>
      <c r="B845" s="8"/>
      <c r="C845" s="8"/>
      <c r="E845" s="9"/>
      <c r="F845">
        <f t="shared" si="67"/>
        <v>0</v>
      </c>
      <c r="H845" t="str">
        <f>I845&amp;-COUNTIF($I$5:I845,I845)</f>
        <v>0</v>
      </c>
      <c r="J845" s="8"/>
      <c r="L845" s="9"/>
      <c r="M845">
        <f t="shared" si="68"/>
        <v>0</v>
      </c>
    </row>
    <row r="846" spans="1:13" x14ac:dyDescent="0.3">
      <c r="A846" t="str">
        <f>B846&amp;-COUNTIF($B$4:B846,B846)</f>
        <v>0</v>
      </c>
      <c r="B846" s="8"/>
      <c r="C846" s="8"/>
      <c r="E846" s="9"/>
      <c r="F846">
        <f t="shared" si="67"/>
        <v>0</v>
      </c>
      <c r="H846" t="str">
        <f>I846&amp;-COUNTIF($I$5:I846,I846)</f>
        <v>0</v>
      </c>
      <c r="J846" s="8"/>
      <c r="L846" s="9"/>
      <c r="M846">
        <f t="shared" si="68"/>
        <v>0</v>
      </c>
    </row>
    <row r="847" spans="1:13" x14ac:dyDescent="0.3">
      <c r="A847" t="str">
        <f>B847&amp;-COUNTIF($B$4:B847,B847)</f>
        <v>0</v>
      </c>
      <c r="B847" s="8"/>
      <c r="C847" s="8"/>
      <c r="E847" s="9"/>
      <c r="F847">
        <f t="shared" si="67"/>
        <v>0</v>
      </c>
      <c r="H847" t="str">
        <f>I847&amp;-COUNTIF($I$5:I847,I847)</f>
        <v>0</v>
      </c>
      <c r="J847" s="8"/>
      <c r="L847" s="9"/>
      <c r="M847">
        <f t="shared" si="68"/>
        <v>0</v>
      </c>
    </row>
    <row r="848" spans="1:13" x14ac:dyDescent="0.3">
      <c r="A848" t="str">
        <f>B848&amp;-COUNTIF($B$4:B848,B848)</f>
        <v>0</v>
      </c>
      <c r="B848" s="8"/>
      <c r="C848" s="8"/>
      <c r="E848" s="9"/>
      <c r="F848">
        <f t="shared" si="67"/>
        <v>0</v>
      </c>
      <c r="H848" t="str">
        <f>I848&amp;-COUNTIF($I$5:I848,I848)</f>
        <v>0</v>
      </c>
      <c r="J848" s="8"/>
      <c r="L848" s="9"/>
      <c r="M848">
        <f t="shared" si="68"/>
        <v>0</v>
      </c>
    </row>
    <row r="849" spans="1:13" x14ac:dyDescent="0.3">
      <c r="A849" t="str">
        <f>B849&amp;-COUNTIF($B$4:B849,B849)</f>
        <v>0</v>
      </c>
      <c r="B849" s="8"/>
      <c r="C849" s="8"/>
      <c r="E849" s="9"/>
      <c r="F849">
        <f t="shared" si="67"/>
        <v>0</v>
      </c>
      <c r="H849" t="str">
        <f>I849&amp;-COUNTIF($I$5:I849,I849)</f>
        <v>0</v>
      </c>
      <c r="J849" s="8"/>
      <c r="L849" s="9"/>
      <c r="M849">
        <f t="shared" si="68"/>
        <v>0</v>
      </c>
    </row>
    <row r="850" spans="1:13" x14ac:dyDescent="0.3">
      <c r="A850" t="str">
        <f>B850&amp;-COUNTIF($B$4:B850,B850)</f>
        <v>0</v>
      </c>
      <c r="B850" s="8"/>
      <c r="C850" s="8"/>
      <c r="E850" s="9"/>
      <c r="F850">
        <f t="shared" si="67"/>
        <v>0</v>
      </c>
      <c r="H850" t="str">
        <f>I850&amp;-COUNTIF($I$5:I850,I850)</f>
        <v>0</v>
      </c>
      <c r="J850" s="8"/>
      <c r="L850" s="9"/>
      <c r="M850">
        <f t="shared" si="68"/>
        <v>0</v>
      </c>
    </row>
    <row r="851" spans="1:13" x14ac:dyDescent="0.3">
      <c r="A851" t="str">
        <f>B851&amp;-COUNTIF($B$4:B851,B851)</f>
        <v>0</v>
      </c>
      <c r="B851" s="8"/>
      <c r="C851" s="8"/>
      <c r="E851" s="9"/>
      <c r="F851">
        <f t="shared" si="67"/>
        <v>0</v>
      </c>
      <c r="H851" t="str">
        <f>I851&amp;-COUNTIF($I$5:I851,I851)</f>
        <v>0</v>
      </c>
      <c r="J851" s="8"/>
      <c r="L851" s="9"/>
      <c r="M851">
        <f t="shared" si="68"/>
        <v>0</v>
      </c>
    </row>
    <row r="852" spans="1:13" x14ac:dyDescent="0.3">
      <c r="A852" t="str">
        <f>B852&amp;-COUNTIF($B$4:B852,B852)</f>
        <v>0</v>
      </c>
      <c r="B852" s="8"/>
      <c r="C852" s="8"/>
      <c r="E852" s="9"/>
      <c r="F852">
        <f t="shared" si="67"/>
        <v>0</v>
      </c>
      <c r="H852" t="str">
        <f>I852&amp;-COUNTIF($I$5:I852,I852)</f>
        <v>0</v>
      </c>
      <c r="J852" s="8"/>
      <c r="L852" s="9"/>
      <c r="M852">
        <f t="shared" si="68"/>
        <v>0</v>
      </c>
    </row>
    <row r="853" spans="1:13" x14ac:dyDescent="0.3">
      <c r="A853" t="str">
        <f>B853&amp;-COUNTIF($B$4:B853,B853)</f>
        <v>0</v>
      </c>
      <c r="B853" s="8"/>
      <c r="C853" s="8"/>
      <c r="E853" s="9"/>
      <c r="F853">
        <f t="shared" si="67"/>
        <v>0</v>
      </c>
      <c r="H853" t="str">
        <f>I853&amp;-COUNTIF($I$5:I853,I853)</f>
        <v>0</v>
      </c>
      <c r="J853" s="8"/>
      <c r="L853" s="9"/>
      <c r="M853">
        <f t="shared" si="68"/>
        <v>0</v>
      </c>
    </row>
    <row r="854" spans="1:13" x14ac:dyDescent="0.3">
      <c r="A854" t="str">
        <f>B854&amp;-COUNTIF($B$4:B854,B854)</f>
        <v>0</v>
      </c>
      <c r="B854" s="8"/>
      <c r="C854" s="8"/>
      <c r="E854" s="9"/>
      <c r="F854">
        <f t="shared" si="67"/>
        <v>0</v>
      </c>
      <c r="H854" t="str">
        <f>I854&amp;-COUNTIF($I$5:I854,I854)</f>
        <v>0</v>
      </c>
      <c r="J854" s="8"/>
      <c r="L854" s="9"/>
      <c r="M854">
        <f t="shared" si="68"/>
        <v>0</v>
      </c>
    </row>
    <row r="855" spans="1:13" x14ac:dyDescent="0.3">
      <c r="A855" t="str">
        <f>B855&amp;-COUNTIF($B$4:B855,B855)</f>
        <v>0</v>
      </c>
      <c r="B855" s="8"/>
      <c r="C855" s="8"/>
      <c r="E855" s="9"/>
      <c r="F855">
        <f t="shared" si="67"/>
        <v>0</v>
      </c>
      <c r="H855" t="str">
        <f>I855&amp;-COUNTIF($I$5:I855,I855)</f>
        <v>0</v>
      </c>
      <c r="J855" s="8"/>
      <c r="L855" s="9"/>
      <c r="M855">
        <f t="shared" si="68"/>
        <v>0</v>
      </c>
    </row>
    <row r="856" spans="1:13" x14ac:dyDescent="0.3">
      <c r="A856" t="str">
        <f>B856&amp;-COUNTIF($B$4:B856,B856)</f>
        <v>0</v>
      </c>
      <c r="B856" s="8"/>
      <c r="C856" s="8"/>
      <c r="E856" s="9"/>
      <c r="F856">
        <f t="shared" si="67"/>
        <v>0</v>
      </c>
      <c r="H856" t="str">
        <f>I856&amp;-COUNTIF($I$5:I856,I856)</f>
        <v>0</v>
      </c>
      <c r="J856" s="8"/>
      <c r="L856" s="9"/>
      <c r="M856">
        <f t="shared" si="68"/>
        <v>0</v>
      </c>
    </row>
    <row r="857" spans="1:13" x14ac:dyDescent="0.3">
      <c r="A857" t="str">
        <f>B857&amp;-COUNTIF($B$4:B857,B857)</f>
        <v>0</v>
      </c>
      <c r="B857" s="8"/>
      <c r="C857" s="8"/>
      <c r="E857" s="9"/>
      <c r="F857">
        <f t="shared" si="67"/>
        <v>0</v>
      </c>
      <c r="H857" t="str">
        <f>I857&amp;-COUNTIF($I$5:I857,I857)</f>
        <v>0</v>
      </c>
      <c r="J857" s="8"/>
      <c r="L857" s="9"/>
      <c r="M857">
        <f t="shared" si="68"/>
        <v>0</v>
      </c>
    </row>
    <row r="858" spans="1:13" x14ac:dyDescent="0.3">
      <c r="A858" t="str">
        <f>B858&amp;-COUNTIF($B$4:B858,B858)</f>
        <v>0</v>
      </c>
      <c r="B858" s="8"/>
      <c r="C858" s="8"/>
      <c r="E858" s="9"/>
      <c r="F858">
        <f t="shared" si="67"/>
        <v>0</v>
      </c>
      <c r="H858" t="str">
        <f>I858&amp;-COUNTIF($I$5:I858,I858)</f>
        <v>0</v>
      </c>
      <c r="J858" s="8"/>
      <c r="L858" s="9"/>
      <c r="M858">
        <f t="shared" si="68"/>
        <v>0</v>
      </c>
    </row>
    <row r="859" spans="1:13" x14ac:dyDescent="0.3">
      <c r="A859" t="str">
        <f>B859&amp;-COUNTIF($B$4:B859,B859)</f>
        <v>0</v>
      </c>
      <c r="B859" s="8"/>
      <c r="C859" s="8"/>
      <c r="E859" s="9"/>
      <c r="F859">
        <f t="shared" si="67"/>
        <v>0</v>
      </c>
      <c r="H859" t="str">
        <f>I859&amp;-COUNTIF($I$5:I859,I859)</f>
        <v>0</v>
      </c>
      <c r="J859" s="8"/>
      <c r="L859" s="9"/>
      <c r="M859">
        <f t="shared" si="68"/>
        <v>0</v>
      </c>
    </row>
    <row r="860" spans="1:13" x14ac:dyDescent="0.3">
      <c r="A860" t="str">
        <f>B860&amp;-COUNTIF($B$4:B860,B860)</f>
        <v>0</v>
      </c>
      <c r="B860" s="8"/>
      <c r="C860" s="8"/>
      <c r="E860" s="9"/>
      <c r="F860">
        <f t="shared" si="67"/>
        <v>0</v>
      </c>
      <c r="H860" t="str">
        <f>I860&amp;-COUNTIF($I$5:I860,I860)</f>
        <v>0</v>
      </c>
      <c r="J860" s="8"/>
      <c r="L860" s="9"/>
      <c r="M860">
        <f t="shared" si="68"/>
        <v>0</v>
      </c>
    </row>
    <row r="861" spans="1:13" x14ac:dyDescent="0.3">
      <c r="A861" t="str">
        <f>B861&amp;-COUNTIF($B$4:B861,B861)</f>
        <v>0</v>
      </c>
      <c r="B861" s="8"/>
      <c r="C861" s="8"/>
      <c r="E861" s="9"/>
      <c r="F861">
        <f t="shared" si="67"/>
        <v>0</v>
      </c>
      <c r="H861" t="str">
        <f>I861&amp;-COUNTIF($I$5:I861,I861)</f>
        <v>0</v>
      </c>
      <c r="J861" s="8"/>
      <c r="L861" s="9"/>
      <c r="M861">
        <f t="shared" si="68"/>
        <v>0</v>
      </c>
    </row>
    <row r="862" spans="1:13" x14ac:dyDescent="0.3">
      <c r="A862" t="str">
        <f>B862&amp;-COUNTIF($B$4:B862,B862)</f>
        <v>0</v>
      </c>
      <c r="B862" s="8"/>
      <c r="C862" s="8"/>
      <c r="E862" s="9"/>
      <c r="F862">
        <f t="shared" si="67"/>
        <v>0</v>
      </c>
      <c r="H862" t="str">
        <f>I862&amp;-COUNTIF($I$5:I862,I862)</f>
        <v>0</v>
      </c>
      <c r="J862" s="8"/>
      <c r="L862" s="9"/>
      <c r="M862">
        <f t="shared" si="68"/>
        <v>0</v>
      </c>
    </row>
    <row r="863" spans="1:13" x14ac:dyDescent="0.3">
      <c r="A863" t="str">
        <f>B863&amp;-COUNTIF($B$4:B863,B863)</f>
        <v>0</v>
      </c>
      <c r="B863" s="8"/>
      <c r="C863" s="8"/>
      <c r="E863" s="9"/>
      <c r="F863">
        <f t="shared" si="67"/>
        <v>0</v>
      </c>
      <c r="H863" t="str">
        <f>I863&amp;-COUNTIF($I$5:I863,I863)</f>
        <v>0</v>
      </c>
      <c r="J863" s="8"/>
      <c r="L863" s="9"/>
      <c r="M863">
        <f t="shared" si="68"/>
        <v>0</v>
      </c>
    </row>
    <row r="864" spans="1:13" x14ac:dyDescent="0.3">
      <c r="A864" t="str">
        <f>B864&amp;-COUNTIF($B$4:B864,B864)</f>
        <v>0</v>
      </c>
      <c r="B864" s="8"/>
      <c r="C864" s="8"/>
      <c r="E864" s="9"/>
      <c r="F864">
        <f t="shared" si="67"/>
        <v>0</v>
      </c>
      <c r="H864" t="str">
        <f>I864&amp;-COUNTIF($I$5:I864,I864)</f>
        <v>0</v>
      </c>
      <c r="J864" s="8"/>
      <c r="L864" s="9"/>
      <c r="M864">
        <f t="shared" si="68"/>
        <v>0</v>
      </c>
    </row>
    <row r="865" spans="1:13" x14ac:dyDescent="0.3">
      <c r="A865" t="str">
        <f>B865&amp;-COUNTIF($B$4:B865,B865)</f>
        <v>0</v>
      </c>
      <c r="B865" s="8"/>
      <c r="C865" s="8"/>
      <c r="E865" s="9"/>
      <c r="F865">
        <f t="shared" si="67"/>
        <v>0</v>
      </c>
      <c r="H865" t="str">
        <f>I865&amp;-COUNTIF($I$5:I865,I865)</f>
        <v>0</v>
      </c>
      <c r="J865" s="8"/>
      <c r="L865" s="9"/>
      <c r="M865">
        <f t="shared" si="68"/>
        <v>0</v>
      </c>
    </row>
    <row r="866" spans="1:13" x14ac:dyDescent="0.3">
      <c r="A866" t="str">
        <f>B866&amp;-COUNTIF($B$4:B866,B866)</f>
        <v>0</v>
      </c>
      <c r="B866" s="8"/>
      <c r="C866" s="8"/>
      <c r="E866" s="9"/>
      <c r="F866">
        <f t="shared" si="67"/>
        <v>0</v>
      </c>
      <c r="H866" t="str">
        <f>I866&amp;-COUNTIF($I$5:I866,I866)</f>
        <v>0</v>
      </c>
      <c r="J866" s="8"/>
      <c r="L866" s="9"/>
      <c r="M866">
        <f t="shared" si="68"/>
        <v>0</v>
      </c>
    </row>
    <row r="867" spans="1:13" x14ac:dyDescent="0.3">
      <c r="A867" t="str">
        <f>B867&amp;-COUNTIF($B$4:B867,B867)</f>
        <v>0</v>
      </c>
      <c r="B867" s="8"/>
      <c r="C867" s="8"/>
      <c r="E867" s="9"/>
      <c r="F867">
        <f t="shared" si="67"/>
        <v>0</v>
      </c>
      <c r="H867" t="str">
        <f>I867&amp;-COUNTIF($I$5:I867,I867)</f>
        <v>0</v>
      </c>
      <c r="J867" s="8"/>
      <c r="L867" s="9"/>
      <c r="M867">
        <f t="shared" si="68"/>
        <v>0</v>
      </c>
    </row>
    <row r="868" spans="1:13" x14ac:dyDescent="0.3">
      <c r="A868" t="str">
        <f>B868&amp;-COUNTIF($B$4:B868,B868)</f>
        <v>0</v>
      </c>
      <c r="B868" s="8"/>
      <c r="C868" s="8"/>
      <c r="E868" s="9"/>
      <c r="F868">
        <f t="shared" si="67"/>
        <v>0</v>
      </c>
      <c r="H868" t="str">
        <f>I868&amp;-COUNTIF($I$5:I868,I868)</f>
        <v>0</v>
      </c>
      <c r="J868" s="8"/>
      <c r="L868" s="9"/>
      <c r="M868">
        <f t="shared" si="68"/>
        <v>0</v>
      </c>
    </row>
    <row r="869" spans="1:13" x14ac:dyDescent="0.3">
      <c r="A869" t="str">
        <f>B869&amp;-COUNTIF($B$4:B869,B869)</f>
        <v>0</v>
      </c>
      <c r="B869" s="8"/>
      <c r="C869" s="8"/>
      <c r="E869" s="9"/>
      <c r="F869">
        <f t="shared" si="67"/>
        <v>0</v>
      </c>
      <c r="H869" t="str">
        <f>I869&amp;-COUNTIF($I$5:I869,I869)</f>
        <v>0</v>
      </c>
      <c r="J869" s="8"/>
      <c r="L869" s="9"/>
      <c r="M869">
        <f t="shared" si="68"/>
        <v>0</v>
      </c>
    </row>
    <row r="870" spans="1:13" x14ac:dyDescent="0.3">
      <c r="A870" t="str">
        <f>B870&amp;-COUNTIF($B$4:B870,B870)</f>
        <v>0</v>
      </c>
      <c r="B870" s="8"/>
      <c r="C870" s="8"/>
      <c r="E870" s="9"/>
      <c r="F870">
        <f t="shared" si="67"/>
        <v>0</v>
      </c>
      <c r="H870" t="str">
        <f>I870&amp;-COUNTIF($I$5:I870,I870)</f>
        <v>0</v>
      </c>
      <c r="J870" s="8"/>
      <c r="L870" s="9"/>
      <c r="M870">
        <f t="shared" si="68"/>
        <v>0</v>
      </c>
    </row>
    <row r="871" spans="1:13" x14ac:dyDescent="0.3">
      <c r="A871" t="str">
        <f>B871&amp;-COUNTIF($B$4:B871,B871)</f>
        <v>0</v>
      </c>
      <c r="B871" s="8"/>
      <c r="C871" s="8"/>
      <c r="E871" s="9"/>
      <c r="F871">
        <f t="shared" si="67"/>
        <v>0</v>
      </c>
      <c r="H871" t="str">
        <f>I871&amp;-COUNTIF($I$5:I871,I871)</f>
        <v>0</v>
      </c>
      <c r="J871" s="8"/>
      <c r="L871" s="9"/>
      <c r="M871">
        <f t="shared" si="68"/>
        <v>0</v>
      </c>
    </row>
    <row r="872" spans="1:13" x14ac:dyDescent="0.3">
      <c r="A872" t="str">
        <f>B872&amp;-COUNTIF($B$4:B872,B872)</f>
        <v>0</v>
      </c>
      <c r="B872" s="8"/>
      <c r="C872" s="8"/>
      <c r="E872" s="9"/>
      <c r="F872">
        <f t="shared" si="67"/>
        <v>0</v>
      </c>
      <c r="H872" t="str">
        <f>I872&amp;-COUNTIF($I$5:I872,I872)</f>
        <v>0</v>
      </c>
      <c r="J872" s="8"/>
      <c r="L872" s="9"/>
      <c r="M872">
        <f t="shared" si="68"/>
        <v>0</v>
      </c>
    </row>
    <row r="873" spans="1:13" x14ac:dyDescent="0.3">
      <c r="A873" t="str">
        <f>B873&amp;-COUNTIF($B$4:B873,B873)</f>
        <v>0</v>
      </c>
      <c r="B873" s="8"/>
      <c r="C873" s="8"/>
      <c r="E873" s="9"/>
      <c r="F873">
        <f t="shared" si="67"/>
        <v>0</v>
      </c>
      <c r="H873" t="str">
        <f>I873&amp;-COUNTIF($I$5:I873,I873)</f>
        <v>0</v>
      </c>
      <c r="J873" s="8"/>
      <c r="L873" s="9"/>
      <c r="M873">
        <f t="shared" si="68"/>
        <v>0</v>
      </c>
    </row>
    <row r="874" spans="1:13" x14ac:dyDescent="0.3">
      <c r="A874" t="str">
        <f>B874&amp;-COUNTIF($B$4:B874,B874)</f>
        <v>0</v>
      </c>
      <c r="B874" s="8"/>
      <c r="C874" s="8"/>
      <c r="E874" s="9"/>
      <c r="F874">
        <f t="shared" ref="F874:F937" si="69">IF(E874&gt;0,F873,0)</f>
        <v>0</v>
      </c>
      <c r="H874" t="str">
        <f>I874&amp;-COUNTIF($I$5:I874,I874)</f>
        <v>0</v>
      </c>
      <c r="J874" s="8"/>
      <c r="L874" s="9"/>
      <c r="M874">
        <f t="shared" ref="M874:M937" si="70">IF(L874&gt;0,M873,0)</f>
        <v>0</v>
      </c>
    </row>
    <row r="875" spans="1:13" x14ac:dyDescent="0.3">
      <c r="A875" t="str">
        <f>B875&amp;-COUNTIF($B$4:B875,B875)</f>
        <v>0</v>
      </c>
      <c r="B875" s="8"/>
      <c r="C875" s="8"/>
      <c r="E875" s="9"/>
      <c r="F875">
        <f t="shared" si="69"/>
        <v>0</v>
      </c>
      <c r="H875" t="str">
        <f>I875&amp;-COUNTIF($I$5:I875,I875)</f>
        <v>0</v>
      </c>
      <c r="J875" s="8"/>
      <c r="L875" s="9"/>
      <c r="M875">
        <f t="shared" si="70"/>
        <v>0</v>
      </c>
    </row>
    <row r="876" spans="1:13" x14ac:dyDescent="0.3">
      <c r="A876" t="str">
        <f>B876&amp;-COUNTIF($B$4:B876,B876)</f>
        <v>0</v>
      </c>
      <c r="B876" s="8"/>
      <c r="C876" s="8"/>
      <c r="E876" s="9"/>
      <c r="F876">
        <f t="shared" si="69"/>
        <v>0</v>
      </c>
      <c r="H876" t="str">
        <f>I876&amp;-COUNTIF($I$5:I876,I876)</f>
        <v>0</v>
      </c>
      <c r="J876" s="8"/>
      <c r="L876" s="9"/>
      <c r="M876">
        <f t="shared" si="70"/>
        <v>0</v>
      </c>
    </row>
    <row r="877" spans="1:13" x14ac:dyDescent="0.3">
      <c r="A877" t="str">
        <f>B877&amp;-COUNTIF($B$4:B877,B877)</f>
        <v>0</v>
      </c>
      <c r="B877" s="8"/>
      <c r="C877" s="8"/>
      <c r="E877" s="9"/>
      <c r="F877">
        <f t="shared" si="69"/>
        <v>0</v>
      </c>
      <c r="H877" t="str">
        <f>I877&amp;-COUNTIF($I$5:I877,I877)</f>
        <v>0</v>
      </c>
      <c r="J877" s="8"/>
      <c r="L877" s="9"/>
      <c r="M877">
        <f t="shared" si="70"/>
        <v>0</v>
      </c>
    </row>
    <row r="878" spans="1:13" x14ac:dyDescent="0.3">
      <c r="A878" t="str">
        <f>B878&amp;-COUNTIF($B$4:B878,B878)</f>
        <v>0</v>
      </c>
      <c r="B878" s="8"/>
      <c r="C878" s="8"/>
      <c r="E878" s="9"/>
      <c r="F878">
        <f t="shared" si="69"/>
        <v>0</v>
      </c>
      <c r="H878" t="str">
        <f>I878&amp;-COUNTIF($I$5:I878,I878)</f>
        <v>0</v>
      </c>
      <c r="J878" s="8"/>
      <c r="L878" s="9"/>
      <c r="M878">
        <f t="shared" si="70"/>
        <v>0</v>
      </c>
    </row>
    <row r="879" spans="1:13" x14ac:dyDescent="0.3">
      <c r="A879" t="str">
        <f>B879&amp;-COUNTIF($B$4:B879,B879)</f>
        <v>0</v>
      </c>
      <c r="B879" s="8"/>
      <c r="C879" s="8"/>
      <c r="E879" s="9"/>
      <c r="F879">
        <f t="shared" si="69"/>
        <v>0</v>
      </c>
      <c r="H879" t="str">
        <f>I879&amp;-COUNTIF($I$5:I879,I879)</f>
        <v>0</v>
      </c>
      <c r="J879" s="8"/>
      <c r="L879" s="9"/>
      <c r="M879">
        <f t="shared" si="70"/>
        <v>0</v>
      </c>
    </row>
    <row r="880" spans="1:13" x14ac:dyDescent="0.3">
      <c r="A880" t="str">
        <f>B880&amp;-COUNTIF($B$4:B880,B880)</f>
        <v>0</v>
      </c>
      <c r="B880" s="8"/>
      <c r="C880" s="8"/>
      <c r="E880" s="9"/>
      <c r="F880">
        <f t="shared" si="69"/>
        <v>0</v>
      </c>
      <c r="H880" t="str">
        <f>I880&amp;-COUNTIF($I$5:I880,I880)</f>
        <v>0</v>
      </c>
      <c r="J880" s="8"/>
      <c r="L880" s="9"/>
      <c r="M880">
        <f t="shared" si="70"/>
        <v>0</v>
      </c>
    </row>
    <row r="881" spans="1:13" x14ac:dyDescent="0.3">
      <c r="A881" t="str">
        <f>B881&amp;-COUNTIF($B$4:B881,B881)</f>
        <v>0</v>
      </c>
      <c r="B881" s="8"/>
      <c r="C881" s="8"/>
      <c r="E881" s="9"/>
      <c r="F881">
        <f t="shared" si="69"/>
        <v>0</v>
      </c>
      <c r="H881" t="str">
        <f>I881&amp;-COUNTIF($I$5:I881,I881)</f>
        <v>0</v>
      </c>
      <c r="J881" s="8"/>
      <c r="L881" s="9"/>
      <c r="M881">
        <f t="shared" si="70"/>
        <v>0</v>
      </c>
    </row>
    <row r="882" spans="1:13" x14ac:dyDescent="0.3">
      <c r="A882" t="str">
        <f>B882&amp;-COUNTIF($B$4:B882,B882)</f>
        <v>0</v>
      </c>
      <c r="B882" s="8"/>
      <c r="C882" s="8"/>
      <c r="E882" s="9"/>
      <c r="F882">
        <f t="shared" si="69"/>
        <v>0</v>
      </c>
      <c r="H882" t="str">
        <f>I882&amp;-COUNTIF($I$5:I882,I882)</f>
        <v>0</v>
      </c>
      <c r="J882" s="8"/>
      <c r="L882" s="9"/>
      <c r="M882">
        <f t="shared" si="70"/>
        <v>0</v>
      </c>
    </row>
    <row r="883" spans="1:13" x14ac:dyDescent="0.3">
      <c r="A883" t="str">
        <f>B883&amp;-COUNTIF($B$4:B883,B883)</f>
        <v>0</v>
      </c>
      <c r="B883" s="8"/>
      <c r="C883" s="8"/>
      <c r="E883" s="9"/>
      <c r="F883">
        <f t="shared" si="69"/>
        <v>0</v>
      </c>
      <c r="H883" t="str">
        <f>I883&amp;-COUNTIF($I$5:I883,I883)</f>
        <v>0</v>
      </c>
      <c r="J883" s="8"/>
      <c r="L883" s="9"/>
      <c r="M883">
        <f t="shared" si="70"/>
        <v>0</v>
      </c>
    </row>
    <row r="884" spans="1:13" x14ac:dyDescent="0.3">
      <c r="A884" t="str">
        <f>B884&amp;-COUNTIF($B$4:B884,B884)</f>
        <v>0</v>
      </c>
      <c r="B884" s="8"/>
      <c r="C884" s="8"/>
      <c r="E884" s="9"/>
      <c r="F884">
        <f t="shared" si="69"/>
        <v>0</v>
      </c>
      <c r="H884" t="str">
        <f>I884&amp;-COUNTIF($I$5:I884,I884)</f>
        <v>0</v>
      </c>
      <c r="J884" s="8"/>
      <c r="L884" s="9"/>
      <c r="M884">
        <f t="shared" si="70"/>
        <v>0</v>
      </c>
    </row>
    <row r="885" spans="1:13" x14ac:dyDescent="0.3">
      <c r="A885" t="str">
        <f>B885&amp;-COUNTIF($B$4:B885,B885)</f>
        <v>0</v>
      </c>
      <c r="B885" s="8"/>
      <c r="C885" s="8"/>
      <c r="E885" s="9"/>
      <c r="F885">
        <f t="shared" si="69"/>
        <v>0</v>
      </c>
      <c r="H885" t="str">
        <f>I885&amp;-COUNTIF($I$5:I885,I885)</f>
        <v>0</v>
      </c>
      <c r="J885" s="8"/>
      <c r="L885" s="9"/>
      <c r="M885">
        <f t="shared" si="70"/>
        <v>0</v>
      </c>
    </row>
    <row r="886" spans="1:13" x14ac:dyDescent="0.3">
      <c r="A886" t="str">
        <f>B886&amp;-COUNTIF($B$4:B886,B886)</f>
        <v>0</v>
      </c>
      <c r="B886" s="8"/>
      <c r="C886" s="8"/>
      <c r="E886" s="9"/>
      <c r="F886">
        <f t="shared" si="69"/>
        <v>0</v>
      </c>
      <c r="H886" t="str">
        <f>I886&amp;-COUNTIF($I$5:I886,I886)</f>
        <v>0</v>
      </c>
      <c r="J886" s="8"/>
      <c r="L886" s="9"/>
      <c r="M886">
        <f t="shared" si="70"/>
        <v>0</v>
      </c>
    </row>
    <row r="887" spans="1:13" x14ac:dyDescent="0.3">
      <c r="A887" t="str">
        <f>B887&amp;-COUNTIF($B$4:B887,B887)</f>
        <v>0</v>
      </c>
      <c r="B887" s="8"/>
      <c r="C887" s="8"/>
      <c r="E887" s="9"/>
      <c r="F887">
        <f t="shared" si="69"/>
        <v>0</v>
      </c>
      <c r="H887" t="str">
        <f>I887&amp;-COUNTIF($I$5:I887,I887)</f>
        <v>0</v>
      </c>
      <c r="J887" s="8"/>
      <c r="L887" s="9"/>
      <c r="M887">
        <f t="shared" si="70"/>
        <v>0</v>
      </c>
    </row>
    <row r="888" spans="1:13" x14ac:dyDescent="0.3">
      <c r="A888" t="str">
        <f>B888&amp;-COUNTIF($B$4:B888,B888)</f>
        <v>0</v>
      </c>
      <c r="B888" s="8"/>
      <c r="C888" s="8"/>
      <c r="E888" s="9"/>
      <c r="F888">
        <f t="shared" si="69"/>
        <v>0</v>
      </c>
      <c r="H888" t="str">
        <f>I888&amp;-COUNTIF($I$5:I888,I888)</f>
        <v>0</v>
      </c>
      <c r="J888" s="8"/>
      <c r="L888" s="9"/>
      <c r="M888">
        <f t="shared" si="70"/>
        <v>0</v>
      </c>
    </row>
    <row r="889" spans="1:13" x14ac:dyDescent="0.3">
      <c r="A889" t="str">
        <f>B889&amp;-COUNTIF($B$4:B889,B889)</f>
        <v>0</v>
      </c>
      <c r="B889" s="8"/>
      <c r="C889" s="8"/>
      <c r="E889" s="9"/>
      <c r="F889">
        <f t="shared" si="69"/>
        <v>0</v>
      </c>
      <c r="H889" t="str">
        <f>I889&amp;-COUNTIF($I$5:I889,I889)</f>
        <v>0</v>
      </c>
      <c r="J889" s="8"/>
      <c r="L889" s="9"/>
      <c r="M889">
        <f t="shared" si="70"/>
        <v>0</v>
      </c>
    </row>
    <row r="890" spans="1:13" x14ac:dyDescent="0.3">
      <c r="A890" t="str">
        <f>B890&amp;-COUNTIF($B$4:B890,B890)</f>
        <v>0</v>
      </c>
      <c r="B890" s="8"/>
      <c r="C890" s="8"/>
      <c r="E890" s="9"/>
      <c r="F890">
        <f t="shared" si="69"/>
        <v>0</v>
      </c>
      <c r="H890" t="str">
        <f>I890&amp;-COUNTIF($I$5:I890,I890)</f>
        <v>0</v>
      </c>
      <c r="J890" s="8"/>
      <c r="L890" s="9"/>
      <c r="M890">
        <f t="shared" si="70"/>
        <v>0</v>
      </c>
    </row>
    <row r="891" spans="1:13" x14ac:dyDescent="0.3">
      <c r="A891" t="str">
        <f>B891&amp;-COUNTIF($B$4:B891,B891)</f>
        <v>0</v>
      </c>
      <c r="B891" s="8"/>
      <c r="C891" s="8"/>
      <c r="E891" s="9"/>
      <c r="F891">
        <f t="shared" si="69"/>
        <v>0</v>
      </c>
      <c r="H891" t="str">
        <f>I891&amp;-COUNTIF($I$5:I891,I891)</f>
        <v>0</v>
      </c>
      <c r="J891" s="8"/>
      <c r="L891" s="9"/>
      <c r="M891">
        <f t="shared" si="70"/>
        <v>0</v>
      </c>
    </row>
    <row r="892" spans="1:13" x14ac:dyDescent="0.3">
      <c r="A892" t="str">
        <f>B892&amp;-COUNTIF($B$4:B892,B892)</f>
        <v>0</v>
      </c>
      <c r="B892" s="8"/>
      <c r="C892" s="8"/>
      <c r="E892" s="9"/>
      <c r="F892">
        <f t="shared" si="69"/>
        <v>0</v>
      </c>
      <c r="H892" t="str">
        <f>I892&amp;-COUNTIF($I$5:I892,I892)</f>
        <v>0</v>
      </c>
      <c r="J892" s="8"/>
      <c r="L892" s="9"/>
      <c r="M892">
        <f t="shared" si="70"/>
        <v>0</v>
      </c>
    </row>
    <row r="893" spans="1:13" x14ac:dyDescent="0.3">
      <c r="A893" t="str">
        <f>B893&amp;-COUNTIF($B$4:B893,B893)</f>
        <v>0</v>
      </c>
      <c r="B893" s="8"/>
      <c r="C893" s="8"/>
      <c r="E893" s="9"/>
      <c r="F893">
        <f t="shared" si="69"/>
        <v>0</v>
      </c>
      <c r="H893" t="str">
        <f>I893&amp;-COUNTIF($I$5:I893,I893)</f>
        <v>0</v>
      </c>
      <c r="J893" s="8"/>
      <c r="L893" s="9"/>
      <c r="M893">
        <f t="shared" si="70"/>
        <v>0</v>
      </c>
    </row>
    <row r="894" spans="1:13" x14ac:dyDescent="0.3">
      <c r="A894" t="str">
        <f>B894&amp;-COUNTIF($B$4:B894,B894)</f>
        <v>0</v>
      </c>
      <c r="B894" s="8"/>
      <c r="C894" s="8"/>
      <c r="E894" s="9"/>
      <c r="F894">
        <f t="shared" si="69"/>
        <v>0</v>
      </c>
      <c r="H894" t="str">
        <f>I894&amp;-COUNTIF($I$5:I894,I894)</f>
        <v>0</v>
      </c>
      <c r="J894" s="8"/>
      <c r="L894" s="9"/>
      <c r="M894">
        <f t="shared" si="70"/>
        <v>0</v>
      </c>
    </row>
    <row r="895" spans="1:13" x14ac:dyDescent="0.3">
      <c r="A895" t="str">
        <f>B895&amp;-COUNTIF($B$4:B895,B895)</f>
        <v>0</v>
      </c>
      <c r="B895" s="8"/>
      <c r="C895" s="8"/>
      <c r="E895" s="9"/>
      <c r="F895">
        <f t="shared" si="69"/>
        <v>0</v>
      </c>
      <c r="H895" t="str">
        <f>I895&amp;-COUNTIF($I$5:I895,I895)</f>
        <v>0</v>
      </c>
      <c r="J895" s="8"/>
      <c r="L895" s="9"/>
      <c r="M895">
        <f t="shared" si="70"/>
        <v>0</v>
      </c>
    </row>
    <row r="896" spans="1:13" x14ac:dyDescent="0.3">
      <c r="A896" t="str">
        <f>B896&amp;-COUNTIF($B$4:B896,B896)</f>
        <v>0</v>
      </c>
      <c r="B896" s="8"/>
      <c r="C896" s="8"/>
      <c r="E896" s="9"/>
      <c r="F896">
        <f t="shared" si="69"/>
        <v>0</v>
      </c>
      <c r="H896" t="str">
        <f>I896&amp;-COUNTIF($I$5:I896,I896)</f>
        <v>0</v>
      </c>
      <c r="J896" s="8"/>
      <c r="L896" s="9"/>
      <c r="M896">
        <f t="shared" si="70"/>
        <v>0</v>
      </c>
    </row>
    <row r="897" spans="1:13" x14ac:dyDescent="0.3">
      <c r="A897" t="str">
        <f>B897&amp;-COUNTIF($B$4:B897,B897)</f>
        <v>0</v>
      </c>
      <c r="B897" s="8"/>
      <c r="C897" s="8"/>
      <c r="E897" s="9"/>
      <c r="F897">
        <f t="shared" si="69"/>
        <v>0</v>
      </c>
      <c r="H897" t="str">
        <f>I897&amp;-COUNTIF($I$5:I897,I897)</f>
        <v>0</v>
      </c>
      <c r="J897" s="8"/>
      <c r="L897" s="9"/>
      <c r="M897">
        <f t="shared" si="70"/>
        <v>0</v>
      </c>
    </row>
    <row r="898" spans="1:13" x14ac:dyDescent="0.3">
      <c r="A898" t="str">
        <f>B898&amp;-COUNTIF($B$4:B898,B898)</f>
        <v>0</v>
      </c>
      <c r="B898" s="8"/>
      <c r="C898" s="8"/>
      <c r="E898" s="9"/>
      <c r="F898">
        <f t="shared" si="69"/>
        <v>0</v>
      </c>
      <c r="H898" t="str">
        <f>I898&amp;-COUNTIF($I$5:I898,I898)</f>
        <v>0</v>
      </c>
      <c r="J898" s="8"/>
      <c r="L898" s="9"/>
      <c r="M898">
        <f t="shared" si="70"/>
        <v>0</v>
      </c>
    </row>
    <row r="899" spans="1:13" x14ac:dyDescent="0.3">
      <c r="A899" t="str">
        <f>B899&amp;-COUNTIF($B$4:B899,B899)</f>
        <v>0</v>
      </c>
      <c r="B899" s="8"/>
      <c r="C899" s="8"/>
      <c r="E899" s="9"/>
      <c r="F899">
        <f t="shared" si="69"/>
        <v>0</v>
      </c>
      <c r="H899" t="str">
        <f>I899&amp;-COUNTIF($I$5:I899,I899)</f>
        <v>0</v>
      </c>
      <c r="J899" s="8"/>
      <c r="L899" s="9"/>
      <c r="M899">
        <f t="shared" si="70"/>
        <v>0</v>
      </c>
    </row>
    <row r="900" spans="1:13" x14ac:dyDescent="0.3">
      <c r="A900" t="str">
        <f>B900&amp;-COUNTIF($B$4:B900,B900)</f>
        <v>0</v>
      </c>
      <c r="B900" s="8"/>
      <c r="C900" s="8"/>
      <c r="E900" s="9"/>
      <c r="F900">
        <f t="shared" si="69"/>
        <v>0</v>
      </c>
      <c r="H900" t="str">
        <f>I900&amp;-COUNTIF($I$5:I900,I900)</f>
        <v>0</v>
      </c>
      <c r="J900" s="8"/>
      <c r="L900" s="9"/>
      <c r="M900">
        <f t="shared" si="70"/>
        <v>0</v>
      </c>
    </row>
    <row r="901" spans="1:13" x14ac:dyDescent="0.3">
      <c r="A901" t="str">
        <f>B901&amp;-COUNTIF($B$4:B901,B901)</f>
        <v>0</v>
      </c>
      <c r="B901" s="8"/>
      <c r="C901" s="8"/>
      <c r="E901" s="9"/>
      <c r="F901">
        <f t="shared" si="69"/>
        <v>0</v>
      </c>
      <c r="H901" t="str">
        <f>I901&amp;-COUNTIF($I$5:I901,I901)</f>
        <v>0</v>
      </c>
      <c r="J901" s="8"/>
      <c r="L901" s="9"/>
      <c r="M901">
        <f t="shared" si="70"/>
        <v>0</v>
      </c>
    </row>
    <row r="902" spans="1:13" x14ac:dyDescent="0.3">
      <c r="A902" t="str">
        <f>B902&amp;-COUNTIF($B$4:B902,B902)</f>
        <v>0</v>
      </c>
      <c r="B902" s="8"/>
      <c r="C902" s="8"/>
      <c r="E902" s="9"/>
      <c r="F902">
        <f t="shared" si="69"/>
        <v>0</v>
      </c>
      <c r="H902" t="str">
        <f>I902&amp;-COUNTIF($I$5:I902,I902)</f>
        <v>0</v>
      </c>
      <c r="J902" s="8"/>
      <c r="L902" s="9"/>
      <c r="M902">
        <f t="shared" si="70"/>
        <v>0</v>
      </c>
    </row>
    <row r="903" spans="1:13" x14ac:dyDescent="0.3">
      <c r="A903" t="str">
        <f>B903&amp;-COUNTIF($B$4:B903,B903)</f>
        <v>0</v>
      </c>
      <c r="B903" s="8"/>
      <c r="C903" s="8"/>
      <c r="E903" s="9"/>
      <c r="F903">
        <f t="shared" si="69"/>
        <v>0</v>
      </c>
      <c r="H903" t="str">
        <f>I903&amp;-COUNTIF($I$5:I903,I903)</f>
        <v>0</v>
      </c>
      <c r="J903" s="8"/>
      <c r="L903" s="9"/>
      <c r="M903">
        <f t="shared" si="70"/>
        <v>0</v>
      </c>
    </row>
    <row r="904" spans="1:13" x14ac:dyDescent="0.3">
      <c r="A904" t="str">
        <f>B904&amp;-COUNTIF($B$4:B904,B904)</f>
        <v>0</v>
      </c>
      <c r="B904" s="8"/>
      <c r="C904" s="8"/>
      <c r="E904" s="9"/>
      <c r="F904">
        <f t="shared" si="69"/>
        <v>0</v>
      </c>
      <c r="H904" t="str">
        <f>I904&amp;-COUNTIF($I$5:I904,I904)</f>
        <v>0</v>
      </c>
      <c r="J904" s="8"/>
      <c r="L904" s="9"/>
      <c r="M904">
        <f t="shared" si="70"/>
        <v>0</v>
      </c>
    </row>
    <row r="905" spans="1:13" x14ac:dyDescent="0.3">
      <c r="A905" t="str">
        <f>B905&amp;-COUNTIF($B$4:B905,B905)</f>
        <v>0</v>
      </c>
      <c r="B905" s="8"/>
      <c r="C905" s="8"/>
      <c r="E905" s="9"/>
      <c r="F905">
        <f t="shared" si="69"/>
        <v>0</v>
      </c>
      <c r="H905" t="str">
        <f>I905&amp;-COUNTIF($I$5:I905,I905)</f>
        <v>0</v>
      </c>
      <c r="J905" s="8"/>
      <c r="L905" s="9"/>
      <c r="M905">
        <f t="shared" si="70"/>
        <v>0</v>
      </c>
    </row>
    <row r="906" spans="1:13" x14ac:dyDescent="0.3">
      <c r="A906" t="str">
        <f>B906&amp;-COUNTIF($B$4:B906,B906)</f>
        <v>0</v>
      </c>
      <c r="B906" s="8"/>
      <c r="C906" s="8"/>
      <c r="E906" s="9"/>
      <c r="F906">
        <f t="shared" si="69"/>
        <v>0</v>
      </c>
      <c r="H906" t="str">
        <f>I906&amp;-COUNTIF($I$5:I906,I906)</f>
        <v>0</v>
      </c>
      <c r="J906" s="8"/>
      <c r="L906" s="9"/>
      <c r="M906">
        <f t="shared" si="70"/>
        <v>0</v>
      </c>
    </row>
    <row r="907" spans="1:13" x14ac:dyDescent="0.3">
      <c r="A907" t="str">
        <f>B907&amp;-COUNTIF($B$4:B907,B907)</f>
        <v>0</v>
      </c>
      <c r="B907" s="8"/>
      <c r="C907" s="8"/>
      <c r="E907" s="9"/>
      <c r="F907">
        <f t="shared" si="69"/>
        <v>0</v>
      </c>
      <c r="H907" t="str">
        <f>I907&amp;-COUNTIF($I$5:I907,I907)</f>
        <v>0</v>
      </c>
      <c r="J907" s="8"/>
      <c r="L907" s="9"/>
      <c r="M907">
        <f t="shared" si="70"/>
        <v>0</v>
      </c>
    </row>
    <row r="908" spans="1:13" x14ac:dyDescent="0.3">
      <c r="A908" t="str">
        <f>B908&amp;-COUNTIF($B$4:B908,B908)</f>
        <v>0</v>
      </c>
      <c r="B908" s="8"/>
      <c r="C908" s="8"/>
      <c r="E908" s="9"/>
      <c r="F908">
        <f t="shared" si="69"/>
        <v>0</v>
      </c>
      <c r="H908" t="str">
        <f>I908&amp;-COUNTIF($I$5:I908,I908)</f>
        <v>0</v>
      </c>
      <c r="J908" s="8"/>
      <c r="L908" s="9"/>
      <c r="M908">
        <f t="shared" si="70"/>
        <v>0</v>
      </c>
    </row>
    <row r="909" spans="1:13" x14ac:dyDescent="0.3">
      <c r="A909" t="str">
        <f>B909&amp;-COUNTIF($B$4:B909,B909)</f>
        <v>0</v>
      </c>
      <c r="B909" s="8"/>
      <c r="C909" s="8"/>
      <c r="E909" s="9"/>
      <c r="F909">
        <f t="shared" si="69"/>
        <v>0</v>
      </c>
      <c r="H909" t="str">
        <f>I909&amp;-COUNTIF($I$5:I909,I909)</f>
        <v>0</v>
      </c>
      <c r="J909" s="8"/>
      <c r="L909" s="9"/>
      <c r="M909">
        <f t="shared" si="70"/>
        <v>0</v>
      </c>
    </row>
    <row r="910" spans="1:13" x14ac:dyDescent="0.3">
      <c r="A910" t="str">
        <f>B910&amp;-COUNTIF($B$4:B910,B910)</f>
        <v>0</v>
      </c>
      <c r="B910" s="8"/>
      <c r="C910" s="8"/>
      <c r="E910" s="9"/>
      <c r="F910">
        <f t="shared" si="69"/>
        <v>0</v>
      </c>
      <c r="H910" t="str">
        <f>I910&amp;-COUNTIF($I$5:I910,I910)</f>
        <v>0</v>
      </c>
      <c r="J910" s="8"/>
      <c r="L910" s="9"/>
      <c r="M910">
        <f t="shared" si="70"/>
        <v>0</v>
      </c>
    </row>
    <row r="911" spans="1:13" x14ac:dyDescent="0.3">
      <c r="A911" t="str">
        <f>B911&amp;-COUNTIF($B$4:B911,B911)</f>
        <v>0</v>
      </c>
      <c r="B911" s="8"/>
      <c r="C911" s="8"/>
      <c r="E911" s="9"/>
      <c r="F911">
        <f t="shared" si="69"/>
        <v>0</v>
      </c>
      <c r="H911" t="str">
        <f>I911&amp;-COUNTIF($I$5:I911,I911)</f>
        <v>0</v>
      </c>
      <c r="J911" s="8"/>
      <c r="L911" s="9"/>
      <c r="M911">
        <f t="shared" si="70"/>
        <v>0</v>
      </c>
    </row>
    <row r="912" spans="1:13" x14ac:dyDescent="0.3">
      <c r="A912" t="str">
        <f>B912&amp;-COUNTIF($B$4:B912,B912)</f>
        <v>0</v>
      </c>
      <c r="B912" s="8"/>
      <c r="C912" s="8"/>
      <c r="E912" s="9"/>
      <c r="F912">
        <f t="shared" si="69"/>
        <v>0</v>
      </c>
      <c r="H912" t="str">
        <f>I912&amp;-COUNTIF($I$5:I912,I912)</f>
        <v>0</v>
      </c>
      <c r="J912" s="8"/>
      <c r="L912" s="9"/>
      <c r="M912">
        <f t="shared" si="70"/>
        <v>0</v>
      </c>
    </row>
    <row r="913" spans="1:13" x14ac:dyDescent="0.3">
      <c r="A913" t="str">
        <f>B913&amp;-COUNTIF($B$4:B913,B913)</f>
        <v>0</v>
      </c>
      <c r="B913" s="8"/>
      <c r="C913" s="8"/>
      <c r="E913" s="9"/>
      <c r="F913">
        <f t="shared" si="69"/>
        <v>0</v>
      </c>
      <c r="H913" t="str">
        <f>I913&amp;-COUNTIF($I$5:I913,I913)</f>
        <v>0</v>
      </c>
      <c r="J913" s="8"/>
      <c r="L913" s="9"/>
      <c r="M913">
        <f t="shared" si="70"/>
        <v>0</v>
      </c>
    </row>
    <row r="914" spans="1:13" x14ac:dyDescent="0.3">
      <c r="A914" t="str">
        <f>B914&amp;-COUNTIF($B$4:B914,B914)</f>
        <v>0</v>
      </c>
      <c r="B914" s="8"/>
      <c r="C914" s="8"/>
      <c r="E914" s="9"/>
      <c r="F914">
        <f t="shared" si="69"/>
        <v>0</v>
      </c>
      <c r="H914" t="str">
        <f>I914&amp;-COUNTIF($I$5:I914,I914)</f>
        <v>0</v>
      </c>
      <c r="J914" s="8"/>
      <c r="L914" s="9"/>
      <c r="M914">
        <f t="shared" si="70"/>
        <v>0</v>
      </c>
    </row>
    <row r="915" spans="1:13" x14ac:dyDescent="0.3">
      <c r="A915" t="str">
        <f>B915&amp;-COUNTIF($B$4:B915,B915)</f>
        <v>0</v>
      </c>
      <c r="B915" s="8"/>
      <c r="C915" s="8"/>
      <c r="E915" s="9"/>
      <c r="F915">
        <f t="shared" si="69"/>
        <v>0</v>
      </c>
      <c r="H915" t="str">
        <f>I915&amp;-COUNTIF($I$5:I915,I915)</f>
        <v>0</v>
      </c>
      <c r="J915" s="8"/>
      <c r="L915" s="9"/>
      <c r="M915">
        <f t="shared" si="70"/>
        <v>0</v>
      </c>
    </row>
    <row r="916" spans="1:13" x14ac:dyDescent="0.3">
      <c r="A916" t="str">
        <f>B916&amp;-COUNTIF($B$4:B916,B916)</f>
        <v>0</v>
      </c>
      <c r="B916" s="8"/>
      <c r="C916" s="8"/>
      <c r="E916" s="9"/>
      <c r="F916">
        <f t="shared" si="69"/>
        <v>0</v>
      </c>
      <c r="H916" t="str">
        <f>I916&amp;-COUNTIF($I$5:I916,I916)</f>
        <v>0</v>
      </c>
      <c r="J916" s="8"/>
      <c r="L916" s="9"/>
      <c r="M916">
        <f t="shared" si="70"/>
        <v>0</v>
      </c>
    </row>
    <row r="917" spans="1:13" x14ac:dyDescent="0.3">
      <c r="A917" t="str">
        <f>B917&amp;-COUNTIF($B$4:B917,B917)</f>
        <v>0</v>
      </c>
      <c r="B917" s="8"/>
      <c r="C917" s="8"/>
      <c r="E917" s="9"/>
      <c r="F917">
        <f t="shared" si="69"/>
        <v>0</v>
      </c>
      <c r="H917" t="str">
        <f>I917&amp;-COUNTIF($I$5:I917,I917)</f>
        <v>0</v>
      </c>
      <c r="J917" s="8"/>
      <c r="L917" s="9"/>
      <c r="M917">
        <f t="shared" si="70"/>
        <v>0</v>
      </c>
    </row>
    <row r="918" spans="1:13" x14ac:dyDescent="0.3">
      <c r="A918" t="str">
        <f>B918&amp;-COUNTIF($B$4:B918,B918)</f>
        <v>0</v>
      </c>
      <c r="B918" s="8"/>
      <c r="C918" s="8"/>
      <c r="E918" s="9"/>
      <c r="F918">
        <f t="shared" si="69"/>
        <v>0</v>
      </c>
      <c r="H918" t="str">
        <f>I918&amp;-COUNTIF($I$5:I918,I918)</f>
        <v>0</v>
      </c>
      <c r="J918" s="8"/>
      <c r="L918" s="9"/>
      <c r="M918">
        <f t="shared" si="70"/>
        <v>0</v>
      </c>
    </row>
    <row r="919" spans="1:13" x14ac:dyDescent="0.3">
      <c r="A919" t="str">
        <f>B919&amp;-COUNTIF($B$4:B919,B919)</f>
        <v>0</v>
      </c>
      <c r="B919" s="8"/>
      <c r="C919" s="8"/>
      <c r="E919" s="9"/>
      <c r="F919">
        <f t="shared" si="69"/>
        <v>0</v>
      </c>
      <c r="H919" t="str">
        <f>I919&amp;-COUNTIF($I$5:I919,I919)</f>
        <v>0</v>
      </c>
      <c r="J919" s="8"/>
      <c r="L919" s="9"/>
      <c r="M919">
        <f t="shared" si="70"/>
        <v>0</v>
      </c>
    </row>
    <row r="920" spans="1:13" x14ac:dyDescent="0.3">
      <c r="A920" t="str">
        <f>B920&amp;-COUNTIF($B$4:B920,B920)</f>
        <v>0</v>
      </c>
      <c r="B920" s="8"/>
      <c r="C920" s="8"/>
      <c r="E920" s="9"/>
      <c r="F920">
        <f t="shared" si="69"/>
        <v>0</v>
      </c>
      <c r="H920" t="str">
        <f>I920&amp;-COUNTIF($I$5:I920,I920)</f>
        <v>0</v>
      </c>
      <c r="J920" s="8"/>
      <c r="L920" s="9"/>
      <c r="M920">
        <f t="shared" si="70"/>
        <v>0</v>
      </c>
    </row>
    <row r="921" spans="1:13" x14ac:dyDescent="0.3">
      <c r="A921" t="str">
        <f>B921&amp;-COUNTIF($B$4:B921,B921)</f>
        <v>0</v>
      </c>
      <c r="B921" s="8"/>
      <c r="C921" s="8"/>
      <c r="E921" s="9"/>
      <c r="F921">
        <f t="shared" si="69"/>
        <v>0</v>
      </c>
      <c r="H921" t="str">
        <f>I921&amp;-COUNTIF($I$5:I921,I921)</f>
        <v>0</v>
      </c>
      <c r="J921" s="8"/>
      <c r="L921" s="9"/>
      <c r="M921">
        <f t="shared" si="70"/>
        <v>0</v>
      </c>
    </row>
    <row r="922" spans="1:13" x14ac:dyDescent="0.3">
      <c r="A922" t="str">
        <f>B922&amp;-COUNTIF($B$4:B922,B922)</f>
        <v>0</v>
      </c>
      <c r="B922" s="8"/>
      <c r="C922" s="8"/>
      <c r="E922" s="9"/>
      <c r="F922">
        <f t="shared" si="69"/>
        <v>0</v>
      </c>
      <c r="H922" t="str">
        <f>I922&amp;-COUNTIF($I$5:I922,I922)</f>
        <v>0</v>
      </c>
      <c r="J922" s="8"/>
      <c r="L922" s="9"/>
      <c r="M922">
        <f t="shared" si="70"/>
        <v>0</v>
      </c>
    </row>
    <row r="923" spans="1:13" x14ac:dyDescent="0.3">
      <c r="A923" t="str">
        <f>B923&amp;-COUNTIF($B$4:B923,B923)</f>
        <v>0</v>
      </c>
      <c r="B923" s="8"/>
      <c r="C923" s="8"/>
      <c r="E923" s="9"/>
      <c r="F923">
        <f t="shared" si="69"/>
        <v>0</v>
      </c>
      <c r="H923" t="str">
        <f>I923&amp;-COUNTIF($I$5:I923,I923)</f>
        <v>0</v>
      </c>
      <c r="J923" s="8"/>
      <c r="L923" s="9"/>
      <c r="M923">
        <f t="shared" si="70"/>
        <v>0</v>
      </c>
    </row>
    <row r="924" spans="1:13" x14ac:dyDescent="0.3">
      <c r="A924" t="str">
        <f>B924&amp;-COUNTIF($B$4:B924,B924)</f>
        <v>0</v>
      </c>
      <c r="B924" s="8"/>
      <c r="C924" s="8"/>
      <c r="E924" s="9"/>
      <c r="F924">
        <f t="shared" si="69"/>
        <v>0</v>
      </c>
      <c r="H924" t="str">
        <f>I924&amp;-COUNTIF($I$5:I924,I924)</f>
        <v>0</v>
      </c>
      <c r="J924" s="8"/>
      <c r="L924" s="9"/>
      <c r="M924">
        <f t="shared" si="70"/>
        <v>0</v>
      </c>
    </row>
    <row r="925" spans="1:13" x14ac:dyDescent="0.3">
      <c r="A925" t="str">
        <f>B925&amp;-COUNTIF($B$4:B925,B925)</f>
        <v>0</v>
      </c>
      <c r="B925" s="8"/>
      <c r="C925" s="8"/>
      <c r="E925" s="9"/>
      <c r="F925">
        <f t="shared" si="69"/>
        <v>0</v>
      </c>
      <c r="H925" t="str">
        <f>I925&amp;-COUNTIF($I$5:I925,I925)</f>
        <v>0</v>
      </c>
      <c r="J925" s="8"/>
      <c r="L925" s="9"/>
      <c r="M925">
        <f t="shared" si="70"/>
        <v>0</v>
      </c>
    </row>
    <row r="926" spans="1:13" x14ac:dyDescent="0.3">
      <c r="A926" t="str">
        <f>B926&amp;-COUNTIF($B$4:B926,B926)</f>
        <v>0</v>
      </c>
      <c r="B926" s="8"/>
      <c r="C926" s="8"/>
      <c r="E926" s="9"/>
      <c r="F926">
        <f t="shared" si="69"/>
        <v>0</v>
      </c>
      <c r="H926" t="str">
        <f>I926&amp;-COUNTIF($I$5:I926,I926)</f>
        <v>0</v>
      </c>
      <c r="J926" s="8"/>
      <c r="L926" s="9"/>
      <c r="M926">
        <f t="shared" si="70"/>
        <v>0</v>
      </c>
    </row>
    <row r="927" spans="1:13" x14ac:dyDescent="0.3">
      <c r="A927" t="str">
        <f>B927&amp;-COUNTIF($B$4:B927,B927)</f>
        <v>0</v>
      </c>
      <c r="B927" s="8"/>
      <c r="C927" s="8"/>
      <c r="E927" s="9"/>
      <c r="F927">
        <f t="shared" si="69"/>
        <v>0</v>
      </c>
      <c r="H927" t="str">
        <f>I927&amp;-COUNTIF($I$5:I927,I927)</f>
        <v>0</v>
      </c>
      <c r="J927" s="8"/>
      <c r="L927" s="9"/>
      <c r="M927">
        <f t="shared" si="70"/>
        <v>0</v>
      </c>
    </row>
    <row r="928" spans="1:13" x14ac:dyDescent="0.3">
      <c r="A928" t="str">
        <f>B928&amp;-COUNTIF($B$4:B928,B928)</f>
        <v>0</v>
      </c>
      <c r="B928" s="8"/>
      <c r="C928" s="8"/>
      <c r="E928" s="9"/>
      <c r="F928">
        <f t="shared" si="69"/>
        <v>0</v>
      </c>
      <c r="H928" t="str">
        <f>I928&amp;-COUNTIF($I$5:I928,I928)</f>
        <v>0</v>
      </c>
      <c r="J928" s="8"/>
      <c r="L928" s="9"/>
      <c r="M928">
        <f t="shared" si="70"/>
        <v>0</v>
      </c>
    </row>
    <row r="929" spans="1:13" x14ac:dyDescent="0.3">
      <c r="A929" t="str">
        <f>B929&amp;-COUNTIF($B$4:B929,B929)</f>
        <v>0</v>
      </c>
      <c r="B929" s="8"/>
      <c r="C929" s="8"/>
      <c r="E929" s="9"/>
      <c r="F929">
        <f t="shared" si="69"/>
        <v>0</v>
      </c>
      <c r="H929" t="str">
        <f>I929&amp;-COUNTIF($I$5:I929,I929)</f>
        <v>0</v>
      </c>
      <c r="J929" s="8"/>
      <c r="L929" s="9"/>
      <c r="M929">
        <f t="shared" si="70"/>
        <v>0</v>
      </c>
    </row>
    <row r="930" spans="1:13" x14ac:dyDescent="0.3">
      <c r="A930" t="str">
        <f>B930&amp;-COUNTIF($B$4:B930,B930)</f>
        <v>0</v>
      </c>
      <c r="B930" s="8"/>
      <c r="C930" s="8"/>
      <c r="E930" s="9"/>
      <c r="F930">
        <f t="shared" si="69"/>
        <v>0</v>
      </c>
      <c r="H930" t="str">
        <f>I930&amp;-COUNTIF($I$5:I930,I930)</f>
        <v>0</v>
      </c>
      <c r="J930" s="8"/>
      <c r="L930" s="9"/>
      <c r="M930">
        <f t="shared" si="70"/>
        <v>0</v>
      </c>
    </row>
    <row r="931" spans="1:13" x14ac:dyDescent="0.3">
      <c r="A931" t="str">
        <f>B931&amp;-COUNTIF($B$4:B931,B931)</f>
        <v>0</v>
      </c>
      <c r="B931" s="8"/>
      <c r="C931" s="8"/>
      <c r="E931" s="9"/>
      <c r="F931">
        <f t="shared" si="69"/>
        <v>0</v>
      </c>
      <c r="H931" t="str">
        <f>I931&amp;-COUNTIF($I$5:I931,I931)</f>
        <v>0</v>
      </c>
      <c r="J931" s="8"/>
      <c r="L931" s="9"/>
      <c r="M931">
        <f t="shared" si="70"/>
        <v>0</v>
      </c>
    </row>
    <row r="932" spans="1:13" x14ac:dyDescent="0.3">
      <c r="A932" t="str">
        <f>B932&amp;-COUNTIF($B$4:B932,B932)</f>
        <v>0</v>
      </c>
      <c r="B932" s="8"/>
      <c r="C932" s="8"/>
      <c r="E932" s="9"/>
      <c r="F932">
        <f t="shared" si="69"/>
        <v>0</v>
      </c>
      <c r="H932" t="str">
        <f>I932&amp;-COUNTIF($I$5:I932,I932)</f>
        <v>0</v>
      </c>
      <c r="J932" s="8"/>
      <c r="L932" s="9"/>
      <c r="M932">
        <f t="shared" si="70"/>
        <v>0</v>
      </c>
    </row>
    <row r="933" spans="1:13" x14ac:dyDescent="0.3">
      <c r="A933" t="str">
        <f>B933&amp;-COUNTIF($B$4:B933,B933)</f>
        <v>0</v>
      </c>
      <c r="B933" s="8"/>
      <c r="C933" s="8"/>
      <c r="E933" s="9"/>
      <c r="F933">
        <f t="shared" si="69"/>
        <v>0</v>
      </c>
      <c r="H933" t="str">
        <f>I933&amp;-COUNTIF($I$5:I933,I933)</f>
        <v>0</v>
      </c>
      <c r="J933" s="8"/>
      <c r="L933" s="9"/>
      <c r="M933">
        <f t="shared" si="70"/>
        <v>0</v>
      </c>
    </row>
    <row r="934" spans="1:13" x14ac:dyDescent="0.3">
      <c r="A934" t="str">
        <f>B934&amp;-COUNTIF($B$4:B934,B934)</f>
        <v>0</v>
      </c>
      <c r="B934" s="8"/>
      <c r="C934" s="8"/>
      <c r="E934" s="9"/>
      <c r="F934">
        <f t="shared" si="69"/>
        <v>0</v>
      </c>
      <c r="H934" t="str">
        <f>I934&amp;-COUNTIF($I$5:I934,I934)</f>
        <v>0</v>
      </c>
      <c r="J934" s="8"/>
      <c r="L934" s="9"/>
      <c r="M934">
        <f t="shared" si="70"/>
        <v>0</v>
      </c>
    </row>
    <row r="935" spans="1:13" x14ac:dyDescent="0.3">
      <c r="A935" t="str">
        <f>B935&amp;-COUNTIF($B$4:B935,B935)</f>
        <v>0</v>
      </c>
      <c r="B935" s="8"/>
      <c r="C935" s="8"/>
      <c r="E935" s="9"/>
      <c r="F935">
        <f t="shared" si="69"/>
        <v>0</v>
      </c>
      <c r="H935" t="str">
        <f>I935&amp;-COUNTIF($I$5:I935,I935)</f>
        <v>0</v>
      </c>
      <c r="J935" s="8"/>
      <c r="L935" s="9"/>
      <c r="M935">
        <f t="shared" si="70"/>
        <v>0</v>
      </c>
    </row>
    <row r="936" spans="1:13" x14ac:dyDescent="0.3">
      <c r="A936" t="str">
        <f>B936&amp;-COUNTIF($B$4:B936,B936)</f>
        <v>0</v>
      </c>
      <c r="B936" s="8"/>
      <c r="C936" s="8"/>
      <c r="E936" s="9"/>
      <c r="F936">
        <f t="shared" si="69"/>
        <v>0</v>
      </c>
      <c r="H936" t="str">
        <f>I936&amp;-COUNTIF($I$5:I936,I936)</f>
        <v>0</v>
      </c>
      <c r="J936" s="8"/>
      <c r="L936" s="9"/>
      <c r="M936">
        <f t="shared" si="70"/>
        <v>0</v>
      </c>
    </row>
    <row r="937" spans="1:13" x14ac:dyDescent="0.3">
      <c r="A937" t="str">
        <f>B937&amp;-COUNTIF($B$4:B937,B937)</f>
        <v>0</v>
      </c>
      <c r="B937" s="8"/>
      <c r="C937" s="8"/>
      <c r="E937" s="9"/>
      <c r="F937">
        <f t="shared" si="69"/>
        <v>0</v>
      </c>
      <c r="H937" t="str">
        <f>I937&amp;-COUNTIF($I$5:I937,I937)</f>
        <v>0</v>
      </c>
      <c r="J937" s="8"/>
      <c r="L937" s="9"/>
      <c r="M937">
        <f t="shared" si="70"/>
        <v>0</v>
      </c>
    </row>
    <row r="938" spans="1:13" x14ac:dyDescent="0.3">
      <c r="A938" t="str">
        <f>B938&amp;-COUNTIF($B$4:B938,B938)</f>
        <v>0</v>
      </c>
      <c r="B938" s="8"/>
      <c r="C938" s="8"/>
      <c r="E938" s="9"/>
      <c r="F938">
        <f t="shared" ref="F938:F1001" si="71">IF(E938&gt;0,F937,0)</f>
        <v>0</v>
      </c>
      <c r="H938" t="str">
        <f>I938&amp;-COUNTIF($I$5:I938,I938)</f>
        <v>0</v>
      </c>
      <c r="J938" s="8"/>
      <c r="L938" s="9"/>
      <c r="M938">
        <f t="shared" ref="M938:M1001" si="72">IF(L938&gt;0,M937,0)</f>
        <v>0</v>
      </c>
    </row>
    <row r="939" spans="1:13" x14ac:dyDescent="0.3">
      <c r="A939" t="str">
        <f>B939&amp;-COUNTIF($B$4:B939,B939)</f>
        <v>0</v>
      </c>
      <c r="B939" s="8"/>
      <c r="C939" s="8"/>
      <c r="E939" s="9"/>
      <c r="F939">
        <f t="shared" si="71"/>
        <v>0</v>
      </c>
      <c r="H939" t="str">
        <f>I939&amp;-COUNTIF($I$5:I939,I939)</f>
        <v>0</v>
      </c>
      <c r="J939" s="8"/>
      <c r="L939" s="9"/>
      <c r="M939">
        <f t="shared" si="72"/>
        <v>0</v>
      </c>
    </row>
    <row r="940" spans="1:13" x14ac:dyDescent="0.3">
      <c r="A940" t="str">
        <f>B940&amp;-COUNTIF($B$4:B940,B940)</f>
        <v>0</v>
      </c>
      <c r="B940" s="8"/>
      <c r="C940" s="8"/>
      <c r="E940" s="9"/>
      <c r="F940">
        <f t="shared" si="71"/>
        <v>0</v>
      </c>
      <c r="H940" t="str">
        <f>I940&amp;-COUNTIF($I$5:I940,I940)</f>
        <v>0</v>
      </c>
      <c r="J940" s="8"/>
      <c r="L940" s="9"/>
      <c r="M940">
        <f t="shared" si="72"/>
        <v>0</v>
      </c>
    </row>
    <row r="941" spans="1:13" x14ac:dyDescent="0.3">
      <c r="A941" t="str">
        <f>B941&amp;-COUNTIF($B$4:B941,B941)</f>
        <v>0</v>
      </c>
      <c r="B941" s="8"/>
      <c r="C941" s="8"/>
      <c r="E941" s="9"/>
      <c r="F941">
        <f t="shared" si="71"/>
        <v>0</v>
      </c>
      <c r="H941" t="str">
        <f>I941&amp;-COUNTIF($I$5:I941,I941)</f>
        <v>0</v>
      </c>
      <c r="J941" s="8"/>
      <c r="L941" s="9"/>
      <c r="M941">
        <f t="shared" si="72"/>
        <v>0</v>
      </c>
    </row>
    <row r="942" spans="1:13" x14ac:dyDescent="0.3">
      <c r="A942" t="str">
        <f>B942&amp;-COUNTIF($B$4:B942,B942)</f>
        <v>0</v>
      </c>
      <c r="B942" s="8"/>
      <c r="C942" s="8"/>
      <c r="E942" s="9"/>
      <c r="F942">
        <f t="shared" si="71"/>
        <v>0</v>
      </c>
      <c r="H942" t="str">
        <f>I942&amp;-COUNTIF($I$5:I942,I942)</f>
        <v>0</v>
      </c>
      <c r="J942" s="8"/>
      <c r="L942" s="9"/>
      <c r="M942">
        <f t="shared" si="72"/>
        <v>0</v>
      </c>
    </row>
    <row r="943" spans="1:13" x14ac:dyDescent="0.3">
      <c r="A943" t="str">
        <f>B943&amp;-COUNTIF($B$4:B943,B943)</f>
        <v>0</v>
      </c>
      <c r="B943" s="8"/>
      <c r="C943" s="8"/>
      <c r="E943" s="9"/>
      <c r="F943">
        <f t="shared" si="71"/>
        <v>0</v>
      </c>
      <c r="H943" t="str">
        <f>I943&amp;-COUNTIF($I$5:I943,I943)</f>
        <v>0</v>
      </c>
      <c r="J943" s="8"/>
      <c r="L943" s="9"/>
      <c r="M943">
        <f t="shared" si="72"/>
        <v>0</v>
      </c>
    </row>
    <row r="944" spans="1:13" x14ac:dyDescent="0.3">
      <c r="A944" t="str">
        <f>B944&amp;-COUNTIF($B$4:B944,B944)</f>
        <v>0</v>
      </c>
      <c r="B944" s="8"/>
      <c r="C944" s="8"/>
      <c r="E944" s="9"/>
      <c r="F944">
        <f t="shared" si="71"/>
        <v>0</v>
      </c>
      <c r="H944" t="str">
        <f>I944&amp;-COUNTIF($I$5:I944,I944)</f>
        <v>0</v>
      </c>
      <c r="J944" s="8"/>
      <c r="L944" s="9"/>
      <c r="M944">
        <f t="shared" si="72"/>
        <v>0</v>
      </c>
    </row>
    <row r="945" spans="1:13" x14ac:dyDescent="0.3">
      <c r="A945" t="str">
        <f>B945&amp;-COUNTIF($B$4:B945,B945)</f>
        <v>0</v>
      </c>
      <c r="B945" s="8"/>
      <c r="C945" s="8"/>
      <c r="E945" s="9"/>
      <c r="F945">
        <f t="shared" si="71"/>
        <v>0</v>
      </c>
      <c r="H945" t="str">
        <f>I945&amp;-COUNTIF($I$5:I945,I945)</f>
        <v>0</v>
      </c>
      <c r="J945" s="8"/>
      <c r="L945" s="9"/>
      <c r="M945">
        <f t="shared" si="72"/>
        <v>0</v>
      </c>
    </row>
    <row r="946" spans="1:13" x14ac:dyDescent="0.3">
      <c r="A946" t="str">
        <f>B946&amp;-COUNTIF($B$4:B946,B946)</f>
        <v>0</v>
      </c>
      <c r="B946" s="8"/>
      <c r="C946" s="8"/>
      <c r="E946" s="9"/>
      <c r="F946">
        <f t="shared" si="71"/>
        <v>0</v>
      </c>
      <c r="H946" t="str">
        <f>I946&amp;-COUNTIF($I$5:I946,I946)</f>
        <v>0</v>
      </c>
      <c r="J946" s="8"/>
      <c r="L946" s="9"/>
      <c r="M946">
        <f t="shared" si="72"/>
        <v>0</v>
      </c>
    </row>
    <row r="947" spans="1:13" x14ac:dyDescent="0.3">
      <c r="A947" t="str">
        <f>B947&amp;-COUNTIF($B$4:B947,B947)</f>
        <v>0</v>
      </c>
      <c r="B947" s="8"/>
      <c r="C947" s="8"/>
      <c r="E947" s="9"/>
      <c r="F947">
        <f t="shared" si="71"/>
        <v>0</v>
      </c>
      <c r="H947" t="str">
        <f>I947&amp;-COUNTIF($I$5:I947,I947)</f>
        <v>0</v>
      </c>
      <c r="J947" s="8"/>
      <c r="L947" s="9"/>
      <c r="M947">
        <f t="shared" si="72"/>
        <v>0</v>
      </c>
    </row>
    <row r="948" spans="1:13" x14ac:dyDescent="0.3">
      <c r="A948" t="str">
        <f>B948&amp;-COUNTIF($B$4:B948,B948)</f>
        <v>0</v>
      </c>
      <c r="B948" s="8"/>
      <c r="C948" s="8"/>
      <c r="E948" s="9"/>
      <c r="F948">
        <f t="shared" si="71"/>
        <v>0</v>
      </c>
      <c r="H948" t="str">
        <f>I948&amp;-COUNTIF($I$5:I948,I948)</f>
        <v>0</v>
      </c>
      <c r="J948" s="8"/>
      <c r="L948" s="9"/>
      <c r="M948">
        <f t="shared" si="72"/>
        <v>0</v>
      </c>
    </row>
    <row r="949" spans="1:13" x14ac:dyDescent="0.3">
      <c r="A949" t="str">
        <f>B949&amp;-COUNTIF($B$4:B949,B949)</f>
        <v>0</v>
      </c>
      <c r="B949" s="8"/>
      <c r="C949" s="8"/>
      <c r="E949" s="9"/>
      <c r="F949">
        <f t="shared" si="71"/>
        <v>0</v>
      </c>
      <c r="H949" t="str">
        <f>I949&amp;-COUNTIF($I$5:I949,I949)</f>
        <v>0</v>
      </c>
      <c r="J949" s="8"/>
      <c r="L949" s="9"/>
      <c r="M949">
        <f t="shared" si="72"/>
        <v>0</v>
      </c>
    </row>
    <row r="950" spans="1:13" x14ac:dyDescent="0.3">
      <c r="A950" t="str">
        <f>B950&amp;-COUNTIF($B$4:B950,B950)</f>
        <v>0</v>
      </c>
      <c r="B950" s="8"/>
      <c r="C950" s="8"/>
      <c r="E950" s="9"/>
      <c r="F950">
        <f t="shared" si="71"/>
        <v>0</v>
      </c>
      <c r="H950" t="str">
        <f>I950&amp;-COUNTIF($I$5:I950,I950)</f>
        <v>0</v>
      </c>
      <c r="J950" s="8"/>
      <c r="L950" s="9"/>
      <c r="M950">
        <f t="shared" si="72"/>
        <v>0</v>
      </c>
    </row>
    <row r="951" spans="1:13" x14ac:dyDescent="0.3">
      <c r="A951" t="str">
        <f>B951&amp;-COUNTIF($B$4:B951,B951)</f>
        <v>0</v>
      </c>
      <c r="B951" s="8"/>
      <c r="C951" s="8"/>
      <c r="E951" s="9"/>
      <c r="F951">
        <f t="shared" si="71"/>
        <v>0</v>
      </c>
      <c r="H951" t="str">
        <f>I951&amp;-COUNTIF($I$5:I951,I951)</f>
        <v>0</v>
      </c>
      <c r="J951" s="8"/>
      <c r="L951" s="9"/>
      <c r="M951">
        <f t="shared" si="72"/>
        <v>0</v>
      </c>
    </row>
    <row r="952" spans="1:13" x14ac:dyDescent="0.3">
      <c r="A952" t="str">
        <f>B952&amp;-COUNTIF($B$4:B952,B952)</f>
        <v>0</v>
      </c>
      <c r="B952" s="8"/>
      <c r="C952" s="8"/>
      <c r="E952" s="9"/>
      <c r="F952">
        <f t="shared" si="71"/>
        <v>0</v>
      </c>
      <c r="H952" t="str">
        <f>I952&amp;-COUNTIF($I$5:I952,I952)</f>
        <v>0</v>
      </c>
      <c r="J952" s="8"/>
      <c r="L952" s="9"/>
      <c r="M952">
        <f t="shared" si="72"/>
        <v>0</v>
      </c>
    </row>
    <row r="953" spans="1:13" x14ac:dyDescent="0.3">
      <c r="A953" t="str">
        <f>B953&amp;-COUNTIF($B$4:B953,B953)</f>
        <v>0</v>
      </c>
      <c r="B953" s="8"/>
      <c r="C953" s="8"/>
      <c r="E953" s="9"/>
      <c r="F953">
        <f t="shared" si="71"/>
        <v>0</v>
      </c>
      <c r="H953" t="str">
        <f>I953&amp;-COUNTIF($I$5:I953,I953)</f>
        <v>0</v>
      </c>
      <c r="J953" s="8"/>
      <c r="L953" s="9"/>
      <c r="M953">
        <f t="shared" si="72"/>
        <v>0</v>
      </c>
    </row>
    <row r="954" spans="1:13" x14ac:dyDescent="0.3">
      <c r="A954" t="str">
        <f>B954&amp;-COUNTIF($B$4:B954,B954)</f>
        <v>0</v>
      </c>
      <c r="B954" s="8"/>
      <c r="C954" s="8"/>
      <c r="E954" s="9"/>
      <c r="F954">
        <f t="shared" si="71"/>
        <v>0</v>
      </c>
      <c r="H954" t="str">
        <f>I954&amp;-COUNTIF($I$5:I954,I954)</f>
        <v>0</v>
      </c>
      <c r="J954" s="8"/>
      <c r="L954" s="9"/>
      <c r="M954">
        <f t="shared" si="72"/>
        <v>0</v>
      </c>
    </row>
    <row r="955" spans="1:13" x14ac:dyDescent="0.3">
      <c r="A955" t="str">
        <f>B955&amp;-COUNTIF($B$4:B955,B955)</f>
        <v>0</v>
      </c>
      <c r="B955" s="8"/>
      <c r="C955" s="8"/>
      <c r="E955" s="9"/>
      <c r="F955">
        <f t="shared" si="71"/>
        <v>0</v>
      </c>
      <c r="H955" t="str">
        <f>I955&amp;-COUNTIF($I$5:I955,I955)</f>
        <v>0</v>
      </c>
      <c r="J955" s="8"/>
      <c r="L955" s="9"/>
      <c r="M955">
        <f t="shared" si="72"/>
        <v>0</v>
      </c>
    </row>
    <row r="956" spans="1:13" x14ac:dyDescent="0.3">
      <c r="A956" t="str">
        <f>B956&amp;-COUNTIF($B$4:B956,B956)</f>
        <v>0</v>
      </c>
      <c r="B956" s="8"/>
      <c r="C956" s="8"/>
      <c r="E956" s="9"/>
      <c r="F956">
        <f t="shared" si="71"/>
        <v>0</v>
      </c>
      <c r="H956" t="str">
        <f>I956&amp;-COUNTIF($I$5:I956,I956)</f>
        <v>0</v>
      </c>
      <c r="J956" s="8"/>
      <c r="L956" s="9"/>
      <c r="M956">
        <f t="shared" si="72"/>
        <v>0</v>
      </c>
    </row>
    <row r="957" spans="1:13" x14ac:dyDescent="0.3">
      <c r="A957" t="str">
        <f>B957&amp;-COUNTIF($B$4:B957,B957)</f>
        <v>0</v>
      </c>
      <c r="B957" s="8"/>
      <c r="C957" s="8"/>
      <c r="E957" s="9"/>
      <c r="F957">
        <f t="shared" si="71"/>
        <v>0</v>
      </c>
      <c r="H957" t="str">
        <f>I957&amp;-COUNTIF($I$5:I957,I957)</f>
        <v>0</v>
      </c>
      <c r="J957" s="8"/>
      <c r="L957" s="9"/>
      <c r="M957">
        <f t="shared" si="72"/>
        <v>0</v>
      </c>
    </row>
    <row r="958" spans="1:13" x14ac:dyDescent="0.3">
      <c r="A958" t="str">
        <f>B958&amp;-COUNTIF($B$4:B958,B958)</f>
        <v>0</v>
      </c>
      <c r="B958" s="8"/>
      <c r="C958" s="8"/>
      <c r="E958" s="9"/>
      <c r="F958">
        <f t="shared" si="71"/>
        <v>0</v>
      </c>
      <c r="H958" t="str">
        <f>I958&amp;-COUNTIF($I$5:I958,I958)</f>
        <v>0</v>
      </c>
      <c r="J958" s="8"/>
      <c r="L958" s="9"/>
      <c r="M958">
        <f t="shared" si="72"/>
        <v>0</v>
      </c>
    </row>
    <row r="959" spans="1:13" x14ac:dyDescent="0.3">
      <c r="A959" t="str">
        <f>B959&amp;-COUNTIF($B$4:B959,B959)</f>
        <v>0</v>
      </c>
      <c r="B959" s="8"/>
      <c r="C959" s="8"/>
      <c r="E959" s="9"/>
      <c r="F959">
        <f t="shared" si="71"/>
        <v>0</v>
      </c>
      <c r="H959" t="str">
        <f>I959&amp;-COUNTIF($I$5:I959,I959)</f>
        <v>0</v>
      </c>
      <c r="J959" s="8"/>
      <c r="L959" s="9"/>
      <c r="M959">
        <f t="shared" si="72"/>
        <v>0</v>
      </c>
    </row>
    <row r="960" spans="1:13" x14ac:dyDescent="0.3">
      <c r="A960" t="str">
        <f>B960&amp;-COUNTIF($B$4:B960,B960)</f>
        <v>0</v>
      </c>
      <c r="B960" s="8"/>
      <c r="C960" s="8"/>
      <c r="E960" s="9"/>
      <c r="F960">
        <f t="shared" si="71"/>
        <v>0</v>
      </c>
      <c r="H960" t="str">
        <f>I960&amp;-COUNTIF($I$5:I960,I960)</f>
        <v>0</v>
      </c>
      <c r="J960" s="8"/>
      <c r="L960" s="9"/>
      <c r="M960">
        <f t="shared" si="72"/>
        <v>0</v>
      </c>
    </row>
    <row r="961" spans="1:13" x14ac:dyDescent="0.3">
      <c r="A961" t="str">
        <f>B961&amp;-COUNTIF($B$4:B961,B961)</f>
        <v>0</v>
      </c>
      <c r="B961" s="8"/>
      <c r="C961" s="8"/>
      <c r="E961" s="9"/>
      <c r="F961">
        <f t="shared" si="71"/>
        <v>0</v>
      </c>
      <c r="H961" t="str">
        <f>I961&amp;-COUNTIF($I$5:I961,I961)</f>
        <v>0</v>
      </c>
      <c r="J961" s="8"/>
      <c r="L961" s="9"/>
      <c r="M961">
        <f t="shared" si="72"/>
        <v>0</v>
      </c>
    </row>
    <row r="962" spans="1:13" x14ac:dyDescent="0.3">
      <c r="A962" t="str">
        <f>B962&amp;-COUNTIF($B$4:B962,B962)</f>
        <v>0</v>
      </c>
      <c r="B962" s="8"/>
      <c r="C962" s="8"/>
      <c r="E962" s="9"/>
      <c r="F962">
        <f t="shared" si="71"/>
        <v>0</v>
      </c>
      <c r="H962" t="str">
        <f>I962&amp;-COUNTIF($I$5:I962,I962)</f>
        <v>0</v>
      </c>
      <c r="J962" s="8"/>
      <c r="L962" s="9"/>
      <c r="M962">
        <f t="shared" si="72"/>
        <v>0</v>
      </c>
    </row>
    <row r="963" spans="1:13" x14ac:dyDescent="0.3">
      <c r="A963" t="str">
        <f>B963&amp;-COUNTIF($B$4:B963,B963)</f>
        <v>0</v>
      </c>
      <c r="B963" s="8"/>
      <c r="C963" s="8"/>
      <c r="E963" s="9"/>
      <c r="F963">
        <f t="shared" si="71"/>
        <v>0</v>
      </c>
      <c r="H963" t="str">
        <f>I963&amp;-COUNTIF($I$5:I963,I963)</f>
        <v>0</v>
      </c>
      <c r="J963" s="8"/>
      <c r="L963" s="9"/>
      <c r="M963">
        <f t="shared" si="72"/>
        <v>0</v>
      </c>
    </row>
    <row r="964" spans="1:13" x14ac:dyDescent="0.3">
      <c r="A964" t="str">
        <f>B964&amp;-COUNTIF($B$4:B964,B964)</f>
        <v>0</v>
      </c>
      <c r="B964" s="8"/>
      <c r="C964" s="8"/>
      <c r="E964" s="9"/>
      <c r="F964">
        <f t="shared" si="71"/>
        <v>0</v>
      </c>
      <c r="H964" t="str">
        <f>I964&amp;-COUNTIF($I$5:I964,I964)</f>
        <v>0</v>
      </c>
      <c r="J964" s="8"/>
      <c r="L964" s="9"/>
      <c r="M964">
        <f t="shared" si="72"/>
        <v>0</v>
      </c>
    </row>
    <row r="965" spans="1:13" x14ac:dyDescent="0.3">
      <c r="A965" t="str">
        <f>B965&amp;-COUNTIF($B$4:B965,B965)</f>
        <v>0</v>
      </c>
      <c r="B965" s="8"/>
      <c r="C965" s="8"/>
      <c r="E965" s="9"/>
      <c r="F965">
        <f t="shared" si="71"/>
        <v>0</v>
      </c>
      <c r="H965" t="str">
        <f>I965&amp;-COUNTIF($I$5:I965,I965)</f>
        <v>0</v>
      </c>
      <c r="J965" s="8"/>
      <c r="L965" s="9"/>
      <c r="M965">
        <f t="shared" si="72"/>
        <v>0</v>
      </c>
    </row>
    <row r="966" spans="1:13" x14ac:dyDescent="0.3">
      <c r="A966" t="str">
        <f>B966&amp;-COUNTIF($B$4:B966,B966)</f>
        <v>0</v>
      </c>
      <c r="B966" s="8"/>
      <c r="C966" s="8"/>
      <c r="E966" s="9"/>
      <c r="F966">
        <f t="shared" si="71"/>
        <v>0</v>
      </c>
      <c r="H966" t="str">
        <f>I966&amp;-COUNTIF($I$5:I966,I966)</f>
        <v>0</v>
      </c>
      <c r="J966" s="8"/>
      <c r="L966" s="9"/>
      <c r="M966">
        <f t="shared" si="72"/>
        <v>0</v>
      </c>
    </row>
    <row r="967" spans="1:13" x14ac:dyDescent="0.3">
      <c r="A967" t="str">
        <f>B967&amp;-COUNTIF($B$4:B967,B967)</f>
        <v>0</v>
      </c>
      <c r="B967" s="8"/>
      <c r="C967" s="8"/>
      <c r="E967" s="9"/>
      <c r="F967">
        <f t="shared" si="71"/>
        <v>0</v>
      </c>
      <c r="H967" t="str">
        <f>I967&amp;-COUNTIF($I$5:I967,I967)</f>
        <v>0</v>
      </c>
      <c r="J967" s="8"/>
      <c r="L967" s="9"/>
      <c r="M967">
        <f t="shared" si="72"/>
        <v>0</v>
      </c>
    </row>
    <row r="968" spans="1:13" x14ac:dyDescent="0.3">
      <c r="A968" t="str">
        <f>B968&amp;-COUNTIF($B$4:B968,B968)</f>
        <v>0</v>
      </c>
      <c r="B968" s="8"/>
      <c r="C968" s="8"/>
      <c r="E968" s="9"/>
      <c r="F968">
        <f t="shared" si="71"/>
        <v>0</v>
      </c>
      <c r="H968" t="str">
        <f>I968&amp;-COUNTIF($I$5:I968,I968)</f>
        <v>0</v>
      </c>
      <c r="J968" s="8"/>
      <c r="L968" s="9"/>
      <c r="M968">
        <f t="shared" si="72"/>
        <v>0</v>
      </c>
    </row>
    <row r="969" spans="1:13" x14ac:dyDescent="0.3">
      <c r="A969" t="str">
        <f>B969&amp;-COUNTIF($B$4:B969,B969)</f>
        <v>0</v>
      </c>
      <c r="B969" s="8"/>
      <c r="C969" s="8"/>
      <c r="E969" s="9"/>
      <c r="F969">
        <f t="shared" si="71"/>
        <v>0</v>
      </c>
      <c r="H969" t="str">
        <f>I969&amp;-COUNTIF($I$5:I969,I969)</f>
        <v>0</v>
      </c>
      <c r="J969" s="8"/>
      <c r="L969" s="9"/>
      <c r="M969">
        <f t="shared" si="72"/>
        <v>0</v>
      </c>
    </row>
    <row r="970" spans="1:13" x14ac:dyDescent="0.3">
      <c r="A970" t="str">
        <f>B970&amp;-COUNTIF($B$4:B970,B970)</f>
        <v>0</v>
      </c>
      <c r="B970" s="8"/>
      <c r="C970" s="8"/>
      <c r="E970" s="9"/>
      <c r="F970">
        <f t="shared" si="71"/>
        <v>0</v>
      </c>
      <c r="H970" t="str">
        <f>I970&amp;-COUNTIF($I$5:I970,I970)</f>
        <v>0</v>
      </c>
      <c r="J970" s="8"/>
      <c r="L970" s="9"/>
      <c r="M970">
        <f t="shared" si="72"/>
        <v>0</v>
      </c>
    </row>
    <row r="971" spans="1:13" x14ac:dyDescent="0.3">
      <c r="A971" t="str">
        <f>B971&amp;-COUNTIF($B$4:B971,B971)</f>
        <v>0</v>
      </c>
      <c r="B971" s="8"/>
      <c r="C971" s="8"/>
      <c r="E971" s="9"/>
      <c r="F971">
        <f t="shared" si="71"/>
        <v>0</v>
      </c>
      <c r="H971" t="str">
        <f>I971&amp;-COUNTIF($I$5:I971,I971)</f>
        <v>0</v>
      </c>
      <c r="J971" s="8"/>
      <c r="L971" s="9"/>
      <c r="M971">
        <f t="shared" si="72"/>
        <v>0</v>
      </c>
    </row>
    <row r="972" spans="1:13" x14ac:dyDescent="0.3">
      <c r="A972" t="str">
        <f>B972&amp;-COUNTIF($B$4:B972,B972)</f>
        <v>0</v>
      </c>
      <c r="B972" s="8"/>
      <c r="C972" s="8"/>
      <c r="E972" s="9"/>
      <c r="F972">
        <f t="shared" si="71"/>
        <v>0</v>
      </c>
      <c r="H972" t="str">
        <f>I972&amp;-COUNTIF($I$5:I972,I972)</f>
        <v>0</v>
      </c>
      <c r="J972" s="8"/>
      <c r="L972" s="9"/>
      <c r="M972">
        <f t="shared" si="72"/>
        <v>0</v>
      </c>
    </row>
    <row r="973" spans="1:13" x14ac:dyDescent="0.3">
      <c r="A973" t="str">
        <f>B973&amp;-COUNTIF($B$4:B973,B973)</f>
        <v>0</v>
      </c>
      <c r="B973" s="8"/>
      <c r="C973" s="8"/>
      <c r="E973" s="9"/>
      <c r="F973">
        <f t="shared" si="71"/>
        <v>0</v>
      </c>
      <c r="H973" t="str">
        <f>I973&amp;-COUNTIF($I$5:I973,I973)</f>
        <v>0</v>
      </c>
      <c r="J973" s="8"/>
      <c r="L973" s="9"/>
      <c r="M973">
        <f t="shared" si="72"/>
        <v>0</v>
      </c>
    </row>
    <row r="974" spans="1:13" x14ac:dyDescent="0.3">
      <c r="A974" t="str">
        <f>B974&amp;-COUNTIF($B$4:B974,B974)</f>
        <v>0</v>
      </c>
      <c r="B974" s="8"/>
      <c r="C974" s="8"/>
      <c r="E974" s="9"/>
      <c r="F974">
        <f t="shared" si="71"/>
        <v>0</v>
      </c>
      <c r="H974" t="str">
        <f>I974&amp;-COUNTIF($I$5:I974,I974)</f>
        <v>0</v>
      </c>
      <c r="J974" s="8"/>
      <c r="L974" s="9"/>
      <c r="M974">
        <f t="shared" si="72"/>
        <v>0</v>
      </c>
    </row>
    <row r="975" spans="1:13" x14ac:dyDescent="0.3">
      <c r="A975" t="str">
        <f>B975&amp;-COUNTIF($B$4:B975,B975)</f>
        <v>0</v>
      </c>
      <c r="B975" s="8"/>
      <c r="C975" s="8"/>
      <c r="E975" s="9"/>
      <c r="F975">
        <f t="shared" si="71"/>
        <v>0</v>
      </c>
      <c r="H975" t="str">
        <f>I975&amp;-COUNTIF($I$5:I975,I975)</f>
        <v>0</v>
      </c>
      <c r="M975">
        <f t="shared" si="72"/>
        <v>0</v>
      </c>
    </row>
    <row r="976" spans="1:13" x14ac:dyDescent="0.3">
      <c r="A976" t="str">
        <f>B976&amp;-COUNTIF($B$4:B976,B976)</f>
        <v>0</v>
      </c>
      <c r="B976" s="8"/>
      <c r="C976" s="8"/>
      <c r="E976" s="9"/>
      <c r="F976">
        <f t="shared" si="71"/>
        <v>0</v>
      </c>
      <c r="H976" t="str">
        <f>I976&amp;-COUNTIF($I$5:I976,I976)</f>
        <v>0</v>
      </c>
      <c r="M976">
        <f t="shared" si="72"/>
        <v>0</v>
      </c>
    </row>
    <row r="977" spans="1:13" x14ac:dyDescent="0.3">
      <c r="A977" t="str">
        <f>B977&amp;-COUNTIF($B$4:B977,B977)</f>
        <v>0</v>
      </c>
      <c r="B977" s="8"/>
      <c r="C977" s="8"/>
      <c r="E977" s="9"/>
      <c r="F977">
        <f t="shared" si="71"/>
        <v>0</v>
      </c>
      <c r="H977" t="str">
        <f>I977&amp;-COUNTIF($I$5:I977,I977)</f>
        <v>0</v>
      </c>
      <c r="M977">
        <f t="shared" si="72"/>
        <v>0</v>
      </c>
    </row>
    <row r="978" spans="1:13" x14ac:dyDescent="0.3">
      <c r="A978" t="str">
        <f>B978&amp;-COUNTIF($B$4:B978,B978)</f>
        <v>0</v>
      </c>
      <c r="B978" s="8"/>
      <c r="C978" s="8"/>
      <c r="E978" s="9"/>
      <c r="F978">
        <f t="shared" si="71"/>
        <v>0</v>
      </c>
      <c r="H978" t="str">
        <f>I978&amp;-COUNTIF($I$5:I978,I978)</f>
        <v>0</v>
      </c>
      <c r="M978">
        <f t="shared" si="72"/>
        <v>0</v>
      </c>
    </row>
    <row r="979" spans="1:13" x14ac:dyDescent="0.3">
      <c r="A979" t="str">
        <f>B979&amp;-COUNTIF($B$4:B979,B979)</f>
        <v>0</v>
      </c>
      <c r="B979" s="8"/>
      <c r="C979" s="8"/>
      <c r="E979" s="9"/>
      <c r="F979">
        <f t="shared" si="71"/>
        <v>0</v>
      </c>
      <c r="H979" t="str">
        <f>I979&amp;-COUNTIF($I$5:I979,I979)</f>
        <v>0</v>
      </c>
      <c r="M979">
        <f t="shared" si="72"/>
        <v>0</v>
      </c>
    </row>
    <row r="980" spans="1:13" x14ac:dyDescent="0.3">
      <c r="A980" t="str">
        <f>B980&amp;-COUNTIF($B$4:B980,B980)</f>
        <v>0</v>
      </c>
      <c r="B980" s="8"/>
      <c r="C980" s="8"/>
      <c r="E980" s="9"/>
      <c r="F980">
        <f t="shared" si="71"/>
        <v>0</v>
      </c>
      <c r="H980" t="str">
        <f>I980&amp;-COUNTIF($I$5:I980,I980)</f>
        <v>0</v>
      </c>
      <c r="M980">
        <f t="shared" si="72"/>
        <v>0</v>
      </c>
    </row>
    <row r="981" spans="1:13" x14ac:dyDescent="0.3">
      <c r="A981" t="str">
        <f>B981&amp;-COUNTIF($B$4:B981,B981)</f>
        <v>0</v>
      </c>
      <c r="F981">
        <f t="shared" si="71"/>
        <v>0</v>
      </c>
      <c r="H981" t="str">
        <f>I981&amp;-COUNTIF($I$5:I981,I981)</f>
        <v>0</v>
      </c>
      <c r="M981">
        <f t="shared" si="72"/>
        <v>0</v>
      </c>
    </row>
    <row r="982" spans="1:13" x14ac:dyDescent="0.3">
      <c r="A982" t="str">
        <f>B982&amp;-COUNTIF($B$4:B982,B982)</f>
        <v>0</v>
      </c>
      <c r="F982">
        <f t="shared" si="71"/>
        <v>0</v>
      </c>
      <c r="H982" t="str">
        <f>I982&amp;-COUNTIF($I$5:I982,I982)</f>
        <v>0</v>
      </c>
      <c r="M982">
        <f t="shared" si="72"/>
        <v>0</v>
      </c>
    </row>
    <row r="983" spans="1:13" x14ac:dyDescent="0.3">
      <c r="A983" t="str">
        <f>B983&amp;-COUNTIF($B$4:B983,B983)</f>
        <v>0</v>
      </c>
      <c r="F983">
        <f t="shared" si="71"/>
        <v>0</v>
      </c>
      <c r="H983" t="str">
        <f>I983&amp;-COUNTIF($I$5:I983,I983)</f>
        <v>0</v>
      </c>
      <c r="M983">
        <f t="shared" si="72"/>
        <v>0</v>
      </c>
    </row>
    <row r="984" spans="1:13" x14ac:dyDescent="0.3">
      <c r="A984" t="str">
        <f>B984&amp;-COUNTIF($B$4:B984,B984)</f>
        <v>0</v>
      </c>
      <c r="F984">
        <f t="shared" si="71"/>
        <v>0</v>
      </c>
      <c r="H984" t="str">
        <f>I984&amp;-COUNTIF($I$5:I984,I984)</f>
        <v>0</v>
      </c>
      <c r="M984">
        <f t="shared" si="72"/>
        <v>0</v>
      </c>
    </row>
    <row r="985" spans="1:13" x14ac:dyDescent="0.3">
      <c r="A985" t="str">
        <f>B985&amp;-COUNTIF($B$4:B985,B985)</f>
        <v>0</v>
      </c>
      <c r="F985">
        <f t="shared" si="71"/>
        <v>0</v>
      </c>
      <c r="H985" t="str">
        <f>I985&amp;-COUNTIF($I$5:I985,I985)</f>
        <v>0</v>
      </c>
      <c r="M985">
        <f t="shared" si="72"/>
        <v>0</v>
      </c>
    </row>
    <row r="986" spans="1:13" x14ac:dyDescent="0.3">
      <c r="A986" t="str">
        <f>B986&amp;-COUNTIF($B$4:B986,B986)</f>
        <v>0</v>
      </c>
      <c r="F986">
        <f t="shared" si="71"/>
        <v>0</v>
      </c>
      <c r="H986" t="str">
        <f>I986&amp;-COUNTIF($I$5:I986,I986)</f>
        <v>0</v>
      </c>
      <c r="M986">
        <f t="shared" si="72"/>
        <v>0</v>
      </c>
    </row>
    <row r="987" spans="1:13" x14ac:dyDescent="0.3">
      <c r="A987" t="str">
        <f>B987&amp;-COUNTIF($B$4:B987,B987)</f>
        <v>0</v>
      </c>
      <c r="F987">
        <f t="shared" si="71"/>
        <v>0</v>
      </c>
      <c r="H987" t="str">
        <f>I987&amp;-COUNTIF($I$5:I987,I987)</f>
        <v>0</v>
      </c>
      <c r="M987">
        <f t="shared" si="72"/>
        <v>0</v>
      </c>
    </row>
    <row r="988" spans="1:13" x14ac:dyDescent="0.3">
      <c r="A988" t="str">
        <f>B988&amp;-COUNTIF($B$4:B988,B988)</f>
        <v>0</v>
      </c>
      <c r="F988">
        <f t="shared" si="71"/>
        <v>0</v>
      </c>
      <c r="H988" t="str">
        <f>I988&amp;-COUNTIF($I$5:I988,I988)</f>
        <v>0</v>
      </c>
      <c r="M988">
        <f t="shared" si="72"/>
        <v>0</v>
      </c>
    </row>
    <row r="989" spans="1:13" x14ac:dyDescent="0.3">
      <c r="A989" t="str">
        <f>B989&amp;-COUNTIF($B$4:B989,B989)</f>
        <v>0</v>
      </c>
      <c r="F989">
        <f t="shared" si="71"/>
        <v>0</v>
      </c>
      <c r="H989" t="str">
        <f>I989&amp;-COUNTIF($I$5:I989,I989)</f>
        <v>0</v>
      </c>
      <c r="M989">
        <f t="shared" si="72"/>
        <v>0</v>
      </c>
    </row>
    <row r="990" spans="1:13" x14ac:dyDescent="0.3">
      <c r="A990" t="str">
        <f>B990&amp;-COUNTIF($B$4:B990,B990)</f>
        <v>0</v>
      </c>
      <c r="F990">
        <f t="shared" si="71"/>
        <v>0</v>
      </c>
      <c r="H990" t="str">
        <f>I990&amp;-COUNTIF($I$5:I990,I990)</f>
        <v>0</v>
      </c>
      <c r="M990">
        <f t="shared" si="72"/>
        <v>0</v>
      </c>
    </row>
    <row r="991" spans="1:13" x14ac:dyDescent="0.3">
      <c r="A991" t="str">
        <f>B991&amp;-COUNTIF($B$4:B991,B991)</f>
        <v>0</v>
      </c>
      <c r="F991">
        <f t="shared" si="71"/>
        <v>0</v>
      </c>
      <c r="H991" t="str">
        <f>I991&amp;-COUNTIF($I$5:I991,I991)</f>
        <v>0</v>
      </c>
      <c r="M991">
        <f t="shared" si="72"/>
        <v>0</v>
      </c>
    </row>
    <row r="992" spans="1:13" x14ac:dyDescent="0.3">
      <c r="A992" t="str">
        <f>B992&amp;-COUNTIF($B$4:B992,B992)</f>
        <v>0</v>
      </c>
      <c r="F992">
        <f t="shared" si="71"/>
        <v>0</v>
      </c>
      <c r="H992" t="str">
        <f>I992&amp;-COUNTIF($I$5:I992,I992)</f>
        <v>0</v>
      </c>
      <c r="M992">
        <f t="shared" si="72"/>
        <v>0</v>
      </c>
    </row>
    <row r="993" spans="1:13" x14ac:dyDescent="0.3">
      <c r="A993" t="str">
        <f>B993&amp;-COUNTIF($B$4:B993,B993)</f>
        <v>0</v>
      </c>
      <c r="F993">
        <f t="shared" si="71"/>
        <v>0</v>
      </c>
      <c r="H993" t="str">
        <f>I993&amp;-COUNTIF($I$5:I993,I993)</f>
        <v>0</v>
      </c>
      <c r="M993">
        <f t="shared" si="72"/>
        <v>0</v>
      </c>
    </row>
    <row r="994" spans="1:13" x14ac:dyDescent="0.3">
      <c r="A994" t="str">
        <f>B994&amp;-COUNTIF($B$4:B994,B994)</f>
        <v>0</v>
      </c>
      <c r="F994">
        <f t="shared" si="71"/>
        <v>0</v>
      </c>
      <c r="H994" t="str">
        <f>I994&amp;-COUNTIF($I$5:I994,I994)</f>
        <v>0</v>
      </c>
    </row>
    <row r="995" spans="1:13" x14ac:dyDescent="0.3">
      <c r="A995" t="str">
        <f>B995&amp;-COUNTIF($B$4:B995,B995)</f>
        <v>0</v>
      </c>
      <c r="F995">
        <f t="shared" si="71"/>
        <v>0</v>
      </c>
      <c r="H995" t="str">
        <f>I995&amp;-COUNTIF($I$5:I995,I995)</f>
        <v>0</v>
      </c>
    </row>
    <row r="996" spans="1:13" x14ac:dyDescent="0.3">
      <c r="A996" t="str">
        <f>B996&amp;-COUNTIF($B$4:B996,B996)</f>
        <v>0</v>
      </c>
      <c r="F996">
        <f t="shared" si="71"/>
        <v>0</v>
      </c>
      <c r="H996" t="str">
        <f>I996&amp;-COUNTIF($I$5:I996,I996)</f>
        <v>0</v>
      </c>
    </row>
    <row r="997" spans="1:13" x14ac:dyDescent="0.3">
      <c r="A997" t="str">
        <f>B997&amp;-COUNTIF($B$4:B997,B997)</f>
        <v>0</v>
      </c>
      <c r="F997">
        <f t="shared" si="71"/>
        <v>0</v>
      </c>
      <c r="H997" t="str">
        <f>I997&amp;-COUNTIF($I$5:I997,I997)</f>
        <v>0</v>
      </c>
    </row>
    <row r="998" spans="1:13" x14ac:dyDescent="0.3">
      <c r="A998" t="str">
        <f>B998&amp;-COUNTIF($B$4:B998,B998)</f>
        <v>0</v>
      </c>
      <c r="F998">
        <f t="shared" si="71"/>
        <v>0</v>
      </c>
      <c r="H998" t="str">
        <f>I998&amp;-COUNTIF($I$5:I998,I998)</f>
        <v>0</v>
      </c>
    </row>
  </sheetData>
  <mergeCells count="29">
    <mergeCell ref="C606:D606"/>
    <mergeCell ref="B273:E273"/>
    <mergeCell ref="B479:E479"/>
    <mergeCell ref="B147:E147"/>
    <mergeCell ref="B164:E164"/>
    <mergeCell ref="B191:E191"/>
    <mergeCell ref="B217:E217"/>
    <mergeCell ref="B244:E244"/>
    <mergeCell ref="C569:E569"/>
    <mergeCell ref="C585:E585"/>
    <mergeCell ref="C497:E497"/>
    <mergeCell ref="O4:P4"/>
    <mergeCell ref="O5:P5"/>
    <mergeCell ref="B77:D77"/>
    <mergeCell ref="B98:E98"/>
    <mergeCell ref="B115:E115"/>
    <mergeCell ref="B1:K1"/>
    <mergeCell ref="L1:M1"/>
    <mergeCell ref="B431:E431"/>
    <mergeCell ref="B443:E443"/>
    <mergeCell ref="B461:E461"/>
    <mergeCell ref="B298:E298"/>
    <mergeCell ref="B340:E340"/>
    <mergeCell ref="B365:E365"/>
    <mergeCell ref="B390:E390"/>
    <mergeCell ref="B403:E403"/>
    <mergeCell ref="B2:F2"/>
    <mergeCell ref="I2:M2"/>
    <mergeCell ref="B128:E128"/>
  </mergeCells>
  <conditionalFormatting sqref="B5">
    <cfRule type="cellIs" priority="249" operator="equal">
      <formula>$O$5</formula>
    </cfRule>
  </conditionalFormatting>
  <conditionalFormatting sqref="B5:B14 I76">
    <cfRule type="cellIs" dxfId="186" priority="248" operator="equal">
      <formula>$O$5</formula>
    </cfRule>
  </conditionalFormatting>
  <conditionalFormatting sqref="I192:I217 I5:I65 I244:I253 I258:I264 I266:I272 I274:I279 I283:I285 I287:I297 I299 I301:I314 I319:I327 I329:I330 I339 I341:I364 I396:I407 I427:I431 I366:I394 I409:I425 I433:I461 I469:I569 I572 I574:I974">
    <cfRule type="cellIs" dxfId="185" priority="247" operator="equal">
      <formula>$O$5</formula>
    </cfRule>
  </conditionalFormatting>
  <conditionalFormatting sqref="I66:I75 I77 B21:B31 B50:B66">
    <cfRule type="cellIs" dxfId="184" priority="246" operator="equal">
      <formula>$M$8</formula>
    </cfRule>
  </conditionalFormatting>
  <conditionalFormatting sqref="B39:B67 I76 B5:B37 B69:B77 B192:B217 B245:B260 B262:B272 B274 B285:B292 B294:B297 B299:B309 B276:B281 B312 B341:B353 B355:B357 B359:B364 B366:B367 B371:B379 B314:B339 B381:B400 B402:B441 B443:B466 B468:B470 B472:B515 B517:B1048576">
    <cfRule type="cellIs" dxfId="183" priority="242" operator="equal">
      <formula>$O$5</formula>
    </cfRule>
    <cfRule type="cellIs" dxfId="182" priority="243" operator="equal">
      <formula>$O$5</formula>
    </cfRule>
  </conditionalFormatting>
  <conditionalFormatting sqref="B39:B67 B5:B37 B69:B77 B192:B217 I4:I77 B245:B260 B262:B272 B274 B285:B292 B294:B297 B299:B309 B276:B281 B312 B341:B353 B355:B357 B359:B364 B366:B367 B371:B379 B314:B339 B381:B400 B402:B441 B443:B466 B468:B470 B472:B515 B517:B994">
    <cfRule type="cellIs" dxfId="181" priority="241" operator="equal">
      <formula>$O$5</formula>
    </cfRule>
  </conditionalFormatting>
  <conditionalFormatting sqref="I192:I217 I244:I253 I258:I264 I266:I272 I274:I279 I283:I285 I287:I297 I299 I301:I314 I319:I327 I329:I330 I339 I341:I364 I396:I407 I427:I431 I366:I394 I409:I425 I433:I461 I469:I569 I572 I574:I9988">
    <cfRule type="cellIs" dxfId="180" priority="240" operator="equal">
      <formula>$O$5</formula>
    </cfRule>
  </conditionalFormatting>
  <conditionalFormatting sqref="B38">
    <cfRule type="cellIs" dxfId="179" priority="232" operator="equal">
      <formula>$O$5</formula>
    </cfRule>
    <cfRule type="cellIs" dxfId="178" priority="233" operator="equal">
      <formula>$O$5</formula>
    </cfRule>
  </conditionalFormatting>
  <conditionalFormatting sqref="I70">
    <cfRule type="cellIs" dxfId="177" priority="231" operator="equal">
      <formula>$O$5</formula>
    </cfRule>
  </conditionalFormatting>
  <conditionalFormatting sqref="B1:B3">
    <cfRule type="cellIs" dxfId="176" priority="226" operator="equal">
      <formula>$O$5</formula>
    </cfRule>
    <cfRule type="cellIs" dxfId="175" priority="227" operator="equal">
      <formula>$O$5</formula>
    </cfRule>
  </conditionalFormatting>
  <conditionalFormatting sqref="B4">
    <cfRule type="cellIs" dxfId="174" priority="224" operator="equal">
      <formula>$O$5</formula>
    </cfRule>
    <cfRule type="cellIs" dxfId="173" priority="225" operator="equal">
      <formula>$O$5</formula>
    </cfRule>
  </conditionalFormatting>
  <conditionalFormatting sqref="B68">
    <cfRule type="cellIs" dxfId="172" priority="221" operator="equal">
      <formula>$O$5</formula>
    </cfRule>
    <cfRule type="cellIs" dxfId="171" priority="222" operator="equal">
      <formula>$O$5</formula>
    </cfRule>
    <cfRule type="cellIs" dxfId="170" priority="223" operator="equal">
      <formula>$O$5</formula>
    </cfRule>
  </conditionalFormatting>
  <conditionalFormatting sqref="B78">
    <cfRule type="cellIs" priority="183" operator="equal">
      <formula>$O$5</formula>
    </cfRule>
  </conditionalFormatting>
  <conditionalFormatting sqref="B78:B92">
    <cfRule type="cellIs" dxfId="169" priority="182" operator="equal">
      <formula>$O$5</formula>
    </cfRule>
  </conditionalFormatting>
  <conditionalFormatting sqref="I78:I97">
    <cfRule type="cellIs" dxfId="168" priority="177" operator="equal">
      <formula>$O$5</formula>
    </cfRule>
    <cfRule type="cellIs" dxfId="167" priority="181" operator="equal">
      <formula>$O$5</formula>
    </cfRule>
  </conditionalFormatting>
  <conditionalFormatting sqref="B78:B97">
    <cfRule type="cellIs" dxfId="166" priority="178" operator="equal">
      <formula>$O$5</formula>
    </cfRule>
    <cfRule type="cellIs" dxfId="165" priority="179" operator="equal">
      <formula>$O$5</formula>
    </cfRule>
    <cfRule type="cellIs" dxfId="164" priority="180" operator="equal">
      <formula>$O$5</formula>
    </cfRule>
  </conditionalFormatting>
  <conditionalFormatting sqref="I98:I114">
    <cfRule type="cellIs" dxfId="163" priority="171" operator="equal">
      <formula>$O$5</formula>
    </cfRule>
    <cfRule type="cellIs" dxfId="162" priority="175" operator="equal">
      <formula>$O$5</formula>
    </cfRule>
  </conditionalFormatting>
  <conditionalFormatting sqref="B98:B114">
    <cfRule type="cellIs" dxfId="161" priority="172" operator="equal">
      <formula>$O$5</formula>
    </cfRule>
    <cfRule type="cellIs" dxfId="160" priority="173" operator="equal">
      <formula>$O$5</formula>
    </cfRule>
    <cfRule type="cellIs" dxfId="159" priority="174" operator="equal">
      <formula>$O$5</formula>
    </cfRule>
  </conditionalFormatting>
  <conditionalFormatting sqref="B99:B110">
    <cfRule type="cellIs" dxfId="158" priority="176" operator="equal">
      <formula>#REF!</formula>
    </cfRule>
  </conditionalFormatting>
  <conditionalFormatting sqref="I115:I127">
    <cfRule type="cellIs" dxfId="157" priority="166" operator="equal">
      <formula>$O$5</formula>
    </cfRule>
    <cfRule type="cellIs" dxfId="156" priority="170" operator="equal">
      <formula>$O$5</formula>
    </cfRule>
  </conditionalFormatting>
  <conditionalFormatting sqref="B115:B116 B118:B127">
    <cfRule type="cellIs" dxfId="155" priority="167" operator="equal">
      <formula>$O$5</formula>
    </cfRule>
    <cfRule type="cellIs" dxfId="154" priority="168" operator="equal">
      <formula>$O$5</formula>
    </cfRule>
    <cfRule type="cellIs" dxfId="153" priority="169" operator="equal">
      <formula>$O$5</formula>
    </cfRule>
  </conditionalFormatting>
  <conditionalFormatting sqref="B117">
    <cfRule type="cellIs" dxfId="152" priority="164" operator="equal">
      <formula>$O$5</formula>
    </cfRule>
    <cfRule type="cellIs" dxfId="151" priority="165" operator="equal">
      <formula>$O$5</formula>
    </cfRule>
  </conditionalFormatting>
  <conditionalFormatting sqref="I128:I146">
    <cfRule type="cellIs" dxfId="150" priority="158" operator="equal">
      <formula>$O$5</formula>
    </cfRule>
    <cfRule type="cellIs" dxfId="149" priority="162" operator="equal">
      <formula>$O$5</formula>
    </cfRule>
  </conditionalFormatting>
  <conditionalFormatting sqref="B128:B146">
    <cfRule type="cellIs" dxfId="148" priority="159" operator="equal">
      <formula>$O$5</formula>
    </cfRule>
    <cfRule type="cellIs" dxfId="147" priority="160" operator="equal">
      <formula>$O$5</formula>
    </cfRule>
    <cfRule type="cellIs" dxfId="146" priority="161" operator="equal">
      <formula>$O$5</formula>
    </cfRule>
  </conditionalFormatting>
  <conditionalFormatting sqref="B129:B145">
    <cfRule type="cellIs" dxfId="145" priority="163" operator="equal">
      <formula>#REF!</formula>
    </cfRule>
  </conditionalFormatting>
  <conditionalFormatting sqref="I147">
    <cfRule type="cellIs" dxfId="144" priority="156" operator="equal">
      <formula>$O$5</formula>
    </cfRule>
  </conditionalFormatting>
  <conditionalFormatting sqref="B147:B163">
    <cfRule type="cellIs" dxfId="143" priority="153" operator="equal">
      <formula>$O$5</formula>
    </cfRule>
    <cfRule type="cellIs" dxfId="142" priority="154" operator="equal">
      <formula>$O$5</formula>
    </cfRule>
    <cfRule type="cellIs" dxfId="141" priority="155" operator="equal">
      <formula>$O$5</formula>
    </cfRule>
  </conditionalFormatting>
  <conditionalFormatting sqref="I149:I163 I147">
    <cfRule type="cellIs" dxfId="140" priority="152" operator="equal">
      <formula>$O$5</formula>
    </cfRule>
  </conditionalFormatting>
  <conditionalFormatting sqref="I148">
    <cfRule type="cellIs" dxfId="139" priority="149" operator="equal">
      <formula>$O$5</formula>
    </cfRule>
    <cfRule type="cellIs" dxfId="138" priority="150" operator="equal">
      <formula>$O$5</formula>
    </cfRule>
    <cfRule type="cellIs" dxfId="137" priority="151" operator="equal">
      <formula>$O$5</formula>
    </cfRule>
  </conditionalFormatting>
  <conditionalFormatting sqref="I153">
    <cfRule type="cellIs" dxfId="136" priority="148" operator="equal">
      <formula>$O$5</formula>
    </cfRule>
  </conditionalFormatting>
  <conditionalFormatting sqref="I149:I163">
    <cfRule type="cellIs" dxfId="135" priority="157" operator="equal">
      <formula>#REF!</formula>
    </cfRule>
  </conditionalFormatting>
  <conditionalFormatting sqref="I173">
    <cfRule type="cellIs" dxfId="134" priority="137" operator="equal">
      <formula>$O$5</formula>
    </cfRule>
    <cfRule type="cellIs" dxfId="133" priority="138" operator="equal">
      <formula>$O$5</formula>
    </cfRule>
    <cfRule type="cellIs" dxfId="132" priority="139" operator="equal">
      <formula>$O$5</formula>
    </cfRule>
  </conditionalFormatting>
  <conditionalFormatting sqref="I191 I164:I172 I174:I189">
    <cfRule type="cellIs" dxfId="131" priority="143" operator="equal">
      <formula>$O$5</formula>
    </cfRule>
    <cfRule type="cellIs" dxfId="130" priority="147" operator="equal">
      <formula>$O$5</formula>
    </cfRule>
  </conditionalFormatting>
  <conditionalFormatting sqref="B164:B191">
    <cfRule type="cellIs" dxfId="129" priority="144" operator="equal">
      <formula>$O$5</formula>
    </cfRule>
    <cfRule type="cellIs" dxfId="128" priority="145" operator="equal">
      <formula>$O$5</formula>
    </cfRule>
    <cfRule type="cellIs" dxfId="127" priority="146" operator="equal">
      <formula>$O$5</formula>
    </cfRule>
  </conditionalFormatting>
  <conditionalFormatting sqref="I190">
    <cfRule type="cellIs" dxfId="126" priority="140" operator="equal">
      <formula>$O$5</formula>
    </cfRule>
    <cfRule type="cellIs" dxfId="125" priority="141" operator="equal">
      <formula>$O$5</formula>
    </cfRule>
    <cfRule type="cellIs" dxfId="124" priority="142" operator="equal">
      <formula>$O$5</formula>
    </cfRule>
  </conditionalFormatting>
  <conditionalFormatting sqref="B218:B233">
    <cfRule type="cellIs" dxfId="123" priority="134" operator="equal">
      <formula>$O$5</formula>
    </cfRule>
    <cfRule type="cellIs" dxfId="122" priority="135" operator="equal">
      <formula>$O$5</formula>
    </cfRule>
    <cfRule type="cellIs" dxfId="121" priority="136" operator="equal">
      <formula>$O$5</formula>
    </cfRule>
  </conditionalFormatting>
  <conditionalFormatting sqref="B234:B243">
    <cfRule type="cellIs" dxfId="120" priority="131" operator="equal">
      <formula>$O$5</formula>
    </cfRule>
    <cfRule type="cellIs" dxfId="119" priority="132" operator="equal">
      <formula>$O$5</formula>
    </cfRule>
    <cfRule type="cellIs" dxfId="118" priority="133" operator="equal">
      <formula>$O$5</formula>
    </cfRule>
  </conditionalFormatting>
  <conditionalFormatting sqref="I218:I222 I224:I233">
    <cfRule type="cellIs" dxfId="117" priority="129" operator="equal">
      <formula>$O$5</formula>
    </cfRule>
    <cfRule type="cellIs" dxfId="116" priority="130" operator="equal">
      <formula>$O$5</formula>
    </cfRule>
  </conditionalFormatting>
  <conditionalFormatting sqref="I234:I238">
    <cfRule type="cellIs" dxfId="115" priority="127" operator="equal">
      <formula>$O$5</formula>
    </cfRule>
    <cfRule type="cellIs" dxfId="114" priority="128" operator="equal">
      <formula>$O$5</formula>
    </cfRule>
  </conditionalFormatting>
  <conditionalFormatting sqref="I239:I243">
    <cfRule type="cellIs" dxfId="113" priority="125" operator="equal">
      <formula>$O$5</formula>
    </cfRule>
    <cfRule type="cellIs" dxfId="112" priority="126" operator="equal">
      <formula>$O$5</formula>
    </cfRule>
  </conditionalFormatting>
  <conditionalFormatting sqref="B261">
    <cfRule type="cellIs" dxfId="111" priority="122" operator="equal">
      <formula>$O$5</formula>
    </cfRule>
    <cfRule type="cellIs" dxfId="110" priority="123" operator="equal">
      <formula>$O$5</formula>
    </cfRule>
    <cfRule type="cellIs" dxfId="109" priority="124" operator="equal">
      <formula>$O$5</formula>
    </cfRule>
  </conditionalFormatting>
  <conditionalFormatting sqref="I254">
    <cfRule type="cellIs" dxfId="108" priority="113" operator="equal">
      <formula>$O$5</formula>
    </cfRule>
    <cfRule type="cellIs" dxfId="107" priority="114" operator="equal">
      <formula>$O$5</formula>
    </cfRule>
    <cfRule type="cellIs" dxfId="106" priority="115" operator="equal">
      <formula>$O$5</formula>
    </cfRule>
  </conditionalFormatting>
  <conditionalFormatting sqref="I255">
    <cfRule type="cellIs" dxfId="105" priority="110" operator="equal">
      <formula>$O$5</formula>
    </cfRule>
    <cfRule type="cellIs" dxfId="104" priority="111" operator="equal">
      <formula>$O$5</formula>
    </cfRule>
    <cfRule type="cellIs" dxfId="103" priority="112" operator="equal">
      <formula>$O$5</formula>
    </cfRule>
  </conditionalFormatting>
  <conditionalFormatting sqref="I256">
    <cfRule type="cellIs" dxfId="102" priority="107" operator="equal">
      <formula>$O$5</formula>
    </cfRule>
    <cfRule type="cellIs" dxfId="101" priority="108" operator="equal">
      <formula>$O$5</formula>
    </cfRule>
    <cfRule type="cellIs" dxfId="100" priority="109" operator="equal">
      <formula>$O$5</formula>
    </cfRule>
  </conditionalFormatting>
  <conditionalFormatting sqref="I257">
    <cfRule type="cellIs" dxfId="99" priority="104" operator="equal">
      <formula>$O$5</formula>
    </cfRule>
    <cfRule type="cellIs" dxfId="98" priority="105" operator="equal">
      <formula>$O$5</formula>
    </cfRule>
    <cfRule type="cellIs" dxfId="97" priority="106" operator="equal">
      <formula>$O$5</formula>
    </cfRule>
  </conditionalFormatting>
  <conditionalFormatting sqref="I265">
    <cfRule type="cellIs" dxfId="96" priority="101" operator="equal">
      <formula>$O$5</formula>
    </cfRule>
    <cfRule type="cellIs" dxfId="95" priority="102" operator="equal">
      <formula>$O$5</formula>
    </cfRule>
    <cfRule type="cellIs" dxfId="94" priority="103" operator="equal">
      <formula>$O$5</formula>
    </cfRule>
  </conditionalFormatting>
  <conditionalFormatting sqref="I273">
    <cfRule type="cellIs" dxfId="93" priority="99" operator="equal">
      <formula>$O$5</formula>
    </cfRule>
    <cfRule type="cellIs" dxfId="92" priority="100" operator="equal">
      <formula>$O$5</formula>
    </cfRule>
  </conditionalFormatting>
  <conditionalFormatting sqref="B282:B284">
    <cfRule type="cellIs" dxfId="91" priority="78" operator="equal">
      <formula>$O$5</formula>
    </cfRule>
    <cfRule type="cellIs" dxfId="90" priority="79" operator="equal">
      <formula>$O$5</formula>
    </cfRule>
    <cfRule type="cellIs" dxfId="89" priority="80" operator="equal">
      <formula>$O$5</formula>
    </cfRule>
  </conditionalFormatting>
  <conditionalFormatting sqref="B293">
    <cfRule type="cellIs" dxfId="88" priority="90" operator="equal">
      <formula>$O$5</formula>
    </cfRule>
    <cfRule type="cellIs" dxfId="87" priority="91" operator="equal">
      <formula>$O$5</formula>
    </cfRule>
    <cfRule type="cellIs" dxfId="86" priority="92" operator="equal">
      <formula>$O$5</formula>
    </cfRule>
  </conditionalFormatting>
  <conditionalFormatting sqref="B310:B311">
    <cfRule type="cellIs" dxfId="85" priority="75" operator="equal">
      <formula>$O$5</formula>
    </cfRule>
    <cfRule type="cellIs" dxfId="84" priority="76" operator="equal">
      <formula>$O$5</formula>
    </cfRule>
    <cfRule type="cellIs" dxfId="83" priority="77" operator="equal">
      <formula>$O$5</formula>
    </cfRule>
  </conditionalFormatting>
  <conditionalFormatting sqref="I286">
    <cfRule type="cellIs" dxfId="82" priority="86" operator="equal">
      <formula>$O$5</formula>
    </cfRule>
    <cfRule type="cellIs" dxfId="81" priority="87" operator="equal">
      <formula>$O$5</formula>
    </cfRule>
  </conditionalFormatting>
  <conditionalFormatting sqref="I298">
    <cfRule type="cellIs" dxfId="80" priority="84" operator="equal">
      <formula>$O$5</formula>
    </cfRule>
    <cfRule type="cellIs" dxfId="79" priority="85" operator="equal">
      <formula>$O$5</formula>
    </cfRule>
  </conditionalFormatting>
  <conditionalFormatting sqref="B275">
    <cfRule type="cellIs" dxfId="78" priority="81" operator="equal">
      <formula>$O$5</formula>
    </cfRule>
    <cfRule type="cellIs" dxfId="77" priority="82" operator="equal">
      <formula>$O$5</formula>
    </cfRule>
    <cfRule type="cellIs" dxfId="76" priority="83" operator="equal">
      <formula>$O$5</formula>
    </cfRule>
  </conditionalFormatting>
  <conditionalFormatting sqref="I300">
    <cfRule type="cellIs" dxfId="75" priority="73" operator="equal">
      <formula>$O$5</formula>
    </cfRule>
    <cfRule type="cellIs" dxfId="74" priority="74" operator="equal">
      <formula>$O$5</formula>
    </cfRule>
  </conditionalFormatting>
  <conditionalFormatting sqref="I340">
    <cfRule type="cellIs" dxfId="73" priority="63" operator="equal">
      <formula>$O$5</formula>
    </cfRule>
    <cfRule type="cellIs" dxfId="72" priority="64" operator="equal">
      <formula>$O$5</formula>
    </cfRule>
  </conditionalFormatting>
  <conditionalFormatting sqref="I315">
    <cfRule type="cellIs" dxfId="71" priority="71" operator="equal">
      <formula>$O$5</formula>
    </cfRule>
    <cfRule type="cellIs" dxfId="70" priority="72" operator="equal">
      <formula>$O$5</formula>
    </cfRule>
  </conditionalFormatting>
  <conditionalFormatting sqref="I316:I318">
    <cfRule type="cellIs" dxfId="69" priority="69" operator="equal">
      <formula>$O$5</formula>
    </cfRule>
    <cfRule type="cellIs" dxfId="68" priority="70" operator="equal">
      <formula>$O$5</formula>
    </cfRule>
  </conditionalFormatting>
  <conditionalFormatting sqref="I328">
    <cfRule type="cellIs" dxfId="67" priority="67" operator="equal">
      <formula>$O$5</formula>
    </cfRule>
    <cfRule type="cellIs" dxfId="66" priority="68" operator="equal">
      <formula>$O$5</formula>
    </cfRule>
  </conditionalFormatting>
  <conditionalFormatting sqref="I331:I338">
    <cfRule type="cellIs" dxfId="65" priority="65" operator="equal">
      <formula>$O$5</formula>
    </cfRule>
    <cfRule type="cellIs" dxfId="64" priority="66" operator="equal">
      <formula>$O$5</formula>
    </cfRule>
  </conditionalFormatting>
  <conditionalFormatting sqref="B354">
    <cfRule type="cellIs" dxfId="63" priority="60" operator="equal">
      <formula>$O$5</formula>
    </cfRule>
    <cfRule type="cellIs" dxfId="62" priority="61" operator="equal">
      <formula>$O$5</formula>
    </cfRule>
    <cfRule type="cellIs" dxfId="61" priority="62" operator="equal">
      <formula>$O$5</formula>
    </cfRule>
  </conditionalFormatting>
  <conditionalFormatting sqref="B358">
    <cfRule type="cellIs" dxfId="60" priority="57" operator="equal">
      <formula>$O$5</formula>
    </cfRule>
    <cfRule type="cellIs" dxfId="59" priority="58" operator="equal">
      <formula>$O$5</formula>
    </cfRule>
    <cfRule type="cellIs" dxfId="58" priority="59" operator="equal">
      <formula>$O$5</formula>
    </cfRule>
  </conditionalFormatting>
  <conditionalFormatting sqref="I365">
    <cfRule type="cellIs" dxfId="57" priority="55" operator="equal">
      <formula>$O$5</formula>
    </cfRule>
    <cfRule type="cellIs" dxfId="56" priority="56" operator="equal">
      <formula>$O$5</formula>
    </cfRule>
  </conditionalFormatting>
  <conditionalFormatting sqref="B368:B370">
    <cfRule type="cellIs" dxfId="55" priority="52" operator="equal">
      <formula>$O$5</formula>
    </cfRule>
    <cfRule type="cellIs" dxfId="54" priority="53" operator="equal">
      <formula>$O$5</formula>
    </cfRule>
    <cfRule type="cellIs" dxfId="53" priority="54" operator="equal">
      <formula>$O$5</formula>
    </cfRule>
  </conditionalFormatting>
  <conditionalFormatting sqref="B380">
    <cfRule type="cellIs" dxfId="52" priority="49" operator="equal">
      <formula>$O$5</formula>
    </cfRule>
    <cfRule type="cellIs" dxfId="51" priority="50" operator="equal">
      <formula>$O$5</formula>
    </cfRule>
    <cfRule type="cellIs" dxfId="50" priority="51" operator="equal">
      <formula>$O$5</formula>
    </cfRule>
  </conditionalFormatting>
  <conditionalFormatting sqref="B313">
    <cfRule type="cellIs" dxfId="49" priority="46" operator="equal">
      <formula>$O$5</formula>
    </cfRule>
    <cfRule type="cellIs" dxfId="48" priority="47" operator="equal">
      <formula>$O$5</formula>
    </cfRule>
    <cfRule type="cellIs" dxfId="47" priority="48" operator="equal">
      <formula>$O$5</formula>
    </cfRule>
  </conditionalFormatting>
  <conditionalFormatting sqref="I280:I282">
    <cfRule type="cellIs" dxfId="46" priority="44" operator="equal">
      <formula>$O$5</formula>
    </cfRule>
    <cfRule type="cellIs" dxfId="45" priority="45" operator="equal">
      <formula>$O$5</formula>
    </cfRule>
  </conditionalFormatting>
  <conditionalFormatting sqref="B401">
    <cfRule type="cellIs" dxfId="44" priority="41" operator="equal">
      <formula>$O$5</formula>
    </cfRule>
    <cfRule type="cellIs" dxfId="43" priority="42" operator="equal">
      <formula>$O$5</formula>
    </cfRule>
    <cfRule type="cellIs" dxfId="42" priority="43" operator="equal">
      <formula>$O$5</formula>
    </cfRule>
  </conditionalFormatting>
  <conditionalFormatting sqref="I395">
    <cfRule type="cellIs" dxfId="41" priority="38" operator="equal">
      <formula>$O$5</formula>
    </cfRule>
    <cfRule type="cellIs" dxfId="40" priority="39" operator="equal">
      <formula>$O$5</formula>
    </cfRule>
    <cfRule type="cellIs" dxfId="39" priority="40" operator="equal">
      <formula>$O$5</formula>
    </cfRule>
  </conditionalFormatting>
  <conditionalFormatting sqref="I426">
    <cfRule type="cellIs" dxfId="38" priority="36" operator="equal">
      <formula>$O$5</formula>
    </cfRule>
    <cfRule type="cellIs" dxfId="37" priority="37" operator="equal">
      <formula>$O$5</formula>
    </cfRule>
  </conditionalFormatting>
  <conditionalFormatting sqref="I408">
    <cfRule type="cellIs" dxfId="36" priority="34" operator="equal">
      <formula>$O$5</formula>
    </cfRule>
    <cfRule type="cellIs" dxfId="35" priority="35" operator="equal">
      <formula>$O$5</formula>
    </cfRule>
  </conditionalFormatting>
  <conditionalFormatting sqref="I432">
    <cfRule type="cellIs" dxfId="34" priority="32" operator="equal">
      <formula>$O$5</formula>
    </cfRule>
    <cfRule type="cellIs" dxfId="33" priority="33" operator="equal">
      <formula>$O$5</formula>
    </cfRule>
  </conditionalFormatting>
  <conditionalFormatting sqref="B442">
    <cfRule type="cellIs" dxfId="32" priority="29" operator="equal">
      <formula>$O$5</formula>
    </cfRule>
    <cfRule type="cellIs" dxfId="31" priority="30" operator="equal">
      <formula>$O$5</formula>
    </cfRule>
    <cfRule type="cellIs" dxfId="30" priority="31" operator="equal">
      <formula>$O$5</formula>
    </cfRule>
  </conditionalFormatting>
  <conditionalFormatting sqref="B467">
    <cfRule type="cellIs" dxfId="29" priority="26" operator="equal">
      <formula>$O$5</formula>
    </cfRule>
    <cfRule type="cellIs" dxfId="28" priority="27" operator="equal">
      <formula>$O$5</formula>
    </cfRule>
    <cfRule type="cellIs" dxfId="27" priority="28" operator="equal">
      <formula>$O$5</formula>
    </cfRule>
  </conditionalFormatting>
  <conditionalFormatting sqref="B471">
    <cfRule type="cellIs" dxfId="26" priority="23" operator="equal">
      <formula>$O$5</formula>
    </cfRule>
    <cfRule type="cellIs" dxfId="25" priority="24" operator="equal">
      <formula>$O$5</formula>
    </cfRule>
    <cfRule type="cellIs" dxfId="24" priority="25" operator="equal">
      <formula>$O$5</formula>
    </cfRule>
  </conditionalFormatting>
  <conditionalFormatting sqref="I464">
    <cfRule type="cellIs" dxfId="23" priority="20" operator="equal">
      <formula>$O$5</formula>
    </cfRule>
    <cfRule type="cellIs" dxfId="22" priority="21" operator="equal">
      <formula>$O$5</formula>
    </cfRule>
    <cfRule type="cellIs" dxfId="21" priority="22" operator="equal">
      <formula>$O$5</formula>
    </cfRule>
  </conditionalFormatting>
  <conditionalFormatting sqref="I463">
    <cfRule type="cellIs" dxfId="20" priority="17" operator="equal">
      <formula>$O$5</formula>
    </cfRule>
    <cfRule type="cellIs" dxfId="19" priority="18" operator="equal">
      <formula>$O$5</formula>
    </cfRule>
    <cfRule type="cellIs" dxfId="18" priority="19" operator="equal">
      <formula>$O$5</formula>
    </cfRule>
  </conditionalFormatting>
  <conditionalFormatting sqref="I462">
    <cfRule type="cellIs" dxfId="17" priority="14" operator="equal">
      <formula>$O$5</formula>
    </cfRule>
    <cfRule type="cellIs" dxfId="16" priority="15" operator="equal">
      <formula>$O$5</formula>
    </cfRule>
    <cfRule type="cellIs" dxfId="15" priority="16" operator="equal">
      <formula>$O$5</formula>
    </cfRule>
  </conditionalFormatting>
  <conditionalFormatting sqref="I465:I468">
    <cfRule type="cellIs" dxfId="14" priority="11" operator="equal">
      <formula>$O$5</formula>
    </cfRule>
    <cfRule type="cellIs" dxfId="13" priority="12" operator="equal">
      <formula>$O$5</formula>
    </cfRule>
    <cfRule type="cellIs" dxfId="12" priority="13" operator="equal">
      <formula>$O$5</formula>
    </cfRule>
  </conditionalFormatting>
  <conditionalFormatting sqref="I223">
    <cfRule type="cellIs" dxfId="11" priority="9" operator="equal">
      <formula>$O$5</formula>
    </cfRule>
    <cfRule type="cellIs" dxfId="10" priority="10" operator="equal">
      <formula>$O$5</formula>
    </cfRule>
  </conditionalFormatting>
  <conditionalFormatting sqref="B516">
    <cfRule type="cellIs" dxfId="9" priority="7" operator="equal">
      <formula>$O$5</formula>
    </cfRule>
    <cfRule type="cellIs" dxfId="8" priority="8" operator="equal">
      <formula>$O$5</formula>
    </cfRule>
  </conditionalFormatting>
  <conditionalFormatting sqref="I573">
    <cfRule type="cellIs" dxfId="7" priority="4" operator="equal">
      <formula>$O$5</formula>
    </cfRule>
    <cfRule type="cellIs" dxfId="6" priority="5" operator="equal">
      <formula>$O$5</formula>
    </cfRule>
    <cfRule type="cellIs" dxfId="5" priority="6" operator="equal">
      <formula>$O$5</formula>
    </cfRule>
  </conditionalFormatting>
  <conditionalFormatting sqref="I570:I571">
    <cfRule type="cellIs" dxfId="4" priority="1" operator="equal">
      <formula>$O$5</formula>
    </cfRule>
    <cfRule type="cellIs" dxfId="3" priority="2" operator="equal">
      <formula>$O$5</formula>
    </cfRule>
    <cfRule type="cellIs" dxfId="2" priority="3" operator="equal">
      <formula>$O$5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973" workbookViewId="0">
      <selection activeCell="A2" sqref="A2:G1001"/>
    </sheetView>
  </sheetViews>
  <sheetFormatPr defaultRowHeight="14.4" x14ac:dyDescent="0.3"/>
  <cols>
    <col min="1" max="1" width="16.109375" style="51" bestFit="1" customWidth="1"/>
    <col min="2" max="2" width="9.88671875" style="51" bestFit="1" customWidth="1"/>
    <col min="4" max="4" width="3.33203125" style="51" bestFit="1" customWidth="1"/>
    <col min="5" max="5" width="3.33203125" style="51" customWidth="1"/>
    <col min="6" max="6" width="9.88671875" style="51" bestFit="1" customWidth="1"/>
  </cols>
  <sheetData>
    <row r="1" spans="1:7" ht="18" customHeight="1" x14ac:dyDescent="0.35">
      <c r="A1" s="22" t="s">
        <v>3</v>
      </c>
      <c r="B1" s="22" t="s">
        <v>232</v>
      </c>
      <c r="C1" s="22" t="s">
        <v>233</v>
      </c>
      <c r="D1" s="22" t="s">
        <v>235</v>
      </c>
      <c r="E1" s="22" t="s">
        <v>674</v>
      </c>
      <c r="F1" s="22" t="s">
        <v>4</v>
      </c>
      <c r="G1" s="22" t="s">
        <v>5</v>
      </c>
    </row>
    <row r="2" spans="1:7" x14ac:dyDescent="0.3">
      <c r="A2" s="51" t="s">
        <v>189</v>
      </c>
      <c r="B2" s="12"/>
      <c r="C2" s="11"/>
      <c r="D2" t="s">
        <v>236</v>
      </c>
      <c r="G2" s="9">
        <v>5532000</v>
      </c>
    </row>
    <row r="3" spans="1:7" x14ac:dyDescent="0.3">
      <c r="A3" s="51" t="s">
        <v>189</v>
      </c>
      <c r="B3" s="8">
        <v>42754</v>
      </c>
      <c r="C3" s="48" t="s">
        <v>257</v>
      </c>
      <c r="D3">
        <v>17</v>
      </c>
      <c r="G3" s="9">
        <v>10000</v>
      </c>
    </row>
    <row r="4" spans="1:7" x14ac:dyDescent="0.3">
      <c r="A4" s="51" t="s">
        <v>189</v>
      </c>
      <c r="B4" s="8">
        <v>42764</v>
      </c>
      <c r="C4" s="48" t="s">
        <v>272</v>
      </c>
      <c r="D4">
        <v>18</v>
      </c>
      <c r="G4" s="9">
        <v>120000</v>
      </c>
    </row>
    <row r="5" spans="1:7" x14ac:dyDescent="0.3">
      <c r="A5" s="51" t="s">
        <v>663</v>
      </c>
      <c r="B5" s="8"/>
      <c r="C5" s="48" t="s">
        <v>15</v>
      </c>
      <c r="D5">
        <v>42</v>
      </c>
      <c r="F5" s="9">
        <v>1000000</v>
      </c>
    </row>
    <row r="6" spans="1:7" x14ac:dyDescent="0.3">
      <c r="A6" s="51" t="s">
        <v>190</v>
      </c>
      <c r="B6" s="8"/>
      <c r="C6" s="48" t="s">
        <v>335</v>
      </c>
      <c r="D6">
        <v>27</v>
      </c>
      <c r="F6" s="9">
        <v>120000</v>
      </c>
    </row>
    <row r="7" spans="1:7" x14ac:dyDescent="0.3">
      <c r="A7" s="51" t="s">
        <v>190</v>
      </c>
      <c r="B7" s="8"/>
      <c r="C7" s="48">
        <v>343</v>
      </c>
      <c r="D7">
        <v>29</v>
      </c>
      <c r="F7" s="9">
        <v>1300000</v>
      </c>
    </row>
    <row r="8" spans="1:7" x14ac:dyDescent="0.3">
      <c r="A8" s="51" t="s">
        <v>190</v>
      </c>
      <c r="B8" s="8"/>
      <c r="C8" s="48" t="s">
        <v>335</v>
      </c>
      <c r="D8">
        <v>31</v>
      </c>
      <c r="F8" s="9">
        <v>400000</v>
      </c>
    </row>
    <row r="9" spans="1:7" x14ac:dyDescent="0.3">
      <c r="A9" s="51" t="s">
        <v>190</v>
      </c>
      <c r="B9" s="8"/>
      <c r="C9" s="48" t="s">
        <v>529</v>
      </c>
      <c r="D9">
        <v>31</v>
      </c>
      <c r="F9" s="9">
        <v>500000</v>
      </c>
    </row>
    <row r="10" spans="1:7" x14ac:dyDescent="0.3">
      <c r="A10" s="51" t="s">
        <v>190</v>
      </c>
      <c r="B10" s="8"/>
      <c r="C10" s="48" t="s">
        <v>536</v>
      </c>
      <c r="D10">
        <v>32</v>
      </c>
      <c r="F10" s="9">
        <v>300000</v>
      </c>
    </row>
    <row r="11" spans="1:7" x14ac:dyDescent="0.3">
      <c r="A11" s="51" t="s">
        <v>190</v>
      </c>
      <c r="B11" s="8"/>
      <c r="C11" s="48" t="s">
        <v>537</v>
      </c>
      <c r="D11">
        <v>32</v>
      </c>
      <c r="F11" s="9">
        <v>400000</v>
      </c>
    </row>
    <row r="12" spans="1:7" x14ac:dyDescent="0.3">
      <c r="A12" s="51" t="s">
        <v>190</v>
      </c>
      <c r="B12" s="8"/>
      <c r="C12" s="48" t="s">
        <v>549</v>
      </c>
      <c r="D12">
        <v>33</v>
      </c>
      <c r="F12" s="9">
        <v>200000</v>
      </c>
    </row>
    <row r="13" spans="1:7" x14ac:dyDescent="0.3">
      <c r="A13" s="51" t="s">
        <v>190</v>
      </c>
      <c r="B13" s="8"/>
      <c r="C13" s="48" t="s">
        <v>335</v>
      </c>
      <c r="D13">
        <v>34</v>
      </c>
      <c r="F13" s="9">
        <v>400000</v>
      </c>
    </row>
    <row r="14" spans="1:7" x14ac:dyDescent="0.3">
      <c r="A14" s="51" t="s">
        <v>190</v>
      </c>
      <c r="B14" s="8"/>
      <c r="C14" s="48" t="s">
        <v>335</v>
      </c>
      <c r="D14">
        <v>34</v>
      </c>
      <c r="F14" s="9">
        <v>200000</v>
      </c>
    </row>
    <row r="15" spans="1:7" x14ac:dyDescent="0.3">
      <c r="A15" s="51" t="s">
        <v>190</v>
      </c>
      <c r="B15" s="8"/>
      <c r="C15" s="48" t="s">
        <v>529</v>
      </c>
      <c r="D15">
        <v>35</v>
      </c>
      <c r="F15" s="9">
        <v>1000000</v>
      </c>
    </row>
    <row r="16" spans="1:7" x14ac:dyDescent="0.3">
      <c r="A16" s="51" t="s">
        <v>190</v>
      </c>
      <c r="B16" s="8"/>
      <c r="C16" s="48" t="s">
        <v>144</v>
      </c>
      <c r="D16">
        <v>41</v>
      </c>
      <c r="F16" s="9">
        <v>500000</v>
      </c>
    </row>
    <row r="17" spans="1:7" x14ac:dyDescent="0.3">
      <c r="A17" s="51" t="s">
        <v>190</v>
      </c>
      <c r="B17" s="8"/>
      <c r="C17" s="48" t="s">
        <v>517</v>
      </c>
      <c r="D17">
        <v>30</v>
      </c>
      <c r="G17" s="9">
        <v>1000000</v>
      </c>
    </row>
    <row r="18" spans="1:7" x14ac:dyDescent="0.3">
      <c r="A18" s="51" t="s">
        <v>190</v>
      </c>
      <c r="B18" s="8"/>
      <c r="C18" s="48"/>
      <c r="D18">
        <v>30</v>
      </c>
      <c r="G18" s="9">
        <v>100000</v>
      </c>
    </row>
    <row r="19" spans="1:7" x14ac:dyDescent="0.3">
      <c r="A19" s="51" t="s">
        <v>190</v>
      </c>
      <c r="B19" s="8"/>
      <c r="C19" s="48" t="s">
        <v>542</v>
      </c>
      <c r="D19">
        <v>32</v>
      </c>
      <c r="G19" s="9">
        <v>200000</v>
      </c>
    </row>
    <row r="20" spans="1:7" x14ac:dyDescent="0.3">
      <c r="A20" s="51" t="s">
        <v>470</v>
      </c>
      <c r="B20" s="8"/>
      <c r="C20" s="48">
        <v>283</v>
      </c>
      <c r="D20">
        <v>22</v>
      </c>
      <c r="F20" s="9">
        <v>400000</v>
      </c>
    </row>
    <row r="21" spans="1:7" x14ac:dyDescent="0.3">
      <c r="A21" s="51" t="s">
        <v>470</v>
      </c>
      <c r="B21" s="8"/>
      <c r="C21" s="48" t="s">
        <v>428</v>
      </c>
      <c r="D21">
        <v>25</v>
      </c>
      <c r="F21" s="9">
        <v>500000</v>
      </c>
    </row>
    <row r="22" spans="1:7" x14ac:dyDescent="0.3">
      <c r="A22" s="51" t="s">
        <v>470</v>
      </c>
      <c r="B22" s="8"/>
      <c r="C22" s="48" t="s">
        <v>154</v>
      </c>
      <c r="D22">
        <v>27</v>
      </c>
      <c r="F22" s="9">
        <v>300000</v>
      </c>
    </row>
    <row r="23" spans="1:7" x14ac:dyDescent="0.3">
      <c r="A23" s="51" t="s">
        <v>470</v>
      </c>
      <c r="B23" s="8"/>
      <c r="C23" s="48" t="s">
        <v>473</v>
      </c>
      <c r="D23">
        <v>27</v>
      </c>
      <c r="F23" s="9">
        <v>46088</v>
      </c>
    </row>
    <row r="24" spans="1:7" x14ac:dyDescent="0.3">
      <c r="A24" s="51" t="s">
        <v>470</v>
      </c>
      <c r="B24" s="8"/>
      <c r="C24" s="48"/>
      <c r="D24">
        <v>29</v>
      </c>
      <c r="F24" s="9">
        <v>50000</v>
      </c>
    </row>
    <row r="25" spans="1:7" x14ac:dyDescent="0.3">
      <c r="A25" s="51" t="s">
        <v>470</v>
      </c>
      <c r="B25" s="8"/>
      <c r="C25" s="48"/>
      <c r="D25">
        <v>29</v>
      </c>
      <c r="F25" s="9">
        <v>50000</v>
      </c>
    </row>
    <row r="26" spans="1:7" x14ac:dyDescent="0.3">
      <c r="A26" s="51" t="s">
        <v>470</v>
      </c>
      <c r="B26" s="8"/>
      <c r="C26" s="48"/>
      <c r="D26">
        <v>29</v>
      </c>
      <c r="F26" s="9">
        <v>50000</v>
      </c>
    </row>
    <row r="27" spans="1:7" x14ac:dyDescent="0.3">
      <c r="A27" s="51" t="s">
        <v>470</v>
      </c>
      <c r="B27" s="8"/>
      <c r="C27" s="48"/>
      <c r="D27">
        <v>29</v>
      </c>
      <c r="F27" s="9">
        <v>50000</v>
      </c>
    </row>
    <row r="28" spans="1:7" x14ac:dyDescent="0.3">
      <c r="A28" s="51" t="s">
        <v>470</v>
      </c>
      <c r="B28" s="8"/>
      <c r="C28" s="48"/>
      <c r="D28">
        <v>30</v>
      </c>
      <c r="F28" s="9">
        <v>50000</v>
      </c>
    </row>
    <row r="29" spans="1:7" x14ac:dyDescent="0.3">
      <c r="A29" s="51" t="s">
        <v>470</v>
      </c>
      <c r="B29" s="8">
        <v>42933</v>
      </c>
      <c r="C29" s="48" t="s">
        <v>528</v>
      </c>
      <c r="D29">
        <v>31</v>
      </c>
      <c r="F29" s="9">
        <v>1800000</v>
      </c>
    </row>
    <row r="30" spans="1:7" x14ac:dyDescent="0.3">
      <c r="A30" s="51" t="s">
        <v>470</v>
      </c>
      <c r="B30" s="8"/>
      <c r="C30" s="48" t="s">
        <v>541</v>
      </c>
      <c r="D30">
        <v>32</v>
      </c>
      <c r="F30" s="9">
        <v>128900</v>
      </c>
    </row>
    <row r="31" spans="1:7" x14ac:dyDescent="0.3">
      <c r="A31" s="51" t="s">
        <v>470</v>
      </c>
      <c r="B31" s="8"/>
      <c r="C31" s="48" t="s">
        <v>62</v>
      </c>
      <c r="D31">
        <v>36</v>
      </c>
      <c r="F31" s="9">
        <v>800000</v>
      </c>
    </row>
    <row r="32" spans="1:7" x14ac:dyDescent="0.3">
      <c r="A32" s="51" t="s">
        <v>470</v>
      </c>
      <c r="B32" s="8"/>
      <c r="C32" s="48" t="s">
        <v>639</v>
      </c>
      <c r="D32">
        <v>40</v>
      </c>
      <c r="F32" s="9">
        <v>600000</v>
      </c>
    </row>
    <row r="33" spans="1:7" x14ac:dyDescent="0.3">
      <c r="A33" s="51" t="s">
        <v>470</v>
      </c>
      <c r="B33" s="8"/>
      <c r="C33" s="48" t="s">
        <v>657</v>
      </c>
      <c r="D33">
        <v>41</v>
      </c>
      <c r="F33" s="9">
        <v>500000</v>
      </c>
    </row>
    <row r="34" spans="1:7" x14ac:dyDescent="0.3">
      <c r="A34" s="51" t="s">
        <v>470</v>
      </c>
      <c r="B34" s="8"/>
      <c r="C34" s="48"/>
      <c r="D34" t="s">
        <v>236</v>
      </c>
      <c r="G34" s="9">
        <v>402112</v>
      </c>
    </row>
    <row r="35" spans="1:7" x14ac:dyDescent="0.3">
      <c r="A35" s="51" t="s">
        <v>470</v>
      </c>
      <c r="B35" s="8"/>
      <c r="C35" s="48" t="s">
        <v>350</v>
      </c>
      <c r="D35">
        <v>22</v>
      </c>
      <c r="G35" s="9">
        <v>40000</v>
      </c>
    </row>
    <row r="36" spans="1:7" x14ac:dyDescent="0.3">
      <c r="A36" s="51" t="s">
        <v>470</v>
      </c>
      <c r="B36" s="8"/>
      <c r="C36" s="48"/>
      <c r="D36">
        <v>24</v>
      </c>
      <c r="G36" s="9">
        <v>100000</v>
      </c>
    </row>
    <row r="37" spans="1:7" x14ac:dyDescent="0.3">
      <c r="A37" s="51" t="s">
        <v>470</v>
      </c>
      <c r="B37" s="8"/>
      <c r="C37" s="48" t="s">
        <v>408</v>
      </c>
      <c r="D37">
        <v>24</v>
      </c>
      <c r="G37" s="9">
        <v>750000</v>
      </c>
    </row>
    <row r="38" spans="1:7" x14ac:dyDescent="0.3">
      <c r="A38" s="51" t="s">
        <v>470</v>
      </c>
      <c r="B38" s="8">
        <v>42860</v>
      </c>
      <c r="C38" s="48"/>
      <c r="D38">
        <v>27</v>
      </c>
      <c r="G38" s="9">
        <v>690000</v>
      </c>
    </row>
    <row r="39" spans="1:7" x14ac:dyDescent="0.3">
      <c r="A39" s="51" t="s">
        <v>470</v>
      </c>
      <c r="B39" s="8"/>
      <c r="C39" s="48"/>
      <c r="D39">
        <v>27</v>
      </c>
      <c r="G39" s="9">
        <v>46088</v>
      </c>
    </row>
    <row r="40" spans="1:7" x14ac:dyDescent="0.3">
      <c r="A40" s="51" t="s">
        <v>470</v>
      </c>
      <c r="B40" s="8"/>
      <c r="C40" s="48"/>
      <c r="D40">
        <v>30</v>
      </c>
      <c r="G40" s="9">
        <v>1300000</v>
      </c>
    </row>
    <row r="41" spans="1:7" x14ac:dyDescent="0.3">
      <c r="A41" s="51" t="s">
        <v>470</v>
      </c>
      <c r="B41" s="8"/>
      <c r="C41" s="48"/>
      <c r="D41">
        <v>31</v>
      </c>
      <c r="G41" s="9">
        <v>600000</v>
      </c>
    </row>
    <row r="42" spans="1:7" x14ac:dyDescent="0.3">
      <c r="A42" s="51" t="s">
        <v>470</v>
      </c>
      <c r="B42" s="8"/>
      <c r="C42" s="48" t="s">
        <v>533</v>
      </c>
      <c r="D42">
        <v>31</v>
      </c>
      <c r="G42" s="9">
        <v>200000</v>
      </c>
    </row>
    <row r="43" spans="1:7" x14ac:dyDescent="0.3">
      <c r="A43" s="51" t="s">
        <v>470</v>
      </c>
      <c r="B43" s="8"/>
      <c r="C43" s="48" t="s">
        <v>448</v>
      </c>
      <c r="D43">
        <v>36</v>
      </c>
      <c r="G43" s="9">
        <v>150000</v>
      </c>
    </row>
    <row r="44" spans="1:7" x14ac:dyDescent="0.3">
      <c r="A44" s="51" t="s">
        <v>470</v>
      </c>
      <c r="B44" s="8"/>
      <c r="C44" s="48" t="s">
        <v>586</v>
      </c>
      <c r="D44">
        <v>36</v>
      </c>
      <c r="G44" s="9">
        <v>300000</v>
      </c>
    </row>
    <row r="45" spans="1:7" x14ac:dyDescent="0.3">
      <c r="A45" s="51" t="s">
        <v>470</v>
      </c>
      <c r="B45" s="8"/>
      <c r="C45" s="48" t="s">
        <v>588</v>
      </c>
      <c r="D45">
        <v>40</v>
      </c>
      <c r="G45" s="9">
        <v>800000</v>
      </c>
    </row>
    <row r="46" spans="1:7" x14ac:dyDescent="0.3">
      <c r="A46" s="51" t="s">
        <v>470</v>
      </c>
      <c r="B46" s="8"/>
      <c r="C46" s="48" t="s">
        <v>635</v>
      </c>
      <c r="D46">
        <v>40</v>
      </c>
      <c r="G46" s="9">
        <v>100000</v>
      </c>
    </row>
    <row r="47" spans="1:7" x14ac:dyDescent="0.3">
      <c r="A47" s="51" t="s">
        <v>675</v>
      </c>
      <c r="B47" s="8"/>
      <c r="C47" s="48"/>
      <c r="D47">
        <v>26</v>
      </c>
      <c r="F47" s="9">
        <v>1400000</v>
      </c>
    </row>
    <row r="48" spans="1:7" x14ac:dyDescent="0.3">
      <c r="A48" s="51" t="s">
        <v>675</v>
      </c>
      <c r="B48" s="8"/>
      <c r="C48" s="48" t="s">
        <v>614</v>
      </c>
      <c r="D48">
        <v>39</v>
      </c>
      <c r="F48" s="9">
        <v>1000000</v>
      </c>
    </row>
    <row r="49" spans="1:7" x14ac:dyDescent="0.3">
      <c r="A49" s="51" t="s">
        <v>675</v>
      </c>
      <c r="B49" s="8"/>
      <c r="C49" s="48" t="s">
        <v>256</v>
      </c>
      <c r="D49">
        <v>41</v>
      </c>
      <c r="F49" s="9">
        <v>1650000</v>
      </c>
    </row>
    <row r="50" spans="1:7" x14ac:dyDescent="0.3">
      <c r="A50" s="51" t="s">
        <v>675</v>
      </c>
      <c r="B50" s="8"/>
      <c r="C50" s="48" t="s">
        <v>13</v>
      </c>
      <c r="D50">
        <v>26</v>
      </c>
      <c r="G50" s="9">
        <v>2000000</v>
      </c>
    </row>
    <row r="51" spans="1:7" x14ac:dyDescent="0.3">
      <c r="A51" s="51" t="s">
        <v>675</v>
      </c>
      <c r="B51" s="8"/>
      <c r="C51" s="48" t="s">
        <v>13</v>
      </c>
      <c r="D51">
        <v>26</v>
      </c>
      <c r="G51" s="9">
        <v>1150000</v>
      </c>
    </row>
    <row r="52" spans="1:7" x14ac:dyDescent="0.3">
      <c r="A52" s="51" t="s">
        <v>675</v>
      </c>
      <c r="B52" s="8"/>
      <c r="C52" s="48" t="s">
        <v>13</v>
      </c>
      <c r="D52">
        <v>26</v>
      </c>
      <c r="G52" s="9">
        <v>1000000</v>
      </c>
    </row>
    <row r="53" spans="1:7" x14ac:dyDescent="0.3">
      <c r="A53" s="51" t="s">
        <v>675</v>
      </c>
      <c r="B53" s="8"/>
      <c r="C53" s="48" t="s">
        <v>13</v>
      </c>
      <c r="D53">
        <v>26</v>
      </c>
      <c r="G53" s="9">
        <v>500000</v>
      </c>
    </row>
    <row r="54" spans="1:7" x14ac:dyDescent="0.3">
      <c r="A54" s="51" t="s">
        <v>675</v>
      </c>
      <c r="B54" s="8"/>
      <c r="C54" s="48"/>
      <c r="D54">
        <v>33</v>
      </c>
      <c r="G54" s="9">
        <v>3020000</v>
      </c>
    </row>
    <row r="55" spans="1:7" x14ac:dyDescent="0.3">
      <c r="A55" s="51" t="s">
        <v>675</v>
      </c>
      <c r="B55" s="8"/>
      <c r="C55" s="48"/>
      <c r="D55">
        <v>34</v>
      </c>
      <c r="G55" s="9">
        <v>2500000</v>
      </c>
    </row>
    <row r="56" spans="1:7" x14ac:dyDescent="0.3">
      <c r="A56" s="51" t="s">
        <v>675</v>
      </c>
      <c r="B56" s="8"/>
      <c r="C56" s="48"/>
      <c r="D56">
        <v>37</v>
      </c>
      <c r="G56" s="9">
        <v>2100000</v>
      </c>
    </row>
    <row r="57" spans="1:7" x14ac:dyDescent="0.3">
      <c r="A57" s="51" t="s">
        <v>676</v>
      </c>
      <c r="B57" s="8"/>
      <c r="C57" s="48"/>
      <c r="D57" t="s">
        <v>236</v>
      </c>
      <c r="G57" s="9">
        <v>1169950</v>
      </c>
    </row>
    <row r="58" spans="1:7" x14ac:dyDescent="0.3">
      <c r="A58" s="51" t="s">
        <v>467</v>
      </c>
      <c r="B58" s="12"/>
      <c r="C58" s="11" t="s">
        <v>311</v>
      </c>
      <c r="D58">
        <v>20</v>
      </c>
      <c r="F58" s="9">
        <v>500000</v>
      </c>
    </row>
    <row r="59" spans="1:7" x14ac:dyDescent="0.3">
      <c r="A59" s="51" t="s">
        <v>467</v>
      </c>
      <c r="B59" s="8"/>
      <c r="C59" s="48" t="s">
        <v>527</v>
      </c>
      <c r="D59">
        <v>31</v>
      </c>
      <c r="F59" s="9">
        <v>430000</v>
      </c>
    </row>
    <row r="60" spans="1:7" x14ac:dyDescent="0.3">
      <c r="A60" s="51" t="s">
        <v>467</v>
      </c>
      <c r="B60" s="8">
        <v>42935</v>
      </c>
      <c r="C60" s="48" t="s">
        <v>528</v>
      </c>
      <c r="D60">
        <v>31</v>
      </c>
      <c r="F60" s="9">
        <v>900000</v>
      </c>
    </row>
    <row r="61" spans="1:7" x14ac:dyDescent="0.3">
      <c r="A61" s="51" t="s">
        <v>467</v>
      </c>
      <c r="B61" s="8"/>
      <c r="C61" s="48" t="s">
        <v>374</v>
      </c>
      <c r="D61">
        <v>37</v>
      </c>
      <c r="F61" s="9">
        <v>750000</v>
      </c>
    </row>
    <row r="62" spans="1:7" x14ac:dyDescent="0.3">
      <c r="A62" s="51" t="s">
        <v>467</v>
      </c>
      <c r="B62" s="8">
        <v>42699</v>
      </c>
      <c r="C62" s="48" t="s">
        <v>245</v>
      </c>
      <c r="D62" t="s">
        <v>236</v>
      </c>
      <c r="G62" s="9">
        <v>130000</v>
      </c>
    </row>
    <row r="63" spans="1:7" x14ac:dyDescent="0.3">
      <c r="A63" s="51" t="s">
        <v>467</v>
      </c>
      <c r="B63" s="8"/>
      <c r="C63" s="48" t="s">
        <v>286</v>
      </c>
      <c r="D63">
        <v>18</v>
      </c>
      <c r="G63" s="9">
        <v>500000</v>
      </c>
    </row>
    <row r="64" spans="1:7" x14ac:dyDescent="0.3">
      <c r="A64" s="51" t="s">
        <v>467</v>
      </c>
      <c r="B64" s="8">
        <v>42790</v>
      </c>
      <c r="C64" s="48" t="s">
        <v>307</v>
      </c>
      <c r="D64">
        <v>20</v>
      </c>
      <c r="G64" s="9">
        <v>312500</v>
      </c>
    </row>
    <row r="65" spans="1:7" x14ac:dyDescent="0.3">
      <c r="A65" s="51" t="s">
        <v>467</v>
      </c>
      <c r="B65" s="8">
        <v>42865</v>
      </c>
      <c r="C65" s="48" t="s">
        <v>468</v>
      </c>
      <c r="D65">
        <v>27</v>
      </c>
      <c r="G65" s="9">
        <v>500000</v>
      </c>
    </row>
    <row r="66" spans="1:7" x14ac:dyDescent="0.3">
      <c r="A66" s="51" t="s">
        <v>467</v>
      </c>
      <c r="B66" s="8">
        <v>42902</v>
      </c>
      <c r="C66" s="48" t="s">
        <v>503</v>
      </c>
      <c r="D66">
        <v>29</v>
      </c>
      <c r="G66" s="9">
        <v>400000</v>
      </c>
    </row>
    <row r="67" spans="1:7" x14ac:dyDescent="0.3">
      <c r="A67" s="51" t="s">
        <v>467</v>
      </c>
      <c r="B67" s="8"/>
      <c r="C67" s="48" t="s">
        <v>561</v>
      </c>
      <c r="D67">
        <v>34</v>
      </c>
      <c r="G67" s="9">
        <v>240000</v>
      </c>
    </row>
    <row r="68" spans="1:7" x14ac:dyDescent="0.3">
      <c r="A68" s="51" t="s">
        <v>467</v>
      </c>
      <c r="B68" s="8"/>
      <c r="C68" s="48" t="s">
        <v>419</v>
      </c>
      <c r="D68">
        <v>35</v>
      </c>
      <c r="G68" s="9">
        <v>500000</v>
      </c>
    </row>
    <row r="69" spans="1:7" x14ac:dyDescent="0.3">
      <c r="A69" s="51" t="s">
        <v>383</v>
      </c>
      <c r="B69" s="8"/>
      <c r="C69" s="48" t="s">
        <v>258</v>
      </c>
      <c r="D69">
        <v>18</v>
      </c>
      <c r="G69" s="9">
        <v>650000</v>
      </c>
    </row>
    <row r="70" spans="1:7" x14ac:dyDescent="0.3">
      <c r="A70" s="51" t="s">
        <v>383</v>
      </c>
      <c r="B70" s="8"/>
      <c r="C70" s="48" t="s">
        <v>256</v>
      </c>
      <c r="D70">
        <v>18</v>
      </c>
      <c r="G70" s="9">
        <v>850000</v>
      </c>
    </row>
    <row r="71" spans="1:7" x14ac:dyDescent="0.3">
      <c r="A71" s="51" t="s">
        <v>383</v>
      </c>
      <c r="B71" s="8">
        <v>42822</v>
      </c>
      <c r="C71" s="48" t="s">
        <v>335</v>
      </c>
      <c r="D71">
        <v>0</v>
      </c>
      <c r="G71" s="9">
        <v>500000</v>
      </c>
    </row>
    <row r="72" spans="1:7" x14ac:dyDescent="0.3">
      <c r="A72" s="51" t="s">
        <v>383</v>
      </c>
      <c r="B72" s="8"/>
      <c r="C72" s="48" t="s">
        <v>335</v>
      </c>
      <c r="D72">
        <v>24</v>
      </c>
      <c r="G72" s="9">
        <v>300000</v>
      </c>
    </row>
    <row r="73" spans="1:7" x14ac:dyDescent="0.3">
      <c r="A73" s="51" t="s">
        <v>383</v>
      </c>
      <c r="B73" s="8"/>
      <c r="C73" s="48"/>
      <c r="D73">
        <v>24</v>
      </c>
      <c r="G73" s="9">
        <v>165000</v>
      </c>
    </row>
    <row r="74" spans="1:7" x14ac:dyDescent="0.3">
      <c r="A74" s="51" t="s">
        <v>383</v>
      </c>
      <c r="B74" s="8"/>
      <c r="C74" s="48" t="s">
        <v>461</v>
      </c>
      <c r="D74">
        <v>27</v>
      </c>
      <c r="G74" s="9">
        <v>835000</v>
      </c>
    </row>
    <row r="75" spans="1:7" x14ac:dyDescent="0.3">
      <c r="A75" s="51" t="s">
        <v>383</v>
      </c>
      <c r="B75" s="8"/>
      <c r="C75" s="48" t="s">
        <v>335</v>
      </c>
      <c r="D75">
        <v>27</v>
      </c>
      <c r="G75" s="9">
        <v>200000</v>
      </c>
    </row>
    <row r="76" spans="1:7" x14ac:dyDescent="0.3">
      <c r="A76" s="51" t="s">
        <v>383</v>
      </c>
      <c r="B76" s="8"/>
      <c r="C76" s="48"/>
      <c r="D76">
        <v>31</v>
      </c>
      <c r="G76" s="9">
        <v>70000</v>
      </c>
    </row>
    <row r="77" spans="1:7" x14ac:dyDescent="0.3">
      <c r="A77" s="51" t="s">
        <v>383</v>
      </c>
      <c r="B77" s="8"/>
      <c r="C77" s="48"/>
      <c r="D77">
        <v>31</v>
      </c>
      <c r="G77" s="9">
        <v>600000</v>
      </c>
    </row>
    <row r="78" spans="1:7" x14ac:dyDescent="0.3">
      <c r="A78" s="51" t="s">
        <v>383</v>
      </c>
      <c r="B78" s="8"/>
      <c r="C78" s="48"/>
      <c r="D78">
        <v>32</v>
      </c>
      <c r="G78" s="9">
        <v>400000</v>
      </c>
    </row>
    <row r="79" spans="1:7" x14ac:dyDescent="0.3">
      <c r="A79" s="51" t="s">
        <v>383</v>
      </c>
      <c r="B79" s="8"/>
      <c r="C79" s="48" t="s">
        <v>551</v>
      </c>
      <c r="D79">
        <v>33</v>
      </c>
      <c r="G79" s="9">
        <v>125000</v>
      </c>
    </row>
    <row r="80" spans="1:7" x14ac:dyDescent="0.3">
      <c r="A80" s="51" t="s">
        <v>383</v>
      </c>
      <c r="B80" s="8"/>
      <c r="C80" s="48" t="s">
        <v>335</v>
      </c>
      <c r="D80">
        <v>33</v>
      </c>
      <c r="G80" s="9">
        <v>500000</v>
      </c>
    </row>
    <row r="81" spans="1:7" x14ac:dyDescent="0.3">
      <c r="A81" s="51" t="s">
        <v>383</v>
      </c>
      <c r="B81" s="8"/>
      <c r="C81" s="48" t="s">
        <v>576</v>
      </c>
      <c r="D81">
        <v>35</v>
      </c>
      <c r="G81" s="9">
        <v>250000</v>
      </c>
    </row>
    <row r="82" spans="1:7" x14ac:dyDescent="0.3">
      <c r="A82" s="51" t="s">
        <v>383</v>
      </c>
      <c r="B82" s="8"/>
      <c r="C82" s="48" t="s">
        <v>579</v>
      </c>
      <c r="D82">
        <v>36</v>
      </c>
      <c r="G82" s="9">
        <v>150000</v>
      </c>
    </row>
    <row r="83" spans="1:7" x14ac:dyDescent="0.3">
      <c r="A83" s="51" t="s">
        <v>383</v>
      </c>
      <c r="B83" s="8"/>
      <c r="C83" s="48" t="s">
        <v>585</v>
      </c>
      <c r="D83">
        <v>36</v>
      </c>
      <c r="G83" s="9">
        <v>400000</v>
      </c>
    </row>
    <row r="84" spans="1:7" x14ac:dyDescent="0.3">
      <c r="A84" s="51" t="s">
        <v>191</v>
      </c>
      <c r="B84" s="8"/>
      <c r="C84" s="48"/>
      <c r="D84">
        <v>33</v>
      </c>
      <c r="G84" s="9">
        <v>175000</v>
      </c>
    </row>
    <row r="85" spans="1:7" x14ac:dyDescent="0.3">
      <c r="A85" s="51" t="s">
        <v>361</v>
      </c>
      <c r="B85" s="8"/>
      <c r="C85" s="48"/>
      <c r="D85">
        <f>IF(F85&gt;0,D84,0)</f>
        <v>33</v>
      </c>
      <c r="F85" s="9">
        <v>23635</v>
      </c>
    </row>
    <row r="86" spans="1:7" x14ac:dyDescent="0.3">
      <c r="A86" s="51" t="s">
        <v>361</v>
      </c>
      <c r="B86" s="12"/>
      <c r="C86" s="11" t="s">
        <v>20</v>
      </c>
      <c r="D86">
        <v>20</v>
      </c>
      <c r="F86" s="9">
        <v>50000</v>
      </c>
    </row>
    <row r="87" spans="1:7" x14ac:dyDescent="0.3">
      <c r="A87" s="51" t="s">
        <v>361</v>
      </c>
      <c r="B87" s="8"/>
      <c r="C87" s="48" t="s">
        <v>362</v>
      </c>
      <c r="D87">
        <v>22</v>
      </c>
      <c r="F87" s="9">
        <v>69292</v>
      </c>
    </row>
    <row r="88" spans="1:7" x14ac:dyDescent="0.3">
      <c r="A88" s="51" t="s">
        <v>361</v>
      </c>
      <c r="B88" s="8">
        <v>42815</v>
      </c>
      <c r="C88" s="48" t="s">
        <v>98</v>
      </c>
      <c r="D88">
        <v>23</v>
      </c>
      <c r="F88" s="9">
        <v>10000</v>
      </c>
    </row>
    <row r="89" spans="1:7" x14ac:dyDescent="0.3">
      <c r="A89" s="51" t="s">
        <v>361</v>
      </c>
      <c r="B89" s="8">
        <v>42844</v>
      </c>
      <c r="C89" s="48" t="s">
        <v>434</v>
      </c>
      <c r="D89">
        <v>26</v>
      </c>
      <c r="F89" s="9">
        <v>31000</v>
      </c>
    </row>
    <row r="90" spans="1:7" x14ac:dyDescent="0.3">
      <c r="A90" s="51" t="s">
        <v>361</v>
      </c>
      <c r="B90" s="8"/>
      <c r="C90" s="48" t="s">
        <v>458</v>
      </c>
      <c r="D90">
        <v>27</v>
      </c>
      <c r="F90" s="9">
        <v>12500</v>
      </c>
    </row>
    <row r="91" spans="1:7" x14ac:dyDescent="0.3">
      <c r="A91" s="51" t="s">
        <v>361</v>
      </c>
      <c r="B91" s="8"/>
      <c r="C91" s="48" t="s">
        <v>491</v>
      </c>
      <c r="D91">
        <v>28</v>
      </c>
      <c r="F91" s="9">
        <v>195000</v>
      </c>
    </row>
    <row r="92" spans="1:7" x14ac:dyDescent="0.3">
      <c r="A92" s="51" t="s">
        <v>361</v>
      </c>
      <c r="B92" s="8"/>
      <c r="C92" s="48" t="s">
        <v>491</v>
      </c>
      <c r="D92">
        <v>28</v>
      </c>
      <c r="F92" s="9">
        <v>100000</v>
      </c>
    </row>
    <row r="93" spans="1:7" x14ac:dyDescent="0.3">
      <c r="A93" s="51" t="s">
        <v>361</v>
      </c>
      <c r="B93" s="8"/>
      <c r="C93" s="48">
        <v>343</v>
      </c>
      <c r="D93">
        <v>29</v>
      </c>
      <c r="F93" s="9">
        <v>31000</v>
      </c>
    </row>
    <row r="94" spans="1:7" x14ac:dyDescent="0.3">
      <c r="A94" s="51" t="s">
        <v>361</v>
      </c>
      <c r="B94" s="8"/>
      <c r="C94" s="48">
        <v>343</v>
      </c>
      <c r="D94">
        <v>30</v>
      </c>
      <c r="F94" s="9">
        <v>18000</v>
      </c>
    </row>
    <row r="95" spans="1:7" x14ac:dyDescent="0.3">
      <c r="A95" s="51" t="s">
        <v>361</v>
      </c>
      <c r="B95" s="8"/>
      <c r="C95" s="48">
        <v>343</v>
      </c>
      <c r="D95">
        <v>31</v>
      </c>
      <c r="F95" s="9">
        <v>9000</v>
      </c>
    </row>
    <row r="96" spans="1:7" x14ac:dyDescent="0.3">
      <c r="A96" s="51" t="s">
        <v>361</v>
      </c>
      <c r="B96" s="8">
        <v>42932</v>
      </c>
      <c r="C96" s="48" t="s">
        <v>266</v>
      </c>
      <c r="D96">
        <v>31</v>
      </c>
      <c r="F96" s="9">
        <v>140000</v>
      </c>
    </row>
    <row r="97" spans="1:7" x14ac:dyDescent="0.3">
      <c r="A97" s="51" t="s">
        <v>361</v>
      </c>
      <c r="B97" s="8"/>
      <c r="C97" s="48" t="s">
        <v>538</v>
      </c>
      <c r="D97">
        <v>32</v>
      </c>
      <c r="F97" s="9">
        <v>5000</v>
      </c>
    </row>
    <row r="98" spans="1:7" x14ac:dyDescent="0.3">
      <c r="A98" s="51" t="s">
        <v>361</v>
      </c>
      <c r="B98" s="8"/>
      <c r="C98" s="48" t="s">
        <v>538</v>
      </c>
      <c r="D98">
        <v>32</v>
      </c>
      <c r="F98" s="9">
        <v>17000</v>
      </c>
    </row>
    <row r="99" spans="1:7" x14ac:dyDescent="0.3">
      <c r="A99" s="51" t="s">
        <v>361</v>
      </c>
      <c r="B99" s="8"/>
      <c r="C99" s="48" t="s">
        <v>538</v>
      </c>
      <c r="D99">
        <v>32</v>
      </c>
      <c r="F99" s="9">
        <v>22000</v>
      </c>
    </row>
    <row r="100" spans="1:7" x14ac:dyDescent="0.3">
      <c r="A100" s="51" t="s">
        <v>361</v>
      </c>
      <c r="B100" s="8"/>
      <c r="C100" s="48">
        <v>472</v>
      </c>
      <c r="D100">
        <v>33</v>
      </c>
      <c r="F100" s="9">
        <v>32000</v>
      </c>
    </row>
    <row r="101" spans="1:7" x14ac:dyDescent="0.3">
      <c r="A101" s="51" t="s">
        <v>361</v>
      </c>
      <c r="B101" s="8"/>
      <c r="C101" s="48">
        <v>343</v>
      </c>
      <c r="D101">
        <v>33</v>
      </c>
      <c r="F101" s="9">
        <v>26000</v>
      </c>
    </row>
    <row r="102" spans="1:7" x14ac:dyDescent="0.3">
      <c r="A102" s="51" t="s">
        <v>361</v>
      </c>
      <c r="B102" s="8"/>
      <c r="C102" s="48" t="s">
        <v>39</v>
      </c>
      <c r="D102">
        <v>35</v>
      </c>
      <c r="F102" s="9">
        <v>30500</v>
      </c>
    </row>
    <row r="103" spans="1:7" x14ac:dyDescent="0.3">
      <c r="A103" s="51" t="s">
        <v>361</v>
      </c>
      <c r="B103" s="8"/>
      <c r="C103" s="48" t="s">
        <v>599</v>
      </c>
      <c r="D103">
        <v>37</v>
      </c>
      <c r="F103" s="9">
        <v>24000</v>
      </c>
    </row>
    <row r="104" spans="1:7" x14ac:dyDescent="0.3">
      <c r="A104" s="51" t="s">
        <v>361</v>
      </c>
      <c r="B104" s="8"/>
      <c r="C104" s="48">
        <v>505</v>
      </c>
      <c r="D104">
        <v>38</v>
      </c>
      <c r="F104" s="9">
        <v>11500</v>
      </c>
    </row>
    <row r="105" spans="1:7" x14ac:dyDescent="0.3">
      <c r="A105" s="51" t="s">
        <v>361</v>
      </c>
      <c r="B105" s="8"/>
      <c r="C105" s="48" t="s">
        <v>606</v>
      </c>
      <c r="D105">
        <v>38</v>
      </c>
      <c r="F105" s="9">
        <v>15000</v>
      </c>
    </row>
    <row r="106" spans="1:7" x14ac:dyDescent="0.3">
      <c r="A106" s="51" t="s">
        <v>361</v>
      </c>
      <c r="B106" s="8"/>
      <c r="C106" s="48" t="s">
        <v>618</v>
      </c>
      <c r="D106">
        <v>39</v>
      </c>
      <c r="F106" s="9">
        <v>28000</v>
      </c>
    </row>
    <row r="107" spans="1:7" x14ac:dyDescent="0.3">
      <c r="A107" s="51" t="s">
        <v>361</v>
      </c>
      <c r="B107" s="8"/>
      <c r="C107" s="48" t="s">
        <v>631</v>
      </c>
      <c r="D107">
        <v>40</v>
      </c>
      <c r="F107" s="9">
        <v>30000</v>
      </c>
    </row>
    <row r="108" spans="1:7" x14ac:dyDescent="0.3">
      <c r="A108" s="51" t="s">
        <v>361</v>
      </c>
      <c r="B108" s="8"/>
      <c r="C108" s="48" t="s">
        <v>632</v>
      </c>
      <c r="D108">
        <v>40</v>
      </c>
      <c r="F108" s="9">
        <v>20000</v>
      </c>
    </row>
    <row r="109" spans="1:7" x14ac:dyDescent="0.3">
      <c r="A109" s="51" t="s">
        <v>361</v>
      </c>
      <c r="B109" s="8"/>
      <c r="C109" s="48" t="s">
        <v>626</v>
      </c>
      <c r="D109">
        <v>41</v>
      </c>
      <c r="G109" s="9">
        <v>31000</v>
      </c>
    </row>
    <row r="110" spans="1:7" x14ac:dyDescent="0.3">
      <c r="A110" s="51" t="s">
        <v>303</v>
      </c>
      <c r="B110" s="12"/>
      <c r="C110" s="11" t="s">
        <v>304</v>
      </c>
      <c r="D110">
        <v>20</v>
      </c>
      <c r="F110" s="9">
        <v>440000</v>
      </c>
    </row>
    <row r="111" spans="1:7" x14ac:dyDescent="0.3">
      <c r="A111" s="51" t="s">
        <v>303</v>
      </c>
      <c r="B111" s="8"/>
      <c r="C111" s="48"/>
      <c r="D111">
        <v>22</v>
      </c>
      <c r="F111" s="9">
        <v>1025000</v>
      </c>
    </row>
    <row r="112" spans="1:7" x14ac:dyDescent="0.3">
      <c r="A112" s="51" t="s">
        <v>303</v>
      </c>
      <c r="B112" s="8"/>
      <c r="C112" s="48"/>
      <c r="D112">
        <v>22</v>
      </c>
      <c r="F112" s="9">
        <v>975000</v>
      </c>
    </row>
    <row r="113" spans="1:7" x14ac:dyDescent="0.3">
      <c r="A113" s="51" t="s">
        <v>303</v>
      </c>
      <c r="B113" s="8"/>
      <c r="C113" s="48" t="s">
        <v>364</v>
      </c>
      <c r="D113">
        <v>22</v>
      </c>
      <c r="F113" s="9">
        <v>1200000</v>
      </c>
    </row>
    <row r="114" spans="1:7" x14ac:dyDescent="0.3">
      <c r="A114" s="51" t="s">
        <v>303</v>
      </c>
      <c r="B114" s="8"/>
      <c r="C114" s="48" t="s">
        <v>227</v>
      </c>
      <c r="D114">
        <v>24</v>
      </c>
      <c r="F114" s="9">
        <v>29800</v>
      </c>
    </row>
    <row r="115" spans="1:7" x14ac:dyDescent="0.3">
      <c r="A115" s="51" t="s">
        <v>303</v>
      </c>
      <c r="B115" s="8"/>
      <c r="C115" s="48" t="s">
        <v>195</v>
      </c>
      <c r="D115">
        <v>40</v>
      </c>
      <c r="F115" s="9">
        <v>500000</v>
      </c>
    </row>
    <row r="116" spans="1:7" x14ac:dyDescent="0.3">
      <c r="A116" s="51" t="s">
        <v>303</v>
      </c>
      <c r="B116" s="8"/>
      <c r="C116" s="48" t="s">
        <v>655</v>
      </c>
      <c r="D116">
        <v>41</v>
      </c>
      <c r="F116" s="9">
        <v>1000000</v>
      </c>
    </row>
    <row r="117" spans="1:7" x14ac:dyDescent="0.3">
      <c r="A117" s="51" t="s">
        <v>303</v>
      </c>
      <c r="B117" s="8"/>
      <c r="C117" s="48" t="s">
        <v>560</v>
      </c>
      <c r="D117">
        <v>41</v>
      </c>
      <c r="F117" s="9">
        <v>225500</v>
      </c>
    </row>
    <row r="118" spans="1:7" x14ac:dyDescent="0.3">
      <c r="A118" s="51" t="s">
        <v>303</v>
      </c>
      <c r="B118" s="8"/>
      <c r="C118" s="48" t="s">
        <v>659</v>
      </c>
      <c r="D118">
        <v>41</v>
      </c>
      <c r="F118" s="9">
        <v>100000</v>
      </c>
    </row>
    <row r="119" spans="1:7" x14ac:dyDescent="0.3">
      <c r="A119" s="51" t="s">
        <v>303</v>
      </c>
      <c r="B119" s="8"/>
      <c r="C119" s="48" t="s">
        <v>671</v>
      </c>
      <c r="D119">
        <v>42</v>
      </c>
      <c r="F119" s="9">
        <v>350000</v>
      </c>
    </row>
    <row r="120" spans="1:7" x14ac:dyDescent="0.3">
      <c r="A120" s="51" t="s">
        <v>303</v>
      </c>
      <c r="B120" s="12"/>
      <c r="C120" s="11"/>
      <c r="D120" t="s">
        <v>236</v>
      </c>
      <c r="G120" s="9">
        <v>3669200</v>
      </c>
    </row>
    <row r="121" spans="1:7" x14ac:dyDescent="0.3">
      <c r="A121" s="51" t="s">
        <v>303</v>
      </c>
      <c r="B121" s="8"/>
      <c r="C121" s="48" t="s">
        <v>559</v>
      </c>
      <c r="D121">
        <v>37</v>
      </c>
      <c r="G121" s="9">
        <v>750000</v>
      </c>
    </row>
    <row r="122" spans="1:7" x14ac:dyDescent="0.3">
      <c r="A122" s="51" t="s">
        <v>303</v>
      </c>
      <c r="B122" s="8"/>
      <c r="C122" s="48" t="s">
        <v>337</v>
      </c>
      <c r="D122">
        <v>37</v>
      </c>
      <c r="G122" s="9">
        <v>1650000</v>
      </c>
    </row>
    <row r="123" spans="1:7" x14ac:dyDescent="0.3">
      <c r="A123" s="51" t="s">
        <v>303</v>
      </c>
      <c r="B123" s="8"/>
      <c r="C123" s="48" t="s">
        <v>335</v>
      </c>
      <c r="D123">
        <v>37</v>
      </c>
      <c r="G123" s="9">
        <v>195000</v>
      </c>
    </row>
    <row r="124" spans="1:7" x14ac:dyDescent="0.3">
      <c r="A124" s="51" t="s">
        <v>303</v>
      </c>
      <c r="B124" s="8"/>
      <c r="C124" s="48" t="s">
        <v>335</v>
      </c>
      <c r="D124">
        <v>37</v>
      </c>
      <c r="G124" s="9">
        <v>3144500</v>
      </c>
    </row>
    <row r="125" spans="1:7" x14ac:dyDescent="0.3">
      <c r="A125" s="51" t="s">
        <v>303</v>
      </c>
      <c r="B125" s="8"/>
      <c r="C125" s="48" t="s">
        <v>589</v>
      </c>
      <c r="D125">
        <v>39</v>
      </c>
      <c r="G125" s="9">
        <v>500000</v>
      </c>
    </row>
    <row r="126" spans="1:7" x14ac:dyDescent="0.3">
      <c r="A126" s="51" t="s">
        <v>303</v>
      </c>
      <c r="B126" s="8"/>
      <c r="C126" s="48" t="s">
        <v>610</v>
      </c>
      <c r="D126">
        <v>39</v>
      </c>
      <c r="G126" s="9">
        <v>500000</v>
      </c>
    </row>
    <row r="127" spans="1:7" x14ac:dyDescent="0.3">
      <c r="A127" s="51" t="s">
        <v>303</v>
      </c>
      <c r="B127" s="8"/>
      <c r="C127" s="48" t="s">
        <v>610</v>
      </c>
      <c r="D127">
        <v>39</v>
      </c>
      <c r="G127" s="9">
        <v>500000</v>
      </c>
    </row>
    <row r="128" spans="1:7" x14ac:dyDescent="0.3">
      <c r="A128" s="51" t="s">
        <v>303</v>
      </c>
      <c r="B128" s="8"/>
      <c r="C128" s="48" t="s">
        <v>560</v>
      </c>
      <c r="D128">
        <v>41</v>
      </c>
      <c r="G128" s="9">
        <v>600000</v>
      </c>
    </row>
    <row r="129" spans="1:7" x14ac:dyDescent="0.3">
      <c r="A129" s="51" t="s">
        <v>303</v>
      </c>
      <c r="B129" s="8"/>
      <c r="C129" s="48" t="s">
        <v>654</v>
      </c>
      <c r="D129">
        <v>41</v>
      </c>
      <c r="G129" s="9">
        <v>1000000</v>
      </c>
    </row>
    <row r="130" spans="1:7" x14ac:dyDescent="0.3">
      <c r="A130" s="51" t="s">
        <v>303</v>
      </c>
      <c r="B130" s="8"/>
      <c r="C130" s="48" t="s">
        <v>656</v>
      </c>
      <c r="D130">
        <v>41</v>
      </c>
      <c r="G130" s="9">
        <v>912400</v>
      </c>
    </row>
    <row r="131" spans="1:7" x14ac:dyDescent="0.3">
      <c r="A131" s="51" t="s">
        <v>194</v>
      </c>
      <c r="B131" s="8"/>
      <c r="C131" s="48"/>
      <c r="D131">
        <f>IF(F131&gt;0,D130,0)</f>
        <v>41</v>
      </c>
      <c r="F131" s="9">
        <v>42800000</v>
      </c>
    </row>
    <row r="132" spans="1:7" ht="18" customHeight="1" x14ac:dyDescent="0.3">
      <c r="A132" s="51" t="s">
        <v>180</v>
      </c>
      <c r="B132" s="8"/>
      <c r="C132" s="48"/>
      <c r="D132">
        <f>IF(F132&gt;0,D131,0)</f>
        <v>41</v>
      </c>
      <c r="F132" s="9">
        <v>426830</v>
      </c>
    </row>
    <row r="133" spans="1:7" x14ac:dyDescent="0.3">
      <c r="A133" s="51" t="s">
        <v>180</v>
      </c>
      <c r="B133" s="8"/>
      <c r="C133" s="48" t="s">
        <v>300</v>
      </c>
      <c r="D133">
        <v>19</v>
      </c>
      <c r="G133" s="9">
        <v>10000</v>
      </c>
    </row>
    <row r="134" spans="1:7" x14ac:dyDescent="0.3">
      <c r="A134" s="51" t="s">
        <v>180</v>
      </c>
      <c r="B134" s="8"/>
      <c r="C134" s="48" t="s">
        <v>348</v>
      </c>
      <c r="D134">
        <v>22</v>
      </c>
      <c r="G134" s="9">
        <v>10000</v>
      </c>
    </row>
    <row r="135" spans="1:7" x14ac:dyDescent="0.3">
      <c r="A135" s="51" t="s">
        <v>180</v>
      </c>
      <c r="B135" s="8"/>
      <c r="C135" s="48" t="s">
        <v>410</v>
      </c>
      <c r="D135">
        <v>24</v>
      </c>
      <c r="G135" s="9">
        <v>10000</v>
      </c>
    </row>
    <row r="136" spans="1:7" x14ac:dyDescent="0.3">
      <c r="A136" s="51" t="s">
        <v>180</v>
      </c>
      <c r="B136" s="8">
        <v>42950</v>
      </c>
      <c r="C136" s="48" t="s">
        <v>548</v>
      </c>
      <c r="D136">
        <v>33</v>
      </c>
      <c r="G136" s="9">
        <v>90000</v>
      </c>
    </row>
    <row r="137" spans="1:7" x14ac:dyDescent="0.3">
      <c r="A137" s="51" t="s">
        <v>142</v>
      </c>
      <c r="B137" s="8"/>
      <c r="C137" s="48" t="s">
        <v>552</v>
      </c>
      <c r="D137">
        <v>33</v>
      </c>
      <c r="G137" s="9">
        <v>500000</v>
      </c>
    </row>
    <row r="138" spans="1:7" x14ac:dyDescent="0.3">
      <c r="A138" s="51" t="s">
        <v>142</v>
      </c>
      <c r="B138" s="8"/>
      <c r="C138" s="48" t="s">
        <v>528</v>
      </c>
      <c r="D138">
        <v>35</v>
      </c>
      <c r="G138" s="9">
        <v>2400000</v>
      </c>
    </row>
    <row r="139" spans="1:7" x14ac:dyDescent="0.3">
      <c r="A139" s="51" t="s">
        <v>142</v>
      </c>
      <c r="B139" s="8"/>
      <c r="C139" s="48" t="s">
        <v>569</v>
      </c>
      <c r="D139">
        <v>35</v>
      </c>
      <c r="G139" s="9">
        <v>500000</v>
      </c>
    </row>
    <row r="140" spans="1:7" x14ac:dyDescent="0.3">
      <c r="A140" s="51" t="s">
        <v>142</v>
      </c>
      <c r="B140" s="8"/>
      <c r="C140" s="48" t="s">
        <v>335</v>
      </c>
      <c r="D140">
        <v>38</v>
      </c>
      <c r="G140" s="9">
        <v>400000</v>
      </c>
    </row>
    <row r="141" spans="1:7" x14ac:dyDescent="0.3">
      <c r="A141" s="51" t="s">
        <v>142</v>
      </c>
      <c r="B141" s="8"/>
      <c r="C141" s="48" t="s">
        <v>569</v>
      </c>
      <c r="D141">
        <v>38</v>
      </c>
      <c r="G141" s="9">
        <v>33000</v>
      </c>
    </row>
    <row r="142" spans="1:7" x14ac:dyDescent="0.3">
      <c r="A142" s="51" t="s">
        <v>142</v>
      </c>
      <c r="B142" s="8"/>
      <c r="C142" s="48" t="s">
        <v>533</v>
      </c>
      <c r="D142">
        <v>38</v>
      </c>
      <c r="G142" s="9">
        <v>10000</v>
      </c>
    </row>
    <row r="143" spans="1:7" x14ac:dyDescent="0.3">
      <c r="A143" s="51" t="s">
        <v>142</v>
      </c>
      <c r="B143" s="8"/>
      <c r="C143" s="48" t="s">
        <v>642</v>
      </c>
      <c r="D143">
        <v>41</v>
      </c>
      <c r="G143" s="9">
        <v>89000</v>
      </c>
    </row>
    <row r="144" spans="1:7" x14ac:dyDescent="0.3">
      <c r="A144" s="51" t="s">
        <v>142</v>
      </c>
      <c r="B144" s="8"/>
      <c r="C144" s="48" t="s">
        <v>645</v>
      </c>
      <c r="D144">
        <v>41</v>
      </c>
      <c r="G144" s="9">
        <v>50000</v>
      </c>
    </row>
    <row r="145" spans="1:7" x14ac:dyDescent="0.3">
      <c r="A145" s="51" t="s">
        <v>143</v>
      </c>
      <c r="B145" s="8"/>
      <c r="C145" s="48"/>
      <c r="D145">
        <v>26</v>
      </c>
      <c r="G145" s="9">
        <v>1200000</v>
      </c>
    </row>
    <row r="146" spans="1:7" x14ac:dyDescent="0.3">
      <c r="A146" s="51" t="s">
        <v>141</v>
      </c>
      <c r="B146" s="8"/>
      <c r="C146" s="48" t="s">
        <v>567</v>
      </c>
      <c r="D146">
        <v>35</v>
      </c>
      <c r="F146" s="9">
        <v>3000000</v>
      </c>
    </row>
    <row r="147" spans="1:7" x14ac:dyDescent="0.3">
      <c r="A147" s="51" t="s">
        <v>141</v>
      </c>
      <c r="B147" s="8">
        <v>43010</v>
      </c>
      <c r="C147" s="48" t="s">
        <v>337</v>
      </c>
      <c r="D147">
        <v>38</v>
      </c>
      <c r="F147" s="9">
        <v>8600000</v>
      </c>
    </row>
    <row r="148" spans="1:7" x14ac:dyDescent="0.3">
      <c r="A148" s="51" t="s">
        <v>141</v>
      </c>
      <c r="B148" s="8"/>
      <c r="C148" s="48" t="s">
        <v>271</v>
      </c>
      <c r="D148">
        <v>38</v>
      </c>
      <c r="F148" s="9">
        <v>1000000</v>
      </c>
    </row>
    <row r="149" spans="1:7" x14ac:dyDescent="0.3">
      <c r="A149" s="51" t="s">
        <v>141</v>
      </c>
      <c r="B149" s="8"/>
      <c r="C149" s="48" t="s">
        <v>335</v>
      </c>
      <c r="D149">
        <v>38</v>
      </c>
      <c r="F149" s="9">
        <v>170000</v>
      </c>
    </row>
    <row r="150" spans="1:7" x14ac:dyDescent="0.3">
      <c r="A150" s="51" t="s">
        <v>141</v>
      </c>
      <c r="B150" s="8"/>
      <c r="C150" s="48" t="s">
        <v>350</v>
      </c>
      <c r="D150">
        <v>40</v>
      </c>
      <c r="F150" s="9">
        <v>30000</v>
      </c>
    </row>
    <row r="151" spans="1:7" x14ac:dyDescent="0.3">
      <c r="A151" s="51" t="s">
        <v>141</v>
      </c>
      <c r="B151" s="8"/>
      <c r="C151" s="48"/>
      <c r="D151">
        <v>35</v>
      </c>
      <c r="G151" s="9">
        <v>300000</v>
      </c>
    </row>
    <row r="152" spans="1:7" x14ac:dyDescent="0.3">
      <c r="A152" s="51" t="s">
        <v>141</v>
      </c>
      <c r="B152" s="8"/>
      <c r="C152" s="48" t="s">
        <v>572</v>
      </c>
      <c r="D152">
        <v>38</v>
      </c>
      <c r="G152" s="9">
        <v>10000</v>
      </c>
    </row>
    <row r="153" spans="1:7" x14ac:dyDescent="0.3">
      <c r="A153" s="51" t="s">
        <v>551</v>
      </c>
      <c r="B153" s="8"/>
      <c r="C153" s="48" t="s">
        <v>589</v>
      </c>
      <c r="D153">
        <v>37</v>
      </c>
      <c r="F153" s="9">
        <v>450000</v>
      </c>
    </row>
    <row r="154" spans="1:7" x14ac:dyDescent="0.3">
      <c r="A154" s="51" t="s">
        <v>551</v>
      </c>
      <c r="B154" s="12"/>
      <c r="C154" s="11"/>
      <c r="D154" t="s">
        <v>236</v>
      </c>
      <c r="G154" s="9">
        <v>596100</v>
      </c>
    </row>
    <row r="155" spans="1:7" x14ac:dyDescent="0.3">
      <c r="A155" s="51" t="s">
        <v>551</v>
      </c>
      <c r="B155" s="8"/>
      <c r="C155" s="48" t="s">
        <v>396</v>
      </c>
      <c r="D155">
        <v>37</v>
      </c>
      <c r="G155" s="9">
        <v>300000</v>
      </c>
    </row>
    <row r="156" spans="1:7" x14ac:dyDescent="0.3">
      <c r="A156" s="51" t="s">
        <v>551</v>
      </c>
      <c r="B156" s="8"/>
      <c r="C156" s="48" t="s">
        <v>396</v>
      </c>
      <c r="D156">
        <v>37</v>
      </c>
      <c r="G156" s="9">
        <v>150000</v>
      </c>
    </row>
    <row r="157" spans="1:7" x14ac:dyDescent="0.3">
      <c r="A157" s="51" t="s">
        <v>551</v>
      </c>
      <c r="B157" s="8"/>
      <c r="C157" s="48"/>
      <c r="D157">
        <v>39</v>
      </c>
      <c r="G157" s="9">
        <v>500000</v>
      </c>
    </row>
    <row r="158" spans="1:7" x14ac:dyDescent="0.3">
      <c r="A158" s="51" t="s">
        <v>392</v>
      </c>
      <c r="B158" s="8"/>
      <c r="C158" s="48"/>
      <c r="D158">
        <f>IF(F158&gt;0,D157,0)</f>
        <v>39</v>
      </c>
      <c r="F158" s="9">
        <v>2320000</v>
      </c>
    </row>
    <row r="159" spans="1:7" x14ac:dyDescent="0.3">
      <c r="A159" s="51" t="s">
        <v>392</v>
      </c>
      <c r="B159" s="8"/>
      <c r="C159" s="48" t="s">
        <v>266</v>
      </c>
      <c r="D159">
        <v>20</v>
      </c>
      <c r="G159" s="9">
        <v>500000</v>
      </c>
    </row>
    <row r="160" spans="1:7" x14ac:dyDescent="0.3">
      <c r="A160" s="51" t="s">
        <v>392</v>
      </c>
      <c r="B160" s="12"/>
      <c r="C160" s="11"/>
      <c r="D160">
        <v>21</v>
      </c>
      <c r="G160" s="9">
        <v>500000</v>
      </c>
    </row>
    <row r="161" spans="1:7" x14ac:dyDescent="0.3">
      <c r="A161" s="51" t="s">
        <v>392</v>
      </c>
      <c r="B161" s="8"/>
      <c r="C161" s="48" t="s">
        <v>335</v>
      </c>
      <c r="D161">
        <v>22</v>
      </c>
      <c r="G161" s="9">
        <v>200000</v>
      </c>
    </row>
    <row r="162" spans="1:7" x14ac:dyDescent="0.3">
      <c r="A162" s="51" t="s">
        <v>392</v>
      </c>
      <c r="B162" s="8"/>
      <c r="C162" s="48" t="s">
        <v>337</v>
      </c>
      <c r="D162">
        <v>22</v>
      </c>
      <c r="G162" s="9">
        <v>300000</v>
      </c>
    </row>
    <row r="163" spans="1:7" x14ac:dyDescent="0.3">
      <c r="A163" s="51" t="s">
        <v>392</v>
      </c>
      <c r="B163" s="8">
        <v>42829</v>
      </c>
      <c r="C163" s="48" t="s">
        <v>393</v>
      </c>
      <c r="D163">
        <v>24</v>
      </c>
      <c r="G163" s="9">
        <v>1000000</v>
      </c>
    </row>
    <row r="164" spans="1:7" x14ac:dyDescent="0.3">
      <c r="A164" s="51" t="s">
        <v>392</v>
      </c>
      <c r="B164" s="8"/>
      <c r="C164" s="48"/>
      <c r="D164">
        <v>27</v>
      </c>
      <c r="G164" s="9">
        <v>130000</v>
      </c>
    </row>
    <row r="165" spans="1:7" x14ac:dyDescent="0.3">
      <c r="A165" s="51" t="s">
        <v>392</v>
      </c>
      <c r="B165" s="8"/>
      <c r="C165" s="48"/>
      <c r="D165">
        <v>28</v>
      </c>
      <c r="G165" s="9">
        <v>200000</v>
      </c>
    </row>
    <row r="166" spans="1:7" x14ac:dyDescent="0.3">
      <c r="A166" s="51" t="s">
        <v>392</v>
      </c>
      <c r="B166" s="8"/>
      <c r="C166" s="48"/>
      <c r="D166">
        <v>28</v>
      </c>
      <c r="G166" s="9">
        <v>100000</v>
      </c>
    </row>
    <row r="167" spans="1:7" x14ac:dyDescent="0.3">
      <c r="A167" s="51" t="s">
        <v>677</v>
      </c>
      <c r="B167" s="8"/>
      <c r="C167" s="48">
        <v>283</v>
      </c>
      <c r="D167">
        <v>22</v>
      </c>
      <c r="F167" s="9">
        <v>1100000</v>
      </c>
    </row>
    <row r="168" spans="1:7" x14ac:dyDescent="0.3">
      <c r="A168" s="51" t="s">
        <v>677</v>
      </c>
      <c r="B168" s="8"/>
      <c r="C168" s="48"/>
      <c r="D168">
        <v>28</v>
      </c>
      <c r="F168" s="9">
        <v>656000</v>
      </c>
    </row>
    <row r="169" spans="1:7" x14ac:dyDescent="0.3">
      <c r="A169" s="51" t="s">
        <v>677</v>
      </c>
      <c r="B169" s="8"/>
      <c r="C169" s="48" t="s">
        <v>626</v>
      </c>
      <c r="D169">
        <v>40</v>
      </c>
      <c r="F169" s="9">
        <v>100000</v>
      </c>
    </row>
    <row r="170" spans="1:7" x14ac:dyDescent="0.3">
      <c r="A170" s="51" t="s">
        <v>677</v>
      </c>
      <c r="B170" s="8"/>
      <c r="C170" s="48" t="s">
        <v>640</v>
      </c>
      <c r="D170">
        <v>40</v>
      </c>
      <c r="F170" s="9">
        <v>32000</v>
      </c>
    </row>
    <row r="171" spans="1:7" x14ac:dyDescent="0.3">
      <c r="A171" s="51" t="s">
        <v>677</v>
      </c>
      <c r="B171" s="8"/>
      <c r="C171" s="48" t="s">
        <v>644</v>
      </c>
      <c r="D171">
        <v>41</v>
      </c>
      <c r="F171" s="9">
        <v>50000</v>
      </c>
    </row>
    <row r="172" spans="1:7" x14ac:dyDescent="0.3">
      <c r="A172" s="51" t="s">
        <v>677</v>
      </c>
      <c r="B172" s="8"/>
      <c r="C172" s="48" t="s">
        <v>651</v>
      </c>
      <c r="D172">
        <v>41</v>
      </c>
      <c r="F172" s="9">
        <v>100000</v>
      </c>
    </row>
    <row r="173" spans="1:7" x14ac:dyDescent="0.3">
      <c r="A173" s="51" t="s">
        <v>677</v>
      </c>
      <c r="B173" s="8"/>
      <c r="C173" s="48" t="s">
        <v>74</v>
      </c>
      <c r="D173">
        <v>41</v>
      </c>
      <c r="F173" s="9">
        <v>464000</v>
      </c>
    </row>
    <row r="174" spans="1:7" x14ac:dyDescent="0.3">
      <c r="A174" s="51" t="s">
        <v>677</v>
      </c>
      <c r="B174" s="8"/>
      <c r="C174" s="48" t="s">
        <v>652</v>
      </c>
      <c r="D174">
        <v>41</v>
      </c>
      <c r="F174" s="9">
        <v>48000</v>
      </c>
    </row>
    <row r="175" spans="1:7" x14ac:dyDescent="0.3">
      <c r="A175" s="51" t="s">
        <v>677</v>
      </c>
      <c r="B175" s="8"/>
      <c r="C175" s="48"/>
      <c r="D175" t="s">
        <v>236</v>
      </c>
      <c r="G175" s="9">
        <v>1141000</v>
      </c>
    </row>
    <row r="176" spans="1:7" x14ac:dyDescent="0.3">
      <c r="A176" s="51" t="s">
        <v>677</v>
      </c>
      <c r="B176" s="8"/>
      <c r="C176" s="48" t="s">
        <v>15</v>
      </c>
      <c r="D176">
        <v>38</v>
      </c>
      <c r="G176" s="9">
        <v>20000</v>
      </c>
    </row>
    <row r="177" spans="1:7" x14ac:dyDescent="0.3">
      <c r="A177" s="51" t="s">
        <v>677</v>
      </c>
      <c r="B177" s="8"/>
      <c r="C177" s="48" t="s">
        <v>626</v>
      </c>
      <c r="D177">
        <v>40</v>
      </c>
      <c r="G177" s="9">
        <v>400000</v>
      </c>
    </row>
    <row r="178" spans="1:7" x14ac:dyDescent="0.3">
      <c r="A178" s="51" t="s">
        <v>677</v>
      </c>
      <c r="B178" s="8"/>
      <c r="C178" s="48" t="s">
        <v>627</v>
      </c>
      <c r="D178">
        <v>40</v>
      </c>
      <c r="G178" s="9">
        <v>500000</v>
      </c>
    </row>
    <row r="179" spans="1:7" x14ac:dyDescent="0.3">
      <c r="A179" s="51" t="s">
        <v>677</v>
      </c>
      <c r="B179" s="8"/>
      <c r="C179" s="48" t="s">
        <v>660</v>
      </c>
      <c r="D179">
        <v>41</v>
      </c>
      <c r="G179" s="9">
        <v>464000</v>
      </c>
    </row>
    <row r="180" spans="1:7" x14ac:dyDescent="0.3">
      <c r="A180" s="51" t="s">
        <v>144</v>
      </c>
      <c r="B180" s="8"/>
      <c r="C180" s="48"/>
      <c r="D180">
        <v>41</v>
      </c>
      <c r="G180" s="9">
        <v>4000000</v>
      </c>
    </row>
    <row r="181" spans="1:7" x14ac:dyDescent="0.3">
      <c r="A181" s="51" t="s">
        <v>145</v>
      </c>
      <c r="B181" s="8">
        <v>42821</v>
      </c>
      <c r="C181" s="48" t="s">
        <v>335</v>
      </c>
      <c r="D181">
        <v>23</v>
      </c>
      <c r="F181" s="9">
        <v>1000000</v>
      </c>
    </row>
    <row r="182" spans="1:7" x14ac:dyDescent="0.3">
      <c r="A182" s="51" t="s">
        <v>145</v>
      </c>
      <c r="B182" s="8"/>
      <c r="C182" s="48"/>
      <c r="D182">
        <v>25</v>
      </c>
      <c r="F182" s="9">
        <v>966000</v>
      </c>
    </row>
    <row r="183" spans="1:7" x14ac:dyDescent="0.3">
      <c r="A183" s="51" t="s">
        <v>145</v>
      </c>
      <c r="B183" s="8"/>
      <c r="C183" s="48"/>
      <c r="D183" t="s">
        <v>236</v>
      </c>
      <c r="G183" s="9">
        <v>1769000</v>
      </c>
    </row>
    <row r="184" spans="1:7" x14ac:dyDescent="0.3">
      <c r="A184" s="51" t="s">
        <v>678</v>
      </c>
      <c r="B184" s="8"/>
      <c r="C184" s="48"/>
      <c r="D184" t="str">
        <f>IF(F184&gt;0,D183,0)</f>
        <v>Op</v>
      </c>
      <c r="F184" s="9">
        <v>70000</v>
      </c>
    </row>
    <row r="185" spans="1:7" x14ac:dyDescent="0.3">
      <c r="A185" s="51" t="s">
        <v>146</v>
      </c>
      <c r="B185" s="8"/>
      <c r="C185" s="48" t="s">
        <v>278</v>
      </c>
      <c r="D185" t="str">
        <f>IF(F185&gt;0,D184,0)</f>
        <v>Op</v>
      </c>
      <c r="F185" s="9">
        <v>290000</v>
      </c>
    </row>
    <row r="186" spans="1:7" x14ac:dyDescent="0.3">
      <c r="A186" s="51" t="s">
        <v>146</v>
      </c>
      <c r="B186" s="8"/>
      <c r="C186" s="48" t="s">
        <v>256</v>
      </c>
      <c r="D186" t="str">
        <f>IF(F186&gt;0,D185,0)</f>
        <v>Op</v>
      </c>
      <c r="F186" s="9">
        <v>10000</v>
      </c>
    </row>
    <row r="187" spans="1:7" x14ac:dyDescent="0.3">
      <c r="A187" s="51" t="s">
        <v>146</v>
      </c>
      <c r="B187" s="8"/>
      <c r="C187" s="48" t="s">
        <v>326</v>
      </c>
      <c r="D187">
        <v>21</v>
      </c>
      <c r="F187" s="9">
        <v>2220960</v>
      </c>
    </row>
    <row r="188" spans="1:7" x14ac:dyDescent="0.3">
      <c r="A188" s="51" t="s">
        <v>146</v>
      </c>
      <c r="B188" s="8"/>
      <c r="C188" s="48" t="s">
        <v>528</v>
      </c>
      <c r="D188">
        <v>35</v>
      </c>
      <c r="F188" s="9">
        <v>4018000</v>
      </c>
    </row>
    <row r="189" spans="1:7" x14ac:dyDescent="0.3">
      <c r="A189" s="51" t="s">
        <v>146</v>
      </c>
      <c r="B189" s="8"/>
      <c r="C189" s="48"/>
      <c r="D189" t="s">
        <v>236</v>
      </c>
      <c r="G189" s="9">
        <v>4132100</v>
      </c>
    </row>
    <row r="190" spans="1:7" x14ac:dyDescent="0.3">
      <c r="A190" s="51" t="s">
        <v>146</v>
      </c>
      <c r="B190" s="8">
        <v>42754</v>
      </c>
      <c r="C190" s="48" t="s">
        <v>262</v>
      </c>
      <c r="D190">
        <v>17</v>
      </c>
      <c r="G190" s="9">
        <v>20000</v>
      </c>
    </row>
    <row r="191" spans="1:7" x14ac:dyDescent="0.3">
      <c r="A191" s="51" t="s">
        <v>146</v>
      </c>
      <c r="B191" s="8">
        <v>42765</v>
      </c>
      <c r="C191" s="48" t="s">
        <v>274</v>
      </c>
      <c r="D191">
        <v>18</v>
      </c>
      <c r="G191" s="9">
        <v>7000</v>
      </c>
    </row>
    <row r="192" spans="1:7" x14ac:dyDescent="0.3">
      <c r="A192" s="51" t="s">
        <v>146</v>
      </c>
      <c r="B192" s="8"/>
      <c r="C192" s="48" t="s">
        <v>293</v>
      </c>
      <c r="D192">
        <v>19</v>
      </c>
      <c r="G192" s="9">
        <v>75000</v>
      </c>
    </row>
    <row r="193" spans="1:7" x14ac:dyDescent="0.3">
      <c r="A193" s="51" t="s">
        <v>146</v>
      </c>
      <c r="B193" s="8"/>
      <c r="C193" s="48" t="s">
        <v>295</v>
      </c>
      <c r="D193">
        <v>19</v>
      </c>
      <c r="G193" s="9">
        <v>15000</v>
      </c>
    </row>
    <row r="194" spans="1:7" x14ac:dyDescent="0.3">
      <c r="A194" s="51" t="s">
        <v>146</v>
      </c>
      <c r="B194" s="12"/>
      <c r="C194" s="11" t="s">
        <v>323</v>
      </c>
      <c r="D194">
        <v>21</v>
      </c>
      <c r="G194" s="9">
        <v>1000</v>
      </c>
    </row>
    <row r="195" spans="1:7" x14ac:dyDescent="0.3">
      <c r="A195" s="51" t="s">
        <v>146</v>
      </c>
      <c r="B195" s="8"/>
      <c r="C195" s="48" t="s">
        <v>344</v>
      </c>
      <c r="D195">
        <v>22</v>
      </c>
      <c r="G195" s="9">
        <v>215000</v>
      </c>
    </row>
    <row r="196" spans="1:7" x14ac:dyDescent="0.3">
      <c r="A196" s="51" t="s">
        <v>146</v>
      </c>
      <c r="B196" s="8"/>
      <c r="C196" s="48" t="s">
        <v>571</v>
      </c>
      <c r="D196">
        <v>35</v>
      </c>
      <c r="G196" s="9">
        <v>15000</v>
      </c>
    </row>
    <row r="197" spans="1:7" x14ac:dyDescent="0.3">
      <c r="A197" s="51" t="s">
        <v>146</v>
      </c>
      <c r="B197" s="8"/>
      <c r="C197" s="48" t="s">
        <v>572</v>
      </c>
      <c r="D197">
        <v>35</v>
      </c>
      <c r="G197" s="9">
        <v>2200</v>
      </c>
    </row>
    <row r="198" spans="1:7" x14ac:dyDescent="0.3">
      <c r="A198" s="51" t="s">
        <v>19</v>
      </c>
      <c r="B198" s="8"/>
      <c r="C198" s="48"/>
      <c r="D198">
        <v>27</v>
      </c>
      <c r="F198" s="9">
        <v>3040000</v>
      </c>
    </row>
    <row r="199" spans="1:7" x14ac:dyDescent="0.3">
      <c r="A199" s="51" t="s">
        <v>19</v>
      </c>
      <c r="B199" s="8"/>
      <c r="C199" s="48" t="s">
        <v>457</v>
      </c>
      <c r="D199">
        <v>27</v>
      </c>
      <c r="G199" s="9">
        <v>500000</v>
      </c>
    </row>
    <row r="200" spans="1:7" x14ac:dyDescent="0.3">
      <c r="A200" s="51" t="s">
        <v>19</v>
      </c>
      <c r="B200" s="8"/>
      <c r="C200" s="48"/>
      <c r="D200">
        <v>28</v>
      </c>
      <c r="G200" s="9">
        <v>10000</v>
      </c>
    </row>
    <row r="201" spans="1:7" x14ac:dyDescent="0.3">
      <c r="A201" s="51" t="s">
        <v>149</v>
      </c>
      <c r="B201" s="8"/>
      <c r="C201" s="48" t="s">
        <v>463</v>
      </c>
      <c r="D201">
        <v>27</v>
      </c>
      <c r="F201" s="9">
        <v>200000</v>
      </c>
    </row>
    <row r="202" spans="1:7" x14ac:dyDescent="0.3">
      <c r="A202" s="51" t="s">
        <v>149</v>
      </c>
      <c r="B202" s="8"/>
      <c r="C202" s="48" t="s">
        <v>481</v>
      </c>
      <c r="D202">
        <v>28</v>
      </c>
      <c r="F202" s="9">
        <v>285000</v>
      </c>
    </row>
    <row r="203" spans="1:7" x14ac:dyDescent="0.3">
      <c r="A203" s="51" t="s">
        <v>149</v>
      </c>
      <c r="B203" s="8"/>
      <c r="C203" s="48"/>
      <c r="D203">
        <v>28</v>
      </c>
      <c r="F203" s="9">
        <v>415000</v>
      </c>
    </row>
    <row r="204" spans="1:7" x14ac:dyDescent="0.3">
      <c r="A204" s="51" t="s">
        <v>149</v>
      </c>
      <c r="B204" s="8"/>
      <c r="C204" s="48" t="s">
        <v>387</v>
      </c>
      <c r="D204">
        <v>28</v>
      </c>
      <c r="F204" s="9">
        <v>200000</v>
      </c>
    </row>
    <row r="205" spans="1:7" x14ac:dyDescent="0.3">
      <c r="A205" s="51" t="s">
        <v>149</v>
      </c>
      <c r="B205" s="8"/>
      <c r="C205" s="48" t="s">
        <v>489</v>
      </c>
      <c r="D205">
        <v>28</v>
      </c>
      <c r="F205" s="9">
        <v>50000</v>
      </c>
    </row>
    <row r="206" spans="1:7" x14ac:dyDescent="0.3">
      <c r="A206" s="51" t="s">
        <v>149</v>
      </c>
      <c r="B206" s="8"/>
      <c r="C206" s="48" t="s">
        <v>335</v>
      </c>
      <c r="D206">
        <v>33</v>
      </c>
      <c r="F206" s="9">
        <v>50000</v>
      </c>
    </row>
    <row r="207" spans="1:7" x14ac:dyDescent="0.3">
      <c r="A207" s="51" t="s">
        <v>149</v>
      </c>
      <c r="B207" s="8"/>
      <c r="C207" s="48" t="s">
        <v>421</v>
      </c>
      <c r="D207">
        <v>25</v>
      </c>
      <c r="G207" s="9">
        <v>50000</v>
      </c>
    </row>
    <row r="208" spans="1:7" x14ac:dyDescent="0.3">
      <c r="A208" s="51" t="s">
        <v>149</v>
      </c>
      <c r="B208" s="8"/>
      <c r="C208" s="48" t="s">
        <v>431</v>
      </c>
      <c r="D208">
        <v>25</v>
      </c>
      <c r="G208" s="9">
        <v>1275000</v>
      </c>
    </row>
    <row r="209" spans="1:7" x14ac:dyDescent="0.3">
      <c r="A209" s="51" t="s">
        <v>239</v>
      </c>
      <c r="B209" s="8"/>
      <c r="C209" s="48"/>
      <c r="D209">
        <f>IF(F209&gt;0,D208,0)</f>
        <v>25</v>
      </c>
      <c r="F209" s="9">
        <v>200000</v>
      </c>
    </row>
    <row r="210" spans="1:7" x14ac:dyDescent="0.3">
      <c r="A210" s="51" t="s">
        <v>239</v>
      </c>
      <c r="B210" s="8"/>
      <c r="C210" s="48"/>
      <c r="D210">
        <v>31</v>
      </c>
      <c r="G210" s="9">
        <v>200000</v>
      </c>
    </row>
    <row r="211" spans="1:7" x14ac:dyDescent="0.3">
      <c r="A211" s="51" t="s">
        <v>20</v>
      </c>
      <c r="B211" s="12"/>
      <c r="C211" s="11" t="s">
        <v>314</v>
      </c>
      <c r="D211">
        <v>20</v>
      </c>
      <c r="F211" s="9">
        <v>1100000</v>
      </c>
    </row>
    <row r="212" spans="1:7" x14ac:dyDescent="0.3">
      <c r="A212" s="51" t="s">
        <v>20</v>
      </c>
      <c r="B212" s="12"/>
      <c r="C212" s="11" t="s">
        <v>316</v>
      </c>
      <c r="D212">
        <v>20</v>
      </c>
      <c r="F212" s="9">
        <v>942000</v>
      </c>
    </row>
    <row r="213" spans="1:7" x14ac:dyDescent="0.3">
      <c r="A213" s="51" t="s">
        <v>20</v>
      </c>
      <c r="B213" s="8"/>
      <c r="C213" s="48" t="s">
        <v>316</v>
      </c>
      <c r="D213">
        <v>21</v>
      </c>
      <c r="F213" s="9">
        <v>125000</v>
      </c>
    </row>
    <row r="214" spans="1:7" x14ac:dyDescent="0.3">
      <c r="A214" s="51" t="s">
        <v>20</v>
      </c>
      <c r="B214" s="8">
        <v>42820</v>
      </c>
      <c r="C214" s="48" t="s">
        <v>335</v>
      </c>
      <c r="D214">
        <v>23</v>
      </c>
      <c r="F214" s="9">
        <v>1500000</v>
      </c>
    </row>
    <row r="215" spans="1:7" x14ac:dyDescent="0.3">
      <c r="A215" s="51" t="s">
        <v>20</v>
      </c>
      <c r="B215" s="8"/>
      <c r="C215" s="48"/>
      <c r="D215">
        <v>25</v>
      </c>
      <c r="F215" s="9">
        <v>100000</v>
      </c>
    </row>
    <row r="216" spans="1:7" x14ac:dyDescent="0.3">
      <c r="A216" s="51" t="s">
        <v>20</v>
      </c>
      <c r="B216" s="8"/>
      <c r="C216" s="48" t="s">
        <v>419</v>
      </c>
      <c r="D216">
        <v>25</v>
      </c>
      <c r="F216" s="9">
        <v>500000</v>
      </c>
    </row>
    <row r="217" spans="1:7" x14ac:dyDescent="0.3">
      <c r="A217" s="51" t="s">
        <v>20</v>
      </c>
      <c r="B217" s="8"/>
      <c r="C217" s="48" t="s">
        <v>455</v>
      </c>
      <c r="D217">
        <v>26</v>
      </c>
      <c r="F217" s="9">
        <v>500000</v>
      </c>
    </row>
    <row r="218" spans="1:7" x14ac:dyDescent="0.3">
      <c r="A218" s="51" t="s">
        <v>20</v>
      </c>
      <c r="B218" s="8"/>
      <c r="C218" s="48" t="s">
        <v>434</v>
      </c>
      <c r="D218">
        <v>28</v>
      </c>
      <c r="F218" s="9">
        <v>2500000</v>
      </c>
    </row>
    <row r="219" spans="1:7" x14ac:dyDescent="0.3">
      <c r="A219" s="51" t="s">
        <v>20</v>
      </c>
      <c r="B219" s="8"/>
      <c r="C219" s="48" t="s">
        <v>434</v>
      </c>
      <c r="D219">
        <v>28</v>
      </c>
      <c r="F219" s="9">
        <v>300000</v>
      </c>
    </row>
    <row r="220" spans="1:7" x14ac:dyDescent="0.3">
      <c r="A220" s="51" t="s">
        <v>20</v>
      </c>
      <c r="B220" s="8"/>
      <c r="C220" s="48"/>
      <c r="D220">
        <v>33</v>
      </c>
      <c r="F220" s="9">
        <v>1000000</v>
      </c>
    </row>
    <row r="221" spans="1:7" x14ac:dyDescent="0.3">
      <c r="A221" s="51" t="s">
        <v>20</v>
      </c>
      <c r="B221" s="8">
        <v>42968</v>
      </c>
      <c r="C221" s="48"/>
      <c r="D221">
        <v>34</v>
      </c>
      <c r="F221" s="9">
        <v>4205960</v>
      </c>
    </row>
    <row r="222" spans="1:7" x14ac:dyDescent="0.3">
      <c r="A222" s="51" t="s">
        <v>20</v>
      </c>
      <c r="B222" s="8"/>
      <c r="C222" s="48" t="s">
        <v>387</v>
      </c>
      <c r="D222">
        <v>34</v>
      </c>
      <c r="F222" s="9">
        <v>1113000</v>
      </c>
    </row>
    <row r="223" spans="1:7" x14ac:dyDescent="0.3">
      <c r="A223" s="51" t="s">
        <v>20</v>
      </c>
      <c r="B223" s="8"/>
      <c r="C223" s="48" t="s">
        <v>335</v>
      </c>
      <c r="D223">
        <v>34</v>
      </c>
      <c r="F223" s="9">
        <v>487000</v>
      </c>
    </row>
    <row r="224" spans="1:7" x14ac:dyDescent="0.3">
      <c r="A224" s="51" t="s">
        <v>20</v>
      </c>
      <c r="B224" s="8" t="s">
        <v>557</v>
      </c>
      <c r="C224" s="48" t="s">
        <v>387</v>
      </c>
      <c r="D224">
        <v>34</v>
      </c>
      <c r="F224" s="9">
        <v>1000000</v>
      </c>
    </row>
    <row r="225" spans="1:7" x14ac:dyDescent="0.3">
      <c r="A225" s="51" t="s">
        <v>20</v>
      </c>
      <c r="B225" s="8"/>
      <c r="C225" s="48" t="s">
        <v>560</v>
      </c>
      <c r="D225">
        <v>34</v>
      </c>
      <c r="F225" s="9">
        <v>500000</v>
      </c>
    </row>
    <row r="226" spans="1:7" x14ac:dyDescent="0.3">
      <c r="A226" s="51" t="s">
        <v>20</v>
      </c>
      <c r="B226" s="8"/>
      <c r="C226" s="48"/>
      <c r="D226">
        <v>34</v>
      </c>
      <c r="F226" s="9">
        <v>500000</v>
      </c>
    </row>
    <row r="227" spans="1:7" x14ac:dyDescent="0.3">
      <c r="A227" s="51" t="s">
        <v>20</v>
      </c>
      <c r="B227" s="8"/>
      <c r="C227" s="48" t="s">
        <v>626</v>
      </c>
      <c r="D227">
        <v>40</v>
      </c>
      <c r="F227" s="9">
        <v>400000</v>
      </c>
    </row>
    <row r="228" spans="1:7" x14ac:dyDescent="0.3">
      <c r="A228" s="51" t="s">
        <v>20</v>
      </c>
      <c r="B228" s="8"/>
      <c r="C228" s="48" t="s">
        <v>294</v>
      </c>
      <c r="D228">
        <v>20</v>
      </c>
      <c r="G228" s="9">
        <v>2700000</v>
      </c>
    </row>
    <row r="229" spans="1:7" x14ac:dyDescent="0.3">
      <c r="A229" s="51" t="s">
        <v>20</v>
      </c>
      <c r="B229" s="8"/>
      <c r="C229" s="48" t="s">
        <v>294</v>
      </c>
      <c r="D229">
        <v>20</v>
      </c>
      <c r="G229" s="9">
        <v>500000</v>
      </c>
    </row>
    <row r="230" spans="1:7" x14ac:dyDescent="0.3">
      <c r="A230" s="51" t="s">
        <v>20</v>
      </c>
      <c r="B230" s="8"/>
      <c r="C230" s="48" t="s">
        <v>416</v>
      </c>
      <c r="D230">
        <v>25</v>
      </c>
      <c r="G230" s="9">
        <v>1000000</v>
      </c>
    </row>
    <row r="231" spans="1:7" x14ac:dyDescent="0.3">
      <c r="A231" s="51" t="s">
        <v>20</v>
      </c>
      <c r="B231" s="8"/>
      <c r="C231" s="48" t="s">
        <v>405</v>
      </c>
      <c r="D231">
        <v>31</v>
      </c>
      <c r="G231" s="9">
        <v>4000</v>
      </c>
    </row>
    <row r="232" spans="1:7" x14ac:dyDescent="0.3">
      <c r="A232" s="51" t="s">
        <v>20</v>
      </c>
      <c r="B232" s="8"/>
      <c r="C232" s="48" t="s">
        <v>212</v>
      </c>
      <c r="D232">
        <v>31</v>
      </c>
      <c r="G232" s="41">
        <v>3300000</v>
      </c>
    </row>
    <row r="233" spans="1:7" x14ac:dyDescent="0.3">
      <c r="A233" s="51" t="s">
        <v>20</v>
      </c>
      <c r="B233" s="8">
        <v>42968</v>
      </c>
      <c r="C233" s="48"/>
      <c r="D233">
        <v>34</v>
      </c>
      <c r="G233" s="9">
        <v>1927800</v>
      </c>
    </row>
    <row r="234" spans="1:7" x14ac:dyDescent="0.3">
      <c r="A234" s="51" t="s">
        <v>20</v>
      </c>
      <c r="B234" s="8"/>
      <c r="C234" s="48"/>
      <c r="D234">
        <v>34</v>
      </c>
      <c r="G234" s="9">
        <v>1189120</v>
      </c>
    </row>
    <row r="235" spans="1:7" x14ac:dyDescent="0.3">
      <c r="A235" s="51" t="s">
        <v>20</v>
      </c>
      <c r="B235" s="8"/>
      <c r="C235" s="48"/>
      <c r="D235">
        <v>34</v>
      </c>
      <c r="G235" s="9">
        <v>413600</v>
      </c>
    </row>
    <row r="236" spans="1:7" x14ac:dyDescent="0.3">
      <c r="A236" s="51" t="s">
        <v>20</v>
      </c>
      <c r="B236" s="8"/>
      <c r="C236" s="48"/>
      <c r="D236">
        <v>34</v>
      </c>
      <c r="G236" s="9">
        <v>675360</v>
      </c>
    </row>
    <row r="237" spans="1:7" x14ac:dyDescent="0.3">
      <c r="A237" s="51" t="s">
        <v>20</v>
      </c>
      <c r="B237" s="8"/>
      <c r="C237" s="48"/>
      <c r="D237">
        <v>34</v>
      </c>
      <c r="G237" s="9">
        <v>4000000</v>
      </c>
    </row>
    <row r="238" spans="1:7" x14ac:dyDescent="0.3">
      <c r="A238" s="51" t="s">
        <v>20</v>
      </c>
      <c r="B238" s="8"/>
      <c r="C238" s="48" t="s">
        <v>559</v>
      </c>
      <c r="D238">
        <v>34</v>
      </c>
      <c r="G238" s="9">
        <v>1860000</v>
      </c>
    </row>
    <row r="239" spans="1:7" x14ac:dyDescent="0.3">
      <c r="A239" s="51" t="s">
        <v>20</v>
      </c>
      <c r="B239" s="8"/>
      <c r="C239" s="48" t="s">
        <v>559</v>
      </c>
      <c r="D239">
        <v>34</v>
      </c>
      <c r="G239" s="9">
        <v>617600</v>
      </c>
    </row>
    <row r="240" spans="1:7" x14ac:dyDescent="0.3">
      <c r="A240" s="51" t="s">
        <v>22</v>
      </c>
      <c r="B240" s="8">
        <v>42844</v>
      </c>
      <c r="C240" s="48" t="s">
        <v>434</v>
      </c>
      <c r="D240">
        <v>26</v>
      </c>
      <c r="F240" s="9">
        <v>100000</v>
      </c>
    </row>
    <row r="241" spans="1:7" x14ac:dyDescent="0.3">
      <c r="A241" s="51" t="s">
        <v>22</v>
      </c>
      <c r="B241" s="8">
        <v>42874</v>
      </c>
      <c r="C241" s="48" t="s">
        <v>455</v>
      </c>
      <c r="D241">
        <v>29</v>
      </c>
      <c r="F241" s="9">
        <v>500000</v>
      </c>
    </row>
    <row r="242" spans="1:7" x14ac:dyDescent="0.3">
      <c r="A242" s="51" t="s">
        <v>22</v>
      </c>
      <c r="B242" s="8"/>
      <c r="C242" s="48" t="s">
        <v>455</v>
      </c>
      <c r="D242">
        <v>30</v>
      </c>
      <c r="F242" s="9">
        <v>500000</v>
      </c>
    </row>
    <row r="243" spans="1:7" x14ac:dyDescent="0.3">
      <c r="A243" s="51" t="s">
        <v>22</v>
      </c>
      <c r="B243" s="8">
        <v>42927</v>
      </c>
      <c r="C243" s="48" t="s">
        <v>521</v>
      </c>
      <c r="D243">
        <v>30</v>
      </c>
      <c r="F243" s="9">
        <v>2400000</v>
      </c>
    </row>
    <row r="244" spans="1:7" x14ac:dyDescent="0.3">
      <c r="A244" s="51" t="s">
        <v>22</v>
      </c>
      <c r="B244" s="8"/>
      <c r="C244" s="48" t="s">
        <v>540</v>
      </c>
      <c r="D244">
        <v>32</v>
      </c>
      <c r="G244" s="9">
        <v>39000</v>
      </c>
    </row>
    <row r="245" spans="1:7" x14ac:dyDescent="0.3">
      <c r="A245" s="51" t="s">
        <v>24</v>
      </c>
      <c r="B245" s="8"/>
      <c r="C245" s="48" t="s">
        <v>424</v>
      </c>
      <c r="D245">
        <v>25</v>
      </c>
      <c r="F245" s="9">
        <v>50000</v>
      </c>
    </row>
    <row r="246" spans="1:7" x14ac:dyDescent="0.3">
      <c r="A246" s="51" t="s">
        <v>24</v>
      </c>
      <c r="B246" s="8"/>
      <c r="C246" s="48"/>
      <c r="D246">
        <v>25</v>
      </c>
      <c r="F246" s="9">
        <v>550000</v>
      </c>
    </row>
    <row r="247" spans="1:7" x14ac:dyDescent="0.3">
      <c r="A247" s="51" t="s">
        <v>24</v>
      </c>
      <c r="B247" s="8">
        <v>42926</v>
      </c>
      <c r="C247" s="48" t="s">
        <v>520</v>
      </c>
      <c r="D247">
        <v>30</v>
      </c>
      <c r="F247" s="9">
        <v>200000</v>
      </c>
    </row>
    <row r="248" spans="1:7" x14ac:dyDescent="0.3">
      <c r="A248" s="51" t="s">
        <v>24</v>
      </c>
      <c r="B248" s="8">
        <v>42926</v>
      </c>
      <c r="C248" s="48" t="s">
        <v>520</v>
      </c>
      <c r="D248">
        <v>30</v>
      </c>
      <c r="F248" s="9">
        <v>500000</v>
      </c>
    </row>
    <row r="249" spans="1:7" x14ac:dyDescent="0.3">
      <c r="A249" s="51" t="s">
        <v>24</v>
      </c>
      <c r="B249" s="8"/>
      <c r="C249" s="48"/>
      <c r="D249">
        <v>25</v>
      </c>
      <c r="G249" s="9">
        <v>1290000</v>
      </c>
    </row>
    <row r="250" spans="1:7" x14ac:dyDescent="0.3">
      <c r="A250" s="51" t="s">
        <v>24</v>
      </c>
      <c r="B250" s="8"/>
      <c r="C250" s="48"/>
      <c r="D250">
        <v>25</v>
      </c>
      <c r="G250" s="9">
        <v>44000</v>
      </c>
    </row>
    <row r="251" spans="1:7" x14ac:dyDescent="0.3">
      <c r="A251" s="51" t="s">
        <v>24</v>
      </c>
      <c r="B251" s="8"/>
      <c r="C251" s="48"/>
      <c r="D251">
        <v>25</v>
      </c>
      <c r="G251" s="9">
        <v>200000</v>
      </c>
    </row>
    <row r="252" spans="1:7" x14ac:dyDescent="0.3">
      <c r="A252" s="51" t="s">
        <v>24</v>
      </c>
      <c r="B252" s="8"/>
      <c r="C252" s="48"/>
      <c r="D252">
        <v>25</v>
      </c>
      <c r="G252" s="9">
        <v>100000</v>
      </c>
    </row>
    <row r="253" spans="1:7" x14ac:dyDescent="0.3">
      <c r="A253" s="51" t="s">
        <v>26</v>
      </c>
      <c r="B253" s="8"/>
      <c r="C253" s="48"/>
      <c r="D253" s="48" t="s">
        <v>236</v>
      </c>
      <c r="E253" s="48"/>
      <c r="F253" s="9">
        <v>382000</v>
      </c>
    </row>
    <row r="254" spans="1:7" x14ac:dyDescent="0.3">
      <c r="A254" s="51" t="s">
        <v>26</v>
      </c>
      <c r="B254" s="8"/>
      <c r="C254" s="48" t="s">
        <v>450</v>
      </c>
      <c r="D254">
        <v>26</v>
      </c>
      <c r="F254" s="9">
        <v>2050000</v>
      </c>
    </row>
    <row r="255" spans="1:7" x14ac:dyDescent="0.3">
      <c r="A255" s="51" t="s">
        <v>26</v>
      </c>
      <c r="B255" s="8"/>
      <c r="C255" s="48" t="s">
        <v>448</v>
      </c>
      <c r="D255">
        <v>26</v>
      </c>
      <c r="G255" s="9">
        <v>200000</v>
      </c>
    </row>
    <row r="256" spans="1:7" x14ac:dyDescent="0.3">
      <c r="A256" s="51" t="s">
        <v>679</v>
      </c>
      <c r="B256" s="8"/>
      <c r="C256" s="48" t="s">
        <v>404</v>
      </c>
      <c r="D256">
        <v>25</v>
      </c>
      <c r="F256" s="9">
        <v>1000000</v>
      </c>
    </row>
    <row r="257" spans="1:7" x14ac:dyDescent="0.3">
      <c r="A257" s="51" t="s">
        <v>679</v>
      </c>
      <c r="B257" s="8"/>
      <c r="C257" s="48" t="s">
        <v>448</v>
      </c>
      <c r="D257">
        <v>26</v>
      </c>
      <c r="F257" s="9">
        <v>1200000</v>
      </c>
    </row>
    <row r="258" spans="1:7" x14ac:dyDescent="0.3">
      <c r="A258" s="51" t="s">
        <v>679</v>
      </c>
      <c r="B258" s="8"/>
      <c r="C258" s="48" t="s">
        <v>448</v>
      </c>
      <c r="D258">
        <v>26</v>
      </c>
      <c r="F258" s="9">
        <v>2487300</v>
      </c>
    </row>
    <row r="259" spans="1:7" x14ac:dyDescent="0.3">
      <c r="A259" s="51" t="s">
        <v>679</v>
      </c>
      <c r="B259" s="8">
        <v>42853</v>
      </c>
      <c r="C259" s="48" t="s">
        <v>404</v>
      </c>
      <c r="D259">
        <v>27</v>
      </c>
      <c r="F259" s="9">
        <v>1045000</v>
      </c>
    </row>
    <row r="260" spans="1:7" x14ac:dyDescent="0.3">
      <c r="A260" s="51" t="s">
        <v>679</v>
      </c>
      <c r="B260" s="8"/>
      <c r="C260" s="48" t="s">
        <v>667</v>
      </c>
      <c r="D260">
        <v>42</v>
      </c>
      <c r="F260" s="9">
        <v>500000</v>
      </c>
    </row>
    <row r="261" spans="1:7" x14ac:dyDescent="0.3">
      <c r="A261" s="51" t="s">
        <v>679</v>
      </c>
      <c r="B261" s="8"/>
      <c r="C261" s="48"/>
      <c r="D261" t="s">
        <v>236</v>
      </c>
      <c r="G261" s="9">
        <v>6626762</v>
      </c>
    </row>
    <row r="262" spans="1:7" x14ac:dyDescent="0.3">
      <c r="A262" s="51" t="s">
        <v>679</v>
      </c>
      <c r="B262" s="8"/>
      <c r="C262" s="48" t="s">
        <v>422</v>
      </c>
      <c r="D262">
        <v>25</v>
      </c>
      <c r="G262" s="9">
        <v>150000</v>
      </c>
    </row>
    <row r="263" spans="1:7" x14ac:dyDescent="0.3">
      <c r="A263" s="51" t="s">
        <v>679</v>
      </c>
      <c r="B263" s="8"/>
      <c r="C263" s="48" t="s">
        <v>422</v>
      </c>
      <c r="D263">
        <v>25</v>
      </c>
      <c r="G263" s="9">
        <v>1450000</v>
      </c>
    </row>
    <row r="264" spans="1:7" x14ac:dyDescent="0.3">
      <c r="A264" s="51" t="s">
        <v>679</v>
      </c>
      <c r="B264" s="8"/>
      <c r="C264" s="48" t="s">
        <v>422</v>
      </c>
      <c r="D264">
        <v>25</v>
      </c>
      <c r="G264" s="9">
        <v>650000</v>
      </c>
    </row>
    <row r="265" spans="1:7" x14ac:dyDescent="0.3">
      <c r="A265" s="51" t="s">
        <v>679</v>
      </c>
      <c r="B265" s="8"/>
      <c r="C265" s="48" t="s">
        <v>422</v>
      </c>
      <c r="D265">
        <v>25</v>
      </c>
      <c r="G265" s="9">
        <v>1000000</v>
      </c>
    </row>
    <row r="266" spans="1:7" x14ac:dyDescent="0.3">
      <c r="A266" s="51" t="s">
        <v>679</v>
      </c>
      <c r="B266" s="8"/>
      <c r="C266" s="48" t="s">
        <v>422</v>
      </c>
      <c r="D266">
        <v>25</v>
      </c>
      <c r="G266" s="9">
        <v>1740000</v>
      </c>
    </row>
    <row r="267" spans="1:7" x14ac:dyDescent="0.3">
      <c r="A267" s="51" t="s">
        <v>679</v>
      </c>
      <c r="B267" s="8">
        <v>42853</v>
      </c>
      <c r="C267" s="48" t="s">
        <v>335</v>
      </c>
      <c r="D267">
        <v>27</v>
      </c>
      <c r="G267" s="9">
        <v>10000</v>
      </c>
    </row>
    <row r="268" spans="1:7" x14ac:dyDescent="0.3">
      <c r="A268" s="51" t="s">
        <v>679</v>
      </c>
      <c r="B268" s="8"/>
      <c r="C268" s="48" t="s">
        <v>335</v>
      </c>
      <c r="D268">
        <v>27</v>
      </c>
      <c r="G268" s="9">
        <v>2487300</v>
      </c>
    </row>
    <row r="269" spans="1:7" x14ac:dyDescent="0.3">
      <c r="A269" s="51" t="s">
        <v>679</v>
      </c>
      <c r="B269" s="8"/>
      <c r="C269" s="48" t="s">
        <v>485</v>
      </c>
      <c r="D269">
        <v>28</v>
      </c>
      <c r="G269" s="9">
        <v>28000</v>
      </c>
    </row>
    <row r="270" spans="1:7" x14ac:dyDescent="0.3">
      <c r="A270" s="51" t="s">
        <v>679</v>
      </c>
      <c r="B270" s="8"/>
      <c r="C270" s="48" t="s">
        <v>528</v>
      </c>
      <c r="D270">
        <v>31</v>
      </c>
      <c r="G270" s="9">
        <v>1800000</v>
      </c>
    </row>
    <row r="271" spans="1:7" x14ac:dyDescent="0.3">
      <c r="A271" s="51" t="s">
        <v>679</v>
      </c>
      <c r="B271" s="8"/>
      <c r="C271" s="48" t="s">
        <v>528</v>
      </c>
      <c r="D271">
        <v>31</v>
      </c>
      <c r="G271" s="9">
        <v>900000</v>
      </c>
    </row>
    <row r="272" spans="1:7" x14ac:dyDescent="0.3">
      <c r="A272" s="51" t="s">
        <v>679</v>
      </c>
      <c r="B272" s="8"/>
      <c r="C272" s="48" t="s">
        <v>335</v>
      </c>
      <c r="D272">
        <v>32</v>
      </c>
      <c r="G272" s="9">
        <v>732830</v>
      </c>
    </row>
    <row r="273" spans="1:7" x14ac:dyDescent="0.3">
      <c r="A273" s="51" t="s">
        <v>403</v>
      </c>
      <c r="B273" s="8"/>
      <c r="C273" s="48" t="s">
        <v>397</v>
      </c>
      <c r="D273">
        <v>24</v>
      </c>
      <c r="F273" s="9">
        <v>1000000</v>
      </c>
    </row>
    <row r="274" spans="1:7" x14ac:dyDescent="0.3">
      <c r="A274" s="51" t="s">
        <v>403</v>
      </c>
      <c r="B274" s="8"/>
      <c r="C274" s="48" t="s">
        <v>404</v>
      </c>
      <c r="D274">
        <v>24</v>
      </c>
      <c r="F274" s="9">
        <v>300000</v>
      </c>
    </row>
    <row r="275" spans="1:7" x14ac:dyDescent="0.3">
      <c r="A275" s="51" t="s">
        <v>403</v>
      </c>
      <c r="B275" s="8"/>
      <c r="C275" s="48" t="s">
        <v>404</v>
      </c>
      <c r="D275">
        <v>24</v>
      </c>
      <c r="F275" s="9">
        <v>800000</v>
      </c>
    </row>
    <row r="276" spans="1:7" x14ac:dyDescent="0.3">
      <c r="A276" s="51" t="s">
        <v>614</v>
      </c>
      <c r="B276" s="8"/>
      <c r="C276" s="48"/>
      <c r="D276">
        <v>41</v>
      </c>
      <c r="F276" s="9">
        <v>22200</v>
      </c>
    </row>
    <row r="277" spans="1:7" x14ac:dyDescent="0.3">
      <c r="A277" s="51" t="s">
        <v>614</v>
      </c>
      <c r="B277" s="8"/>
      <c r="C277" s="48" t="s">
        <v>413</v>
      </c>
      <c r="D277">
        <v>39</v>
      </c>
      <c r="G277" s="9">
        <v>100000</v>
      </c>
    </row>
    <row r="278" spans="1:7" x14ac:dyDescent="0.3">
      <c r="A278" s="51" t="s">
        <v>614</v>
      </c>
      <c r="B278" s="8"/>
      <c r="C278" s="48"/>
      <c r="D278">
        <v>39</v>
      </c>
      <c r="G278" s="9">
        <v>1600000</v>
      </c>
    </row>
    <row r="279" spans="1:7" x14ac:dyDescent="0.3">
      <c r="A279" s="51" t="s">
        <v>614</v>
      </c>
      <c r="B279" s="8"/>
      <c r="C279" s="48"/>
      <c r="D279">
        <v>40</v>
      </c>
      <c r="G279" s="9">
        <v>22200</v>
      </c>
    </row>
    <row r="280" spans="1:7" x14ac:dyDescent="0.3">
      <c r="A280" s="51" t="s">
        <v>33</v>
      </c>
      <c r="B280" s="8"/>
      <c r="C280" s="48" t="s">
        <v>288</v>
      </c>
      <c r="D280">
        <v>19</v>
      </c>
      <c r="F280" s="9">
        <v>364700</v>
      </c>
    </row>
    <row r="281" spans="1:7" x14ac:dyDescent="0.3">
      <c r="A281" s="51" t="s">
        <v>33</v>
      </c>
      <c r="B281" s="8"/>
      <c r="C281" s="48"/>
      <c r="D281">
        <v>29</v>
      </c>
      <c r="F281" s="9">
        <v>954000</v>
      </c>
    </row>
    <row r="282" spans="1:7" x14ac:dyDescent="0.3">
      <c r="A282" s="51" t="s">
        <v>33</v>
      </c>
      <c r="B282" s="8"/>
      <c r="C282" s="48"/>
      <c r="D282" t="s">
        <v>236</v>
      </c>
      <c r="G282" s="9">
        <v>448000</v>
      </c>
    </row>
    <row r="283" spans="1:7" x14ac:dyDescent="0.3">
      <c r="A283" s="51" t="s">
        <v>181</v>
      </c>
      <c r="B283" s="8"/>
      <c r="C283" s="48"/>
      <c r="D283">
        <v>26</v>
      </c>
      <c r="G283" s="9">
        <v>96000</v>
      </c>
    </row>
    <row r="284" spans="1:7" x14ac:dyDescent="0.3">
      <c r="A284" s="51" t="s">
        <v>181</v>
      </c>
      <c r="B284" s="8"/>
      <c r="C284" s="48" t="s">
        <v>462</v>
      </c>
      <c r="D284">
        <v>27</v>
      </c>
      <c r="G284" s="9">
        <v>25000</v>
      </c>
    </row>
    <row r="285" spans="1:7" x14ac:dyDescent="0.3">
      <c r="A285" s="51" t="s">
        <v>373</v>
      </c>
      <c r="B285" s="8"/>
      <c r="C285" s="48" t="s">
        <v>367</v>
      </c>
      <c r="D285">
        <v>22</v>
      </c>
      <c r="G285" s="9">
        <v>500000</v>
      </c>
    </row>
    <row r="286" spans="1:7" x14ac:dyDescent="0.3">
      <c r="A286" s="51" t="s">
        <v>373</v>
      </c>
      <c r="B286" s="8"/>
      <c r="C286" s="48" t="s">
        <v>367</v>
      </c>
      <c r="D286">
        <v>22</v>
      </c>
      <c r="G286" s="9">
        <v>500000</v>
      </c>
    </row>
    <row r="287" spans="1:7" x14ac:dyDescent="0.3">
      <c r="A287" s="51" t="s">
        <v>373</v>
      </c>
      <c r="B287" s="8"/>
      <c r="C287" s="48" t="s">
        <v>368</v>
      </c>
      <c r="D287">
        <v>22</v>
      </c>
      <c r="G287" s="9">
        <v>23000</v>
      </c>
    </row>
    <row r="288" spans="1:7" x14ac:dyDescent="0.3">
      <c r="A288" s="51" t="s">
        <v>373</v>
      </c>
      <c r="B288" s="8"/>
      <c r="C288" s="48" t="s">
        <v>374</v>
      </c>
      <c r="D288">
        <v>0</v>
      </c>
      <c r="G288" s="9">
        <v>200000</v>
      </c>
    </row>
    <row r="289" spans="1:7" x14ac:dyDescent="0.3">
      <c r="A289" s="51" t="s">
        <v>373</v>
      </c>
      <c r="B289" s="8"/>
      <c r="C289" s="48" t="s">
        <v>374</v>
      </c>
      <c r="D289">
        <v>0</v>
      </c>
      <c r="G289" s="9">
        <v>400000</v>
      </c>
    </row>
    <row r="290" spans="1:7" x14ac:dyDescent="0.3">
      <c r="A290" s="51" t="s">
        <v>526</v>
      </c>
      <c r="B290" s="8"/>
      <c r="C290" s="48"/>
      <c r="D290">
        <v>31</v>
      </c>
      <c r="G290" s="9">
        <v>1300000</v>
      </c>
    </row>
    <row r="291" spans="1:7" x14ac:dyDescent="0.3">
      <c r="A291" s="51" t="s">
        <v>526</v>
      </c>
      <c r="B291" s="8">
        <v>42933</v>
      </c>
      <c r="C291" s="48" t="s">
        <v>532</v>
      </c>
      <c r="D291">
        <v>31</v>
      </c>
      <c r="G291" s="9">
        <v>760000</v>
      </c>
    </row>
    <row r="292" spans="1:7" x14ac:dyDescent="0.3">
      <c r="A292" s="51" t="s">
        <v>36</v>
      </c>
      <c r="B292" s="8">
        <v>42751</v>
      </c>
      <c r="C292" s="48" t="s">
        <v>248</v>
      </c>
      <c r="D292">
        <v>17</v>
      </c>
      <c r="G292" s="9">
        <v>475000</v>
      </c>
    </row>
    <row r="293" spans="1:7" x14ac:dyDescent="0.3">
      <c r="A293" s="51" t="s">
        <v>37</v>
      </c>
      <c r="B293" s="8">
        <v>42751</v>
      </c>
      <c r="C293" s="48" t="s">
        <v>248</v>
      </c>
      <c r="D293">
        <v>17</v>
      </c>
      <c r="G293" s="9">
        <v>500000</v>
      </c>
    </row>
    <row r="294" spans="1:7" x14ac:dyDescent="0.3">
      <c r="A294" s="51" t="s">
        <v>38</v>
      </c>
      <c r="B294" s="8"/>
      <c r="C294" s="48"/>
      <c r="D294" t="s">
        <v>236</v>
      </c>
      <c r="G294" s="9">
        <v>1925000</v>
      </c>
    </row>
    <row r="295" spans="1:7" x14ac:dyDescent="0.3">
      <c r="A295" s="51" t="s">
        <v>38</v>
      </c>
      <c r="B295" s="8"/>
      <c r="C295" s="48" t="s">
        <v>377</v>
      </c>
      <c r="D295">
        <v>0</v>
      </c>
      <c r="G295" s="9">
        <v>75000</v>
      </c>
    </row>
    <row r="296" spans="1:7" x14ac:dyDescent="0.3">
      <c r="A296" s="51" t="s">
        <v>39</v>
      </c>
      <c r="B296" s="8"/>
      <c r="C296" s="48" t="s">
        <v>337</v>
      </c>
      <c r="D296">
        <v>33</v>
      </c>
      <c r="F296" s="9">
        <v>100000</v>
      </c>
    </row>
    <row r="297" spans="1:7" x14ac:dyDescent="0.3">
      <c r="A297" s="51" t="s">
        <v>39</v>
      </c>
      <c r="B297" s="43">
        <v>42975</v>
      </c>
      <c r="C297" s="48" t="s">
        <v>528</v>
      </c>
      <c r="D297">
        <v>35</v>
      </c>
      <c r="F297" s="9">
        <v>2980000</v>
      </c>
    </row>
    <row r="298" spans="1:7" x14ac:dyDescent="0.3">
      <c r="A298" s="51" t="s">
        <v>39</v>
      </c>
      <c r="B298" s="8"/>
      <c r="C298" s="48"/>
      <c r="D298" t="s">
        <v>236</v>
      </c>
      <c r="G298" s="9">
        <v>1925000</v>
      </c>
    </row>
    <row r="299" spans="1:7" x14ac:dyDescent="0.3">
      <c r="A299" s="51" t="s">
        <v>39</v>
      </c>
      <c r="B299" s="8"/>
      <c r="C299" s="48" t="s">
        <v>377</v>
      </c>
      <c r="D299">
        <v>0</v>
      </c>
      <c r="G299" s="9">
        <v>725000</v>
      </c>
    </row>
    <row r="300" spans="1:7" x14ac:dyDescent="0.3">
      <c r="A300" s="51" t="s">
        <v>40</v>
      </c>
      <c r="B300" s="8"/>
      <c r="C300" s="48"/>
      <c r="D300" t="s">
        <v>236</v>
      </c>
      <c r="G300" s="9">
        <v>1925000</v>
      </c>
    </row>
    <row r="301" spans="1:7" x14ac:dyDescent="0.3">
      <c r="A301" s="51" t="s">
        <v>40</v>
      </c>
      <c r="B301" s="8">
        <v>42751</v>
      </c>
      <c r="C301" s="48" t="s">
        <v>248</v>
      </c>
      <c r="D301">
        <v>17</v>
      </c>
      <c r="G301" s="9">
        <v>525000</v>
      </c>
    </row>
    <row r="302" spans="1:7" x14ac:dyDescent="0.3">
      <c r="A302" s="51" t="s">
        <v>680</v>
      </c>
      <c r="B302" s="12"/>
      <c r="C302" s="11"/>
      <c r="D302" t="s">
        <v>236</v>
      </c>
      <c r="G302" s="9">
        <v>196630</v>
      </c>
    </row>
    <row r="303" spans="1:7" x14ac:dyDescent="0.3">
      <c r="A303" s="51" t="s">
        <v>41</v>
      </c>
      <c r="B303" s="8"/>
      <c r="C303" s="48"/>
      <c r="D303" t="str">
        <f>IF(F303&gt;0,D302,0)</f>
        <v>Op</v>
      </c>
      <c r="F303" s="9">
        <v>500000</v>
      </c>
    </row>
    <row r="304" spans="1:7" x14ac:dyDescent="0.3">
      <c r="A304" s="51" t="s">
        <v>41</v>
      </c>
      <c r="B304" s="8"/>
      <c r="C304" s="48" t="s">
        <v>279</v>
      </c>
      <c r="D304" t="str">
        <f>IF(F304&gt;0,D303,0)</f>
        <v>Op</v>
      </c>
      <c r="F304" s="9">
        <v>250000</v>
      </c>
    </row>
    <row r="305" spans="1:7" x14ac:dyDescent="0.3">
      <c r="A305" s="51" t="s">
        <v>41</v>
      </c>
      <c r="B305" s="8">
        <v>42815</v>
      </c>
      <c r="C305" s="48" t="s">
        <v>335</v>
      </c>
      <c r="D305">
        <v>23</v>
      </c>
      <c r="F305" s="9">
        <v>500000</v>
      </c>
    </row>
    <row r="306" spans="1:7" x14ac:dyDescent="0.3">
      <c r="A306" s="51" t="s">
        <v>41</v>
      </c>
      <c r="B306" s="8">
        <v>42815</v>
      </c>
      <c r="C306" s="48" t="s">
        <v>375</v>
      </c>
      <c r="D306">
        <v>23</v>
      </c>
      <c r="F306" s="9">
        <v>1000000</v>
      </c>
    </row>
    <row r="307" spans="1:7" x14ac:dyDescent="0.3">
      <c r="A307" s="51" t="s">
        <v>41</v>
      </c>
      <c r="B307" s="8"/>
      <c r="C307" s="48" t="s">
        <v>296</v>
      </c>
      <c r="D307">
        <v>19</v>
      </c>
      <c r="G307" s="9">
        <v>200000</v>
      </c>
    </row>
    <row r="308" spans="1:7" x14ac:dyDescent="0.3">
      <c r="A308" s="51" t="s">
        <v>41</v>
      </c>
      <c r="B308" s="8"/>
      <c r="C308" s="48" t="s">
        <v>376</v>
      </c>
      <c r="D308">
        <v>0</v>
      </c>
      <c r="G308" s="9">
        <v>24150</v>
      </c>
    </row>
    <row r="309" spans="1:7" x14ac:dyDescent="0.3">
      <c r="A309" s="51" t="s">
        <v>41</v>
      </c>
      <c r="B309" s="8"/>
      <c r="C309" s="48" t="s">
        <v>378</v>
      </c>
      <c r="D309">
        <v>0</v>
      </c>
      <c r="G309" s="9">
        <v>1000000</v>
      </c>
    </row>
    <row r="310" spans="1:7" x14ac:dyDescent="0.3">
      <c r="A310" s="51" t="s">
        <v>41</v>
      </c>
      <c r="B310" s="8"/>
      <c r="C310" s="48" t="s">
        <v>379</v>
      </c>
      <c r="D310">
        <v>0</v>
      </c>
      <c r="G310" s="9">
        <v>1300000</v>
      </c>
    </row>
    <row r="311" spans="1:7" x14ac:dyDescent="0.3">
      <c r="A311" s="51" t="s">
        <v>41</v>
      </c>
      <c r="B311" s="8"/>
      <c r="C311" s="48" t="s">
        <v>380</v>
      </c>
      <c r="D311">
        <v>0</v>
      </c>
      <c r="G311" s="9">
        <v>200000</v>
      </c>
    </row>
    <row r="312" spans="1:7" x14ac:dyDescent="0.3">
      <c r="A312" s="51" t="s">
        <v>41</v>
      </c>
      <c r="B312" s="8">
        <v>42821</v>
      </c>
      <c r="C312" s="48" t="s">
        <v>378</v>
      </c>
      <c r="D312">
        <v>0</v>
      </c>
      <c r="G312" s="9">
        <v>2000000</v>
      </c>
    </row>
    <row r="313" spans="1:7" x14ac:dyDescent="0.3">
      <c r="A313" s="51" t="s">
        <v>41</v>
      </c>
      <c r="B313" s="8">
        <v>42829</v>
      </c>
      <c r="C313" s="48" t="s">
        <v>406</v>
      </c>
      <c r="D313">
        <v>24</v>
      </c>
      <c r="G313" s="9">
        <v>400000</v>
      </c>
    </row>
    <row r="314" spans="1:7" x14ac:dyDescent="0.3">
      <c r="A314" s="51" t="s">
        <v>42</v>
      </c>
      <c r="B314" s="8"/>
      <c r="C314" s="48" t="s">
        <v>508</v>
      </c>
      <c r="D314">
        <v>29</v>
      </c>
      <c r="F314" s="9">
        <v>5750000</v>
      </c>
    </row>
    <row r="315" spans="1:7" x14ac:dyDescent="0.3">
      <c r="A315" s="51" t="s">
        <v>42</v>
      </c>
      <c r="B315" s="8"/>
      <c r="C315" s="48"/>
      <c r="D315" t="s">
        <v>236</v>
      </c>
      <c r="G315" s="9">
        <v>300000</v>
      </c>
    </row>
    <row r="316" spans="1:7" x14ac:dyDescent="0.3">
      <c r="A316" s="51" t="s">
        <v>43</v>
      </c>
      <c r="B316" s="8">
        <v>42756</v>
      </c>
      <c r="C316" s="48" t="s">
        <v>251</v>
      </c>
      <c r="D316" t="str">
        <f>IF(F316&gt;0,D315,0)</f>
        <v>Op</v>
      </c>
      <c r="F316" s="9">
        <v>335000</v>
      </c>
    </row>
    <row r="317" spans="1:7" x14ac:dyDescent="0.3">
      <c r="A317" s="51" t="s">
        <v>44</v>
      </c>
      <c r="B317" s="8"/>
      <c r="C317" s="48" t="s">
        <v>335</v>
      </c>
      <c r="D317">
        <v>27</v>
      </c>
      <c r="F317" s="9">
        <v>110000</v>
      </c>
    </row>
    <row r="318" spans="1:7" x14ac:dyDescent="0.3">
      <c r="A318" s="51" t="s">
        <v>44</v>
      </c>
      <c r="B318" s="8"/>
      <c r="C318" s="48" t="s">
        <v>335</v>
      </c>
      <c r="D318">
        <v>27</v>
      </c>
      <c r="F318" s="9">
        <v>90000</v>
      </c>
    </row>
    <row r="319" spans="1:7" x14ac:dyDescent="0.3">
      <c r="A319" s="51" t="s">
        <v>44</v>
      </c>
      <c r="B319" s="8"/>
      <c r="C319" s="48" t="s">
        <v>335</v>
      </c>
      <c r="D319">
        <v>27</v>
      </c>
      <c r="F319" s="9">
        <v>800000</v>
      </c>
    </row>
    <row r="320" spans="1:7" x14ac:dyDescent="0.3">
      <c r="A320" s="51" t="s">
        <v>44</v>
      </c>
      <c r="B320" s="8"/>
      <c r="C320" s="48" t="s">
        <v>256</v>
      </c>
      <c r="D320">
        <v>36</v>
      </c>
      <c r="F320" s="9">
        <v>600000</v>
      </c>
    </row>
    <row r="321" spans="1:7" x14ac:dyDescent="0.3">
      <c r="A321" s="51" t="s">
        <v>44</v>
      </c>
      <c r="B321" s="8"/>
      <c r="C321" s="48"/>
      <c r="D321">
        <v>39</v>
      </c>
      <c r="F321" s="9">
        <v>500000</v>
      </c>
    </row>
    <row r="322" spans="1:7" x14ac:dyDescent="0.3">
      <c r="A322" s="51" t="s">
        <v>45</v>
      </c>
      <c r="B322" s="8"/>
      <c r="C322" s="48"/>
      <c r="D322" t="s">
        <v>236</v>
      </c>
      <c r="G322" s="9">
        <v>1240626</v>
      </c>
    </row>
    <row r="323" spans="1:7" x14ac:dyDescent="0.3">
      <c r="A323" s="51" t="s">
        <v>46</v>
      </c>
      <c r="B323" s="8"/>
      <c r="C323" s="48"/>
      <c r="D323" t="s">
        <v>236</v>
      </c>
      <c r="G323" s="9">
        <v>14000</v>
      </c>
    </row>
    <row r="324" spans="1:7" x14ac:dyDescent="0.3">
      <c r="A324" s="51" t="s">
        <v>47</v>
      </c>
      <c r="B324" s="8"/>
      <c r="C324" s="48"/>
      <c r="D324" t="s">
        <v>236</v>
      </c>
      <c r="G324" s="9">
        <v>1300000</v>
      </c>
    </row>
    <row r="325" spans="1:7" x14ac:dyDescent="0.3">
      <c r="A325" s="51" t="s">
        <v>48</v>
      </c>
      <c r="B325" s="8"/>
      <c r="C325" s="48"/>
      <c r="D325" t="s">
        <v>236</v>
      </c>
      <c r="G325" s="9">
        <v>1300000</v>
      </c>
    </row>
    <row r="326" spans="1:7" x14ac:dyDescent="0.3">
      <c r="A326" s="51" t="s">
        <v>49</v>
      </c>
      <c r="B326" s="8"/>
      <c r="C326" s="48"/>
      <c r="D326">
        <v>22</v>
      </c>
      <c r="F326" s="9">
        <v>100000</v>
      </c>
    </row>
    <row r="327" spans="1:7" x14ac:dyDescent="0.3">
      <c r="A327" s="51" t="s">
        <v>49</v>
      </c>
      <c r="B327" s="8"/>
      <c r="C327" s="48"/>
      <c r="D327">
        <v>31</v>
      </c>
      <c r="G327" s="9">
        <v>100000</v>
      </c>
    </row>
    <row r="328" spans="1:7" x14ac:dyDescent="0.3">
      <c r="A328" s="51" t="s">
        <v>50</v>
      </c>
      <c r="B328" s="8"/>
      <c r="C328" s="48" t="s">
        <v>644</v>
      </c>
      <c r="D328">
        <v>41</v>
      </c>
      <c r="G328" s="9">
        <v>1850000</v>
      </c>
    </row>
    <row r="329" spans="1:7" x14ac:dyDescent="0.3">
      <c r="A329" s="51" t="s">
        <v>50</v>
      </c>
      <c r="B329" s="8"/>
      <c r="C329" s="48"/>
      <c r="D329">
        <v>41</v>
      </c>
      <c r="G329" s="9">
        <v>700000</v>
      </c>
    </row>
    <row r="330" spans="1:7" x14ac:dyDescent="0.3">
      <c r="A330" s="51" t="s">
        <v>50</v>
      </c>
      <c r="B330" s="8"/>
      <c r="C330" s="48" t="s">
        <v>668</v>
      </c>
      <c r="D330">
        <v>42</v>
      </c>
      <c r="G330" s="9">
        <v>350000</v>
      </c>
    </row>
    <row r="331" spans="1:7" x14ac:dyDescent="0.3">
      <c r="A331" s="51" t="s">
        <v>50</v>
      </c>
      <c r="B331" s="8"/>
      <c r="C331" s="48" t="s">
        <v>670</v>
      </c>
      <c r="D331">
        <v>42</v>
      </c>
      <c r="G331" s="9">
        <v>100000</v>
      </c>
    </row>
    <row r="332" spans="1:7" x14ac:dyDescent="0.3">
      <c r="A332" s="51" t="s">
        <v>51</v>
      </c>
      <c r="B332" s="8"/>
      <c r="C332" s="48"/>
      <c r="D332" t="s">
        <v>236</v>
      </c>
      <c r="G332" s="9">
        <v>775000</v>
      </c>
    </row>
    <row r="333" spans="1:7" x14ac:dyDescent="0.3">
      <c r="A333" s="51" t="s">
        <v>52</v>
      </c>
      <c r="B333" s="8"/>
      <c r="C333" s="48"/>
      <c r="D333">
        <v>31</v>
      </c>
      <c r="F333" s="9">
        <v>545000</v>
      </c>
    </row>
    <row r="334" spans="1:7" x14ac:dyDescent="0.3">
      <c r="A334" s="51" t="s">
        <v>52</v>
      </c>
      <c r="B334" s="8"/>
      <c r="C334" s="48" t="s">
        <v>377</v>
      </c>
      <c r="D334">
        <v>0</v>
      </c>
      <c r="G334" s="9">
        <v>545000</v>
      </c>
    </row>
    <row r="335" spans="1:7" x14ac:dyDescent="0.3">
      <c r="A335" s="51" t="s">
        <v>53</v>
      </c>
      <c r="B335" s="12"/>
      <c r="C335" s="11" t="s">
        <v>266</v>
      </c>
      <c r="D335">
        <v>20</v>
      </c>
      <c r="F335" s="9">
        <v>305340</v>
      </c>
    </row>
    <row r="336" spans="1:7" x14ac:dyDescent="0.3">
      <c r="A336" s="51" t="s">
        <v>53</v>
      </c>
      <c r="B336" s="8"/>
      <c r="C336" s="48" t="s">
        <v>266</v>
      </c>
      <c r="D336">
        <v>21</v>
      </c>
      <c r="F336" s="9">
        <v>1849000</v>
      </c>
    </row>
    <row r="337" spans="1:7" x14ac:dyDescent="0.3">
      <c r="A337" s="51" t="s">
        <v>53</v>
      </c>
      <c r="B337" s="8">
        <v>42820</v>
      </c>
      <c r="C337" s="48" t="s">
        <v>337</v>
      </c>
      <c r="D337">
        <v>23</v>
      </c>
      <c r="F337" s="9">
        <v>60600</v>
      </c>
    </row>
    <row r="338" spans="1:7" x14ac:dyDescent="0.3">
      <c r="A338" s="51" t="s">
        <v>53</v>
      </c>
      <c r="B338" s="8"/>
      <c r="C338" s="48" t="s">
        <v>377</v>
      </c>
      <c r="D338">
        <v>0</v>
      </c>
      <c r="G338" s="9">
        <v>635000</v>
      </c>
    </row>
    <row r="339" spans="1:7" x14ac:dyDescent="0.3">
      <c r="A339" s="51" t="s">
        <v>53</v>
      </c>
      <c r="B339" s="8">
        <v>42826</v>
      </c>
      <c r="C339" s="48" t="s">
        <v>271</v>
      </c>
      <c r="D339">
        <v>24</v>
      </c>
      <c r="G339" s="9">
        <v>60000</v>
      </c>
    </row>
    <row r="340" spans="1:7" x14ac:dyDescent="0.3">
      <c r="A340" s="51" t="s">
        <v>53</v>
      </c>
      <c r="B340" s="8"/>
      <c r="C340" s="48"/>
      <c r="D340">
        <v>31</v>
      </c>
      <c r="G340" s="9">
        <v>1519940</v>
      </c>
    </row>
    <row r="341" spans="1:7" x14ac:dyDescent="0.3">
      <c r="A341" s="51" t="s">
        <v>54</v>
      </c>
      <c r="B341" s="8">
        <v>42908</v>
      </c>
      <c r="C341" s="48"/>
      <c r="D341">
        <v>30</v>
      </c>
      <c r="F341" s="9">
        <v>613200</v>
      </c>
    </row>
    <row r="342" spans="1:7" x14ac:dyDescent="0.3">
      <c r="A342" s="51" t="s">
        <v>54</v>
      </c>
      <c r="B342" s="8"/>
      <c r="C342" s="48"/>
      <c r="D342" t="s">
        <v>236</v>
      </c>
      <c r="G342" s="9">
        <v>143000</v>
      </c>
    </row>
    <row r="343" spans="1:7" x14ac:dyDescent="0.3">
      <c r="A343" s="51" t="s">
        <v>54</v>
      </c>
      <c r="B343" s="8"/>
      <c r="C343" s="48" t="s">
        <v>9</v>
      </c>
      <c r="D343">
        <v>30</v>
      </c>
      <c r="G343" s="9">
        <v>600000</v>
      </c>
    </row>
    <row r="344" spans="1:7" x14ac:dyDescent="0.3">
      <c r="A344" s="51" t="s">
        <v>55</v>
      </c>
      <c r="B344" s="8"/>
      <c r="C344" s="48"/>
      <c r="D344" t="s">
        <v>236</v>
      </c>
      <c r="G344" s="9">
        <v>1788000</v>
      </c>
    </row>
    <row r="345" spans="1:7" x14ac:dyDescent="0.3">
      <c r="A345" s="51" t="s">
        <v>55</v>
      </c>
      <c r="B345" s="8">
        <v>42765</v>
      </c>
      <c r="C345" s="48" t="s">
        <v>275</v>
      </c>
      <c r="D345">
        <v>18</v>
      </c>
      <c r="G345" s="9">
        <v>100000</v>
      </c>
    </row>
    <row r="346" spans="1:7" x14ac:dyDescent="0.3">
      <c r="A346" s="51" t="s">
        <v>57</v>
      </c>
      <c r="B346" s="33"/>
      <c r="C346" s="26"/>
      <c r="D346" t="s">
        <v>236</v>
      </c>
      <c r="G346" s="34">
        <v>250000</v>
      </c>
    </row>
    <row r="347" spans="1:7" x14ac:dyDescent="0.3">
      <c r="A347" s="51" t="s">
        <v>58</v>
      </c>
      <c r="B347" s="8"/>
      <c r="C347" s="48"/>
      <c r="D347" t="s">
        <v>236</v>
      </c>
      <c r="G347" s="9">
        <v>500000</v>
      </c>
    </row>
    <row r="348" spans="1:7" x14ac:dyDescent="0.3">
      <c r="A348" s="51" t="s">
        <v>59</v>
      </c>
      <c r="B348" s="8"/>
      <c r="C348" s="48" t="s">
        <v>256</v>
      </c>
      <c r="D348">
        <v>21</v>
      </c>
      <c r="F348" s="9">
        <v>14000</v>
      </c>
    </row>
    <row r="349" spans="1:7" x14ac:dyDescent="0.3">
      <c r="A349" s="51" t="s">
        <v>59</v>
      </c>
      <c r="B349" s="8"/>
      <c r="C349" s="48" t="s">
        <v>439</v>
      </c>
      <c r="D349">
        <v>26</v>
      </c>
      <c r="F349" s="9">
        <v>200000</v>
      </c>
    </row>
    <row r="350" spans="1:7" x14ac:dyDescent="0.3">
      <c r="A350" s="51" t="s">
        <v>59</v>
      </c>
      <c r="B350" s="8"/>
      <c r="C350" s="48" t="s">
        <v>459</v>
      </c>
      <c r="D350">
        <v>27</v>
      </c>
      <c r="F350" s="9">
        <v>130000</v>
      </c>
    </row>
    <row r="351" spans="1:7" x14ac:dyDescent="0.3">
      <c r="A351" s="51" t="s">
        <v>59</v>
      </c>
      <c r="B351" s="8"/>
      <c r="C351" s="48"/>
      <c r="D351">
        <v>27</v>
      </c>
      <c r="F351" s="9">
        <v>250088</v>
      </c>
    </row>
    <row r="352" spans="1:7" x14ac:dyDescent="0.3">
      <c r="A352" s="51" t="s">
        <v>59</v>
      </c>
      <c r="B352" s="8"/>
      <c r="C352" s="48" t="s">
        <v>483</v>
      </c>
      <c r="D352">
        <v>28</v>
      </c>
      <c r="F352" s="9">
        <v>46000</v>
      </c>
    </row>
    <row r="353" spans="1:7" x14ac:dyDescent="0.3">
      <c r="A353" s="51" t="s">
        <v>59</v>
      </c>
      <c r="B353" s="8"/>
      <c r="C353" s="48" t="s">
        <v>494</v>
      </c>
      <c r="D353">
        <v>28</v>
      </c>
      <c r="F353" s="9">
        <v>100000</v>
      </c>
    </row>
    <row r="354" spans="1:7" x14ac:dyDescent="0.3">
      <c r="A354" s="51" t="s">
        <v>59</v>
      </c>
      <c r="B354" s="8"/>
      <c r="C354" s="48"/>
      <c r="D354">
        <v>28</v>
      </c>
      <c r="F354" s="9">
        <v>50000</v>
      </c>
    </row>
    <row r="355" spans="1:7" x14ac:dyDescent="0.3">
      <c r="A355" s="51" t="s">
        <v>59</v>
      </c>
      <c r="B355" s="8"/>
      <c r="C355" s="48" t="s">
        <v>593</v>
      </c>
      <c r="D355">
        <v>37</v>
      </c>
      <c r="F355" s="9">
        <v>200000</v>
      </c>
    </row>
    <row r="356" spans="1:7" x14ac:dyDescent="0.3">
      <c r="A356" s="51" t="s">
        <v>59</v>
      </c>
      <c r="B356" s="8"/>
      <c r="C356" s="48" t="s">
        <v>638</v>
      </c>
      <c r="D356">
        <v>40</v>
      </c>
      <c r="F356" s="9">
        <v>100000</v>
      </c>
    </row>
    <row r="357" spans="1:7" x14ac:dyDescent="0.3">
      <c r="A357" s="51" t="s">
        <v>59</v>
      </c>
      <c r="B357" s="8"/>
      <c r="C357" s="48" t="s">
        <v>460</v>
      </c>
      <c r="D357">
        <v>27</v>
      </c>
      <c r="G357" s="9">
        <v>14500</v>
      </c>
    </row>
    <row r="358" spans="1:7" x14ac:dyDescent="0.3">
      <c r="A358" s="51" t="s">
        <v>59</v>
      </c>
      <c r="B358" s="8"/>
      <c r="C358" s="48" t="s">
        <v>464</v>
      </c>
      <c r="D358">
        <v>27</v>
      </c>
      <c r="G358" s="9">
        <v>100000</v>
      </c>
    </row>
    <row r="359" spans="1:7" x14ac:dyDescent="0.3">
      <c r="A359" s="51" t="s">
        <v>59</v>
      </c>
      <c r="B359" s="8"/>
      <c r="C359" s="48" t="s">
        <v>477</v>
      </c>
      <c r="D359">
        <v>27</v>
      </c>
      <c r="G359" s="9">
        <v>46088</v>
      </c>
    </row>
    <row r="360" spans="1:7" x14ac:dyDescent="0.3">
      <c r="A360" s="51" t="s">
        <v>60</v>
      </c>
      <c r="B360" s="8"/>
      <c r="C360" s="48"/>
      <c r="D360" t="s">
        <v>236</v>
      </c>
      <c r="G360" s="9">
        <v>250000</v>
      </c>
    </row>
    <row r="361" spans="1:7" x14ac:dyDescent="0.3">
      <c r="A361" s="51" t="s">
        <v>61</v>
      </c>
      <c r="B361" s="8">
        <v>42753</v>
      </c>
      <c r="C361" s="48" t="s">
        <v>260</v>
      </c>
      <c r="D361" t="str">
        <f>IF(F361&gt;0,D360,0)</f>
        <v>Op</v>
      </c>
      <c r="F361" s="9">
        <v>150000</v>
      </c>
    </row>
    <row r="362" spans="1:7" x14ac:dyDescent="0.3">
      <c r="A362" s="51" t="s">
        <v>61</v>
      </c>
      <c r="B362" s="8">
        <v>42762</v>
      </c>
      <c r="C362" s="48" t="s">
        <v>258</v>
      </c>
      <c r="D362">
        <v>18</v>
      </c>
      <c r="F362" s="9">
        <v>75000</v>
      </c>
    </row>
    <row r="363" spans="1:7" x14ac:dyDescent="0.3">
      <c r="A363" s="51" t="s">
        <v>61</v>
      </c>
      <c r="B363" s="8"/>
      <c r="C363" s="48" t="s">
        <v>256</v>
      </c>
      <c r="D363">
        <v>19</v>
      </c>
      <c r="F363" s="9">
        <v>20000</v>
      </c>
    </row>
    <row r="364" spans="1:7" x14ac:dyDescent="0.3">
      <c r="A364" s="51" t="s">
        <v>61</v>
      </c>
      <c r="B364" s="8"/>
      <c r="C364" s="48"/>
      <c r="D364" t="s">
        <v>236</v>
      </c>
      <c r="G364" s="9">
        <v>336280</v>
      </c>
    </row>
    <row r="365" spans="1:7" x14ac:dyDescent="0.3">
      <c r="A365" s="51" t="s">
        <v>61</v>
      </c>
      <c r="B365" s="8">
        <v>42762</v>
      </c>
      <c r="C365" s="48" t="s">
        <v>271</v>
      </c>
      <c r="D365">
        <v>18</v>
      </c>
      <c r="G365" s="9">
        <v>200000</v>
      </c>
    </row>
    <row r="366" spans="1:7" x14ac:dyDescent="0.3">
      <c r="A366" s="51" t="s">
        <v>62</v>
      </c>
      <c r="B366" s="8"/>
      <c r="C366" s="48" t="s">
        <v>357</v>
      </c>
      <c r="D366">
        <v>36</v>
      </c>
      <c r="G366" s="9">
        <v>800000</v>
      </c>
    </row>
    <row r="367" spans="1:7" x14ac:dyDescent="0.3">
      <c r="A367" s="51" t="s">
        <v>63</v>
      </c>
      <c r="B367" s="8"/>
      <c r="C367" s="48"/>
      <c r="D367">
        <v>25</v>
      </c>
      <c r="F367" s="9">
        <v>420000</v>
      </c>
    </row>
    <row r="368" spans="1:7" x14ac:dyDescent="0.3">
      <c r="A368" s="51" t="s">
        <v>63</v>
      </c>
      <c r="B368" s="8"/>
      <c r="C368" s="48"/>
      <c r="D368">
        <v>31</v>
      </c>
      <c r="G368" s="9">
        <v>420000</v>
      </c>
    </row>
    <row r="369" spans="1:7" x14ac:dyDescent="0.3">
      <c r="A369" s="51" t="s">
        <v>64</v>
      </c>
      <c r="B369" s="8"/>
      <c r="C369" s="48" t="s">
        <v>432</v>
      </c>
      <c r="D369">
        <v>25</v>
      </c>
      <c r="F369" s="9">
        <v>1500000</v>
      </c>
    </row>
    <row r="370" spans="1:7" x14ac:dyDescent="0.3">
      <c r="A370" s="51" t="s">
        <v>65</v>
      </c>
      <c r="B370" s="8"/>
      <c r="C370" s="48"/>
      <c r="D370" t="s">
        <v>236</v>
      </c>
      <c r="G370" s="9">
        <v>293000</v>
      </c>
    </row>
    <row r="371" spans="1:7" x14ac:dyDescent="0.3">
      <c r="A371" s="51" t="s">
        <v>65</v>
      </c>
      <c r="B371" s="8"/>
      <c r="C371" s="48"/>
      <c r="D371">
        <v>0</v>
      </c>
      <c r="G371" s="9">
        <v>4000</v>
      </c>
    </row>
    <row r="372" spans="1:7" x14ac:dyDescent="0.3">
      <c r="A372" s="51" t="s">
        <v>66</v>
      </c>
      <c r="B372" s="8"/>
      <c r="C372" s="48"/>
      <c r="D372" t="s">
        <v>236</v>
      </c>
      <c r="G372" s="9">
        <v>150000</v>
      </c>
    </row>
    <row r="373" spans="1:7" x14ac:dyDescent="0.3">
      <c r="A373" s="51" t="s">
        <v>67</v>
      </c>
      <c r="B373" s="8"/>
      <c r="C373" s="48"/>
      <c r="D373" t="s">
        <v>236</v>
      </c>
      <c r="G373" s="9">
        <v>150000</v>
      </c>
    </row>
    <row r="374" spans="1:7" x14ac:dyDescent="0.3">
      <c r="A374" s="51" t="s">
        <v>68</v>
      </c>
      <c r="B374" s="8"/>
      <c r="C374" s="48" t="s">
        <v>15</v>
      </c>
      <c r="D374">
        <v>42</v>
      </c>
      <c r="F374" s="9">
        <v>400000</v>
      </c>
    </row>
    <row r="375" spans="1:7" x14ac:dyDescent="0.3">
      <c r="A375" s="51" t="s">
        <v>69</v>
      </c>
      <c r="B375" s="8">
        <v>42829</v>
      </c>
      <c r="C375" s="48" t="s">
        <v>391</v>
      </c>
      <c r="D375">
        <v>24</v>
      </c>
      <c r="F375" s="9">
        <v>1253650</v>
      </c>
    </row>
    <row r="376" spans="1:7" x14ac:dyDescent="0.3">
      <c r="A376" s="51" t="s">
        <v>69</v>
      </c>
      <c r="B376" s="8"/>
      <c r="C376" s="48"/>
      <c r="D376" t="s">
        <v>236</v>
      </c>
      <c r="G376" s="9">
        <v>455000</v>
      </c>
    </row>
    <row r="377" spans="1:7" x14ac:dyDescent="0.3">
      <c r="A377" s="51" t="s">
        <v>69</v>
      </c>
      <c r="B377" s="8"/>
      <c r="C377" s="48" t="s">
        <v>490</v>
      </c>
      <c r="D377">
        <v>28</v>
      </c>
      <c r="G377" s="9">
        <v>400000</v>
      </c>
    </row>
    <row r="378" spans="1:7" x14ac:dyDescent="0.3">
      <c r="A378" s="51" t="s">
        <v>70</v>
      </c>
      <c r="B378" s="8"/>
      <c r="C378" s="48"/>
      <c r="D378">
        <v>29</v>
      </c>
      <c r="F378" s="9">
        <v>3761000</v>
      </c>
    </row>
    <row r="379" spans="1:7" x14ac:dyDescent="0.3">
      <c r="A379" s="51" t="s">
        <v>70</v>
      </c>
      <c r="B379" s="8"/>
      <c r="C379" s="48"/>
      <c r="D379" t="s">
        <v>236</v>
      </c>
      <c r="G379" s="9">
        <v>455000</v>
      </c>
    </row>
    <row r="380" spans="1:7" x14ac:dyDescent="0.3">
      <c r="A380" s="51" t="s">
        <v>70</v>
      </c>
      <c r="B380" s="8"/>
      <c r="C380" s="48" t="s">
        <v>490</v>
      </c>
      <c r="D380">
        <v>28</v>
      </c>
      <c r="G380" s="9">
        <v>400000</v>
      </c>
    </row>
    <row r="381" spans="1:7" x14ac:dyDescent="0.3">
      <c r="A381" s="51" t="s">
        <v>71</v>
      </c>
      <c r="B381" s="8"/>
      <c r="C381" s="48"/>
      <c r="D381" t="s">
        <v>236</v>
      </c>
      <c r="G381" s="9">
        <v>911250</v>
      </c>
    </row>
    <row r="382" spans="1:7" x14ac:dyDescent="0.3">
      <c r="A382" s="51" t="s">
        <v>72</v>
      </c>
      <c r="B382" s="8"/>
      <c r="C382" s="48"/>
      <c r="D382" t="s">
        <v>236</v>
      </c>
      <c r="G382" s="9">
        <v>643300</v>
      </c>
    </row>
    <row r="383" spans="1:7" x14ac:dyDescent="0.3">
      <c r="A383" s="51" t="s">
        <v>73</v>
      </c>
      <c r="B383" s="8"/>
      <c r="C383" s="48"/>
      <c r="D383" t="s">
        <v>236</v>
      </c>
      <c r="G383" s="9">
        <v>643300</v>
      </c>
    </row>
    <row r="384" spans="1:7" x14ac:dyDescent="0.3">
      <c r="A384" s="51" t="s">
        <v>74</v>
      </c>
      <c r="B384" s="8"/>
      <c r="C384" s="48" t="s">
        <v>420</v>
      </c>
      <c r="D384">
        <v>25</v>
      </c>
      <c r="F384" s="9">
        <v>980000</v>
      </c>
    </row>
    <row r="385" spans="1:7" x14ac:dyDescent="0.3">
      <c r="A385" s="51" t="s">
        <v>74</v>
      </c>
      <c r="B385" s="8"/>
      <c r="C385" s="48"/>
      <c r="D385" t="s">
        <v>236</v>
      </c>
      <c r="G385" s="9">
        <v>1923750</v>
      </c>
    </row>
    <row r="386" spans="1:7" x14ac:dyDescent="0.3">
      <c r="A386" s="51" t="s">
        <v>75</v>
      </c>
      <c r="B386" s="8">
        <v>42756</v>
      </c>
      <c r="C386" s="48" t="s">
        <v>251</v>
      </c>
      <c r="D386" t="str">
        <f>IF(F386&gt;0,D385,0)</f>
        <v>Op</v>
      </c>
      <c r="F386" s="9">
        <v>449680</v>
      </c>
    </row>
    <row r="387" spans="1:7" x14ac:dyDescent="0.3">
      <c r="A387" s="51" t="s">
        <v>75</v>
      </c>
      <c r="B387" s="8"/>
      <c r="C387" s="48"/>
      <c r="D387">
        <v>31</v>
      </c>
      <c r="G387" s="9">
        <v>449680</v>
      </c>
    </row>
    <row r="388" spans="1:7" x14ac:dyDescent="0.3">
      <c r="A388" s="51" t="s">
        <v>76</v>
      </c>
      <c r="B388" s="8"/>
      <c r="C388" s="48" t="s">
        <v>413</v>
      </c>
      <c r="D388">
        <v>25</v>
      </c>
      <c r="F388" s="9">
        <v>50000</v>
      </c>
    </row>
    <row r="389" spans="1:7" x14ac:dyDescent="0.3">
      <c r="A389" s="51" t="s">
        <v>76</v>
      </c>
      <c r="B389" s="8"/>
      <c r="C389" s="48" t="s">
        <v>335</v>
      </c>
      <c r="D389">
        <v>25</v>
      </c>
      <c r="F389" s="9">
        <v>149000</v>
      </c>
    </row>
    <row r="390" spans="1:7" x14ac:dyDescent="0.3">
      <c r="A390" s="51" t="s">
        <v>76</v>
      </c>
      <c r="B390" s="8"/>
      <c r="C390" s="48" t="s">
        <v>271</v>
      </c>
      <c r="D390">
        <v>25</v>
      </c>
      <c r="F390" s="9">
        <v>240000</v>
      </c>
    </row>
    <row r="391" spans="1:7" x14ac:dyDescent="0.3">
      <c r="A391" s="51" t="s">
        <v>76</v>
      </c>
      <c r="B391" s="8"/>
      <c r="C391" s="48" t="s">
        <v>469</v>
      </c>
      <c r="D391">
        <v>39</v>
      </c>
      <c r="F391" s="9">
        <v>4050000</v>
      </c>
    </row>
    <row r="392" spans="1:7" x14ac:dyDescent="0.3">
      <c r="A392" s="51" t="s">
        <v>76</v>
      </c>
      <c r="B392" s="8"/>
      <c r="C392" s="48"/>
      <c r="D392" t="s">
        <v>236</v>
      </c>
      <c r="G392" s="9">
        <v>350000</v>
      </c>
    </row>
    <row r="393" spans="1:7" x14ac:dyDescent="0.3">
      <c r="A393" s="51" t="s">
        <v>76</v>
      </c>
      <c r="B393" s="8"/>
      <c r="C393" s="48" t="s">
        <v>301</v>
      </c>
      <c r="D393">
        <v>19</v>
      </c>
      <c r="G393" s="9">
        <v>15000</v>
      </c>
    </row>
    <row r="394" spans="1:7" x14ac:dyDescent="0.3">
      <c r="A394" s="51" t="s">
        <v>76</v>
      </c>
      <c r="B394" s="12"/>
      <c r="C394" s="11" t="s">
        <v>328</v>
      </c>
      <c r="D394">
        <v>21</v>
      </c>
      <c r="G394" s="9">
        <v>160000</v>
      </c>
    </row>
    <row r="395" spans="1:7" x14ac:dyDescent="0.3">
      <c r="A395" s="51" t="s">
        <v>76</v>
      </c>
      <c r="B395" s="8"/>
      <c r="C395" s="48" t="s">
        <v>271</v>
      </c>
      <c r="D395">
        <v>27</v>
      </c>
      <c r="G395" s="9">
        <v>1300000</v>
      </c>
    </row>
    <row r="396" spans="1:7" x14ac:dyDescent="0.3">
      <c r="A396" s="51" t="s">
        <v>76</v>
      </c>
      <c r="B396" s="8"/>
      <c r="C396" s="48"/>
      <c r="D396">
        <v>29</v>
      </c>
      <c r="G396" s="9">
        <v>900</v>
      </c>
    </row>
    <row r="397" spans="1:7" x14ac:dyDescent="0.3">
      <c r="A397" s="51" t="s">
        <v>77</v>
      </c>
      <c r="B397" s="8"/>
      <c r="C397" s="48" t="s">
        <v>466</v>
      </c>
      <c r="D397">
        <v>27</v>
      </c>
      <c r="F397" s="9">
        <v>2000000</v>
      </c>
    </row>
    <row r="398" spans="1:7" x14ac:dyDescent="0.3">
      <c r="A398" s="51" t="s">
        <v>77</v>
      </c>
      <c r="B398" s="8"/>
      <c r="C398" s="48"/>
      <c r="D398" t="s">
        <v>236</v>
      </c>
      <c r="G398" s="9">
        <v>350000</v>
      </c>
    </row>
    <row r="399" spans="1:7" x14ac:dyDescent="0.3">
      <c r="A399" s="51" t="s">
        <v>77</v>
      </c>
      <c r="B399" s="8"/>
      <c r="C399" s="48" t="s">
        <v>271</v>
      </c>
      <c r="D399">
        <v>27</v>
      </c>
      <c r="G399" s="9">
        <v>1240000</v>
      </c>
    </row>
    <row r="400" spans="1:7" x14ac:dyDescent="0.3">
      <c r="A400" s="51" t="s">
        <v>78</v>
      </c>
      <c r="B400" s="8"/>
      <c r="C400" s="48"/>
      <c r="D400" t="s">
        <v>236</v>
      </c>
      <c r="G400" s="9">
        <v>350000</v>
      </c>
    </row>
    <row r="401" spans="1:7" x14ac:dyDescent="0.3">
      <c r="A401" s="51" t="s">
        <v>79</v>
      </c>
      <c r="B401" s="8"/>
      <c r="C401" s="48"/>
      <c r="D401" t="s">
        <v>236</v>
      </c>
      <c r="G401" s="9">
        <v>375000</v>
      </c>
    </row>
    <row r="402" spans="1:7" x14ac:dyDescent="0.3">
      <c r="A402" s="51" t="s">
        <v>80</v>
      </c>
      <c r="B402" s="8">
        <v>42764</v>
      </c>
      <c r="C402" s="48" t="s">
        <v>275</v>
      </c>
      <c r="D402" t="str">
        <f>IF(F402&gt;0,D401,0)</f>
        <v>Op</v>
      </c>
      <c r="F402" s="9">
        <v>500000</v>
      </c>
    </row>
    <row r="403" spans="1:7" x14ac:dyDescent="0.3">
      <c r="A403" s="51" t="s">
        <v>80</v>
      </c>
      <c r="B403" s="8"/>
      <c r="C403" s="48"/>
      <c r="D403" t="s">
        <v>236</v>
      </c>
      <c r="G403" s="9">
        <v>256720</v>
      </c>
    </row>
    <row r="404" spans="1:7" x14ac:dyDescent="0.3">
      <c r="A404" s="51" t="s">
        <v>80</v>
      </c>
      <c r="B404" s="8"/>
      <c r="C404" s="48"/>
      <c r="D404">
        <v>31</v>
      </c>
      <c r="G404" s="9">
        <v>243280</v>
      </c>
    </row>
    <row r="405" spans="1:7" x14ac:dyDescent="0.3">
      <c r="A405" s="51" t="s">
        <v>81</v>
      </c>
      <c r="B405" s="8"/>
      <c r="C405" s="48"/>
      <c r="D405" t="s">
        <v>236</v>
      </c>
      <c r="G405" s="9">
        <v>500000</v>
      </c>
    </row>
    <row r="406" spans="1:7" x14ac:dyDescent="0.3">
      <c r="A406" s="51" t="s">
        <v>82</v>
      </c>
      <c r="B406" s="8"/>
      <c r="C406" s="48" t="s">
        <v>492</v>
      </c>
      <c r="D406">
        <v>29</v>
      </c>
      <c r="F406" s="9">
        <v>500000</v>
      </c>
    </row>
    <row r="407" spans="1:7" x14ac:dyDescent="0.3">
      <c r="A407" s="51" t="s">
        <v>82</v>
      </c>
      <c r="B407" s="8"/>
      <c r="C407" s="48"/>
      <c r="D407" t="s">
        <v>236</v>
      </c>
      <c r="G407" s="9">
        <v>425000</v>
      </c>
    </row>
    <row r="408" spans="1:7" x14ac:dyDescent="0.3">
      <c r="A408" s="51" t="s">
        <v>82</v>
      </c>
      <c r="B408" s="8"/>
      <c r="C408" s="48" t="s">
        <v>492</v>
      </c>
      <c r="D408">
        <v>28</v>
      </c>
      <c r="G408" s="9">
        <v>500000</v>
      </c>
    </row>
    <row r="409" spans="1:7" x14ac:dyDescent="0.3">
      <c r="A409" s="51" t="s">
        <v>83</v>
      </c>
      <c r="B409" s="8"/>
      <c r="C409" s="48"/>
      <c r="D409" t="s">
        <v>236</v>
      </c>
      <c r="G409" s="9">
        <v>425000</v>
      </c>
    </row>
    <row r="410" spans="1:7" x14ac:dyDescent="0.3">
      <c r="A410" s="51" t="s">
        <v>83</v>
      </c>
      <c r="B410" s="8">
        <v>42908</v>
      </c>
      <c r="C410" s="48" t="s">
        <v>9</v>
      </c>
      <c r="D410">
        <v>30</v>
      </c>
      <c r="G410" s="9">
        <v>1481250</v>
      </c>
    </row>
    <row r="411" spans="1:7" x14ac:dyDescent="0.3">
      <c r="A411" s="51" t="s">
        <v>84</v>
      </c>
      <c r="B411" s="8"/>
      <c r="C411" s="48">
        <v>545</v>
      </c>
      <c r="D411">
        <v>24</v>
      </c>
      <c r="F411" s="9">
        <v>1000000</v>
      </c>
    </row>
    <row r="412" spans="1:7" x14ac:dyDescent="0.3">
      <c r="A412" s="51" t="s">
        <v>84</v>
      </c>
      <c r="B412" s="8"/>
      <c r="C412" s="48"/>
      <c r="D412">
        <v>31</v>
      </c>
      <c r="G412" s="9">
        <v>1000000</v>
      </c>
    </row>
    <row r="413" spans="1:7" x14ac:dyDescent="0.3">
      <c r="A413" s="51" t="s">
        <v>85</v>
      </c>
      <c r="B413" s="8"/>
      <c r="C413" s="48"/>
      <c r="D413" t="s">
        <v>236</v>
      </c>
      <c r="G413" s="9">
        <v>1000000</v>
      </c>
    </row>
    <row r="414" spans="1:7" x14ac:dyDescent="0.3">
      <c r="A414" s="51" t="s">
        <v>681</v>
      </c>
      <c r="B414" s="8"/>
      <c r="C414" s="48"/>
      <c r="D414" t="str">
        <f>IF(F414&gt;0,D413,0)</f>
        <v>Op</v>
      </c>
      <c r="F414" s="9">
        <v>125800</v>
      </c>
    </row>
    <row r="415" spans="1:7" x14ac:dyDescent="0.3">
      <c r="A415" s="51" t="s">
        <v>681</v>
      </c>
      <c r="B415" s="8"/>
      <c r="C415" s="48" t="s">
        <v>437</v>
      </c>
      <c r="D415">
        <v>26</v>
      </c>
      <c r="F415" s="9">
        <v>330000</v>
      </c>
    </row>
    <row r="416" spans="1:7" x14ac:dyDescent="0.3">
      <c r="A416" s="51" t="s">
        <v>681</v>
      </c>
      <c r="B416" s="8"/>
      <c r="C416" s="48" t="s">
        <v>437</v>
      </c>
      <c r="D416">
        <v>26</v>
      </c>
      <c r="F416" s="9">
        <v>680000</v>
      </c>
    </row>
    <row r="417" spans="1:7" x14ac:dyDescent="0.3">
      <c r="A417" s="51" t="s">
        <v>681</v>
      </c>
      <c r="B417" s="8"/>
      <c r="C417" s="48" t="s">
        <v>437</v>
      </c>
      <c r="D417">
        <v>26</v>
      </c>
      <c r="F417" s="9">
        <v>690000</v>
      </c>
    </row>
    <row r="418" spans="1:7" x14ac:dyDescent="0.3">
      <c r="A418" s="51" t="s">
        <v>681</v>
      </c>
      <c r="B418" s="8"/>
      <c r="C418" s="48" t="s">
        <v>335</v>
      </c>
      <c r="D418">
        <v>26</v>
      </c>
      <c r="F418" s="9">
        <v>100000</v>
      </c>
    </row>
    <row r="419" spans="1:7" x14ac:dyDescent="0.3">
      <c r="A419" s="51" t="s">
        <v>87</v>
      </c>
      <c r="B419" s="8">
        <v>42763</v>
      </c>
      <c r="C419" s="48" t="s">
        <v>276</v>
      </c>
      <c r="D419">
        <f>IF(F419&gt;0,D418,0)</f>
        <v>26</v>
      </c>
      <c r="F419" s="9">
        <v>200000</v>
      </c>
    </row>
    <row r="420" spans="1:7" x14ac:dyDescent="0.3">
      <c r="A420" s="51" t="s">
        <v>87</v>
      </c>
      <c r="B420" s="8"/>
      <c r="C420" s="48" t="s">
        <v>278</v>
      </c>
      <c r="D420">
        <f>IF(F420&gt;0,D419,0)</f>
        <v>26</v>
      </c>
      <c r="F420" s="9">
        <v>200000</v>
      </c>
    </row>
    <row r="421" spans="1:7" x14ac:dyDescent="0.3">
      <c r="A421" s="51" t="s">
        <v>88</v>
      </c>
      <c r="B421" s="12"/>
      <c r="C421" s="11" t="s">
        <v>310</v>
      </c>
      <c r="D421">
        <v>20</v>
      </c>
      <c r="F421" s="9">
        <v>1970000</v>
      </c>
    </row>
    <row r="422" spans="1:7" x14ac:dyDescent="0.3">
      <c r="A422" s="51" t="s">
        <v>88</v>
      </c>
      <c r="B422" s="8"/>
      <c r="C422" s="48" t="s">
        <v>271</v>
      </c>
      <c r="D422">
        <v>20</v>
      </c>
      <c r="G422" s="9">
        <v>1042000</v>
      </c>
    </row>
    <row r="423" spans="1:7" x14ac:dyDescent="0.3">
      <c r="A423" s="51" t="s">
        <v>89</v>
      </c>
      <c r="B423" s="8">
        <v>42821</v>
      </c>
      <c r="C423" s="48" t="s">
        <v>384</v>
      </c>
      <c r="D423">
        <v>23</v>
      </c>
      <c r="F423" s="9">
        <v>820000</v>
      </c>
    </row>
    <row r="424" spans="1:7" x14ac:dyDescent="0.3">
      <c r="A424" s="51" t="s">
        <v>90</v>
      </c>
      <c r="B424" s="8"/>
      <c r="C424" s="48" t="s">
        <v>503</v>
      </c>
      <c r="D424">
        <v>29</v>
      </c>
      <c r="F424" s="9">
        <v>800000</v>
      </c>
    </row>
    <row r="425" spans="1:7" x14ac:dyDescent="0.3">
      <c r="A425" s="51" t="s">
        <v>90</v>
      </c>
      <c r="B425" s="8"/>
      <c r="C425" s="48" t="s">
        <v>503</v>
      </c>
      <c r="D425">
        <v>29</v>
      </c>
      <c r="F425" s="9">
        <v>400000</v>
      </c>
    </row>
    <row r="426" spans="1:7" x14ac:dyDescent="0.3">
      <c r="A426" s="51" t="s">
        <v>90</v>
      </c>
      <c r="B426" s="8"/>
      <c r="C426" s="48" t="s">
        <v>503</v>
      </c>
      <c r="D426">
        <v>29</v>
      </c>
      <c r="F426" s="9">
        <v>350000</v>
      </c>
    </row>
    <row r="427" spans="1:7" x14ac:dyDescent="0.3">
      <c r="A427" s="51" t="s">
        <v>90</v>
      </c>
      <c r="B427" s="8"/>
      <c r="C427" s="48" t="s">
        <v>271</v>
      </c>
      <c r="D427">
        <v>29</v>
      </c>
      <c r="G427" s="9">
        <v>800000</v>
      </c>
    </row>
    <row r="428" spans="1:7" x14ac:dyDescent="0.3">
      <c r="A428" s="51" t="s">
        <v>90</v>
      </c>
      <c r="B428" s="8"/>
      <c r="C428" s="48" t="s">
        <v>510</v>
      </c>
      <c r="D428">
        <v>29</v>
      </c>
      <c r="G428" s="9">
        <v>350000</v>
      </c>
    </row>
    <row r="429" spans="1:7" x14ac:dyDescent="0.3">
      <c r="A429" s="51" t="s">
        <v>91</v>
      </c>
      <c r="B429" s="8">
        <v>42847</v>
      </c>
      <c r="C429" s="48" t="s">
        <v>402</v>
      </c>
      <c r="D429">
        <v>26</v>
      </c>
      <c r="F429" s="9">
        <v>656250</v>
      </c>
    </row>
    <row r="430" spans="1:7" x14ac:dyDescent="0.3">
      <c r="A430" s="51" t="s">
        <v>91</v>
      </c>
      <c r="B430" s="8"/>
      <c r="C430" s="48" t="s">
        <v>413</v>
      </c>
      <c r="D430">
        <v>33</v>
      </c>
      <c r="F430" s="9">
        <v>50000</v>
      </c>
    </row>
    <row r="431" spans="1:7" x14ac:dyDescent="0.3">
      <c r="A431" s="51" t="s">
        <v>91</v>
      </c>
      <c r="B431" s="8"/>
      <c r="C431" s="48"/>
      <c r="D431">
        <v>34</v>
      </c>
      <c r="F431" s="9">
        <v>425000</v>
      </c>
    </row>
    <row r="432" spans="1:7" x14ac:dyDescent="0.3">
      <c r="A432" s="51" t="s">
        <v>91</v>
      </c>
      <c r="B432" s="8"/>
      <c r="C432" s="48" t="s">
        <v>568</v>
      </c>
      <c r="D432">
        <v>35</v>
      </c>
      <c r="F432" s="9">
        <v>2429500</v>
      </c>
    </row>
    <row r="433" spans="1:7" x14ac:dyDescent="0.3">
      <c r="A433" s="51" t="s">
        <v>91</v>
      </c>
      <c r="B433" s="8">
        <v>42977</v>
      </c>
      <c r="C433" s="48" t="s">
        <v>335</v>
      </c>
      <c r="D433">
        <v>35</v>
      </c>
      <c r="F433" s="9">
        <v>500000</v>
      </c>
    </row>
    <row r="434" spans="1:7" x14ac:dyDescent="0.3">
      <c r="A434" s="51" t="s">
        <v>91</v>
      </c>
      <c r="B434" s="8"/>
      <c r="C434" s="48"/>
      <c r="D434">
        <v>25</v>
      </c>
      <c r="G434" s="9">
        <v>700000</v>
      </c>
    </row>
    <row r="435" spans="1:7" x14ac:dyDescent="0.3">
      <c r="A435" s="51" t="s">
        <v>91</v>
      </c>
      <c r="B435" s="8"/>
      <c r="C435" s="48" t="s">
        <v>443</v>
      </c>
      <c r="D435">
        <v>26</v>
      </c>
      <c r="G435" s="9">
        <v>500000</v>
      </c>
    </row>
    <row r="436" spans="1:7" x14ac:dyDescent="0.3">
      <c r="A436" s="51" t="s">
        <v>91</v>
      </c>
      <c r="B436" s="8"/>
      <c r="C436" s="48" t="s">
        <v>443</v>
      </c>
      <c r="D436">
        <v>26</v>
      </c>
      <c r="G436" s="9">
        <v>500000</v>
      </c>
    </row>
    <row r="437" spans="1:7" x14ac:dyDescent="0.3">
      <c r="A437" s="51" t="s">
        <v>92</v>
      </c>
      <c r="B437" s="8"/>
      <c r="C437" s="48" t="s">
        <v>415</v>
      </c>
      <c r="D437">
        <v>25</v>
      </c>
      <c r="F437" s="9">
        <v>450000</v>
      </c>
    </row>
    <row r="438" spans="1:7" x14ac:dyDescent="0.3">
      <c r="A438" s="51" t="s">
        <v>92</v>
      </c>
      <c r="B438" s="8"/>
      <c r="C438" s="48" t="s">
        <v>271</v>
      </c>
      <c r="D438">
        <v>25</v>
      </c>
      <c r="G438" s="9">
        <v>450000</v>
      </c>
    </row>
    <row r="439" spans="1:7" x14ac:dyDescent="0.3">
      <c r="A439" s="51" t="s">
        <v>93</v>
      </c>
      <c r="B439" s="8"/>
      <c r="C439" s="48" t="s">
        <v>244</v>
      </c>
      <c r="D439">
        <f>IF(F439&gt;0,D438,0)</f>
        <v>25</v>
      </c>
      <c r="F439" s="9">
        <v>100000</v>
      </c>
    </row>
    <row r="440" spans="1:7" x14ac:dyDescent="0.3">
      <c r="A440" s="51" t="s">
        <v>93</v>
      </c>
      <c r="B440" s="8"/>
      <c r="C440" s="48" t="s">
        <v>244</v>
      </c>
      <c r="D440">
        <f>IF(F440&gt;0,D439,0)</f>
        <v>25</v>
      </c>
      <c r="F440" s="9">
        <v>400000</v>
      </c>
    </row>
    <row r="441" spans="1:7" x14ac:dyDescent="0.3">
      <c r="A441" s="51" t="s">
        <v>93</v>
      </c>
      <c r="B441" s="8"/>
      <c r="C441" s="48" t="s">
        <v>423</v>
      </c>
      <c r="D441">
        <v>25</v>
      </c>
      <c r="F441" s="9">
        <v>500000</v>
      </c>
    </row>
    <row r="442" spans="1:7" x14ac:dyDescent="0.3">
      <c r="A442" s="51" t="s">
        <v>93</v>
      </c>
      <c r="B442" s="8">
        <v>42847</v>
      </c>
      <c r="C442" s="48" t="s">
        <v>402</v>
      </c>
      <c r="D442">
        <v>26</v>
      </c>
      <c r="F442" s="9">
        <v>825000</v>
      </c>
    </row>
    <row r="443" spans="1:7" x14ac:dyDescent="0.3">
      <c r="A443" s="51" t="s">
        <v>94</v>
      </c>
      <c r="B443" s="8"/>
      <c r="C443" s="48"/>
      <c r="D443">
        <f>IF(F443&gt;0,D442,0)</f>
        <v>26</v>
      </c>
      <c r="F443" s="9">
        <v>1772400</v>
      </c>
    </row>
    <row r="444" spans="1:7" x14ac:dyDescent="0.3">
      <c r="A444" s="51" t="s">
        <v>94</v>
      </c>
      <c r="B444" s="8"/>
      <c r="C444" s="48" t="s">
        <v>335</v>
      </c>
      <c r="D444">
        <v>31</v>
      </c>
      <c r="F444" s="9">
        <v>400000</v>
      </c>
    </row>
    <row r="445" spans="1:7" x14ac:dyDescent="0.3">
      <c r="A445" s="51" t="s">
        <v>94</v>
      </c>
      <c r="B445" s="8"/>
      <c r="C445" s="48" t="s">
        <v>387</v>
      </c>
      <c r="D445">
        <v>34</v>
      </c>
      <c r="F445" s="9">
        <v>200000</v>
      </c>
    </row>
    <row r="446" spans="1:7" x14ac:dyDescent="0.3">
      <c r="A446" s="51" t="s">
        <v>94</v>
      </c>
      <c r="B446" s="8"/>
      <c r="C446" s="48" t="s">
        <v>387</v>
      </c>
      <c r="D446">
        <v>37</v>
      </c>
      <c r="F446" s="9">
        <v>500000</v>
      </c>
    </row>
    <row r="447" spans="1:7" x14ac:dyDescent="0.3">
      <c r="A447" s="51" t="s">
        <v>94</v>
      </c>
      <c r="B447" s="8"/>
      <c r="C447" s="48" t="s">
        <v>387</v>
      </c>
      <c r="D447">
        <v>39</v>
      </c>
      <c r="F447" s="9">
        <v>250000</v>
      </c>
    </row>
    <row r="448" spans="1:7" x14ac:dyDescent="0.3">
      <c r="A448" s="51" t="s">
        <v>94</v>
      </c>
      <c r="B448" s="8"/>
      <c r="C448" s="48" t="s">
        <v>623</v>
      </c>
      <c r="D448">
        <v>39</v>
      </c>
      <c r="F448" s="9">
        <v>250000</v>
      </c>
    </row>
    <row r="449" spans="1:7" x14ac:dyDescent="0.3">
      <c r="A449" s="51" t="s">
        <v>94</v>
      </c>
      <c r="B449" s="8"/>
      <c r="C449" s="48"/>
      <c r="D449">
        <v>31</v>
      </c>
      <c r="G449" s="9">
        <v>1772400</v>
      </c>
    </row>
    <row r="450" spans="1:7" x14ac:dyDescent="0.3">
      <c r="A450" s="51" t="s">
        <v>95</v>
      </c>
      <c r="B450" s="8">
        <v>42828</v>
      </c>
      <c r="C450" s="48" t="s">
        <v>387</v>
      </c>
      <c r="D450">
        <v>24</v>
      </c>
      <c r="F450" s="9">
        <v>2683400</v>
      </c>
    </row>
    <row r="451" spans="1:7" x14ac:dyDescent="0.3">
      <c r="A451" s="51" t="s">
        <v>96</v>
      </c>
      <c r="B451" s="8"/>
      <c r="C451" s="48" t="s">
        <v>471</v>
      </c>
      <c r="D451">
        <v>27</v>
      </c>
      <c r="F451" s="9">
        <v>100000</v>
      </c>
    </row>
    <row r="452" spans="1:7" x14ac:dyDescent="0.3">
      <c r="A452" s="51" t="s">
        <v>96</v>
      </c>
      <c r="B452" s="8"/>
      <c r="C452" s="48" t="s">
        <v>472</v>
      </c>
      <c r="D452">
        <v>27</v>
      </c>
      <c r="F452" s="9">
        <v>100000</v>
      </c>
    </row>
    <row r="453" spans="1:7" x14ac:dyDescent="0.3">
      <c r="A453" s="51" t="s">
        <v>96</v>
      </c>
      <c r="B453" s="8"/>
      <c r="C453" s="48" t="s">
        <v>413</v>
      </c>
      <c r="D453">
        <v>25</v>
      </c>
      <c r="G453" s="9">
        <v>50000</v>
      </c>
    </row>
    <row r="454" spans="1:7" x14ac:dyDescent="0.3">
      <c r="A454" s="51" t="s">
        <v>96</v>
      </c>
      <c r="B454" s="8"/>
      <c r="C454" s="48"/>
      <c r="D454">
        <v>25</v>
      </c>
      <c r="G454" s="9">
        <v>574000</v>
      </c>
    </row>
    <row r="455" spans="1:7" x14ac:dyDescent="0.3">
      <c r="A455" s="51" t="s">
        <v>96</v>
      </c>
      <c r="B455" s="8"/>
      <c r="C455" s="48" t="s">
        <v>375</v>
      </c>
      <c r="D455">
        <v>27</v>
      </c>
      <c r="G455" s="9">
        <v>2059000</v>
      </c>
    </row>
    <row r="456" spans="1:7" x14ac:dyDescent="0.3">
      <c r="A456" s="51" t="s">
        <v>682</v>
      </c>
      <c r="B456" s="8"/>
      <c r="C456" s="48" t="s">
        <v>503</v>
      </c>
      <c r="D456">
        <v>30</v>
      </c>
      <c r="F456" s="9">
        <v>850000</v>
      </c>
    </row>
    <row r="457" spans="1:7" x14ac:dyDescent="0.3">
      <c r="A457" s="51" t="s">
        <v>682</v>
      </c>
      <c r="B457" s="8">
        <v>42927</v>
      </c>
      <c r="C457" s="48" t="s">
        <v>518</v>
      </c>
      <c r="D457">
        <v>30</v>
      </c>
      <c r="F457" s="9">
        <v>900000</v>
      </c>
    </row>
    <row r="458" spans="1:7" x14ac:dyDescent="0.3">
      <c r="A458" s="51" t="s">
        <v>682</v>
      </c>
      <c r="B458" s="8"/>
      <c r="C458" s="48"/>
      <c r="D458">
        <v>37</v>
      </c>
      <c r="F458" s="9">
        <v>596000</v>
      </c>
    </row>
    <row r="459" spans="1:7" x14ac:dyDescent="0.3">
      <c r="A459" s="51" t="s">
        <v>682</v>
      </c>
      <c r="B459" s="8"/>
      <c r="C459" s="48" t="s">
        <v>607</v>
      </c>
      <c r="D459">
        <v>38</v>
      </c>
      <c r="F459" s="9">
        <v>100000</v>
      </c>
    </row>
    <row r="460" spans="1:7" x14ac:dyDescent="0.3">
      <c r="A460" s="51" t="s">
        <v>682</v>
      </c>
      <c r="B460" s="8"/>
      <c r="C460" s="48" t="s">
        <v>454</v>
      </c>
      <c r="D460">
        <v>26</v>
      </c>
      <c r="G460" s="9">
        <v>500000</v>
      </c>
    </row>
    <row r="461" spans="1:7" x14ac:dyDescent="0.3">
      <c r="A461" s="51" t="s">
        <v>682</v>
      </c>
      <c r="B461" s="8"/>
      <c r="C461" s="48"/>
      <c r="D461">
        <v>26</v>
      </c>
      <c r="G461" s="9">
        <v>100000</v>
      </c>
    </row>
    <row r="462" spans="1:7" x14ac:dyDescent="0.3">
      <c r="A462" s="51" t="s">
        <v>682</v>
      </c>
      <c r="B462" s="8"/>
      <c r="C462" s="48" t="s">
        <v>484</v>
      </c>
      <c r="D462">
        <v>28</v>
      </c>
      <c r="G462" s="9">
        <v>1656000</v>
      </c>
    </row>
    <row r="463" spans="1:7" x14ac:dyDescent="0.3">
      <c r="A463" s="51" t="s">
        <v>682</v>
      </c>
      <c r="B463" s="8"/>
      <c r="C463" s="48" t="s">
        <v>470</v>
      </c>
      <c r="D463">
        <v>38</v>
      </c>
      <c r="G463" s="9">
        <v>100000</v>
      </c>
    </row>
    <row r="464" spans="1:7" x14ac:dyDescent="0.3">
      <c r="A464" s="51" t="s">
        <v>98</v>
      </c>
      <c r="B464" s="8">
        <v>42815</v>
      </c>
      <c r="C464" s="48" t="s">
        <v>375</v>
      </c>
      <c r="D464">
        <v>23</v>
      </c>
      <c r="F464" s="9">
        <v>300000</v>
      </c>
    </row>
    <row r="465" spans="1:7" x14ac:dyDescent="0.3">
      <c r="A465" s="51" t="s">
        <v>98</v>
      </c>
      <c r="B465" s="8">
        <v>42821</v>
      </c>
      <c r="C465" s="48" t="s">
        <v>335</v>
      </c>
      <c r="D465">
        <v>23</v>
      </c>
      <c r="F465" s="9">
        <v>100000</v>
      </c>
    </row>
    <row r="466" spans="1:7" x14ac:dyDescent="0.3">
      <c r="A466" s="51" t="s">
        <v>98</v>
      </c>
      <c r="B466" s="8"/>
      <c r="C466" s="48"/>
      <c r="D466">
        <v>25</v>
      </c>
      <c r="F466" s="9">
        <v>360000</v>
      </c>
    </row>
    <row r="467" spans="1:7" x14ac:dyDescent="0.3">
      <c r="A467" s="51" t="s">
        <v>98</v>
      </c>
      <c r="B467" s="8"/>
      <c r="C467" s="48" t="s">
        <v>335</v>
      </c>
      <c r="D467">
        <v>28</v>
      </c>
      <c r="F467" s="9">
        <v>240000</v>
      </c>
    </row>
    <row r="468" spans="1:7" x14ac:dyDescent="0.3">
      <c r="A468" s="51" t="s">
        <v>98</v>
      </c>
      <c r="B468" s="8"/>
      <c r="C468" s="48" t="s">
        <v>377</v>
      </c>
      <c r="D468">
        <v>0</v>
      </c>
      <c r="G468" s="9">
        <v>300000</v>
      </c>
    </row>
    <row r="469" spans="1:7" x14ac:dyDescent="0.3">
      <c r="A469" s="51" t="s">
        <v>98</v>
      </c>
      <c r="B469" s="8">
        <v>42822</v>
      </c>
      <c r="C469" s="48" t="s">
        <v>335</v>
      </c>
      <c r="D469">
        <v>0</v>
      </c>
      <c r="G469" s="9">
        <v>100000</v>
      </c>
    </row>
    <row r="470" spans="1:7" x14ac:dyDescent="0.3">
      <c r="A470" s="51" t="s">
        <v>99</v>
      </c>
      <c r="B470" s="8"/>
      <c r="C470" s="48" t="s">
        <v>605</v>
      </c>
      <c r="D470">
        <v>38</v>
      </c>
      <c r="F470" s="9">
        <v>250000</v>
      </c>
    </row>
    <row r="471" spans="1:7" x14ac:dyDescent="0.3">
      <c r="A471" s="51" t="s">
        <v>99</v>
      </c>
      <c r="B471" s="8"/>
      <c r="C471" s="48" t="s">
        <v>350</v>
      </c>
      <c r="D471">
        <v>40</v>
      </c>
      <c r="F471" s="9">
        <v>850000</v>
      </c>
    </row>
    <row r="472" spans="1:7" x14ac:dyDescent="0.3">
      <c r="A472" s="51" t="s">
        <v>99</v>
      </c>
      <c r="B472" s="8"/>
      <c r="C472" s="48"/>
      <c r="D472">
        <v>40</v>
      </c>
      <c r="G472" s="9">
        <v>1100000</v>
      </c>
    </row>
    <row r="473" spans="1:7" x14ac:dyDescent="0.3">
      <c r="A473" s="51" t="s">
        <v>100</v>
      </c>
      <c r="B473" s="8"/>
      <c r="C473" s="48"/>
      <c r="D473">
        <v>34</v>
      </c>
      <c r="F473" s="9">
        <v>626950</v>
      </c>
    </row>
    <row r="474" spans="1:7" x14ac:dyDescent="0.3">
      <c r="A474" s="51" t="s">
        <v>100</v>
      </c>
      <c r="B474" s="8"/>
      <c r="C474" s="48"/>
      <c r="D474">
        <v>34</v>
      </c>
      <c r="F474" s="9">
        <v>900000</v>
      </c>
    </row>
    <row r="475" spans="1:7" x14ac:dyDescent="0.3">
      <c r="A475" s="51" t="s">
        <v>100</v>
      </c>
      <c r="B475" s="8"/>
      <c r="C475" s="48"/>
      <c r="D475">
        <v>34</v>
      </c>
      <c r="F475" s="9">
        <v>240000</v>
      </c>
    </row>
    <row r="476" spans="1:7" x14ac:dyDescent="0.3">
      <c r="A476" s="51" t="s">
        <v>100</v>
      </c>
      <c r="B476" s="8"/>
      <c r="C476" s="48"/>
      <c r="D476">
        <v>34</v>
      </c>
      <c r="F476" s="9">
        <v>1860000</v>
      </c>
    </row>
    <row r="477" spans="1:7" x14ac:dyDescent="0.3">
      <c r="A477" s="51" t="s">
        <v>100</v>
      </c>
      <c r="B477" s="8"/>
      <c r="C477" s="48" t="s">
        <v>288</v>
      </c>
      <c r="D477">
        <v>36</v>
      </c>
      <c r="F477" s="9">
        <v>304800</v>
      </c>
    </row>
    <row r="478" spans="1:7" x14ac:dyDescent="0.3">
      <c r="A478" s="51" t="s">
        <v>100</v>
      </c>
      <c r="B478" s="8"/>
      <c r="C478" s="48" t="s">
        <v>565</v>
      </c>
      <c r="D478">
        <v>35</v>
      </c>
      <c r="G478" s="9">
        <v>2400000</v>
      </c>
    </row>
    <row r="479" spans="1:7" x14ac:dyDescent="0.3">
      <c r="A479" s="51" t="s">
        <v>101</v>
      </c>
      <c r="B479" s="8"/>
      <c r="C479" s="48" t="s">
        <v>442</v>
      </c>
      <c r="D479">
        <v>26</v>
      </c>
      <c r="F479" s="9">
        <v>1685000</v>
      </c>
    </row>
    <row r="480" spans="1:7" x14ac:dyDescent="0.3">
      <c r="A480" s="51" t="s">
        <v>101</v>
      </c>
      <c r="B480" s="8">
        <v>42852</v>
      </c>
      <c r="C480" s="48" t="s">
        <v>447</v>
      </c>
      <c r="D480">
        <v>26</v>
      </c>
      <c r="G480" s="9">
        <v>980000</v>
      </c>
    </row>
    <row r="481" spans="1:7" x14ac:dyDescent="0.3">
      <c r="A481" s="51" t="s">
        <v>102</v>
      </c>
      <c r="B481" s="8"/>
      <c r="C481" s="48" t="s">
        <v>363</v>
      </c>
      <c r="D481">
        <v>22</v>
      </c>
      <c r="F481" s="9">
        <v>500000</v>
      </c>
    </row>
    <row r="482" spans="1:7" x14ac:dyDescent="0.3">
      <c r="A482" s="51" t="s">
        <v>102</v>
      </c>
      <c r="B482" s="8"/>
      <c r="C482" s="48"/>
      <c r="D482">
        <v>25</v>
      </c>
      <c r="F482" s="9">
        <v>625000</v>
      </c>
    </row>
    <row r="483" spans="1:7" x14ac:dyDescent="0.3">
      <c r="A483" s="51" t="s">
        <v>102</v>
      </c>
      <c r="B483" s="8"/>
      <c r="C483" s="48" t="s">
        <v>191</v>
      </c>
      <c r="D483">
        <v>29</v>
      </c>
      <c r="F483" s="9">
        <v>675000</v>
      </c>
    </row>
    <row r="484" spans="1:7" x14ac:dyDescent="0.3">
      <c r="A484" s="51" t="s">
        <v>102</v>
      </c>
      <c r="B484" s="8"/>
      <c r="C484" s="48"/>
      <c r="D484" t="s">
        <v>236</v>
      </c>
      <c r="G484" s="9">
        <v>2025000</v>
      </c>
    </row>
    <row r="485" spans="1:7" x14ac:dyDescent="0.3">
      <c r="A485" s="51" t="s">
        <v>103</v>
      </c>
      <c r="B485" s="8"/>
      <c r="C485" s="48"/>
      <c r="D485">
        <v>26</v>
      </c>
      <c r="F485" s="9">
        <v>1419800</v>
      </c>
    </row>
    <row r="486" spans="1:7" x14ac:dyDescent="0.3">
      <c r="A486" s="51" t="s">
        <v>104</v>
      </c>
      <c r="B486" s="8"/>
      <c r="C486" s="48"/>
      <c r="D486">
        <v>26</v>
      </c>
      <c r="F486" s="9">
        <v>1419800</v>
      </c>
    </row>
    <row r="487" spans="1:7" x14ac:dyDescent="0.3">
      <c r="A487" s="51" t="s">
        <v>105</v>
      </c>
      <c r="B487" s="8"/>
      <c r="C487" s="48" t="s">
        <v>452</v>
      </c>
      <c r="D487">
        <v>26</v>
      </c>
      <c r="F487" s="9">
        <v>380000</v>
      </c>
    </row>
    <row r="488" spans="1:7" x14ac:dyDescent="0.3">
      <c r="A488" s="51" t="s">
        <v>105</v>
      </c>
      <c r="B488" s="8"/>
      <c r="C488" s="48"/>
      <c r="D488">
        <v>37</v>
      </c>
      <c r="F488" s="9">
        <v>550000</v>
      </c>
    </row>
    <row r="489" spans="1:7" x14ac:dyDescent="0.3">
      <c r="A489" s="51" t="s">
        <v>105</v>
      </c>
      <c r="B489" s="8"/>
      <c r="C489" s="48" t="s">
        <v>335</v>
      </c>
      <c r="D489">
        <v>39</v>
      </c>
      <c r="F489" s="9">
        <v>200000</v>
      </c>
    </row>
    <row r="490" spans="1:7" x14ac:dyDescent="0.3">
      <c r="A490" s="51" t="s">
        <v>105</v>
      </c>
      <c r="B490" s="8"/>
      <c r="C490" s="48"/>
      <c r="D490">
        <v>40</v>
      </c>
      <c r="F490" s="9">
        <v>300000</v>
      </c>
    </row>
    <row r="491" spans="1:7" x14ac:dyDescent="0.3">
      <c r="A491" s="51" t="s">
        <v>105</v>
      </c>
      <c r="B491" s="8"/>
      <c r="C491" s="48"/>
      <c r="D491" t="s">
        <v>236</v>
      </c>
      <c r="G491" s="9">
        <v>468800</v>
      </c>
    </row>
    <row r="492" spans="1:7" x14ac:dyDescent="0.3">
      <c r="A492" s="51" t="s">
        <v>106</v>
      </c>
      <c r="B492" s="8"/>
      <c r="C492" s="48" t="s">
        <v>452</v>
      </c>
      <c r="D492">
        <v>27</v>
      </c>
      <c r="F492" s="9">
        <v>432000</v>
      </c>
    </row>
    <row r="493" spans="1:7" x14ac:dyDescent="0.3">
      <c r="A493" s="51" t="s">
        <v>106</v>
      </c>
      <c r="B493" s="8"/>
      <c r="C493" s="48" t="s">
        <v>478</v>
      </c>
      <c r="D493">
        <v>27</v>
      </c>
      <c r="G493" s="9">
        <v>500000</v>
      </c>
    </row>
    <row r="494" spans="1:7" x14ac:dyDescent="0.3">
      <c r="A494" s="51" t="s">
        <v>106</v>
      </c>
      <c r="B494" s="8"/>
      <c r="C494" s="48" t="s">
        <v>478</v>
      </c>
      <c r="D494">
        <v>27</v>
      </c>
      <c r="G494" s="9">
        <v>100000</v>
      </c>
    </row>
    <row r="495" spans="1:7" x14ac:dyDescent="0.3">
      <c r="A495" s="51" t="s">
        <v>106</v>
      </c>
      <c r="B495" s="8"/>
      <c r="C495" s="48" t="s">
        <v>486</v>
      </c>
      <c r="D495">
        <v>28</v>
      </c>
      <c r="G495" s="9">
        <v>23000</v>
      </c>
    </row>
    <row r="496" spans="1:7" x14ac:dyDescent="0.3">
      <c r="A496" s="51" t="s">
        <v>107</v>
      </c>
      <c r="B496" s="8"/>
      <c r="C496" s="48"/>
      <c r="D496" t="s">
        <v>236</v>
      </c>
      <c r="G496" s="9">
        <v>1246000</v>
      </c>
    </row>
    <row r="497" spans="1:7" x14ac:dyDescent="0.3">
      <c r="A497" s="51" t="s">
        <v>108</v>
      </c>
      <c r="B497" s="12"/>
      <c r="C497" s="11" t="s">
        <v>256</v>
      </c>
      <c r="D497">
        <v>20</v>
      </c>
      <c r="F497" s="9">
        <v>375000</v>
      </c>
    </row>
    <row r="498" spans="1:7" x14ac:dyDescent="0.3">
      <c r="A498" s="51" t="s">
        <v>108</v>
      </c>
      <c r="B498" s="8"/>
      <c r="C498" s="48" t="s">
        <v>335</v>
      </c>
      <c r="D498">
        <v>22</v>
      </c>
      <c r="F498" s="9">
        <v>137000</v>
      </c>
    </row>
    <row r="499" spans="1:7" x14ac:dyDescent="0.3">
      <c r="A499" s="51" t="s">
        <v>108</v>
      </c>
      <c r="B499" s="8">
        <v>42826</v>
      </c>
      <c r="C499" s="48" t="s">
        <v>271</v>
      </c>
      <c r="D499">
        <v>24</v>
      </c>
      <c r="G499" s="9">
        <v>697000</v>
      </c>
    </row>
    <row r="500" spans="1:7" x14ac:dyDescent="0.3">
      <c r="A500" s="51" t="s">
        <v>109</v>
      </c>
      <c r="B500" s="8"/>
      <c r="C500" s="48"/>
      <c r="D500" t="s">
        <v>236</v>
      </c>
      <c r="G500" s="9">
        <v>676000</v>
      </c>
    </row>
    <row r="501" spans="1:7" x14ac:dyDescent="0.3">
      <c r="A501" s="51" t="s">
        <v>110</v>
      </c>
      <c r="B501" s="8"/>
      <c r="C501" s="48" t="s">
        <v>543</v>
      </c>
      <c r="D501">
        <v>32</v>
      </c>
      <c r="G501" s="9">
        <v>700000</v>
      </c>
    </row>
    <row r="502" spans="1:7" x14ac:dyDescent="0.3">
      <c r="A502" s="51" t="s">
        <v>385</v>
      </c>
      <c r="B502" s="8">
        <v>42759</v>
      </c>
      <c r="C502" s="48"/>
      <c r="D502">
        <v>17</v>
      </c>
      <c r="G502" s="9">
        <v>47120</v>
      </c>
    </row>
    <row r="503" spans="1:7" x14ac:dyDescent="0.3">
      <c r="A503" s="51" t="s">
        <v>385</v>
      </c>
      <c r="B503" s="8"/>
      <c r="C503" s="48" t="s">
        <v>281</v>
      </c>
      <c r="D503">
        <v>18</v>
      </c>
      <c r="G503" s="9">
        <v>46000</v>
      </c>
    </row>
    <row r="504" spans="1:7" x14ac:dyDescent="0.3">
      <c r="A504" s="51" t="s">
        <v>385</v>
      </c>
      <c r="B504" s="8"/>
      <c r="C504" s="48" t="s">
        <v>281</v>
      </c>
      <c r="D504">
        <v>19</v>
      </c>
      <c r="G504" s="9">
        <v>95750</v>
      </c>
    </row>
    <row r="505" spans="1:7" x14ac:dyDescent="0.3">
      <c r="A505" s="51" t="s">
        <v>385</v>
      </c>
      <c r="B505" s="8"/>
      <c r="C505" s="48"/>
      <c r="D505">
        <v>20</v>
      </c>
      <c r="G505" s="9">
        <v>42130</v>
      </c>
    </row>
    <row r="506" spans="1:7" x14ac:dyDescent="0.3">
      <c r="A506" s="51" t="s">
        <v>385</v>
      </c>
      <c r="B506" s="12"/>
      <c r="C506" s="11"/>
      <c r="D506">
        <v>21</v>
      </c>
      <c r="G506" s="9">
        <v>74880</v>
      </c>
    </row>
    <row r="507" spans="1:7" x14ac:dyDescent="0.3">
      <c r="A507" s="51" t="s">
        <v>385</v>
      </c>
      <c r="B507" s="8"/>
      <c r="C507" s="48"/>
      <c r="D507">
        <v>22</v>
      </c>
      <c r="G507" s="9">
        <v>40000</v>
      </c>
    </row>
    <row r="508" spans="1:7" x14ac:dyDescent="0.3">
      <c r="A508" s="51" t="s">
        <v>385</v>
      </c>
      <c r="B508" s="8">
        <v>42822</v>
      </c>
      <c r="C508" s="48"/>
      <c r="D508">
        <v>0</v>
      </c>
      <c r="G508" s="9">
        <v>39650</v>
      </c>
    </row>
    <row r="509" spans="1:7" x14ac:dyDescent="0.3">
      <c r="A509" s="51" t="s">
        <v>385</v>
      </c>
      <c r="B509" s="8"/>
      <c r="C509" s="48"/>
      <c r="D509">
        <v>24</v>
      </c>
      <c r="G509" s="9">
        <v>98000</v>
      </c>
    </row>
    <row r="510" spans="1:7" x14ac:dyDescent="0.3">
      <c r="A510" s="51" t="s">
        <v>385</v>
      </c>
      <c r="B510" s="8"/>
      <c r="C510" s="48"/>
      <c r="D510">
        <v>25</v>
      </c>
      <c r="G510" s="9">
        <v>11200</v>
      </c>
    </row>
    <row r="511" spans="1:7" x14ac:dyDescent="0.3">
      <c r="A511" s="51" t="s">
        <v>385</v>
      </c>
      <c r="B511" s="8"/>
      <c r="C511" s="48"/>
      <c r="D511">
        <v>26</v>
      </c>
      <c r="G511" s="9">
        <v>88000</v>
      </c>
    </row>
    <row r="512" spans="1:7" x14ac:dyDescent="0.3">
      <c r="A512" s="51" t="s">
        <v>385</v>
      </c>
      <c r="B512" s="8"/>
      <c r="C512" s="48"/>
      <c r="D512">
        <v>27</v>
      </c>
      <c r="G512" s="9">
        <v>45150</v>
      </c>
    </row>
    <row r="513" spans="1:7" x14ac:dyDescent="0.3">
      <c r="A513" s="51" t="s">
        <v>385</v>
      </c>
      <c r="B513" s="8"/>
      <c r="C513" s="48"/>
      <c r="D513">
        <v>27</v>
      </c>
      <c r="G513" s="9">
        <v>32500</v>
      </c>
    </row>
    <row r="514" spans="1:7" x14ac:dyDescent="0.3">
      <c r="A514" s="51" t="s">
        <v>385</v>
      </c>
      <c r="B514" s="8"/>
      <c r="C514" s="48"/>
      <c r="D514">
        <v>28</v>
      </c>
      <c r="G514" s="9">
        <v>23800</v>
      </c>
    </row>
    <row r="515" spans="1:7" x14ac:dyDescent="0.3">
      <c r="A515" s="51" t="s">
        <v>385</v>
      </c>
      <c r="B515" s="8"/>
      <c r="C515" s="48"/>
      <c r="D515">
        <v>28</v>
      </c>
      <c r="G515" s="9">
        <v>5000</v>
      </c>
    </row>
    <row r="516" spans="1:7" x14ac:dyDescent="0.3">
      <c r="A516" s="51" t="s">
        <v>385</v>
      </c>
      <c r="B516" s="8"/>
      <c r="C516" s="48"/>
      <c r="D516">
        <v>29</v>
      </c>
      <c r="G516" s="9">
        <v>33810</v>
      </c>
    </row>
    <row r="517" spans="1:7" x14ac:dyDescent="0.3">
      <c r="A517" s="51" t="s">
        <v>385</v>
      </c>
      <c r="B517" s="8"/>
      <c r="C517" s="48"/>
      <c r="D517">
        <v>30</v>
      </c>
      <c r="G517" s="9">
        <v>122400</v>
      </c>
    </row>
    <row r="518" spans="1:7" x14ac:dyDescent="0.3">
      <c r="A518" s="51" t="s">
        <v>385</v>
      </c>
      <c r="B518" s="8"/>
      <c r="C518" s="48"/>
      <c r="D518">
        <v>31</v>
      </c>
      <c r="G518" s="9">
        <v>81600</v>
      </c>
    </row>
    <row r="519" spans="1:7" x14ac:dyDescent="0.3">
      <c r="A519" s="51" t="s">
        <v>385</v>
      </c>
      <c r="B519" s="8"/>
      <c r="C519" s="48"/>
      <c r="D519">
        <v>32</v>
      </c>
      <c r="G519" s="9">
        <v>186170</v>
      </c>
    </row>
    <row r="520" spans="1:7" x14ac:dyDescent="0.3">
      <c r="A520" s="51" t="s">
        <v>385</v>
      </c>
      <c r="B520" s="8"/>
      <c r="C520" s="48"/>
      <c r="D520">
        <v>33</v>
      </c>
      <c r="G520" s="9">
        <v>236510</v>
      </c>
    </row>
    <row r="521" spans="1:7" x14ac:dyDescent="0.3">
      <c r="A521" s="51" t="s">
        <v>385</v>
      </c>
      <c r="B521" s="8"/>
      <c r="C521" s="48"/>
      <c r="D521">
        <v>34</v>
      </c>
      <c r="G521" s="9">
        <v>127500</v>
      </c>
    </row>
    <row r="522" spans="1:7" x14ac:dyDescent="0.3">
      <c r="A522" s="51" t="s">
        <v>385</v>
      </c>
      <c r="B522" s="8"/>
      <c r="C522" s="48"/>
      <c r="D522">
        <v>35</v>
      </c>
      <c r="G522" s="9">
        <v>5000</v>
      </c>
    </row>
    <row r="523" spans="1:7" x14ac:dyDescent="0.3">
      <c r="A523" s="51" t="s">
        <v>385</v>
      </c>
      <c r="B523" s="8"/>
      <c r="C523" s="48"/>
      <c r="D523">
        <v>36</v>
      </c>
      <c r="G523" s="9">
        <v>132100</v>
      </c>
    </row>
    <row r="524" spans="1:7" x14ac:dyDescent="0.3">
      <c r="A524" s="51" t="s">
        <v>385</v>
      </c>
      <c r="B524" s="8"/>
      <c r="C524" s="48"/>
      <c r="D524">
        <v>36</v>
      </c>
      <c r="G524" s="9">
        <v>32200</v>
      </c>
    </row>
    <row r="525" spans="1:7" x14ac:dyDescent="0.3">
      <c r="A525" s="51" t="s">
        <v>385</v>
      </c>
      <c r="B525" s="8"/>
      <c r="C525" s="48"/>
      <c r="D525">
        <v>37</v>
      </c>
      <c r="G525" s="9">
        <v>44600</v>
      </c>
    </row>
    <row r="526" spans="1:7" x14ac:dyDescent="0.3">
      <c r="A526" s="51" t="s">
        <v>385</v>
      </c>
      <c r="B526" s="8"/>
      <c r="C526" s="48"/>
      <c r="D526">
        <v>38</v>
      </c>
      <c r="G526" s="9">
        <v>124500</v>
      </c>
    </row>
    <row r="527" spans="1:7" x14ac:dyDescent="0.3">
      <c r="A527" s="51" t="s">
        <v>385</v>
      </c>
      <c r="B527" s="8"/>
      <c r="C527" s="48"/>
      <c r="D527">
        <v>39</v>
      </c>
      <c r="G527" s="9">
        <v>92600</v>
      </c>
    </row>
    <row r="528" spans="1:7" x14ac:dyDescent="0.3">
      <c r="A528" s="51" t="s">
        <v>385</v>
      </c>
      <c r="B528" s="8"/>
      <c r="C528" s="48"/>
      <c r="D528">
        <v>40</v>
      </c>
      <c r="G528" s="9">
        <v>154170</v>
      </c>
    </row>
    <row r="529" spans="1:7" x14ac:dyDescent="0.3">
      <c r="A529" s="51" t="s">
        <v>385</v>
      </c>
      <c r="B529" s="8"/>
      <c r="C529" s="48"/>
      <c r="D529">
        <v>41</v>
      </c>
      <c r="G529" s="9">
        <v>56622</v>
      </c>
    </row>
    <row r="530" spans="1:7" x14ac:dyDescent="0.3">
      <c r="A530" s="51" t="s">
        <v>385</v>
      </c>
      <c r="B530" s="8"/>
      <c r="C530" s="48"/>
      <c r="D530">
        <v>42</v>
      </c>
      <c r="G530" s="9">
        <v>2000</v>
      </c>
    </row>
    <row r="531" spans="1:7" x14ac:dyDescent="0.3">
      <c r="A531" s="51" t="s">
        <v>199</v>
      </c>
      <c r="B531" s="8">
        <v>42998</v>
      </c>
      <c r="C531" s="48" t="s">
        <v>587</v>
      </c>
      <c r="D531">
        <v>37</v>
      </c>
      <c r="F531" s="9">
        <v>1620000</v>
      </c>
    </row>
    <row r="532" spans="1:7" x14ac:dyDescent="0.3">
      <c r="A532" s="51" t="s">
        <v>199</v>
      </c>
      <c r="B532" s="8"/>
      <c r="C532" s="48" t="s">
        <v>502</v>
      </c>
      <c r="D532">
        <v>29</v>
      </c>
      <c r="G532" s="9">
        <v>80000</v>
      </c>
    </row>
    <row r="533" spans="1:7" x14ac:dyDescent="0.3">
      <c r="A533" s="51" t="s">
        <v>199</v>
      </c>
      <c r="B533" s="8"/>
      <c r="C533" s="48" t="s">
        <v>529</v>
      </c>
      <c r="D533">
        <v>37</v>
      </c>
      <c r="G533" s="9">
        <v>2000000</v>
      </c>
    </row>
    <row r="534" spans="1:7" x14ac:dyDescent="0.3">
      <c r="A534" s="51" t="s">
        <v>200</v>
      </c>
      <c r="B534" s="8"/>
      <c r="C534" s="48" t="s">
        <v>357</v>
      </c>
      <c r="D534">
        <v>28</v>
      </c>
      <c r="F534" s="9">
        <v>840000</v>
      </c>
    </row>
    <row r="535" spans="1:7" x14ac:dyDescent="0.3">
      <c r="A535" s="51" t="s">
        <v>200</v>
      </c>
      <c r="B535" s="8"/>
      <c r="C535" s="48" t="s">
        <v>357</v>
      </c>
      <c r="D535">
        <v>28</v>
      </c>
      <c r="F535" s="9">
        <v>560000</v>
      </c>
    </row>
    <row r="536" spans="1:7" x14ac:dyDescent="0.3">
      <c r="A536" s="51" t="s">
        <v>200</v>
      </c>
      <c r="B536" s="8"/>
      <c r="C536" s="48"/>
      <c r="D536">
        <v>26</v>
      </c>
      <c r="G536" s="9">
        <v>1400000</v>
      </c>
    </row>
    <row r="537" spans="1:7" x14ac:dyDescent="0.3">
      <c r="A537" s="51" t="s">
        <v>200</v>
      </c>
      <c r="B537" s="8"/>
      <c r="C537" s="48" t="s">
        <v>445</v>
      </c>
      <c r="D537">
        <v>26</v>
      </c>
      <c r="G537" s="9">
        <v>1300</v>
      </c>
    </row>
    <row r="538" spans="1:7" x14ac:dyDescent="0.3">
      <c r="A538" s="51" t="s">
        <v>683</v>
      </c>
      <c r="B538" s="8">
        <v>42751</v>
      </c>
      <c r="C538" s="48" t="s">
        <v>248</v>
      </c>
      <c r="D538">
        <v>17</v>
      </c>
      <c r="G538" s="9">
        <v>6000000</v>
      </c>
    </row>
    <row r="539" spans="1:7" x14ac:dyDescent="0.3">
      <c r="A539" s="51" t="s">
        <v>201</v>
      </c>
      <c r="B539" s="8"/>
      <c r="C539" s="48" t="s">
        <v>649</v>
      </c>
      <c r="D539">
        <v>41</v>
      </c>
      <c r="F539" s="9">
        <v>1500000</v>
      </c>
    </row>
    <row r="540" spans="1:7" x14ac:dyDescent="0.3">
      <c r="A540" s="51" t="s">
        <v>684</v>
      </c>
      <c r="B540" s="8"/>
      <c r="C540" s="48" t="s">
        <v>322</v>
      </c>
      <c r="D540">
        <v>21</v>
      </c>
      <c r="F540" s="9">
        <v>50000</v>
      </c>
    </row>
    <row r="541" spans="1:7" x14ac:dyDescent="0.3">
      <c r="A541" s="51" t="s">
        <v>148</v>
      </c>
      <c r="B541" s="8"/>
      <c r="C541" s="48" t="s">
        <v>601</v>
      </c>
      <c r="D541">
        <v>37</v>
      </c>
      <c r="G541" s="9">
        <v>60000</v>
      </c>
    </row>
    <row r="542" spans="1:7" x14ac:dyDescent="0.3">
      <c r="A542" s="51" t="s">
        <v>150</v>
      </c>
      <c r="B542" s="8"/>
      <c r="C542" s="48" t="s">
        <v>418</v>
      </c>
      <c r="D542">
        <v>25</v>
      </c>
      <c r="F542" s="9">
        <v>100000</v>
      </c>
    </row>
    <row r="543" spans="1:7" x14ac:dyDescent="0.3">
      <c r="A543" s="51" t="s">
        <v>150</v>
      </c>
      <c r="B543" s="8"/>
      <c r="C543" s="48" t="s">
        <v>440</v>
      </c>
      <c r="D543">
        <v>26</v>
      </c>
      <c r="F543" s="9">
        <v>2700000</v>
      </c>
    </row>
    <row r="544" spans="1:7" x14ac:dyDescent="0.3">
      <c r="A544" s="51" t="s">
        <v>150</v>
      </c>
      <c r="B544" s="8"/>
      <c r="C544" s="48" t="s">
        <v>413</v>
      </c>
      <c r="D544">
        <v>25</v>
      </c>
      <c r="G544" s="9">
        <v>200000</v>
      </c>
    </row>
    <row r="545" spans="1:7" x14ac:dyDescent="0.3">
      <c r="A545" s="51" t="s">
        <v>150</v>
      </c>
      <c r="B545" s="8"/>
      <c r="C545" s="48" t="s">
        <v>414</v>
      </c>
      <c r="D545">
        <v>25</v>
      </c>
      <c r="G545" s="9">
        <v>1100000</v>
      </c>
    </row>
    <row r="546" spans="1:7" x14ac:dyDescent="0.3">
      <c r="A546" s="51" t="s">
        <v>150</v>
      </c>
      <c r="B546" s="8"/>
      <c r="C546" s="48" t="s">
        <v>435</v>
      </c>
      <c r="D546">
        <v>26</v>
      </c>
      <c r="G546" s="9">
        <v>26500</v>
      </c>
    </row>
    <row r="547" spans="1:7" x14ac:dyDescent="0.3">
      <c r="A547" s="51" t="s">
        <v>150</v>
      </c>
      <c r="B547" s="8"/>
      <c r="C547" s="48" t="s">
        <v>335</v>
      </c>
      <c r="D547">
        <v>26</v>
      </c>
      <c r="G547" s="9">
        <v>1200000</v>
      </c>
    </row>
    <row r="548" spans="1:7" x14ac:dyDescent="0.3">
      <c r="A548" s="51" t="s">
        <v>150</v>
      </c>
      <c r="B548" s="8"/>
      <c r="C548" s="48" t="s">
        <v>436</v>
      </c>
      <c r="D548">
        <v>26</v>
      </c>
      <c r="G548" s="9">
        <v>2700000</v>
      </c>
    </row>
    <row r="549" spans="1:7" x14ac:dyDescent="0.3">
      <c r="A549" s="51" t="s">
        <v>150</v>
      </c>
      <c r="B549" s="8"/>
      <c r="C549" s="48" t="s">
        <v>487</v>
      </c>
      <c r="D549">
        <v>28</v>
      </c>
      <c r="G549" s="9">
        <v>17000</v>
      </c>
    </row>
    <row r="550" spans="1:7" x14ac:dyDescent="0.3">
      <c r="A550" s="51" t="s">
        <v>147</v>
      </c>
      <c r="B550" s="8"/>
      <c r="C550" s="48"/>
      <c r="D550">
        <v>38</v>
      </c>
      <c r="G550" s="9">
        <v>100000</v>
      </c>
    </row>
    <row r="551" spans="1:7" x14ac:dyDescent="0.3">
      <c r="A551" s="51" t="s">
        <v>151</v>
      </c>
      <c r="B551" s="8"/>
      <c r="C551" s="48" t="s">
        <v>598</v>
      </c>
      <c r="D551">
        <v>37</v>
      </c>
      <c r="F551" s="9">
        <v>100000</v>
      </c>
    </row>
    <row r="552" spans="1:7" x14ac:dyDescent="0.3">
      <c r="A552" s="51" t="s">
        <v>151</v>
      </c>
      <c r="B552" s="8"/>
      <c r="C552" s="48"/>
      <c r="D552">
        <v>27</v>
      </c>
      <c r="G552" s="9">
        <v>50000</v>
      </c>
    </row>
    <row r="553" spans="1:7" x14ac:dyDescent="0.3">
      <c r="A553" s="51" t="s">
        <v>151</v>
      </c>
      <c r="B553" s="8">
        <v>42866</v>
      </c>
      <c r="C553" s="48"/>
      <c r="D553">
        <v>28</v>
      </c>
      <c r="G553" s="9">
        <v>50000</v>
      </c>
    </row>
    <row r="554" spans="1:7" x14ac:dyDescent="0.3">
      <c r="A554" s="51" t="s">
        <v>151</v>
      </c>
      <c r="B554" s="8"/>
      <c r="C554" s="48" t="s">
        <v>441</v>
      </c>
      <c r="D554">
        <v>29</v>
      </c>
      <c r="G554" s="9">
        <v>20000</v>
      </c>
    </row>
    <row r="555" spans="1:7" x14ac:dyDescent="0.3">
      <c r="A555" s="51" t="s">
        <v>151</v>
      </c>
      <c r="B555" s="8"/>
      <c r="C555" s="48" t="s">
        <v>511</v>
      </c>
      <c r="D555">
        <v>29</v>
      </c>
      <c r="G555" s="9">
        <v>220000</v>
      </c>
    </row>
    <row r="556" spans="1:7" x14ac:dyDescent="0.3">
      <c r="A556" s="51" t="s">
        <v>153</v>
      </c>
      <c r="B556" s="8"/>
      <c r="C556" s="48"/>
      <c r="D556">
        <v>38</v>
      </c>
      <c r="F556" s="9">
        <v>50000</v>
      </c>
    </row>
    <row r="557" spans="1:7" x14ac:dyDescent="0.3">
      <c r="A557" s="51" t="s">
        <v>153</v>
      </c>
      <c r="B557" s="8"/>
      <c r="C557" s="48" t="s">
        <v>604</v>
      </c>
      <c r="D557">
        <v>38</v>
      </c>
      <c r="F557" s="9">
        <v>2000000</v>
      </c>
    </row>
    <row r="558" spans="1:7" x14ac:dyDescent="0.3">
      <c r="A558" s="51" t="s">
        <v>153</v>
      </c>
      <c r="B558" s="8"/>
      <c r="C558" s="48" t="s">
        <v>9</v>
      </c>
      <c r="D558">
        <v>30</v>
      </c>
      <c r="G558" s="9">
        <v>50000</v>
      </c>
    </row>
    <row r="559" spans="1:7" x14ac:dyDescent="0.3">
      <c r="A559" s="51" t="s">
        <v>153</v>
      </c>
      <c r="B559" s="8"/>
      <c r="C559" s="48" t="s">
        <v>350</v>
      </c>
      <c r="D559">
        <v>30</v>
      </c>
      <c r="G559" s="9">
        <v>700000</v>
      </c>
    </row>
    <row r="560" spans="1:7" x14ac:dyDescent="0.3">
      <c r="A560" s="51" t="s">
        <v>153</v>
      </c>
      <c r="B560" s="8"/>
      <c r="C560" s="48" t="s">
        <v>567</v>
      </c>
      <c r="D560">
        <v>36</v>
      </c>
      <c r="G560" s="9">
        <v>963800</v>
      </c>
    </row>
    <row r="561" spans="1:7" x14ac:dyDescent="0.3">
      <c r="A561" s="51" t="s">
        <v>153</v>
      </c>
      <c r="B561" s="8"/>
      <c r="C561" s="48" t="s">
        <v>571</v>
      </c>
      <c r="D561">
        <v>38</v>
      </c>
      <c r="G561" s="9">
        <v>18100</v>
      </c>
    </row>
    <row r="562" spans="1:7" x14ac:dyDescent="0.3">
      <c r="A562" s="51" t="s">
        <v>154</v>
      </c>
      <c r="B562" s="8"/>
      <c r="C562" s="48" t="s">
        <v>337</v>
      </c>
      <c r="D562">
        <v>28</v>
      </c>
      <c r="F562" s="9">
        <v>270000</v>
      </c>
    </row>
    <row r="563" spans="1:7" x14ac:dyDescent="0.3">
      <c r="A563" s="51" t="s">
        <v>154</v>
      </c>
      <c r="B563" s="8"/>
      <c r="C563" s="48"/>
      <c r="D563">
        <v>28</v>
      </c>
      <c r="G563" s="9">
        <v>50000</v>
      </c>
    </row>
    <row r="564" spans="1:7" x14ac:dyDescent="0.3">
      <c r="A564" s="51" t="s">
        <v>154</v>
      </c>
      <c r="B564" s="8"/>
      <c r="C564" s="48"/>
      <c r="D564">
        <v>28</v>
      </c>
      <c r="G564" s="9">
        <v>100000</v>
      </c>
    </row>
    <row r="565" spans="1:7" x14ac:dyDescent="0.3">
      <c r="A565" s="51" t="s">
        <v>152</v>
      </c>
      <c r="B565" s="8"/>
      <c r="C565" s="48"/>
      <c r="D565">
        <f>IF(F565&gt;0,D564,0)</f>
        <v>28</v>
      </c>
      <c r="F565" s="9">
        <v>25000</v>
      </c>
    </row>
    <row r="566" spans="1:7" x14ac:dyDescent="0.3">
      <c r="A566" s="51" t="s">
        <v>152</v>
      </c>
      <c r="B566" s="8"/>
      <c r="C566" s="48" t="s">
        <v>596</v>
      </c>
      <c r="D566">
        <v>37</v>
      </c>
      <c r="F566" s="9">
        <v>200000</v>
      </c>
    </row>
    <row r="567" spans="1:7" x14ac:dyDescent="0.3">
      <c r="A567" s="51" t="s">
        <v>152</v>
      </c>
      <c r="B567" s="8"/>
      <c r="C567" s="48" t="s">
        <v>524</v>
      </c>
      <c r="D567">
        <v>31</v>
      </c>
      <c r="G567" s="9">
        <v>7000</v>
      </c>
    </row>
    <row r="568" spans="1:7" x14ac:dyDescent="0.3">
      <c r="A568" s="51" t="s">
        <v>152</v>
      </c>
      <c r="B568" s="8"/>
      <c r="C568" s="48"/>
      <c r="D568">
        <v>34</v>
      </c>
      <c r="G568" s="9">
        <v>22000</v>
      </c>
    </row>
    <row r="569" spans="1:7" x14ac:dyDescent="0.3">
      <c r="A569" s="51" t="s">
        <v>152</v>
      </c>
      <c r="B569" s="8"/>
      <c r="C569" s="48" t="s">
        <v>551</v>
      </c>
      <c r="D569">
        <v>35</v>
      </c>
      <c r="G569" s="9">
        <v>150000</v>
      </c>
    </row>
    <row r="570" spans="1:7" x14ac:dyDescent="0.3">
      <c r="A570" s="51" t="s">
        <v>203</v>
      </c>
      <c r="B570" s="8">
        <v>42820</v>
      </c>
      <c r="C570" s="48" t="s">
        <v>335</v>
      </c>
      <c r="D570">
        <v>23</v>
      </c>
      <c r="F570" s="9">
        <v>50000</v>
      </c>
    </row>
    <row r="571" spans="1:7" x14ac:dyDescent="0.3">
      <c r="A571" s="51" t="s">
        <v>399</v>
      </c>
      <c r="B571" s="8"/>
      <c r="C571" s="48"/>
      <c r="D571">
        <f>IF(F571&gt;0,D570,0)</f>
        <v>23</v>
      </c>
      <c r="F571" s="9">
        <v>7700000</v>
      </c>
    </row>
    <row r="572" spans="1:7" x14ac:dyDescent="0.3">
      <c r="A572" s="51" t="s">
        <v>399</v>
      </c>
      <c r="B572" s="8">
        <v>42760</v>
      </c>
      <c r="C572" s="48" t="s">
        <v>263</v>
      </c>
      <c r="D572">
        <v>17</v>
      </c>
      <c r="G572" s="9">
        <v>650000</v>
      </c>
    </row>
    <row r="573" spans="1:7" x14ac:dyDescent="0.3">
      <c r="A573" s="51" t="s">
        <v>399</v>
      </c>
      <c r="B573" s="8">
        <v>42760</v>
      </c>
      <c r="C573" s="48" t="s">
        <v>265</v>
      </c>
      <c r="D573">
        <v>17</v>
      </c>
      <c r="G573" s="9">
        <v>775000</v>
      </c>
    </row>
    <row r="574" spans="1:7" x14ac:dyDescent="0.3">
      <c r="A574" s="51" t="s">
        <v>399</v>
      </c>
      <c r="B574" s="8">
        <v>42760</v>
      </c>
      <c r="C574" s="48" t="s">
        <v>252</v>
      </c>
      <c r="D574">
        <v>17</v>
      </c>
      <c r="G574" s="9">
        <v>200000</v>
      </c>
    </row>
    <row r="575" spans="1:7" x14ac:dyDescent="0.3">
      <c r="A575" s="51" t="s">
        <v>399</v>
      </c>
      <c r="B575" s="8">
        <v>42760</v>
      </c>
      <c r="C575" s="48" t="s">
        <v>250</v>
      </c>
      <c r="D575">
        <v>17</v>
      </c>
      <c r="G575" s="9">
        <v>480000</v>
      </c>
    </row>
    <row r="576" spans="1:7" x14ac:dyDescent="0.3">
      <c r="A576" s="51" t="s">
        <v>399</v>
      </c>
      <c r="B576" s="8">
        <v>42760</v>
      </c>
      <c r="C576" s="48" t="s">
        <v>267</v>
      </c>
      <c r="D576">
        <v>17</v>
      </c>
      <c r="G576" s="9">
        <v>450000</v>
      </c>
    </row>
    <row r="577" spans="1:7" x14ac:dyDescent="0.3">
      <c r="A577" s="51" t="s">
        <v>399</v>
      </c>
      <c r="B577" s="8">
        <v>42760</v>
      </c>
      <c r="C577" s="48" t="s">
        <v>253</v>
      </c>
      <c r="D577">
        <v>17</v>
      </c>
      <c r="G577" s="9">
        <v>500000</v>
      </c>
    </row>
    <row r="578" spans="1:7" x14ac:dyDescent="0.3">
      <c r="A578" s="51" t="s">
        <v>399</v>
      </c>
      <c r="B578" s="8"/>
      <c r="C578" s="48" t="s">
        <v>280</v>
      </c>
      <c r="D578">
        <v>18</v>
      </c>
      <c r="G578" s="9">
        <v>445000</v>
      </c>
    </row>
    <row r="579" spans="1:7" x14ac:dyDescent="0.3">
      <c r="A579" s="51" t="s">
        <v>399</v>
      </c>
      <c r="B579" s="8">
        <v>42829</v>
      </c>
      <c r="C579" s="48" t="s">
        <v>271</v>
      </c>
      <c r="D579">
        <v>24</v>
      </c>
      <c r="G579" s="9">
        <v>3500000</v>
      </c>
    </row>
    <row r="580" spans="1:7" x14ac:dyDescent="0.3">
      <c r="A580" s="51" t="s">
        <v>399</v>
      </c>
      <c r="B580" s="8"/>
      <c r="C580" s="48" t="s">
        <v>407</v>
      </c>
      <c r="D580">
        <v>24</v>
      </c>
      <c r="G580" s="9">
        <v>1100000</v>
      </c>
    </row>
    <row r="581" spans="1:7" x14ac:dyDescent="0.3">
      <c r="A581" s="51" t="s">
        <v>399</v>
      </c>
      <c r="B581" s="8"/>
      <c r="C581" s="48" t="s">
        <v>411</v>
      </c>
      <c r="D581">
        <v>24</v>
      </c>
      <c r="G581" s="9">
        <v>52000</v>
      </c>
    </row>
    <row r="582" spans="1:7" x14ac:dyDescent="0.3">
      <c r="A582" s="51" t="s">
        <v>399</v>
      </c>
      <c r="B582" s="8"/>
      <c r="C582" s="48" t="s">
        <v>451</v>
      </c>
      <c r="D582">
        <v>26</v>
      </c>
      <c r="G582" s="9">
        <v>2690</v>
      </c>
    </row>
    <row r="583" spans="1:7" x14ac:dyDescent="0.3">
      <c r="A583" s="51" t="s">
        <v>399</v>
      </c>
      <c r="B583" s="8"/>
      <c r="C583" s="48" t="s">
        <v>470</v>
      </c>
      <c r="D583">
        <v>27</v>
      </c>
      <c r="G583" s="9">
        <v>500000</v>
      </c>
    </row>
    <row r="584" spans="1:7" x14ac:dyDescent="0.3">
      <c r="A584" s="51" t="s">
        <v>399</v>
      </c>
      <c r="B584" s="8"/>
      <c r="C584" s="48" t="s">
        <v>470</v>
      </c>
      <c r="D584">
        <v>27</v>
      </c>
      <c r="G584" s="9">
        <v>500000</v>
      </c>
    </row>
    <row r="585" spans="1:7" x14ac:dyDescent="0.3">
      <c r="A585" s="51" t="s">
        <v>399</v>
      </c>
      <c r="B585" s="8"/>
      <c r="C585" s="48" t="s">
        <v>470</v>
      </c>
      <c r="D585">
        <v>27</v>
      </c>
      <c r="G585" s="9">
        <v>500000</v>
      </c>
    </row>
    <row r="586" spans="1:7" x14ac:dyDescent="0.3">
      <c r="A586" s="51" t="s">
        <v>399</v>
      </c>
      <c r="B586" s="8"/>
      <c r="C586" s="48" t="s">
        <v>470</v>
      </c>
      <c r="D586">
        <v>27</v>
      </c>
      <c r="G586" s="9">
        <v>500000</v>
      </c>
    </row>
    <row r="587" spans="1:7" x14ac:dyDescent="0.3">
      <c r="A587" s="51" t="s">
        <v>399</v>
      </c>
      <c r="B587" s="8"/>
      <c r="C587" s="48" t="s">
        <v>470</v>
      </c>
      <c r="D587">
        <v>27</v>
      </c>
      <c r="G587" s="9">
        <v>350000</v>
      </c>
    </row>
    <row r="588" spans="1:7" x14ac:dyDescent="0.3">
      <c r="A588" s="51" t="s">
        <v>399</v>
      </c>
      <c r="B588" s="8"/>
      <c r="C588" s="48" t="s">
        <v>357</v>
      </c>
      <c r="D588">
        <v>27</v>
      </c>
      <c r="G588" s="9">
        <v>500000</v>
      </c>
    </row>
    <row r="589" spans="1:7" x14ac:dyDescent="0.3">
      <c r="A589" s="51" t="s">
        <v>399</v>
      </c>
      <c r="B589" s="8"/>
      <c r="C589" s="48" t="s">
        <v>357</v>
      </c>
      <c r="D589">
        <v>27</v>
      </c>
      <c r="G589" s="9">
        <v>500000</v>
      </c>
    </row>
    <row r="590" spans="1:7" x14ac:dyDescent="0.3">
      <c r="A590" s="51" t="s">
        <v>399</v>
      </c>
      <c r="B590" s="8"/>
      <c r="C590" s="48" t="s">
        <v>357</v>
      </c>
      <c r="D590">
        <v>27</v>
      </c>
      <c r="G590" s="9">
        <v>500000</v>
      </c>
    </row>
    <row r="591" spans="1:7" x14ac:dyDescent="0.3">
      <c r="A591" s="51" t="s">
        <v>399</v>
      </c>
      <c r="B591" s="8"/>
      <c r="C591" s="48" t="s">
        <v>357</v>
      </c>
      <c r="D591">
        <v>27</v>
      </c>
      <c r="G591" s="9">
        <v>500000</v>
      </c>
    </row>
    <row r="592" spans="1:7" x14ac:dyDescent="0.3">
      <c r="A592" s="51" t="s">
        <v>399</v>
      </c>
      <c r="B592" s="8"/>
      <c r="C592" s="48" t="s">
        <v>357</v>
      </c>
      <c r="D592">
        <v>27</v>
      </c>
      <c r="G592" s="9">
        <v>500000</v>
      </c>
    </row>
    <row r="593" spans="1:7" x14ac:dyDescent="0.3">
      <c r="A593" s="51" t="s">
        <v>399</v>
      </c>
      <c r="B593" s="8"/>
      <c r="C593" s="48" t="s">
        <v>357</v>
      </c>
      <c r="D593">
        <v>27</v>
      </c>
      <c r="G593" s="9">
        <v>500000</v>
      </c>
    </row>
    <row r="594" spans="1:7" x14ac:dyDescent="0.3">
      <c r="A594" s="51" t="s">
        <v>399</v>
      </c>
      <c r="B594" s="8"/>
      <c r="C594" s="48" t="s">
        <v>357</v>
      </c>
      <c r="D594">
        <v>27</v>
      </c>
      <c r="G594" s="9">
        <v>500000</v>
      </c>
    </row>
    <row r="595" spans="1:7" x14ac:dyDescent="0.3">
      <c r="A595" s="51" t="s">
        <v>399</v>
      </c>
      <c r="B595" s="8"/>
      <c r="C595" s="48" t="s">
        <v>357</v>
      </c>
      <c r="D595">
        <v>27</v>
      </c>
      <c r="G595" s="9">
        <v>500000</v>
      </c>
    </row>
    <row r="596" spans="1:7" x14ac:dyDescent="0.3">
      <c r="A596" s="51" t="s">
        <v>399</v>
      </c>
      <c r="B596" s="8"/>
      <c r="C596" s="48" t="s">
        <v>357</v>
      </c>
      <c r="D596">
        <v>27</v>
      </c>
      <c r="G596" s="9">
        <v>500000</v>
      </c>
    </row>
    <row r="597" spans="1:7" x14ac:dyDescent="0.3">
      <c r="A597" s="51" t="s">
        <v>399</v>
      </c>
      <c r="B597" s="8">
        <v>42874</v>
      </c>
      <c r="C597" s="48" t="s">
        <v>497</v>
      </c>
      <c r="D597">
        <v>29</v>
      </c>
      <c r="G597" s="9">
        <v>10000</v>
      </c>
    </row>
    <row r="598" spans="1:7" x14ac:dyDescent="0.3">
      <c r="A598" s="51" t="s">
        <v>399</v>
      </c>
      <c r="B598" s="8"/>
      <c r="C598" s="48" t="s">
        <v>498</v>
      </c>
      <c r="D598">
        <v>29</v>
      </c>
      <c r="G598" s="9">
        <v>500000</v>
      </c>
    </row>
    <row r="599" spans="1:7" x14ac:dyDescent="0.3">
      <c r="A599" s="51" t="s">
        <v>399</v>
      </c>
      <c r="B599" s="8"/>
      <c r="C599" s="48" t="s">
        <v>499</v>
      </c>
      <c r="D599">
        <v>29</v>
      </c>
      <c r="G599" s="9">
        <v>137000</v>
      </c>
    </row>
    <row r="600" spans="1:7" x14ac:dyDescent="0.3">
      <c r="A600" s="51" t="s">
        <v>399</v>
      </c>
      <c r="B600" s="8"/>
      <c r="C600" s="48" t="s">
        <v>500</v>
      </c>
      <c r="D600">
        <v>29</v>
      </c>
      <c r="G600" s="9">
        <v>47000</v>
      </c>
    </row>
    <row r="601" spans="1:7" x14ac:dyDescent="0.3">
      <c r="A601" s="51" t="s">
        <v>399</v>
      </c>
      <c r="B601" s="8"/>
      <c r="C601" s="48" t="s">
        <v>504</v>
      </c>
      <c r="D601">
        <v>29</v>
      </c>
      <c r="G601" s="9">
        <v>675000</v>
      </c>
    </row>
    <row r="602" spans="1:7" x14ac:dyDescent="0.3">
      <c r="A602" s="51" t="s">
        <v>399</v>
      </c>
      <c r="B602" s="8"/>
      <c r="C602" s="48" t="s">
        <v>506</v>
      </c>
      <c r="D602">
        <v>29</v>
      </c>
      <c r="G602" s="9">
        <v>3761000</v>
      </c>
    </row>
    <row r="603" spans="1:7" x14ac:dyDescent="0.3">
      <c r="A603" s="51" t="s">
        <v>399</v>
      </c>
      <c r="B603" s="8"/>
      <c r="C603" s="48" t="s">
        <v>507</v>
      </c>
      <c r="D603">
        <v>29</v>
      </c>
      <c r="G603" s="9">
        <v>5750000</v>
      </c>
    </row>
    <row r="604" spans="1:7" x14ac:dyDescent="0.3">
      <c r="A604" s="51" t="s">
        <v>399</v>
      </c>
      <c r="B604" s="8"/>
      <c r="C604" s="48" t="s">
        <v>510</v>
      </c>
      <c r="D604">
        <v>29</v>
      </c>
      <c r="G604" s="9">
        <v>1000000</v>
      </c>
    </row>
    <row r="605" spans="1:7" x14ac:dyDescent="0.3">
      <c r="A605" s="51" t="s">
        <v>399</v>
      </c>
      <c r="B605" s="8"/>
      <c r="C605" s="48" t="s">
        <v>9</v>
      </c>
      <c r="D605">
        <v>33</v>
      </c>
      <c r="G605" s="9">
        <v>1000000</v>
      </c>
    </row>
    <row r="606" spans="1:7" x14ac:dyDescent="0.3">
      <c r="A606" s="51" t="s">
        <v>399</v>
      </c>
      <c r="B606" s="8"/>
      <c r="C606" s="48" t="s">
        <v>562</v>
      </c>
      <c r="D606">
        <v>34</v>
      </c>
      <c r="G606" s="9">
        <v>500000</v>
      </c>
    </row>
    <row r="607" spans="1:7" x14ac:dyDescent="0.3">
      <c r="A607" s="51" t="s">
        <v>399</v>
      </c>
      <c r="B607" s="8">
        <v>42975</v>
      </c>
      <c r="C607" s="48" t="s">
        <v>564</v>
      </c>
      <c r="D607">
        <v>35</v>
      </c>
      <c r="G607" s="9">
        <v>2980000</v>
      </c>
    </row>
    <row r="608" spans="1:7" x14ac:dyDescent="0.3">
      <c r="A608" s="51" t="s">
        <v>399</v>
      </c>
      <c r="B608" s="8"/>
      <c r="C608" s="48" t="s">
        <v>600</v>
      </c>
      <c r="D608">
        <v>37</v>
      </c>
      <c r="G608" s="9">
        <v>139000</v>
      </c>
    </row>
    <row r="609" spans="1:7" x14ac:dyDescent="0.3">
      <c r="A609" s="51" t="s">
        <v>399</v>
      </c>
      <c r="B609" s="8"/>
      <c r="C609" s="48" t="s">
        <v>611</v>
      </c>
      <c r="D609">
        <v>39</v>
      </c>
      <c r="G609" s="9">
        <v>10000</v>
      </c>
    </row>
    <row r="610" spans="1:7" x14ac:dyDescent="0.3">
      <c r="A610" s="51" t="s">
        <v>399</v>
      </c>
      <c r="B610" s="8"/>
      <c r="C610" s="48" t="s">
        <v>612</v>
      </c>
      <c r="D610">
        <v>39</v>
      </c>
      <c r="G610" s="9">
        <v>4050000</v>
      </c>
    </row>
    <row r="611" spans="1:7" x14ac:dyDescent="0.3">
      <c r="A611" s="51" t="s">
        <v>399</v>
      </c>
      <c r="B611" s="8"/>
      <c r="C611" s="48" t="s">
        <v>622</v>
      </c>
      <c r="D611">
        <v>39</v>
      </c>
      <c r="G611" s="34">
        <v>1500000</v>
      </c>
    </row>
    <row r="612" spans="1:7" x14ac:dyDescent="0.3">
      <c r="A612" s="51" t="s">
        <v>399</v>
      </c>
      <c r="B612" s="8"/>
      <c r="C612" s="48" t="s">
        <v>621</v>
      </c>
      <c r="D612">
        <v>39</v>
      </c>
      <c r="G612" s="9">
        <v>500000</v>
      </c>
    </row>
    <row r="613" spans="1:7" x14ac:dyDescent="0.3">
      <c r="A613" s="51" t="s">
        <v>615</v>
      </c>
      <c r="B613" s="8">
        <v>43032</v>
      </c>
      <c r="C613" s="48" t="s">
        <v>335</v>
      </c>
      <c r="D613">
        <v>39</v>
      </c>
      <c r="F613" s="9">
        <v>500000</v>
      </c>
    </row>
    <row r="614" spans="1:7" x14ac:dyDescent="0.3">
      <c r="A614" s="51" t="s">
        <v>615</v>
      </c>
      <c r="B614" s="8"/>
      <c r="C614" s="48" t="s">
        <v>375</v>
      </c>
      <c r="D614">
        <v>39</v>
      </c>
      <c r="F614" s="9">
        <v>5000000</v>
      </c>
    </row>
    <row r="615" spans="1:7" x14ac:dyDescent="0.3">
      <c r="A615" s="51" t="s">
        <v>615</v>
      </c>
      <c r="B615" s="8"/>
      <c r="C615" s="48" t="s">
        <v>646</v>
      </c>
      <c r="D615">
        <v>41</v>
      </c>
      <c r="F615" s="9">
        <v>6000000</v>
      </c>
    </row>
    <row r="616" spans="1:7" x14ac:dyDescent="0.3">
      <c r="A616" s="51" t="s">
        <v>615</v>
      </c>
      <c r="B616" s="48"/>
      <c r="C616" s="48"/>
      <c r="D616" t="s">
        <v>236</v>
      </c>
      <c r="G616" s="9">
        <v>4137460</v>
      </c>
    </row>
    <row r="617" spans="1:7" x14ac:dyDescent="0.3">
      <c r="A617" s="51" t="s">
        <v>284</v>
      </c>
      <c r="B617" s="8"/>
      <c r="C617" s="48"/>
      <c r="D617">
        <v>26</v>
      </c>
      <c r="F617" s="9">
        <v>800000</v>
      </c>
    </row>
    <row r="618" spans="1:7" x14ac:dyDescent="0.3">
      <c r="A618" s="51" t="s">
        <v>284</v>
      </c>
      <c r="B618" s="8"/>
      <c r="C618" s="48"/>
      <c r="D618">
        <v>26</v>
      </c>
      <c r="F618" s="9">
        <v>500000</v>
      </c>
    </row>
    <row r="619" spans="1:7" x14ac:dyDescent="0.3">
      <c r="A619" s="51" t="s">
        <v>284</v>
      </c>
      <c r="B619" s="8"/>
      <c r="C619" s="48" t="s">
        <v>285</v>
      </c>
      <c r="D619">
        <v>18</v>
      </c>
      <c r="G619" s="9">
        <v>50000</v>
      </c>
    </row>
    <row r="620" spans="1:7" x14ac:dyDescent="0.3">
      <c r="A620" s="51" t="s">
        <v>284</v>
      </c>
      <c r="B620" s="8"/>
      <c r="C620" s="48" t="s">
        <v>294</v>
      </c>
      <c r="D620">
        <v>19</v>
      </c>
      <c r="G620" s="9">
        <v>550000</v>
      </c>
    </row>
    <row r="621" spans="1:7" x14ac:dyDescent="0.3">
      <c r="A621" s="51" t="s">
        <v>284</v>
      </c>
      <c r="B621" s="8">
        <v>42829</v>
      </c>
      <c r="C621" s="48" t="s">
        <v>376</v>
      </c>
      <c r="D621">
        <v>24</v>
      </c>
      <c r="G621" s="9">
        <v>27000</v>
      </c>
    </row>
    <row r="622" spans="1:7" x14ac:dyDescent="0.3">
      <c r="A622" s="51" t="s">
        <v>284</v>
      </c>
      <c r="B622" s="8"/>
      <c r="C622" s="48" t="s">
        <v>441</v>
      </c>
      <c r="D622">
        <v>26</v>
      </c>
      <c r="G622" s="9">
        <v>1689160</v>
      </c>
    </row>
    <row r="623" spans="1:7" x14ac:dyDescent="0.3">
      <c r="A623" s="51" t="s">
        <v>168</v>
      </c>
      <c r="B623" s="8">
        <v>42829</v>
      </c>
      <c r="C623" s="48" t="s">
        <v>391</v>
      </c>
      <c r="D623">
        <v>24</v>
      </c>
      <c r="F623" s="9">
        <v>100000</v>
      </c>
    </row>
    <row r="624" spans="1:7" x14ac:dyDescent="0.3">
      <c r="A624" s="51" t="s">
        <v>168</v>
      </c>
      <c r="B624" s="8"/>
      <c r="C624" s="48"/>
      <c r="D624">
        <v>25</v>
      </c>
      <c r="F624" s="9">
        <v>100000</v>
      </c>
    </row>
    <row r="625" spans="1:7" x14ac:dyDescent="0.3">
      <c r="A625" s="51" t="s">
        <v>168</v>
      </c>
      <c r="B625" s="8"/>
      <c r="C625" s="48"/>
      <c r="D625">
        <v>25</v>
      </c>
      <c r="F625" s="9">
        <v>1100000</v>
      </c>
    </row>
    <row r="626" spans="1:7" x14ac:dyDescent="0.3">
      <c r="A626" s="51" t="s">
        <v>168</v>
      </c>
      <c r="B626" s="8"/>
      <c r="C626" s="48"/>
      <c r="D626">
        <v>25</v>
      </c>
      <c r="F626" s="9">
        <v>150000</v>
      </c>
    </row>
    <row r="627" spans="1:7" x14ac:dyDescent="0.3">
      <c r="A627" s="51" t="s">
        <v>168</v>
      </c>
      <c r="B627" s="8"/>
      <c r="C627" s="48" t="s">
        <v>489</v>
      </c>
      <c r="D627">
        <v>28</v>
      </c>
      <c r="F627" s="9">
        <v>400000</v>
      </c>
    </row>
    <row r="628" spans="1:7" x14ac:dyDescent="0.3">
      <c r="A628" s="51" t="s">
        <v>168</v>
      </c>
      <c r="B628" s="8"/>
      <c r="C628" s="48"/>
      <c r="D628">
        <v>30</v>
      </c>
      <c r="F628" s="9">
        <v>1300000</v>
      </c>
    </row>
    <row r="629" spans="1:7" x14ac:dyDescent="0.3">
      <c r="A629" s="51" t="s">
        <v>168</v>
      </c>
      <c r="B629" s="8"/>
      <c r="C629" s="48"/>
      <c r="D629">
        <v>32</v>
      </c>
      <c r="F629" s="9">
        <v>900000</v>
      </c>
    </row>
    <row r="630" spans="1:7" x14ac:dyDescent="0.3">
      <c r="A630" s="51" t="s">
        <v>168</v>
      </c>
      <c r="B630" s="8"/>
      <c r="C630" s="48"/>
      <c r="D630">
        <v>33</v>
      </c>
      <c r="F630" s="9">
        <v>629500</v>
      </c>
    </row>
    <row r="631" spans="1:7" x14ac:dyDescent="0.3">
      <c r="A631" s="51" t="s">
        <v>168</v>
      </c>
      <c r="B631" s="8">
        <v>42803</v>
      </c>
      <c r="C631" s="48"/>
      <c r="D631">
        <v>22</v>
      </c>
      <c r="G631" s="9">
        <v>500000</v>
      </c>
    </row>
    <row r="632" spans="1:7" x14ac:dyDescent="0.3">
      <c r="A632" s="51" t="s">
        <v>168</v>
      </c>
      <c r="B632" s="8"/>
      <c r="C632" s="48"/>
      <c r="D632">
        <v>22</v>
      </c>
      <c r="G632" s="9">
        <v>3684292</v>
      </c>
    </row>
    <row r="633" spans="1:7" x14ac:dyDescent="0.3">
      <c r="A633" s="51" t="s">
        <v>168</v>
      </c>
      <c r="B633" s="8"/>
      <c r="C633" s="48" t="s">
        <v>427</v>
      </c>
      <c r="D633">
        <v>25</v>
      </c>
      <c r="G633" s="9">
        <v>76500</v>
      </c>
    </row>
    <row r="634" spans="1:7" x14ac:dyDescent="0.3">
      <c r="A634" s="51" t="s">
        <v>169</v>
      </c>
      <c r="B634" s="8"/>
      <c r="C634" s="48"/>
      <c r="D634">
        <v>22</v>
      </c>
      <c r="F634" s="9">
        <v>100000</v>
      </c>
    </row>
    <row r="635" spans="1:7" x14ac:dyDescent="0.3">
      <c r="A635" s="51" t="s">
        <v>169</v>
      </c>
      <c r="B635" s="8"/>
      <c r="C635" s="48" t="s">
        <v>351</v>
      </c>
      <c r="D635">
        <v>22</v>
      </c>
      <c r="F635" s="9">
        <v>700000</v>
      </c>
    </row>
    <row r="636" spans="1:7" x14ac:dyDescent="0.3">
      <c r="A636" s="51" t="s">
        <v>169</v>
      </c>
      <c r="B636" s="8"/>
      <c r="C636" s="48"/>
      <c r="D636">
        <v>28</v>
      </c>
      <c r="F636" s="9">
        <v>2280000</v>
      </c>
    </row>
    <row r="637" spans="1:7" x14ac:dyDescent="0.3">
      <c r="A637" s="51" t="s">
        <v>169</v>
      </c>
      <c r="B637" s="8">
        <v>42803</v>
      </c>
      <c r="C637" s="48"/>
      <c r="D637">
        <v>22</v>
      </c>
      <c r="G637" s="9">
        <v>500000</v>
      </c>
    </row>
    <row r="638" spans="1:7" x14ac:dyDescent="0.3">
      <c r="A638" s="51" t="s">
        <v>169</v>
      </c>
      <c r="B638" s="8">
        <v>42804</v>
      </c>
      <c r="C638" s="48"/>
      <c r="D638">
        <v>22</v>
      </c>
      <c r="G638" s="9">
        <v>650000</v>
      </c>
    </row>
    <row r="639" spans="1:7" x14ac:dyDescent="0.3">
      <c r="A639" s="51" t="s">
        <v>169</v>
      </c>
      <c r="B639" s="8"/>
      <c r="C639" s="48"/>
      <c r="D639">
        <v>22</v>
      </c>
      <c r="G639" s="9">
        <v>1435000</v>
      </c>
    </row>
    <row r="640" spans="1:7" x14ac:dyDescent="0.3">
      <c r="A640" s="51" t="s">
        <v>169</v>
      </c>
      <c r="B640" s="8"/>
      <c r="C640" s="48" t="s">
        <v>365</v>
      </c>
      <c r="D640">
        <v>22</v>
      </c>
      <c r="G640" s="9">
        <v>55000</v>
      </c>
    </row>
    <row r="641" spans="1:7" x14ac:dyDescent="0.3">
      <c r="A641" s="51" t="s">
        <v>171</v>
      </c>
      <c r="B641" s="8">
        <v>42866</v>
      </c>
      <c r="C641" s="48"/>
      <c r="D641">
        <v>28</v>
      </c>
      <c r="F641" s="9">
        <v>1600000</v>
      </c>
    </row>
    <row r="642" spans="1:7" x14ac:dyDescent="0.3">
      <c r="A642" s="51" t="s">
        <v>171</v>
      </c>
      <c r="B642" s="8"/>
      <c r="C642" s="48"/>
      <c r="D642">
        <v>28</v>
      </c>
      <c r="G642" s="9">
        <v>1500000</v>
      </c>
    </row>
    <row r="643" spans="1:7" x14ac:dyDescent="0.3">
      <c r="A643" s="51" t="s">
        <v>171</v>
      </c>
      <c r="B643" s="32"/>
      <c r="C643" s="10"/>
      <c r="D643">
        <v>33</v>
      </c>
      <c r="G643" s="34">
        <v>50000</v>
      </c>
    </row>
    <row r="644" spans="1:7" x14ac:dyDescent="0.3">
      <c r="A644" s="51" t="s">
        <v>170</v>
      </c>
      <c r="B644" s="8"/>
      <c r="C644" s="48"/>
      <c r="D644">
        <v>38</v>
      </c>
      <c r="F644" s="9">
        <v>300000</v>
      </c>
    </row>
    <row r="645" spans="1:7" x14ac:dyDescent="0.3">
      <c r="A645" s="51" t="s">
        <v>170</v>
      </c>
      <c r="B645" s="8"/>
      <c r="C645" s="48">
        <v>505</v>
      </c>
      <c r="D645">
        <v>39</v>
      </c>
      <c r="F645" s="9">
        <v>300000</v>
      </c>
    </row>
    <row r="646" spans="1:7" x14ac:dyDescent="0.3">
      <c r="A646" s="51" t="s">
        <v>170</v>
      </c>
      <c r="B646" s="8"/>
      <c r="C646" s="48" t="s">
        <v>431</v>
      </c>
      <c r="D646">
        <v>31</v>
      </c>
      <c r="G646" s="9">
        <v>650000</v>
      </c>
    </row>
    <row r="647" spans="1:7" x14ac:dyDescent="0.3">
      <c r="A647" s="51" t="s">
        <v>170</v>
      </c>
      <c r="B647" s="8"/>
      <c r="C647" s="48" t="s">
        <v>365</v>
      </c>
      <c r="D647">
        <v>31</v>
      </c>
      <c r="G647" s="9">
        <v>50000</v>
      </c>
    </row>
    <row r="648" spans="1:7" x14ac:dyDescent="0.3">
      <c r="A648" s="51" t="s">
        <v>170</v>
      </c>
      <c r="B648" s="8"/>
      <c r="C648" s="48"/>
      <c r="D648">
        <v>40</v>
      </c>
      <c r="G648" s="9">
        <v>1640000</v>
      </c>
    </row>
    <row r="649" spans="1:7" x14ac:dyDescent="0.3">
      <c r="A649" s="51" t="s">
        <v>155</v>
      </c>
      <c r="B649" s="8"/>
      <c r="C649" s="48" t="s">
        <v>665</v>
      </c>
      <c r="D649">
        <v>42</v>
      </c>
      <c r="F649" s="9">
        <v>100000</v>
      </c>
    </row>
    <row r="650" spans="1:7" x14ac:dyDescent="0.3">
      <c r="A650" s="51" t="s">
        <v>155</v>
      </c>
      <c r="B650" s="8"/>
      <c r="C650" s="48" t="s">
        <v>660</v>
      </c>
      <c r="D650">
        <v>42</v>
      </c>
      <c r="G650" s="9">
        <v>1000000</v>
      </c>
    </row>
    <row r="651" spans="1:7" x14ac:dyDescent="0.3">
      <c r="A651" s="51" t="s">
        <v>156</v>
      </c>
      <c r="B651" s="8"/>
      <c r="C651" s="48" t="s">
        <v>387</v>
      </c>
      <c r="D651">
        <v>35</v>
      </c>
      <c r="F651" s="9">
        <v>50000</v>
      </c>
    </row>
    <row r="652" spans="1:7" x14ac:dyDescent="0.3">
      <c r="A652" s="51" t="s">
        <v>156</v>
      </c>
      <c r="B652" s="8"/>
      <c r="C652" s="48" t="s">
        <v>573</v>
      </c>
      <c r="D652">
        <v>35</v>
      </c>
      <c r="F652" s="9">
        <v>250000</v>
      </c>
    </row>
    <row r="653" spans="1:7" x14ac:dyDescent="0.3">
      <c r="A653" s="51" t="s">
        <v>156</v>
      </c>
      <c r="B653" s="8"/>
      <c r="C653" s="48" t="s">
        <v>579</v>
      </c>
      <c r="D653">
        <v>36</v>
      </c>
      <c r="F653" s="9">
        <v>150000</v>
      </c>
    </row>
    <row r="654" spans="1:7" x14ac:dyDescent="0.3">
      <c r="A654" s="51" t="s">
        <v>156</v>
      </c>
      <c r="B654" s="8"/>
      <c r="C654" s="48" t="s">
        <v>278</v>
      </c>
      <c r="D654">
        <v>36</v>
      </c>
      <c r="F654" s="9">
        <v>50000</v>
      </c>
    </row>
    <row r="655" spans="1:7" x14ac:dyDescent="0.3">
      <c r="A655" s="51" t="s">
        <v>156</v>
      </c>
      <c r="B655" s="8"/>
      <c r="C655" s="48"/>
      <c r="D655">
        <v>40</v>
      </c>
      <c r="F655" s="9">
        <v>550000</v>
      </c>
    </row>
    <row r="656" spans="1:7" x14ac:dyDescent="0.3">
      <c r="A656" s="51" t="s">
        <v>156</v>
      </c>
      <c r="B656" s="8"/>
      <c r="C656" s="48" t="s">
        <v>666</v>
      </c>
      <c r="D656">
        <v>42</v>
      </c>
      <c r="F656" s="9">
        <v>600000</v>
      </c>
    </row>
    <row r="657" spans="1:7" x14ac:dyDescent="0.3">
      <c r="A657" s="51" t="s">
        <v>156</v>
      </c>
      <c r="B657" s="8"/>
      <c r="C657" s="48" t="s">
        <v>413</v>
      </c>
      <c r="D657">
        <v>25</v>
      </c>
      <c r="G657" s="9">
        <v>50000</v>
      </c>
    </row>
    <row r="658" spans="1:7" x14ac:dyDescent="0.3">
      <c r="A658" s="51" t="s">
        <v>156</v>
      </c>
      <c r="B658" s="8"/>
      <c r="C658" s="48"/>
      <c r="D658">
        <v>25</v>
      </c>
      <c r="G658" s="9">
        <v>412000</v>
      </c>
    </row>
    <row r="659" spans="1:7" x14ac:dyDescent="0.3">
      <c r="A659" s="51" t="s">
        <v>156</v>
      </c>
      <c r="B659" s="8">
        <v>42937</v>
      </c>
      <c r="C659" s="48" t="s">
        <v>535</v>
      </c>
      <c r="D659">
        <v>32</v>
      </c>
      <c r="G659" s="9">
        <v>1387500</v>
      </c>
    </row>
    <row r="660" spans="1:7" x14ac:dyDescent="0.3">
      <c r="A660" s="51" t="s">
        <v>157</v>
      </c>
      <c r="B660" s="8"/>
      <c r="C660" s="48" t="s">
        <v>335</v>
      </c>
      <c r="D660">
        <v>22</v>
      </c>
      <c r="F660" s="9">
        <v>500000</v>
      </c>
    </row>
    <row r="661" spans="1:7" x14ac:dyDescent="0.3">
      <c r="A661" s="51" t="s">
        <v>157</v>
      </c>
      <c r="B661" s="8">
        <v>42815</v>
      </c>
      <c r="C661" s="48" t="s">
        <v>335</v>
      </c>
      <c r="D661">
        <v>23</v>
      </c>
      <c r="F661" s="9">
        <v>500000</v>
      </c>
    </row>
    <row r="662" spans="1:7" x14ac:dyDescent="0.3">
      <c r="A662" s="51" t="s">
        <v>157</v>
      </c>
      <c r="B662" s="8"/>
      <c r="C662" s="48"/>
      <c r="D662">
        <v>25</v>
      </c>
      <c r="F662" s="9">
        <v>600000</v>
      </c>
    </row>
    <row r="663" spans="1:7" x14ac:dyDescent="0.3">
      <c r="A663" s="51" t="s">
        <v>157</v>
      </c>
      <c r="B663" s="8"/>
      <c r="C663" s="48"/>
      <c r="D663" t="s">
        <v>236</v>
      </c>
      <c r="G663" s="9">
        <v>1121300</v>
      </c>
    </row>
    <row r="664" spans="1:7" x14ac:dyDescent="0.3">
      <c r="A664" s="51" t="s">
        <v>158</v>
      </c>
      <c r="B664" s="8">
        <v>42758</v>
      </c>
      <c r="C664" s="48" t="s">
        <v>264</v>
      </c>
      <c r="D664" t="str">
        <f>IF(F664&gt;0,D663,0)</f>
        <v>Op</v>
      </c>
      <c r="F664" s="9">
        <v>449000</v>
      </c>
    </row>
    <row r="665" spans="1:7" x14ac:dyDescent="0.3">
      <c r="A665" s="51" t="s">
        <v>158</v>
      </c>
      <c r="B665" s="8"/>
      <c r="C665" s="48" t="s">
        <v>285</v>
      </c>
      <c r="D665">
        <v>19</v>
      </c>
      <c r="F665" s="9">
        <v>100000</v>
      </c>
    </row>
    <row r="666" spans="1:7" x14ac:dyDescent="0.3">
      <c r="A666" s="51" t="s">
        <v>158</v>
      </c>
      <c r="B666" s="8"/>
      <c r="C666" s="48" t="s">
        <v>326</v>
      </c>
      <c r="D666">
        <v>21</v>
      </c>
      <c r="F666" s="9">
        <v>880000</v>
      </c>
    </row>
    <row r="667" spans="1:7" x14ac:dyDescent="0.3">
      <c r="A667" s="51" t="s">
        <v>158</v>
      </c>
      <c r="B667" s="8"/>
      <c r="C667" s="48" t="s">
        <v>326</v>
      </c>
      <c r="D667">
        <v>21</v>
      </c>
      <c r="F667" s="9">
        <v>984000</v>
      </c>
    </row>
    <row r="668" spans="1:7" x14ac:dyDescent="0.3">
      <c r="A668" s="51" t="s">
        <v>158</v>
      </c>
      <c r="B668" s="8"/>
      <c r="C668" s="48"/>
      <c r="D668" t="s">
        <v>236</v>
      </c>
      <c r="G668" s="9">
        <v>763800</v>
      </c>
    </row>
    <row r="669" spans="1:7" x14ac:dyDescent="0.3">
      <c r="A669" s="51" t="s">
        <v>158</v>
      </c>
      <c r="B669" s="12"/>
      <c r="C669" s="11" t="s">
        <v>274</v>
      </c>
      <c r="D669">
        <v>21</v>
      </c>
      <c r="G669" s="9">
        <v>13750</v>
      </c>
    </row>
    <row r="670" spans="1:7" x14ac:dyDescent="0.3">
      <c r="A670" s="51" t="s">
        <v>158</v>
      </c>
      <c r="B670" s="8"/>
      <c r="C670" s="48" t="s">
        <v>340</v>
      </c>
      <c r="D670">
        <v>22</v>
      </c>
      <c r="G670" s="9">
        <v>128000</v>
      </c>
    </row>
    <row r="671" spans="1:7" x14ac:dyDescent="0.3">
      <c r="A671" s="51" t="s">
        <v>539</v>
      </c>
      <c r="B671" s="8"/>
      <c r="C671" s="48" t="s">
        <v>256</v>
      </c>
      <c r="D671">
        <v>21</v>
      </c>
      <c r="F671" s="9">
        <v>500000</v>
      </c>
    </row>
    <row r="672" spans="1:7" x14ac:dyDescent="0.3">
      <c r="A672" s="51" t="s">
        <v>539</v>
      </c>
      <c r="B672" s="8">
        <v>42940</v>
      </c>
      <c r="C672" s="48" t="s">
        <v>335</v>
      </c>
      <c r="D672">
        <v>32</v>
      </c>
      <c r="F672" s="9">
        <v>1000000</v>
      </c>
    </row>
    <row r="673" spans="1:7" x14ac:dyDescent="0.3">
      <c r="A673" s="51" t="s">
        <v>539</v>
      </c>
      <c r="B673" s="8"/>
      <c r="C673" s="48"/>
      <c r="D673">
        <v>33</v>
      </c>
      <c r="F673" s="9">
        <v>500000</v>
      </c>
    </row>
    <row r="674" spans="1:7" x14ac:dyDescent="0.3">
      <c r="A674" s="51" t="s">
        <v>539</v>
      </c>
      <c r="B674" s="8"/>
      <c r="C674" s="48" t="s">
        <v>350</v>
      </c>
      <c r="D674">
        <v>22</v>
      </c>
      <c r="G674" s="9">
        <v>500000</v>
      </c>
    </row>
    <row r="675" spans="1:7" x14ac:dyDescent="0.3">
      <c r="A675" s="51" t="s">
        <v>13</v>
      </c>
      <c r="B675" s="8"/>
      <c r="C675" s="48" t="s">
        <v>335</v>
      </c>
      <c r="D675">
        <v>37</v>
      </c>
      <c r="F675" s="9">
        <v>4467600</v>
      </c>
    </row>
    <row r="676" spans="1:7" x14ac:dyDescent="0.3">
      <c r="A676" s="51" t="s">
        <v>13</v>
      </c>
      <c r="B676" s="8"/>
      <c r="C676" s="48" t="s">
        <v>580</v>
      </c>
      <c r="D676">
        <v>39</v>
      </c>
      <c r="F676" s="9">
        <v>4600000</v>
      </c>
    </row>
    <row r="677" spans="1:7" x14ac:dyDescent="0.3">
      <c r="A677" s="51" t="s">
        <v>13</v>
      </c>
      <c r="B677" s="8"/>
      <c r="C677" s="48"/>
      <c r="D677" t="s">
        <v>236</v>
      </c>
      <c r="G677" s="9">
        <v>6563600</v>
      </c>
    </row>
    <row r="678" spans="1:7" x14ac:dyDescent="0.3">
      <c r="A678" s="51" t="s">
        <v>13</v>
      </c>
      <c r="B678" s="8"/>
      <c r="C678" s="48" t="s">
        <v>256</v>
      </c>
      <c r="D678">
        <v>20</v>
      </c>
      <c r="G678" s="9">
        <v>1300000</v>
      </c>
    </row>
    <row r="679" spans="1:7" x14ac:dyDescent="0.3">
      <c r="A679" s="51" t="s">
        <v>13</v>
      </c>
      <c r="B679" s="8"/>
      <c r="C679" s="48" t="s">
        <v>602</v>
      </c>
      <c r="D679">
        <v>38</v>
      </c>
      <c r="G679" s="9">
        <v>8100000</v>
      </c>
    </row>
    <row r="680" spans="1:7" x14ac:dyDescent="0.3">
      <c r="A680" s="51" t="s">
        <v>617</v>
      </c>
      <c r="B680" s="8"/>
      <c r="C680" s="48"/>
      <c r="D680">
        <f>IF(F680&gt;0,D679,0)</f>
        <v>38</v>
      </c>
      <c r="F680" s="9">
        <v>1788290</v>
      </c>
    </row>
    <row r="681" spans="1:7" x14ac:dyDescent="0.3">
      <c r="A681" s="51" t="s">
        <v>617</v>
      </c>
      <c r="B681" s="8"/>
      <c r="C681" s="48"/>
      <c r="D681">
        <v>39</v>
      </c>
      <c r="F681" s="9">
        <v>2000000</v>
      </c>
    </row>
    <row r="682" spans="1:7" x14ac:dyDescent="0.3">
      <c r="A682" s="51" t="s">
        <v>617</v>
      </c>
      <c r="B682" s="8"/>
      <c r="C682" s="48" t="s">
        <v>342</v>
      </c>
      <c r="D682">
        <v>22</v>
      </c>
      <c r="G682" s="9">
        <v>50000</v>
      </c>
    </row>
    <row r="683" spans="1:7" x14ac:dyDescent="0.3">
      <c r="A683" s="51" t="s">
        <v>617</v>
      </c>
      <c r="B683" s="8"/>
      <c r="C683" s="48"/>
      <c r="D683">
        <v>24</v>
      </c>
      <c r="G683" s="9">
        <v>200000</v>
      </c>
    </row>
    <row r="684" spans="1:7" x14ac:dyDescent="0.3">
      <c r="A684" s="51" t="s">
        <v>617</v>
      </c>
      <c r="B684" s="8"/>
      <c r="C684" s="48" t="s">
        <v>425</v>
      </c>
      <c r="D684">
        <v>25</v>
      </c>
      <c r="G684" s="9">
        <v>500000</v>
      </c>
    </row>
    <row r="685" spans="1:7" x14ac:dyDescent="0.3">
      <c r="A685" s="51" t="s">
        <v>617</v>
      </c>
      <c r="B685" s="8"/>
      <c r="C685" s="48" t="s">
        <v>375</v>
      </c>
      <c r="D685">
        <v>26</v>
      </c>
      <c r="G685" s="9">
        <v>400000</v>
      </c>
    </row>
    <row r="686" spans="1:7" x14ac:dyDescent="0.3">
      <c r="A686" s="51" t="s">
        <v>617</v>
      </c>
      <c r="B686" s="8"/>
      <c r="C686" s="48" t="s">
        <v>581</v>
      </c>
      <c r="D686">
        <v>36</v>
      </c>
      <c r="G686" s="9">
        <v>2000000</v>
      </c>
    </row>
    <row r="687" spans="1:7" x14ac:dyDescent="0.3">
      <c r="A687" s="51" t="s">
        <v>685</v>
      </c>
      <c r="B687" s="8"/>
      <c r="C687" s="48"/>
      <c r="D687">
        <f>IF(F687&gt;0,D686,0)</f>
        <v>36</v>
      </c>
      <c r="F687" s="9">
        <v>6150000</v>
      </c>
    </row>
    <row r="688" spans="1:7" x14ac:dyDescent="0.3">
      <c r="A688" s="51" t="s">
        <v>686</v>
      </c>
      <c r="B688" s="8"/>
      <c r="C688" s="48"/>
      <c r="D688">
        <f>IF(F688&gt;0,D687,0)</f>
        <v>36</v>
      </c>
      <c r="F688" s="9">
        <v>11121406</v>
      </c>
    </row>
    <row r="689" spans="1:7" x14ac:dyDescent="0.3">
      <c r="A689" s="51" t="s">
        <v>687</v>
      </c>
      <c r="B689" s="8"/>
      <c r="C689" s="48" t="s">
        <v>374</v>
      </c>
      <c r="D689">
        <v>41</v>
      </c>
      <c r="F689" s="9">
        <v>600000</v>
      </c>
    </row>
    <row r="690" spans="1:7" x14ac:dyDescent="0.3">
      <c r="A690" s="51" t="s">
        <v>687</v>
      </c>
      <c r="B690" s="8"/>
      <c r="C690" s="48" t="s">
        <v>653</v>
      </c>
      <c r="D690">
        <v>41</v>
      </c>
      <c r="F690" s="9">
        <v>912400</v>
      </c>
    </row>
    <row r="691" spans="1:7" x14ac:dyDescent="0.3">
      <c r="A691" s="51" t="s">
        <v>687</v>
      </c>
      <c r="B691" s="8"/>
      <c r="C691" s="48"/>
      <c r="D691">
        <v>41</v>
      </c>
      <c r="F691" s="9">
        <v>1500000</v>
      </c>
    </row>
    <row r="692" spans="1:7" x14ac:dyDescent="0.3">
      <c r="A692" s="51" t="s">
        <v>591</v>
      </c>
      <c r="B692" s="8"/>
      <c r="C692" s="48"/>
      <c r="D692">
        <v>37</v>
      </c>
      <c r="G692" s="9">
        <v>625000</v>
      </c>
    </row>
    <row r="693" spans="1:7" x14ac:dyDescent="0.3">
      <c r="A693" s="51" t="s">
        <v>15</v>
      </c>
      <c r="B693" s="8">
        <v>42750</v>
      </c>
      <c r="C693" s="48" t="s">
        <v>248</v>
      </c>
      <c r="D693">
        <v>17</v>
      </c>
      <c r="F693" s="9">
        <v>1000000</v>
      </c>
    </row>
    <row r="694" spans="1:7" x14ac:dyDescent="0.3">
      <c r="A694" s="51" t="s">
        <v>15</v>
      </c>
      <c r="B694" s="8">
        <v>42760</v>
      </c>
      <c r="C694" s="48" t="s">
        <v>250</v>
      </c>
      <c r="D694">
        <f>IF(F694&gt;0,D693,0)</f>
        <v>17</v>
      </c>
      <c r="F694" s="9">
        <v>480000</v>
      </c>
    </row>
    <row r="695" spans="1:7" x14ac:dyDescent="0.3">
      <c r="A695" s="51" t="s">
        <v>15</v>
      </c>
      <c r="B695" s="8">
        <v>42760</v>
      </c>
      <c r="C695" s="48" t="s">
        <v>252</v>
      </c>
      <c r="D695">
        <f>IF(F695&gt;0,D694,0)</f>
        <v>17</v>
      </c>
      <c r="F695" s="9">
        <v>200000</v>
      </c>
    </row>
    <row r="696" spans="1:7" x14ac:dyDescent="0.3">
      <c r="A696" s="51" t="s">
        <v>15</v>
      </c>
      <c r="B696" s="8">
        <v>42760</v>
      </c>
      <c r="C696" s="48" t="s">
        <v>253</v>
      </c>
      <c r="D696">
        <f>IF(F696&gt;0,D695,0)</f>
        <v>17</v>
      </c>
      <c r="F696" s="9">
        <v>350000</v>
      </c>
    </row>
    <row r="697" spans="1:7" x14ac:dyDescent="0.3">
      <c r="A697" s="51" t="s">
        <v>15</v>
      </c>
      <c r="B697" s="8">
        <v>42762</v>
      </c>
      <c r="C697" s="48" t="s">
        <v>272</v>
      </c>
      <c r="D697">
        <f>IF(F697&gt;0,D696,0)</f>
        <v>17</v>
      </c>
      <c r="F697" s="9">
        <v>120000</v>
      </c>
    </row>
    <row r="698" spans="1:7" x14ac:dyDescent="0.3">
      <c r="A698" s="51" t="s">
        <v>15</v>
      </c>
      <c r="B698" s="8">
        <v>42763</v>
      </c>
      <c r="C698" s="48" t="s">
        <v>273</v>
      </c>
      <c r="D698">
        <f>IF(F698&gt;0,D697,0)</f>
        <v>17</v>
      </c>
      <c r="F698" s="9">
        <v>20000</v>
      </c>
    </row>
    <row r="699" spans="1:7" x14ac:dyDescent="0.3">
      <c r="A699" s="51" t="s">
        <v>15</v>
      </c>
      <c r="B699" s="12"/>
      <c r="C699" s="11" t="s">
        <v>20</v>
      </c>
      <c r="D699">
        <v>20</v>
      </c>
      <c r="F699" s="9">
        <v>500000</v>
      </c>
    </row>
    <row r="700" spans="1:7" x14ac:dyDescent="0.3">
      <c r="A700" s="51" t="s">
        <v>15</v>
      </c>
      <c r="B700" s="12"/>
      <c r="C700" s="11" t="s">
        <v>53</v>
      </c>
      <c r="D700">
        <v>20</v>
      </c>
      <c r="F700" s="9">
        <v>1000000</v>
      </c>
    </row>
    <row r="701" spans="1:7" x14ac:dyDescent="0.3">
      <c r="A701" s="51" t="s">
        <v>15</v>
      </c>
      <c r="B701" s="12"/>
      <c r="C701" s="11" t="s">
        <v>306</v>
      </c>
      <c r="D701">
        <v>20</v>
      </c>
      <c r="F701" s="9">
        <v>500000</v>
      </c>
    </row>
    <row r="702" spans="1:7" x14ac:dyDescent="0.3">
      <c r="A702" s="51" t="s">
        <v>15</v>
      </c>
      <c r="B702" s="8"/>
      <c r="C702" s="48" t="s">
        <v>320</v>
      </c>
      <c r="D702">
        <v>21</v>
      </c>
      <c r="F702" s="9">
        <v>50000</v>
      </c>
    </row>
    <row r="703" spans="1:7" x14ac:dyDescent="0.3">
      <c r="A703" s="51" t="s">
        <v>15</v>
      </c>
      <c r="B703" s="8"/>
      <c r="C703" s="48" t="s">
        <v>334</v>
      </c>
      <c r="D703">
        <v>22</v>
      </c>
      <c r="F703" s="9">
        <v>300000</v>
      </c>
    </row>
    <row r="704" spans="1:7" x14ac:dyDescent="0.3">
      <c r="A704" s="51" t="s">
        <v>15</v>
      </c>
      <c r="B704" s="8"/>
      <c r="C704" s="48" t="s">
        <v>336</v>
      </c>
      <c r="D704">
        <v>22</v>
      </c>
      <c r="F704" s="9">
        <v>48000</v>
      </c>
    </row>
    <row r="705" spans="1:6" x14ac:dyDescent="0.3">
      <c r="A705" s="51" t="s">
        <v>15</v>
      </c>
      <c r="B705" s="8"/>
      <c r="C705" s="48" t="s">
        <v>338</v>
      </c>
      <c r="D705">
        <v>22</v>
      </c>
      <c r="F705" s="9">
        <v>75000</v>
      </c>
    </row>
    <row r="706" spans="1:6" x14ac:dyDescent="0.3">
      <c r="A706" s="51" t="s">
        <v>15</v>
      </c>
      <c r="B706" s="8"/>
      <c r="C706" s="48" t="s">
        <v>349</v>
      </c>
      <c r="D706">
        <v>22</v>
      </c>
      <c r="F706" s="9">
        <v>175000</v>
      </c>
    </row>
    <row r="707" spans="1:6" x14ac:dyDescent="0.3">
      <c r="A707" s="51" t="s">
        <v>15</v>
      </c>
      <c r="B707" s="8"/>
      <c r="C707" s="48">
        <v>283</v>
      </c>
      <c r="D707">
        <v>22</v>
      </c>
      <c r="F707" s="9">
        <v>225000</v>
      </c>
    </row>
    <row r="708" spans="1:6" x14ac:dyDescent="0.3">
      <c r="A708" s="51" t="s">
        <v>15</v>
      </c>
      <c r="B708" s="8">
        <v>42820</v>
      </c>
      <c r="C708" s="48" t="s">
        <v>378</v>
      </c>
      <c r="D708">
        <v>23</v>
      </c>
      <c r="F708" s="9">
        <v>700000</v>
      </c>
    </row>
    <row r="709" spans="1:6" x14ac:dyDescent="0.3">
      <c r="A709" s="51" t="s">
        <v>15</v>
      </c>
      <c r="B709" s="8">
        <v>42820</v>
      </c>
      <c r="C709" s="48" t="s">
        <v>378</v>
      </c>
      <c r="D709">
        <v>23</v>
      </c>
      <c r="F709" s="9">
        <v>600000</v>
      </c>
    </row>
    <row r="710" spans="1:6" x14ac:dyDescent="0.3">
      <c r="A710" s="51" t="s">
        <v>15</v>
      </c>
      <c r="B710" s="8">
        <v>42820</v>
      </c>
      <c r="C710" s="48" t="s">
        <v>378</v>
      </c>
      <c r="D710">
        <v>23</v>
      </c>
      <c r="F710" s="9">
        <v>500000</v>
      </c>
    </row>
    <row r="711" spans="1:6" x14ac:dyDescent="0.3">
      <c r="A711" s="51" t="s">
        <v>15</v>
      </c>
      <c r="B711" s="8">
        <v>42820</v>
      </c>
      <c r="C711" s="48" t="s">
        <v>378</v>
      </c>
      <c r="D711">
        <v>23</v>
      </c>
      <c r="F711" s="9">
        <v>500000</v>
      </c>
    </row>
    <row r="712" spans="1:6" x14ac:dyDescent="0.3">
      <c r="A712" s="51" t="s">
        <v>15</v>
      </c>
      <c r="B712" s="8">
        <v>42820</v>
      </c>
      <c r="C712" s="48" t="s">
        <v>378</v>
      </c>
      <c r="D712">
        <v>23</v>
      </c>
      <c r="F712" s="9">
        <v>500000</v>
      </c>
    </row>
    <row r="713" spans="1:6" x14ac:dyDescent="0.3">
      <c r="A713" s="51" t="s">
        <v>15</v>
      </c>
      <c r="B713" s="8">
        <v>42820</v>
      </c>
      <c r="C713" s="48" t="s">
        <v>378</v>
      </c>
      <c r="D713">
        <v>23</v>
      </c>
      <c r="F713" s="9">
        <v>500000</v>
      </c>
    </row>
    <row r="714" spans="1:6" x14ac:dyDescent="0.3">
      <c r="A714" s="51" t="s">
        <v>15</v>
      </c>
      <c r="B714" s="8"/>
      <c r="C714" s="48" t="s">
        <v>398</v>
      </c>
      <c r="D714">
        <v>24</v>
      </c>
      <c r="F714" s="9">
        <v>400000</v>
      </c>
    </row>
    <row r="715" spans="1:6" x14ac:dyDescent="0.3">
      <c r="A715" s="51" t="s">
        <v>15</v>
      </c>
      <c r="B715" s="8"/>
      <c r="C715" s="48" t="s">
        <v>417</v>
      </c>
      <c r="D715">
        <v>25</v>
      </c>
      <c r="F715" s="9">
        <v>160000</v>
      </c>
    </row>
    <row r="716" spans="1:6" x14ac:dyDescent="0.3">
      <c r="A716" s="51" t="s">
        <v>15</v>
      </c>
      <c r="B716" s="8"/>
      <c r="C716" s="48" t="s">
        <v>426</v>
      </c>
      <c r="D716">
        <v>25</v>
      </c>
      <c r="F716" s="9">
        <v>1000000</v>
      </c>
    </row>
    <row r="717" spans="1:6" x14ac:dyDescent="0.3">
      <c r="A717" s="51" t="s">
        <v>15</v>
      </c>
      <c r="B717" s="8"/>
      <c r="C717" s="48" t="s">
        <v>446</v>
      </c>
      <c r="D717">
        <v>26</v>
      </c>
      <c r="F717" s="9">
        <v>1000000</v>
      </c>
    </row>
    <row r="718" spans="1:6" x14ac:dyDescent="0.3">
      <c r="A718" s="51" t="s">
        <v>15</v>
      </c>
      <c r="B718" s="8">
        <v>42928</v>
      </c>
      <c r="C718" s="48"/>
      <c r="D718">
        <v>31</v>
      </c>
      <c r="F718" s="9">
        <v>400000</v>
      </c>
    </row>
    <row r="719" spans="1:6" x14ac:dyDescent="0.3">
      <c r="A719" s="51" t="s">
        <v>15</v>
      </c>
      <c r="B719" s="8">
        <v>42933</v>
      </c>
      <c r="C719" s="48" t="s">
        <v>525</v>
      </c>
      <c r="D719">
        <v>31</v>
      </c>
      <c r="F719" s="9">
        <v>760000</v>
      </c>
    </row>
    <row r="720" spans="1:6" x14ac:dyDescent="0.3">
      <c r="A720" s="51" t="s">
        <v>15</v>
      </c>
      <c r="B720" s="8">
        <v>42962</v>
      </c>
      <c r="C720" s="48" t="s">
        <v>191</v>
      </c>
      <c r="D720">
        <v>33</v>
      </c>
      <c r="F720" s="9">
        <v>125000</v>
      </c>
    </row>
    <row r="721" spans="1:7" x14ac:dyDescent="0.3">
      <c r="A721" s="51" t="s">
        <v>15</v>
      </c>
      <c r="B721" s="8"/>
      <c r="C721" s="48" t="s">
        <v>558</v>
      </c>
      <c r="D721">
        <v>34</v>
      </c>
      <c r="F721" s="9">
        <v>600000</v>
      </c>
    </row>
    <row r="722" spans="1:7" x14ac:dyDescent="0.3">
      <c r="A722" s="51" t="s">
        <v>15</v>
      </c>
      <c r="B722" s="8"/>
      <c r="C722" s="48" t="s">
        <v>558</v>
      </c>
      <c r="D722">
        <v>34</v>
      </c>
      <c r="F722" s="9">
        <v>300000</v>
      </c>
    </row>
    <row r="723" spans="1:7" x14ac:dyDescent="0.3">
      <c r="A723" s="51" t="s">
        <v>15</v>
      </c>
      <c r="B723" s="8"/>
      <c r="C723" s="48" t="s">
        <v>569</v>
      </c>
      <c r="D723">
        <v>35</v>
      </c>
      <c r="F723" s="9">
        <v>200000</v>
      </c>
    </row>
    <row r="724" spans="1:7" x14ac:dyDescent="0.3">
      <c r="A724" s="51" t="s">
        <v>15</v>
      </c>
      <c r="B724" s="8"/>
      <c r="C724" s="48" t="s">
        <v>130</v>
      </c>
      <c r="D724">
        <v>35</v>
      </c>
      <c r="F724" s="9">
        <v>56000</v>
      </c>
    </row>
    <row r="725" spans="1:7" x14ac:dyDescent="0.3">
      <c r="A725" s="51" t="s">
        <v>15</v>
      </c>
      <c r="B725" s="8"/>
      <c r="C725" s="48" t="s">
        <v>580</v>
      </c>
      <c r="D725">
        <v>36</v>
      </c>
      <c r="F725" s="9">
        <v>2000000</v>
      </c>
    </row>
    <row r="726" spans="1:7" x14ac:dyDescent="0.3">
      <c r="A726" s="51" t="s">
        <v>15</v>
      </c>
      <c r="B726" s="8"/>
      <c r="C726" s="48" t="s">
        <v>153</v>
      </c>
      <c r="D726">
        <v>36</v>
      </c>
      <c r="F726" s="9">
        <v>500000</v>
      </c>
    </row>
    <row r="727" spans="1:7" x14ac:dyDescent="0.3">
      <c r="A727" s="51" t="s">
        <v>15</v>
      </c>
      <c r="B727" s="8"/>
      <c r="C727" s="48" t="s">
        <v>153</v>
      </c>
      <c r="D727">
        <v>36</v>
      </c>
      <c r="F727" s="9">
        <v>163800</v>
      </c>
    </row>
    <row r="728" spans="1:7" x14ac:dyDescent="0.3">
      <c r="A728" s="51" t="s">
        <v>15</v>
      </c>
      <c r="B728" s="8"/>
      <c r="C728" s="48" t="s">
        <v>594</v>
      </c>
      <c r="D728">
        <v>37</v>
      </c>
      <c r="F728" s="9">
        <v>100000</v>
      </c>
    </row>
    <row r="729" spans="1:7" x14ac:dyDescent="0.3">
      <c r="A729" s="51" t="s">
        <v>15</v>
      </c>
      <c r="B729" s="8"/>
      <c r="C729" s="48" t="s">
        <v>597</v>
      </c>
      <c r="D729">
        <v>37</v>
      </c>
      <c r="F729" s="9">
        <v>5000</v>
      </c>
    </row>
    <row r="730" spans="1:7" x14ac:dyDescent="0.3">
      <c r="A730" s="51" t="s">
        <v>15</v>
      </c>
      <c r="B730" s="8"/>
      <c r="C730" s="48" t="s">
        <v>609</v>
      </c>
      <c r="D730">
        <v>39</v>
      </c>
      <c r="F730" s="9">
        <v>1000000</v>
      </c>
    </row>
    <row r="731" spans="1:7" x14ac:dyDescent="0.3">
      <c r="A731" s="51" t="s">
        <v>15</v>
      </c>
      <c r="B731" s="8"/>
      <c r="C731" s="48" t="s">
        <v>637</v>
      </c>
      <c r="D731">
        <v>40</v>
      </c>
      <c r="F731" s="9">
        <v>40000</v>
      </c>
    </row>
    <row r="732" spans="1:7" x14ac:dyDescent="0.3">
      <c r="A732" s="51" t="s">
        <v>15</v>
      </c>
      <c r="B732" s="8"/>
      <c r="C732" s="48" t="s">
        <v>661</v>
      </c>
      <c r="D732">
        <v>41</v>
      </c>
      <c r="F732" s="9">
        <v>700000</v>
      </c>
    </row>
    <row r="733" spans="1:7" x14ac:dyDescent="0.3">
      <c r="A733" s="51" t="s">
        <v>15</v>
      </c>
      <c r="B733" s="8"/>
      <c r="C733" s="48"/>
      <c r="D733" t="s">
        <v>236</v>
      </c>
      <c r="G733" s="9">
        <v>1435122</v>
      </c>
    </row>
    <row r="734" spans="1:7" x14ac:dyDescent="0.3">
      <c r="A734" s="51" t="s">
        <v>15</v>
      </c>
      <c r="B734" s="8">
        <v>42760</v>
      </c>
      <c r="C734" s="48" t="s">
        <v>249</v>
      </c>
      <c r="D734">
        <v>17</v>
      </c>
      <c r="G734" s="9">
        <v>272000</v>
      </c>
    </row>
    <row r="735" spans="1:7" x14ac:dyDescent="0.3">
      <c r="A735" s="51" t="s">
        <v>15</v>
      </c>
      <c r="B735" s="8">
        <v>42756</v>
      </c>
      <c r="C735" s="48" t="s">
        <v>251</v>
      </c>
      <c r="D735">
        <v>17</v>
      </c>
      <c r="G735" s="9">
        <v>335000</v>
      </c>
    </row>
    <row r="736" spans="1:7" x14ac:dyDescent="0.3">
      <c r="A736" s="51" t="s">
        <v>15</v>
      </c>
      <c r="B736" s="8">
        <v>42758</v>
      </c>
      <c r="C736" s="48" t="s">
        <v>251</v>
      </c>
      <c r="D736">
        <v>17</v>
      </c>
      <c r="G736" s="9">
        <v>449680</v>
      </c>
    </row>
    <row r="737" spans="1:7" x14ac:dyDescent="0.3">
      <c r="A737" s="51" t="s">
        <v>15</v>
      </c>
      <c r="B737" s="8">
        <v>42765</v>
      </c>
      <c r="C737" s="48" t="s">
        <v>146</v>
      </c>
      <c r="D737">
        <v>18</v>
      </c>
      <c r="G737" s="9">
        <v>290000</v>
      </c>
    </row>
    <row r="738" spans="1:7" x14ac:dyDescent="0.3">
      <c r="A738" s="51" t="s">
        <v>15</v>
      </c>
      <c r="B738" s="8"/>
      <c r="C738" s="48" t="s">
        <v>53</v>
      </c>
      <c r="D738">
        <v>20</v>
      </c>
      <c r="G738" s="9">
        <v>1000000</v>
      </c>
    </row>
    <row r="739" spans="1:7" x14ac:dyDescent="0.3">
      <c r="A739" s="51" t="s">
        <v>15</v>
      </c>
      <c r="B739" s="8"/>
      <c r="C739" s="48" t="s">
        <v>303</v>
      </c>
      <c r="D739">
        <v>20</v>
      </c>
      <c r="G739" s="9">
        <v>325000</v>
      </c>
    </row>
    <row r="740" spans="1:7" x14ac:dyDescent="0.3">
      <c r="A740" s="51" t="s">
        <v>15</v>
      </c>
      <c r="B740" s="8"/>
      <c r="C740" s="48" t="s">
        <v>305</v>
      </c>
      <c r="D740">
        <v>20</v>
      </c>
      <c r="G740" s="9">
        <v>153000</v>
      </c>
    </row>
    <row r="741" spans="1:7" x14ac:dyDescent="0.3">
      <c r="A741" s="51" t="s">
        <v>15</v>
      </c>
      <c r="B741" s="8"/>
      <c r="C741" s="48" t="s">
        <v>53</v>
      </c>
      <c r="D741">
        <v>20</v>
      </c>
      <c r="G741" s="9">
        <v>305340</v>
      </c>
    </row>
    <row r="742" spans="1:7" x14ac:dyDescent="0.3">
      <c r="A742" s="51" t="s">
        <v>15</v>
      </c>
      <c r="B742" s="8"/>
      <c r="C742" s="48" t="s">
        <v>220</v>
      </c>
      <c r="D742">
        <v>20</v>
      </c>
      <c r="G742" s="9">
        <v>100000</v>
      </c>
    </row>
    <row r="743" spans="1:7" x14ac:dyDescent="0.3">
      <c r="A743" s="51" t="s">
        <v>15</v>
      </c>
      <c r="B743" s="12"/>
      <c r="C743" s="11" t="s">
        <v>53</v>
      </c>
      <c r="D743">
        <v>21</v>
      </c>
      <c r="G743" s="9">
        <v>1849000</v>
      </c>
    </row>
    <row r="744" spans="1:7" x14ac:dyDescent="0.3">
      <c r="A744" s="51" t="s">
        <v>15</v>
      </c>
      <c r="B744" s="12"/>
      <c r="C744" s="11" t="s">
        <v>321</v>
      </c>
      <c r="D744">
        <v>21</v>
      </c>
      <c r="G744" s="9">
        <v>280000</v>
      </c>
    </row>
    <row r="745" spans="1:7" x14ac:dyDescent="0.3">
      <c r="A745" s="51" t="s">
        <v>15</v>
      </c>
      <c r="B745" s="8"/>
      <c r="C745" s="48" t="s">
        <v>193</v>
      </c>
      <c r="D745">
        <v>22</v>
      </c>
      <c r="G745" s="9">
        <v>50000</v>
      </c>
    </row>
    <row r="746" spans="1:7" x14ac:dyDescent="0.3">
      <c r="A746" s="51" t="s">
        <v>15</v>
      </c>
      <c r="B746" s="8"/>
      <c r="C746" s="48" t="s">
        <v>355</v>
      </c>
      <c r="D746">
        <v>22</v>
      </c>
      <c r="G746" s="9">
        <v>100000</v>
      </c>
    </row>
    <row r="747" spans="1:7" x14ac:dyDescent="0.3">
      <c r="A747" s="51" t="s">
        <v>15</v>
      </c>
      <c r="B747" s="8"/>
      <c r="C747" s="48" t="s">
        <v>360</v>
      </c>
      <c r="D747">
        <v>22</v>
      </c>
      <c r="G747" s="9">
        <v>1000000</v>
      </c>
    </row>
    <row r="748" spans="1:7" x14ac:dyDescent="0.3">
      <c r="A748" s="51" t="s">
        <v>15</v>
      </c>
      <c r="B748" s="8"/>
      <c r="C748" s="48" t="s">
        <v>223</v>
      </c>
      <c r="D748">
        <v>0</v>
      </c>
      <c r="G748" s="9">
        <v>100000</v>
      </c>
    </row>
    <row r="749" spans="1:7" x14ac:dyDescent="0.3">
      <c r="A749" s="51" t="s">
        <v>15</v>
      </c>
      <c r="B749" s="8">
        <v>42821</v>
      </c>
      <c r="C749" s="48" t="s">
        <v>381</v>
      </c>
      <c r="D749">
        <v>0</v>
      </c>
      <c r="G749" s="9">
        <v>950000</v>
      </c>
    </row>
    <row r="750" spans="1:7" x14ac:dyDescent="0.3">
      <c r="A750" s="51" t="s">
        <v>15</v>
      </c>
      <c r="B750" s="8">
        <v>42821</v>
      </c>
      <c r="C750" s="48" t="s">
        <v>381</v>
      </c>
      <c r="D750">
        <v>0</v>
      </c>
      <c r="G750" s="9">
        <v>700000</v>
      </c>
    </row>
    <row r="751" spans="1:7" x14ac:dyDescent="0.3">
      <c r="A751" s="51" t="s">
        <v>15</v>
      </c>
      <c r="B751" s="8">
        <v>42822</v>
      </c>
      <c r="C751" s="48"/>
      <c r="D751">
        <v>0</v>
      </c>
      <c r="G751" s="9">
        <v>60600</v>
      </c>
    </row>
    <row r="752" spans="1:7" x14ac:dyDescent="0.3">
      <c r="A752" s="51" t="s">
        <v>15</v>
      </c>
      <c r="B752" s="8">
        <v>42822</v>
      </c>
      <c r="C752" s="48" t="s">
        <v>388</v>
      </c>
      <c r="D752">
        <v>0</v>
      </c>
      <c r="G752" s="9">
        <v>820000</v>
      </c>
    </row>
    <row r="753" spans="1:7" x14ac:dyDescent="0.3">
      <c r="A753" s="51" t="s">
        <v>15</v>
      </c>
      <c r="B753" s="8">
        <v>42822</v>
      </c>
      <c r="C753" s="48" t="s">
        <v>381</v>
      </c>
      <c r="D753">
        <v>0</v>
      </c>
      <c r="G753" s="9">
        <v>284000</v>
      </c>
    </row>
    <row r="754" spans="1:7" x14ac:dyDescent="0.3">
      <c r="A754" s="51" t="s">
        <v>15</v>
      </c>
      <c r="B754" s="8">
        <v>42822</v>
      </c>
      <c r="C754" s="48" t="s">
        <v>381</v>
      </c>
      <c r="D754">
        <v>0</v>
      </c>
      <c r="G754" s="9">
        <v>850000</v>
      </c>
    </row>
    <row r="755" spans="1:7" x14ac:dyDescent="0.3">
      <c r="A755" s="51" t="s">
        <v>15</v>
      </c>
      <c r="B755" s="8">
        <v>42830</v>
      </c>
      <c r="C755" s="48"/>
      <c r="D755">
        <v>24</v>
      </c>
      <c r="G755" s="9">
        <v>200000</v>
      </c>
    </row>
    <row r="756" spans="1:7" x14ac:dyDescent="0.3">
      <c r="A756" s="51" t="s">
        <v>15</v>
      </c>
      <c r="B756" s="8"/>
      <c r="C756" s="48" t="s">
        <v>284</v>
      </c>
      <c r="D756">
        <v>26</v>
      </c>
      <c r="G756" s="9">
        <v>700000</v>
      </c>
    </row>
    <row r="757" spans="1:7" x14ac:dyDescent="0.3">
      <c r="A757" s="51" t="s">
        <v>15</v>
      </c>
      <c r="B757" s="8"/>
      <c r="C757" s="48" t="s">
        <v>468</v>
      </c>
      <c r="D757">
        <v>28</v>
      </c>
      <c r="G757" s="9">
        <v>270000</v>
      </c>
    </row>
    <row r="758" spans="1:7" x14ac:dyDescent="0.3">
      <c r="A758" s="51" t="s">
        <v>15</v>
      </c>
      <c r="B758" s="8"/>
      <c r="C758" s="48" t="s">
        <v>489</v>
      </c>
      <c r="D758">
        <v>30</v>
      </c>
      <c r="G758" s="9">
        <v>79650</v>
      </c>
    </row>
    <row r="759" spans="1:7" x14ac:dyDescent="0.3">
      <c r="A759" s="51" t="s">
        <v>15</v>
      </c>
      <c r="B759" s="8"/>
      <c r="C759" s="48" t="s">
        <v>531</v>
      </c>
      <c r="D759">
        <v>31</v>
      </c>
      <c r="G759" s="9">
        <v>140000</v>
      </c>
    </row>
    <row r="760" spans="1:7" x14ac:dyDescent="0.3">
      <c r="A760" s="51" t="s">
        <v>15</v>
      </c>
      <c r="B760" s="8"/>
      <c r="C760" s="48" t="s">
        <v>545</v>
      </c>
      <c r="D760">
        <v>32</v>
      </c>
      <c r="G760" s="9">
        <v>100000</v>
      </c>
    </row>
    <row r="761" spans="1:7" x14ac:dyDescent="0.3">
      <c r="A761" s="51" t="s">
        <v>15</v>
      </c>
      <c r="B761" s="8"/>
      <c r="C761" s="48" t="s">
        <v>387</v>
      </c>
      <c r="D761">
        <v>32</v>
      </c>
      <c r="G761" s="9">
        <v>200000</v>
      </c>
    </row>
    <row r="762" spans="1:7" x14ac:dyDescent="0.3">
      <c r="A762" s="51" t="s">
        <v>15</v>
      </c>
      <c r="B762" s="8">
        <v>42949</v>
      </c>
      <c r="C762" s="48"/>
      <c r="D762">
        <v>32</v>
      </c>
      <c r="G762" s="9">
        <v>400000</v>
      </c>
    </row>
    <row r="763" spans="1:7" x14ac:dyDescent="0.3">
      <c r="A763" s="51" t="s">
        <v>15</v>
      </c>
      <c r="B763" s="8"/>
      <c r="C763" s="48"/>
      <c r="D763">
        <v>33</v>
      </c>
      <c r="G763" s="9">
        <v>699098</v>
      </c>
    </row>
    <row r="764" spans="1:7" x14ac:dyDescent="0.3">
      <c r="A764" s="51" t="s">
        <v>15</v>
      </c>
      <c r="B764" s="8">
        <v>42942</v>
      </c>
      <c r="C764" s="48" t="s">
        <v>460</v>
      </c>
      <c r="D764">
        <v>34</v>
      </c>
      <c r="G764" s="9">
        <v>200000</v>
      </c>
    </row>
    <row r="765" spans="1:7" x14ac:dyDescent="0.3">
      <c r="A765" s="51" t="s">
        <v>15</v>
      </c>
      <c r="B765" s="8"/>
      <c r="C765" s="48" t="s">
        <v>566</v>
      </c>
      <c r="D765">
        <v>35</v>
      </c>
      <c r="G765" s="9">
        <v>2970000</v>
      </c>
    </row>
    <row r="766" spans="1:7" x14ac:dyDescent="0.3">
      <c r="A766" s="51" t="s">
        <v>15</v>
      </c>
      <c r="B766" s="8"/>
      <c r="C766" s="48" t="s">
        <v>588</v>
      </c>
      <c r="D766">
        <v>37</v>
      </c>
      <c r="G766" s="9">
        <v>450000</v>
      </c>
    </row>
    <row r="767" spans="1:7" x14ac:dyDescent="0.3">
      <c r="A767" s="51" t="s">
        <v>15</v>
      </c>
      <c r="B767" s="8">
        <v>43010</v>
      </c>
      <c r="C767" s="48" t="s">
        <v>141</v>
      </c>
      <c r="D767">
        <v>38</v>
      </c>
      <c r="G767" s="9">
        <v>500000</v>
      </c>
    </row>
    <row r="768" spans="1:7" x14ac:dyDescent="0.3">
      <c r="A768" s="51" t="s">
        <v>15</v>
      </c>
      <c r="B768" s="8"/>
      <c r="C768" s="48" t="s">
        <v>12</v>
      </c>
      <c r="D768">
        <v>40</v>
      </c>
      <c r="G768" s="9">
        <v>100000</v>
      </c>
    </row>
    <row r="769" spans="1:7" x14ac:dyDescent="0.3">
      <c r="A769" s="51" t="s">
        <v>15</v>
      </c>
      <c r="B769" s="8"/>
      <c r="C769" s="48"/>
      <c r="D769">
        <v>41</v>
      </c>
      <c r="G769" s="9">
        <v>1500000</v>
      </c>
    </row>
    <row r="770" spans="1:7" x14ac:dyDescent="0.3">
      <c r="A770" s="51" t="s">
        <v>15</v>
      </c>
      <c r="B770" s="8"/>
      <c r="C770" s="48" t="s">
        <v>664</v>
      </c>
      <c r="D770">
        <v>42</v>
      </c>
      <c r="G770" s="9">
        <v>1000000</v>
      </c>
    </row>
    <row r="771" spans="1:7" x14ac:dyDescent="0.3">
      <c r="A771" s="51" t="s">
        <v>15</v>
      </c>
      <c r="B771" s="8"/>
      <c r="C771" s="48">
        <v>410</v>
      </c>
      <c r="D771">
        <v>42</v>
      </c>
      <c r="G771" s="9">
        <v>400000</v>
      </c>
    </row>
    <row r="772" spans="1:7" x14ac:dyDescent="0.3">
      <c r="A772" s="51" t="s">
        <v>17</v>
      </c>
      <c r="B772" s="8"/>
      <c r="C772" s="48"/>
      <c r="D772" t="s">
        <v>236</v>
      </c>
      <c r="G772" s="9">
        <v>42000</v>
      </c>
    </row>
    <row r="773" spans="1:7" x14ac:dyDescent="0.3">
      <c r="A773" s="51" t="s">
        <v>17</v>
      </c>
      <c r="B773" s="8"/>
      <c r="C773" s="48" t="s">
        <v>577</v>
      </c>
      <c r="D773">
        <v>35</v>
      </c>
      <c r="G773" s="9">
        <v>325000</v>
      </c>
    </row>
    <row r="774" spans="1:7" x14ac:dyDescent="0.3">
      <c r="A774" s="51" t="s">
        <v>448</v>
      </c>
      <c r="B774" s="8"/>
      <c r="C774" s="48" t="s">
        <v>324</v>
      </c>
      <c r="D774">
        <v>21</v>
      </c>
      <c r="F774" s="9">
        <v>134300</v>
      </c>
    </row>
    <row r="775" spans="1:7" x14ac:dyDescent="0.3">
      <c r="A775" s="51" t="s">
        <v>448</v>
      </c>
      <c r="B775" s="8"/>
      <c r="C775" s="48" t="s">
        <v>469</v>
      </c>
      <c r="D775">
        <v>27</v>
      </c>
      <c r="F775" s="9">
        <v>2500000</v>
      </c>
    </row>
    <row r="776" spans="1:7" x14ac:dyDescent="0.3">
      <c r="A776" s="51" t="s">
        <v>136</v>
      </c>
      <c r="B776" s="8"/>
      <c r="C776" s="48" t="s">
        <v>669</v>
      </c>
      <c r="D776">
        <v>42</v>
      </c>
      <c r="F776" s="9">
        <v>710000</v>
      </c>
    </row>
    <row r="777" spans="1:7" x14ac:dyDescent="0.3">
      <c r="A777" s="51" t="s">
        <v>136</v>
      </c>
      <c r="B777" s="8"/>
      <c r="C777" s="48" t="s">
        <v>553</v>
      </c>
      <c r="D777">
        <v>33</v>
      </c>
      <c r="G777" s="9">
        <v>1500</v>
      </c>
    </row>
    <row r="778" spans="1:7" x14ac:dyDescent="0.3">
      <c r="A778" s="51" t="s">
        <v>136</v>
      </c>
      <c r="B778" s="8"/>
      <c r="C778" s="48"/>
      <c r="D778">
        <v>33</v>
      </c>
      <c r="G778" s="9">
        <v>400</v>
      </c>
    </row>
    <row r="779" spans="1:7" x14ac:dyDescent="0.3">
      <c r="A779" s="51" t="s">
        <v>136</v>
      </c>
      <c r="B779" s="8"/>
      <c r="C779" s="48" t="s">
        <v>570</v>
      </c>
      <c r="D779">
        <v>35</v>
      </c>
      <c r="G779" s="9">
        <v>140000</v>
      </c>
    </row>
    <row r="780" spans="1:7" x14ac:dyDescent="0.3">
      <c r="A780" s="51" t="s">
        <v>136</v>
      </c>
      <c r="B780" s="8"/>
      <c r="C780" s="48" t="s">
        <v>574</v>
      </c>
      <c r="D780">
        <v>35</v>
      </c>
      <c r="G780" s="9">
        <v>56000</v>
      </c>
    </row>
    <row r="781" spans="1:7" x14ac:dyDescent="0.3">
      <c r="A781" s="51" t="s">
        <v>136</v>
      </c>
      <c r="B781" s="8"/>
      <c r="C781" s="48" t="s">
        <v>592</v>
      </c>
      <c r="D781">
        <v>37</v>
      </c>
      <c r="G781" s="9">
        <v>4000</v>
      </c>
    </row>
    <row r="782" spans="1:7" x14ac:dyDescent="0.3">
      <c r="A782" s="51" t="s">
        <v>136</v>
      </c>
      <c r="B782" s="8"/>
      <c r="C782" s="48" t="s">
        <v>555</v>
      </c>
      <c r="D782">
        <v>38</v>
      </c>
      <c r="G782" s="9">
        <v>21000</v>
      </c>
    </row>
    <row r="783" spans="1:7" x14ac:dyDescent="0.3">
      <c r="A783" s="51" t="s">
        <v>136</v>
      </c>
      <c r="B783" s="8"/>
      <c r="C783" s="48" t="s">
        <v>616</v>
      </c>
      <c r="D783">
        <v>39</v>
      </c>
      <c r="G783" s="9">
        <v>108000</v>
      </c>
    </row>
    <row r="784" spans="1:7" x14ac:dyDescent="0.3">
      <c r="A784" s="51" t="s">
        <v>136</v>
      </c>
      <c r="B784" s="8"/>
      <c r="C784" s="48" t="s">
        <v>619</v>
      </c>
      <c r="D784">
        <v>39</v>
      </c>
      <c r="G784" s="9">
        <v>26000</v>
      </c>
    </row>
    <row r="785" spans="1:7" x14ac:dyDescent="0.3">
      <c r="A785" s="51" t="s">
        <v>136</v>
      </c>
      <c r="B785" s="8"/>
      <c r="C785" s="48" t="s">
        <v>620</v>
      </c>
      <c r="D785">
        <v>39</v>
      </c>
      <c r="G785" s="9">
        <v>24000</v>
      </c>
    </row>
    <row r="786" spans="1:7" x14ac:dyDescent="0.3">
      <c r="A786" s="51" t="s">
        <v>136</v>
      </c>
      <c r="B786" s="8"/>
      <c r="C786" s="48" t="s">
        <v>405</v>
      </c>
      <c r="D786">
        <v>39</v>
      </c>
      <c r="G786" s="9">
        <v>2000</v>
      </c>
    </row>
    <row r="787" spans="1:7" x14ac:dyDescent="0.3">
      <c r="A787" s="51" t="s">
        <v>136</v>
      </c>
      <c r="B787" s="8"/>
      <c r="C787" s="48" t="s">
        <v>650</v>
      </c>
      <c r="D787">
        <v>41</v>
      </c>
      <c r="G787" s="9">
        <v>1000000</v>
      </c>
    </row>
    <row r="788" spans="1:7" x14ac:dyDescent="0.3">
      <c r="A788" s="51" t="s">
        <v>136</v>
      </c>
      <c r="B788" s="8"/>
      <c r="C788" s="48" t="s">
        <v>503</v>
      </c>
      <c r="D788">
        <v>41</v>
      </c>
      <c r="G788" s="9">
        <v>100000</v>
      </c>
    </row>
    <row r="789" spans="1:7" x14ac:dyDescent="0.3">
      <c r="A789" s="51" t="s">
        <v>136</v>
      </c>
      <c r="B789" s="8"/>
      <c r="C789" s="48" t="s">
        <v>503</v>
      </c>
      <c r="D789">
        <v>42</v>
      </c>
      <c r="G789" s="9">
        <v>710000</v>
      </c>
    </row>
    <row r="790" spans="1:7" x14ac:dyDescent="0.3">
      <c r="A790" s="51" t="s">
        <v>688</v>
      </c>
      <c r="B790" s="8"/>
      <c r="C790" s="48" t="s">
        <v>283</v>
      </c>
      <c r="D790">
        <v>18</v>
      </c>
      <c r="G790" s="9">
        <v>4955</v>
      </c>
    </row>
    <row r="791" spans="1:7" x14ac:dyDescent="0.3">
      <c r="A791" s="51" t="s">
        <v>688</v>
      </c>
      <c r="B791" s="8"/>
      <c r="C791" s="48" t="s">
        <v>283</v>
      </c>
      <c r="D791">
        <v>19</v>
      </c>
      <c r="G791" s="9">
        <v>12000</v>
      </c>
    </row>
    <row r="792" spans="1:7" x14ac:dyDescent="0.3">
      <c r="A792" s="51" t="s">
        <v>688</v>
      </c>
      <c r="B792" s="8"/>
      <c r="C792" s="48" t="s">
        <v>298</v>
      </c>
      <c r="D792">
        <v>19</v>
      </c>
      <c r="G792" s="9">
        <v>5000</v>
      </c>
    </row>
    <row r="793" spans="1:7" x14ac:dyDescent="0.3">
      <c r="A793" s="51" t="s">
        <v>688</v>
      </c>
      <c r="B793" s="8"/>
      <c r="C793" s="48" t="s">
        <v>318</v>
      </c>
      <c r="D793">
        <v>20</v>
      </c>
      <c r="G793" s="9">
        <v>5600</v>
      </c>
    </row>
    <row r="794" spans="1:7" x14ac:dyDescent="0.3">
      <c r="A794" s="51" t="s">
        <v>688</v>
      </c>
      <c r="B794" s="12"/>
      <c r="C794" s="11"/>
      <c r="D794">
        <v>21</v>
      </c>
      <c r="G794" s="9">
        <v>11000</v>
      </c>
    </row>
    <row r="795" spans="1:7" x14ac:dyDescent="0.3">
      <c r="A795" s="51" t="s">
        <v>688</v>
      </c>
      <c r="B795" s="8"/>
      <c r="C795" s="48"/>
      <c r="D795">
        <v>22</v>
      </c>
      <c r="G795" s="9">
        <v>23365</v>
      </c>
    </row>
    <row r="796" spans="1:7" x14ac:dyDescent="0.3">
      <c r="A796" s="51" t="s">
        <v>688</v>
      </c>
      <c r="B796" s="8"/>
      <c r="C796" s="48"/>
      <c r="D796">
        <v>24</v>
      </c>
      <c r="G796" s="9">
        <v>18390</v>
      </c>
    </row>
    <row r="797" spans="1:7" x14ac:dyDescent="0.3">
      <c r="A797" s="51" t="s">
        <v>688</v>
      </c>
      <c r="B797" s="8"/>
      <c r="C797" s="48"/>
      <c r="D797">
        <v>24</v>
      </c>
      <c r="G797" s="9">
        <v>6065</v>
      </c>
    </row>
    <row r="798" spans="1:7" x14ac:dyDescent="0.3">
      <c r="A798" s="51" t="s">
        <v>688</v>
      </c>
      <c r="B798" s="8"/>
      <c r="C798" s="48"/>
      <c r="D798">
        <v>25</v>
      </c>
      <c r="G798" s="9">
        <v>7000</v>
      </c>
    </row>
    <row r="799" spans="1:7" x14ac:dyDescent="0.3">
      <c r="A799" s="51" t="s">
        <v>688</v>
      </c>
      <c r="B799" s="8"/>
      <c r="C799" s="48"/>
      <c r="D799">
        <v>26</v>
      </c>
      <c r="G799" s="9">
        <v>16200</v>
      </c>
    </row>
    <row r="800" spans="1:7" x14ac:dyDescent="0.3">
      <c r="A800" s="51" t="s">
        <v>688</v>
      </c>
      <c r="B800" s="8"/>
      <c r="C800" s="48" t="s">
        <v>474</v>
      </c>
      <c r="D800">
        <v>27</v>
      </c>
      <c r="G800" s="9">
        <v>12000</v>
      </c>
    </row>
    <row r="801" spans="1:7" x14ac:dyDescent="0.3">
      <c r="A801" s="51" t="s">
        <v>688</v>
      </c>
      <c r="B801" s="8"/>
      <c r="C801" s="48" t="s">
        <v>475</v>
      </c>
      <c r="D801">
        <v>27</v>
      </c>
      <c r="G801" s="9">
        <v>11000</v>
      </c>
    </row>
    <row r="802" spans="1:7" x14ac:dyDescent="0.3">
      <c r="A802" s="51" t="s">
        <v>688</v>
      </c>
      <c r="B802" s="8"/>
      <c r="C802" s="48"/>
      <c r="D802">
        <v>28</v>
      </c>
      <c r="G802" s="9">
        <v>5750</v>
      </c>
    </row>
    <row r="803" spans="1:7" x14ac:dyDescent="0.3">
      <c r="A803" s="51" t="s">
        <v>688</v>
      </c>
      <c r="B803" s="8"/>
      <c r="C803" s="48"/>
      <c r="D803">
        <v>29</v>
      </c>
      <c r="G803" s="9">
        <v>26941</v>
      </c>
    </row>
    <row r="804" spans="1:7" x14ac:dyDescent="0.3">
      <c r="A804" s="51" t="s">
        <v>688</v>
      </c>
      <c r="B804" s="8"/>
      <c r="C804" s="48"/>
      <c r="D804">
        <v>29</v>
      </c>
      <c r="G804" s="9">
        <v>35000</v>
      </c>
    </row>
    <row r="805" spans="1:7" x14ac:dyDescent="0.3">
      <c r="A805" s="51" t="s">
        <v>688</v>
      </c>
      <c r="B805" s="8"/>
      <c r="C805" s="48"/>
      <c r="D805">
        <v>30</v>
      </c>
      <c r="G805" s="9">
        <v>6200</v>
      </c>
    </row>
    <row r="806" spans="1:7" x14ac:dyDescent="0.3">
      <c r="A806" s="51" t="s">
        <v>688</v>
      </c>
      <c r="B806" s="8"/>
      <c r="C806" s="48" t="s">
        <v>554</v>
      </c>
      <c r="D806">
        <v>33</v>
      </c>
      <c r="G806" s="9">
        <v>7800</v>
      </c>
    </row>
    <row r="807" spans="1:7" x14ac:dyDescent="0.3">
      <c r="A807" s="51" t="s">
        <v>688</v>
      </c>
      <c r="B807" s="8"/>
      <c r="C807" s="48"/>
      <c r="D807">
        <v>33</v>
      </c>
      <c r="G807" s="9">
        <v>147000</v>
      </c>
    </row>
    <row r="808" spans="1:7" x14ac:dyDescent="0.3">
      <c r="A808" s="51" t="s">
        <v>688</v>
      </c>
      <c r="B808" s="8"/>
      <c r="C808" s="48"/>
      <c r="D808">
        <v>35</v>
      </c>
      <c r="G808" s="9">
        <v>45000</v>
      </c>
    </row>
    <row r="809" spans="1:7" x14ac:dyDescent="0.3">
      <c r="A809" s="51" t="s">
        <v>688</v>
      </c>
      <c r="B809" s="8"/>
      <c r="C809" s="48" t="s">
        <v>554</v>
      </c>
      <c r="D809">
        <v>36</v>
      </c>
      <c r="G809" s="9">
        <v>15000</v>
      </c>
    </row>
    <row r="810" spans="1:7" x14ac:dyDescent="0.3">
      <c r="A810" s="51" t="s">
        <v>688</v>
      </c>
      <c r="B810" s="8"/>
      <c r="C810" s="48" t="s">
        <v>489</v>
      </c>
      <c r="D810">
        <v>36</v>
      </c>
      <c r="G810" s="9">
        <v>5000</v>
      </c>
    </row>
    <row r="811" spans="1:7" x14ac:dyDescent="0.3">
      <c r="A811" s="51" t="s">
        <v>688</v>
      </c>
      <c r="B811" s="8"/>
      <c r="C811" s="48"/>
      <c r="D811">
        <v>36</v>
      </c>
      <c r="G811" s="9">
        <v>3750</v>
      </c>
    </row>
    <row r="812" spans="1:7" x14ac:dyDescent="0.3">
      <c r="A812" s="51" t="s">
        <v>688</v>
      </c>
      <c r="B812" s="8"/>
      <c r="C812" s="48" t="s">
        <v>595</v>
      </c>
      <c r="D812">
        <v>37</v>
      </c>
      <c r="G812" s="9">
        <v>9000</v>
      </c>
    </row>
    <row r="813" spans="1:7" x14ac:dyDescent="0.3">
      <c r="A813" s="51" t="s">
        <v>688</v>
      </c>
      <c r="B813" s="8"/>
      <c r="C813" s="48"/>
      <c r="D813">
        <v>37</v>
      </c>
      <c r="G813" s="9">
        <v>26000</v>
      </c>
    </row>
    <row r="814" spans="1:7" x14ac:dyDescent="0.3">
      <c r="A814" s="51" t="s">
        <v>688</v>
      </c>
      <c r="B814" s="8"/>
      <c r="C814" s="48"/>
      <c r="D814">
        <v>38</v>
      </c>
      <c r="G814" s="9">
        <v>44000</v>
      </c>
    </row>
    <row r="815" spans="1:7" x14ac:dyDescent="0.3">
      <c r="A815" s="51" t="s">
        <v>688</v>
      </c>
      <c r="B815" s="8"/>
      <c r="C815" s="48"/>
      <c r="D815">
        <v>39</v>
      </c>
      <c r="G815" s="9">
        <v>5600</v>
      </c>
    </row>
    <row r="816" spans="1:7" x14ac:dyDescent="0.3">
      <c r="A816" s="51" t="s">
        <v>688</v>
      </c>
      <c r="B816" s="8"/>
      <c r="C816" s="48"/>
      <c r="D816">
        <v>40</v>
      </c>
      <c r="G816" s="9">
        <v>32500</v>
      </c>
    </row>
    <row r="817" spans="1:7" x14ac:dyDescent="0.3">
      <c r="A817" s="51" t="s">
        <v>688</v>
      </c>
      <c r="B817" s="8"/>
      <c r="C817" s="48" t="s">
        <v>658</v>
      </c>
      <c r="D817">
        <v>41</v>
      </c>
      <c r="G817" s="9">
        <v>15000</v>
      </c>
    </row>
    <row r="818" spans="1:7" x14ac:dyDescent="0.3">
      <c r="A818" s="51" t="s">
        <v>689</v>
      </c>
      <c r="B818" s="8"/>
      <c r="C818" s="48"/>
      <c r="D818" t="s">
        <v>236</v>
      </c>
      <c r="G818" s="9">
        <v>2000</v>
      </c>
    </row>
    <row r="819" spans="1:7" x14ac:dyDescent="0.3">
      <c r="A819" s="51" t="s">
        <v>690</v>
      </c>
      <c r="B819" s="8"/>
      <c r="C819" s="48" t="s">
        <v>317</v>
      </c>
      <c r="D819">
        <v>41</v>
      </c>
      <c r="G819" s="9">
        <v>1000000</v>
      </c>
    </row>
    <row r="820" spans="1:7" x14ac:dyDescent="0.3">
      <c r="A820" s="51" t="s">
        <v>690</v>
      </c>
      <c r="B820" s="8"/>
      <c r="C820" s="48" t="s">
        <v>335</v>
      </c>
      <c r="D820">
        <v>42</v>
      </c>
      <c r="G820" s="9">
        <v>1000000</v>
      </c>
    </row>
    <row r="821" spans="1:7" x14ac:dyDescent="0.3">
      <c r="A821" s="51" t="s">
        <v>159</v>
      </c>
      <c r="B821" s="12"/>
      <c r="C821" s="11" t="s">
        <v>294</v>
      </c>
      <c r="D821">
        <v>20</v>
      </c>
      <c r="F821" s="9">
        <v>500000</v>
      </c>
    </row>
    <row r="822" spans="1:7" x14ac:dyDescent="0.3">
      <c r="A822" s="51" t="s">
        <v>159</v>
      </c>
      <c r="B822" s="8"/>
      <c r="C822" s="48" t="s">
        <v>335</v>
      </c>
      <c r="D822">
        <v>28</v>
      </c>
      <c r="F822" s="9">
        <v>570000</v>
      </c>
    </row>
    <row r="823" spans="1:7" x14ac:dyDescent="0.3">
      <c r="A823" s="51" t="s">
        <v>159</v>
      </c>
      <c r="B823" s="8"/>
      <c r="C823" s="48" t="s">
        <v>501</v>
      </c>
      <c r="D823">
        <v>29</v>
      </c>
      <c r="F823" s="9">
        <v>137000</v>
      </c>
    </row>
    <row r="824" spans="1:7" x14ac:dyDescent="0.3">
      <c r="A824" s="51" t="s">
        <v>159</v>
      </c>
      <c r="B824" s="8"/>
      <c r="C824" s="48" t="s">
        <v>294</v>
      </c>
      <c r="D824">
        <v>20</v>
      </c>
      <c r="G824" s="9">
        <v>100000</v>
      </c>
    </row>
    <row r="825" spans="1:7" x14ac:dyDescent="0.3">
      <c r="A825" s="51" t="s">
        <v>159</v>
      </c>
      <c r="B825" s="8"/>
      <c r="C825" s="48" t="s">
        <v>294</v>
      </c>
      <c r="D825">
        <v>20</v>
      </c>
      <c r="G825" s="9">
        <v>800000</v>
      </c>
    </row>
    <row r="826" spans="1:7" x14ac:dyDescent="0.3">
      <c r="A826" s="51" t="s">
        <v>159</v>
      </c>
      <c r="B826" s="12"/>
      <c r="C826" s="11" t="s">
        <v>325</v>
      </c>
      <c r="D826">
        <v>21</v>
      </c>
      <c r="G826" s="9">
        <v>150000</v>
      </c>
    </row>
    <row r="827" spans="1:7" x14ac:dyDescent="0.3">
      <c r="A827" s="51" t="s">
        <v>159</v>
      </c>
      <c r="B827" s="12"/>
      <c r="C827" s="11" t="s">
        <v>327</v>
      </c>
      <c r="D827">
        <v>21</v>
      </c>
      <c r="G827" s="9">
        <v>21500</v>
      </c>
    </row>
    <row r="828" spans="1:7" x14ac:dyDescent="0.3">
      <c r="A828" s="51" t="s">
        <v>159</v>
      </c>
      <c r="B828" s="12"/>
      <c r="C828" s="11" t="s">
        <v>325</v>
      </c>
      <c r="D828">
        <v>21</v>
      </c>
      <c r="G828" s="9">
        <v>36000</v>
      </c>
    </row>
    <row r="829" spans="1:7" x14ac:dyDescent="0.3">
      <c r="A829" s="51" t="s">
        <v>160</v>
      </c>
      <c r="B829" s="8"/>
      <c r="C829" s="48"/>
      <c r="D829" t="s">
        <v>236</v>
      </c>
      <c r="G829" s="9">
        <v>100000</v>
      </c>
    </row>
    <row r="830" spans="1:7" x14ac:dyDescent="0.3">
      <c r="A830" s="51" t="s">
        <v>160</v>
      </c>
      <c r="B830" s="8"/>
      <c r="C830" s="48" t="s">
        <v>419</v>
      </c>
      <c r="D830">
        <v>27</v>
      </c>
      <c r="G830" s="9">
        <v>100000</v>
      </c>
    </row>
    <row r="831" spans="1:7" x14ac:dyDescent="0.3">
      <c r="A831" s="51" t="s">
        <v>449</v>
      </c>
      <c r="B831" s="8">
        <v>42754</v>
      </c>
      <c r="C831" s="48" t="s">
        <v>259</v>
      </c>
      <c r="D831">
        <v>17</v>
      </c>
      <c r="G831" s="9">
        <v>12000</v>
      </c>
    </row>
    <row r="832" spans="1:7" x14ac:dyDescent="0.3">
      <c r="A832" s="51" t="s">
        <v>449</v>
      </c>
      <c r="B832" s="8">
        <v>42754</v>
      </c>
      <c r="C832" s="48" t="s">
        <v>261</v>
      </c>
      <c r="D832">
        <v>17</v>
      </c>
      <c r="G832" s="9">
        <v>33800</v>
      </c>
    </row>
    <row r="833" spans="1:7" x14ac:dyDescent="0.3">
      <c r="A833" s="51" t="s">
        <v>449</v>
      </c>
      <c r="B833" s="8"/>
      <c r="C833" s="48" t="s">
        <v>281</v>
      </c>
      <c r="D833">
        <v>18</v>
      </c>
      <c r="G833" s="9">
        <v>2360</v>
      </c>
    </row>
    <row r="834" spans="1:7" x14ac:dyDescent="0.3">
      <c r="A834" s="51" t="s">
        <v>449</v>
      </c>
      <c r="B834" s="8"/>
      <c r="C834" s="48" t="s">
        <v>259</v>
      </c>
      <c r="D834">
        <v>19</v>
      </c>
      <c r="G834" s="9">
        <v>12000</v>
      </c>
    </row>
    <row r="835" spans="1:7" x14ac:dyDescent="0.3">
      <c r="A835" s="51" t="s">
        <v>449</v>
      </c>
      <c r="B835" s="8"/>
      <c r="C835" s="48" t="s">
        <v>313</v>
      </c>
      <c r="D835">
        <v>20</v>
      </c>
      <c r="G835" s="9">
        <v>50000</v>
      </c>
    </row>
    <row r="836" spans="1:7" x14ac:dyDescent="0.3">
      <c r="A836" s="51" t="s">
        <v>449</v>
      </c>
      <c r="B836" s="12"/>
      <c r="C836" s="11" t="s">
        <v>330</v>
      </c>
      <c r="D836">
        <v>21</v>
      </c>
      <c r="G836" s="9">
        <v>1100</v>
      </c>
    </row>
    <row r="837" spans="1:7" x14ac:dyDescent="0.3">
      <c r="A837" s="51" t="s">
        <v>449</v>
      </c>
      <c r="B837" s="8"/>
      <c r="C837" s="48"/>
      <c r="D837">
        <v>22</v>
      </c>
      <c r="G837" s="9">
        <v>7500</v>
      </c>
    </row>
    <row r="838" spans="1:7" x14ac:dyDescent="0.3">
      <c r="A838" s="51" t="s">
        <v>449</v>
      </c>
      <c r="B838" s="8"/>
      <c r="C838" s="48"/>
      <c r="D838">
        <v>26</v>
      </c>
      <c r="G838" s="9">
        <v>2125</v>
      </c>
    </row>
    <row r="839" spans="1:7" x14ac:dyDescent="0.3">
      <c r="A839" s="51" t="s">
        <v>449</v>
      </c>
      <c r="B839" s="8"/>
      <c r="C839" s="48"/>
      <c r="D839">
        <v>29</v>
      </c>
      <c r="G839" s="9">
        <v>6020</v>
      </c>
    </row>
    <row r="840" spans="1:7" x14ac:dyDescent="0.3">
      <c r="A840" s="51" t="s">
        <v>449</v>
      </c>
      <c r="B840" s="8"/>
      <c r="C840" s="48"/>
      <c r="D840">
        <v>30</v>
      </c>
      <c r="G840" s="9">
        <v>5000</v>
      </c>
    </row>
    <row r="841" spans="1:7" x14ac:dyDescent="0.3">
      <c r="A841" s="51" t="s">
        <v>449</v>
      </c>
      <c r="B841" s="8"/>
      <c r="C841" s="48"/>
      <c r="D841">
        <v>36</v>
      </c>
      <c r="G841" s="9">
        <v>2500</v>
      </c>
    </row>
    <row r="842" spans="1:7" x14ac:dyDescent="0.3">
      <c r="A842" s="51" t="s">
        <v>449</v>
      </c>
      <c r="B842" s="8"/>
      <c r="C842" s="48"/>
      <c r="D842">
        <v>37</v>
      </c>
      <c r="G842" s="9">
        <v>800</v>
      </c>
    </row>
    <row r="843" spans="1:7" x14ac:dyDescent="0.3">
      <c r="A843" s="51" t="s">
        <v>449</v>
      </c>
      <c r="B843" s="8"/>
      <c r="C843" s="48" t="s">
        <v>530</v>
      </c>
      <c r="D843">
        <v>38</v>
      </c>
      <c r="G843" s="9">
        <v>12000</v>
      </c>
    </row>
    <row r="844" spans="1:7" x14ac:dyDescent="0.3">
      <c r="A844" s="51" t="s">
        <v>691</v>
      </c>
      <c r="B844" s="8">
        <v>42751</v>
      </c>
      <c r="C844" s="48" t="s">
        <v>256</v>
      </c>
      <c r="D844">
        <f>IF(F844&gt;0,D843,0)</f>
        <v>38</v>
      </c>
      <c r="F844" s="9">
        <v>480000</v>
      </c>
    </row>
    <row r="845" spans="1:7" x14ac:dyDescent="0.3">
      <c r="A845" s="51" t="s">
        <v>691</v>
      </c>
      <c r="B845" s="8">
        <v>42760</v>
      </c>
      <c r="C845" s="48" t="s">
        <v>258</v>
      </c>
      <c r="D845">
        <f>IF(F845&gt;0,D844,0)</f>
        <v>38</v>
      </c>
      <c r="F845" s="9">
        <v>445000</v>
      </c>
    </row>
    <row r="846" spans="1:7" x14ac:dyDescent="0.3">
      <c r="A846" s="51" t="s">
        <v>691</v>
      </c>
      <c r="B846" s="8"/>
      <c r="C846" s="48"/>
      <c r="D846" t="s">
        <v>236</v>
      </c>
      <c r="G846" s="9">
        <v>545000</v>
      </c>
    </row>
    <row r="847" spans="1:7" x14ac:dyDescent="0.3">
      <c r="A847" s="51" t="s">
        <v>161</v>
      </c>
      <c r="B847" s="8"/>
      <c r="C847" s="48" t="s">
        <v>460</v>
      </c>
      <c r="D847">
        <v>27</v>
      </c>
      <c r="G847" s="9">
        <v>70000</v>
      </c>
    </row>
    <row r="848" spans="1:7" x14ac:dyDescent="0.3">
      <c r="A848" s="51" t="s">
        <v>131</v>
      </c>
      <c r="B848" s="8"/>
      <c r="C848" s="48" t="s">
        <v>335</v>
      </c>
      <c r="D848">
        <v>35</v>
      </c>
      <c r="F848" s="9">
        <v>1000000</v>
      </c>
    </row>
    <row r="849" spans="1:7" x14ac:dyDescent="0.3">
      <c r="A849" s="51" t="s">
        <v>139</v>
      </c>
      <c r="B849" s="8"/>
      <c r="C849" s="48"/>
      <c r="D849">
        <v>33</v>
      </c>
      <c r="F849" s="9">
        <v>18000</v>
      </c>
    </row>
    <row r="850" spans="1:7" x14ac:dyDescent="0.3">
      <c r="A850" s="51" t="s">
        <v>139</v>
      </c>
      <c r="B850" s="8"/>
      <c r="C850" s="48" t="s">
        <v>583</v>
      </c>
      <c r="D850">
        <v>36</v>
      </c>
      <c r="F850" s="9">
        <v>382000</v>
      </c>
    </row>
    <row r="851" spans="1:7" x14ac:dyDescent="0.3">
      <c r="A851" s="51" t="s">
        <v>132</v>
      </c>
      <c r="B851" s="8"/>
      <c r="C851" s="48"/>
      <c r="D851">
        <v>33</v>
      </c>
      <c r="F851" s="9">
        <v>1045000</v>
      </c>
    </row>
    <row r="852" spans="1:7" x14ac:dyDescent="0.3">
      <c r="A852" s="51" t="s">
        <v>133</v>
      </c>
      <c r="B852" s="8"/>
      <c r="C852" s="48" t="s">
        <v>544</v>
      </c>
      <c r="D852">
        <v>32</v>
      </c>
      <c r="F852" s="9">
        <v>100000</v>
      </c>
    </row>
    <row r="853" spans="1:7" x14ac:dyDescent="0.3">
      <c r="A853" s="51" t="s">
        <v>133</v>
      </c>
      <c r="B853" s="8"/>
      <c r="C853" s="48" t="s">
        <v>546</v>
      </c>
      <c r="D853">
        <v>32</v>
      </c>
      <c r="F853" s="9">
        <v>580000</v>
      </c>
    </row>
    <row r="854" spans="1:7" x14ac:dyDescent="0.3">
      <c r="A854" s="51" t="s">
        <v>134</v>
      </c>
      <c r="B854" s="8"/>
      <c r="C854" s="48" t="s">
        <v>590</v>
      </c>
      <c r="D854">
        <v>37</v>
      </c>
      <c r="F854" s="9">
        <v>110000</v>
      </c>
    </row>
    <row r="855" spans="1:7" x14ac:dyDescent="0.3">
      <c r="A855" s="51" t="s">
        <v>135</v>
      </c>
      <c r="B855" s="8"/>
      <c r="C855" s="48" t="s">
        <v>613</v>
      </c>
      <c r="D855">
        <v>39</v>
      </c>
      <c r="F855" s="9">
        <v>320000</v>
      </c>
    </row>
    <row r="856" spans="1:7" x14ac:dyDescent="0.3">
      <c r="A856" s="51" t="s">
        <v>135</v>
      </c>
      <c r="B856" s="8"/>
      <c r="C856" s="48" t="s">
        <v>643</v>
      </c>
      <c r="D856">
        <v>41</v>
      </c>
      <c r="F856" s="9">
        <v>217000</v>
      </c>
    </row>
    <row r="857" spans="1:7" x14ac:dyDescent="0.3">
      <c r="A857" s="51" t="s">
        <v>138</v>
      </c>
      <c r="B857" s="48"/>
      <c r="C857" s="8" t="s">
        <v>555</v>
      </c>
      <c r="D857">
        <v>33</v>
      </c>
      <c r="F857" s="9">
        <v>50000</v>
      </c>
    </row>
    <row r="858" spans="1:7" x14ac:dyDescent="0.3">
      <c r="A858" s="51" t="s">
        <v>162</v>
      </c>
      <c r="B858" s="8"/>
      <c r="C858" s="48" t="s">
        <v>294</v>
      </c>
      <c r="D858">
        <v>19</v>
      </c>
      <c r="F858" s="9">
        <v>410000</v>
      </c>
    </row>
    <row r="859" spans="1:7" x14ac:dyDescent="0.3">
      <c r="A859" s="51" t="s">
        <v>162</v>
      </c>
      <c r="B859" s="8"/>
      <c r="C859" s="48" t="s">
        <v>326</v>
      </c>
      <c r="D859">
        <v>21</v>
      </c>
      <c r="F859" s="9">
        <v>1213000</v>
      </c>
    </row>
    <row r="860" spans="1:7" x14ac:dyDescent="0.3">
      <c r="A860" s="51" t="s">
        <v>162</v>
      </c>
      <c r="B860" s="8"/>
      <c r="C860" s="48"/>
      <c r="D860" t="s">
        <v>236</v>
      </c>
      <c r="G860" s="9">
        <v>1404000</v>
      </c>
    </row>
    <row r="861" spans="1:7" x14ac:dyDescent="0.3">
      <c r="A861" s="51" t="s">
        <v>212</v>
      </c>
      <c r="B861" s="8"/>
      <c r="C861" s="48" t="s">
        <v>485</v>
      </c>
      <c r="D861">
        <v>29</v>
      </c>
      <c r="G861" s="9">
        <v>9816</v>
      </c>
    </row>
    <row r="862" spans="1:7" x14ac:dyDescent="0.3">
      <c r="A862" s="51" t="s">
        <v>692</v>
      </c>
      <c r="B862" s="8"/>
      <c r="C862" s="48"/>
      <c r="D862" t="s">
        <v>236</v>
      </c>
      <c r="G862" s="9">
        <v>5000000</v>
      </c>
    </row>
    <row r="863" spans="1:7" x14ac:dyDescent="0.3">
      <c r="A863" s="51" t="s">
        <v>693</v>
      </c>
      <c r="B863" s="12"/>
      <c r="C863" s="11"/>
      <c r="D863" t="s">
        <v>236</v>
      </c>
      <c r="G863" s="9">
        <v>4931000</v>
      </c>
    </row>
    <row r="864" spans="1:7" x14ac:dyDescent="0.3">
      <c r="A864" s="51" t="s">
        <v>693</v>
      </c>
      <c r="B864" s="8"/>
      <c r="C864" s="48"/>
      <c r="D864">
        <v>25</v>
      </c>
      <c r="G864" s="9">
        <v>1200000</v>
      </c>
    </row>
    <row r="865" spans="1:7" x14ac:dyDescent="0.3">
      <c r="A865" s="51" t="s">
        <v>693</v>
      </c>
      <c r="B865" s="8"/>
      <c r="C865" s="48"/>
      <c r="D865">
        <v>25</v>
      </c>
      <c r="G865" s="9">
        <v>400000</v>
      </c>
    </row>
    <row r="866" spans="1:7" x14ac:dyDescent="0.3">
      <c r="A866" s="51" t="s">
        <v>115</v>
      </c>
      <c r="B866" s="8"/>
      <c r="C866" s="48"/>
      <c r="D866" t="s">
        <v>236</v>
      </c>
      <c r="G866" s="9">
        <v>639000</v>
      </c>
    </row>
    <row r="867" spans="1:7" x14ac:dyDescent="0.3">
      <c r="A867" s="51" t="s">
        <v>394</v>
      </c>
      <c r="B867" s="8"/>
      <c r="C867" s="48"/>
      <c r="D867" t="str">
        <f>IF(F867&gt;0,D866,0)</f>
        <v>Op</v>
      </c>
      <c r="F867" s="9">
        <v>4208650</v>
      </c>
    </row>
    <row r="868" spans="1:7" x14ac:dyDescent="0.3">
      <c r="A868" s="51" t="s">
        <v>394</v>
      </c>
      <c r="B868" s="8">
        <v>42759</v>
      </c>
      <c r="C868" s="48" t="s">
        <v>266</v>
      </c>
      <c r="D868" t="str">
        <f>IF(F868&gt;0,D867,0)</f>
        <v>Op</v>
      </c>
      <c r="F868" s="9">
        <v>272000</v>
      </c>
    </row>
    <row r="869" spans="1:7" x14ac:dyDescent="0.3">
      <c r="A869" s="51" t="s">
        <v>394</v>
      </c>
      <c r="B869" s="12"/>
      <c r="C869" s="11" t="s">
        <v>305</v>
      </c>
      <c r="D869">
        <v>20</v>
      </c>
      <c r="F869" s="9">
        <v>153000</v>
      </c>
    </row>
    <row r="870" spans="1:7" x14ac:dyDescent="0.3">
      <c r="A870" s="51" t="s">
        <v>394</v>
      </c>
      <c r="B870" s="12"/>
      <c r="C870" s="11" t="s">
        <v>308</v>
      </c>
      <c r="D870">
        <v>20</v>
      </c>
      <c r="F870" s="9">
        <v>50000</v>
      </c>
    </row>
    <row r="871" spans="1:7" x14ac:dyDescent="0.3">
      <c r="A871" s="51" t="s">
        <v>394</v>
      </c>
      <c r="B871" s="12"/>
      <c r="C871" s="11" t="s">
        <v>309</v>
      </c>
      <c r="D871">
        <v>20</v>
      </c>
      <c r="F871" s="9">
        <v>312500</v>
      </c>
    </row>
    <row r="872" spans="1:7" x14ac:dyDescent="0.3">
      <c r="A872" s="51" t="s">
        <v>394</v>
      </c>
      <c r="B872" s="8"/>
      <c r="C872" s="48" t="s">
        <v>366</v>
      </c>
      <c r="D872">
        <v>22</v>
      </c>
      <c r="F872" s="9">
        <v>925000</v>
      </c>
    </row>
    <row r="873" spans="1:7" x14ac:dyDescent="0.3">
      <c r="A873" s="51" t="s">
        <v>394</v>
      </c>
      <c r="B873" s="8"/>
      <c r="C873" s="48" t="s">
        <v>395</v>
      </c>
      <c r="D873">
        <v>24</v>
      </c>
      <c r="F873" s="9">
        <v>950000</v>
      </c>
    </row>
    <row r="874" spans="1:7" ht="18" customHeight="1" x14ac:dyDescent="0.3">
      <c r="A874" s="51" t="s">
        <v>394</v>
      </c>
      <c r="B874" s="8"/>
      <c r="C874" s="48" t="s">
        <v>505</v>
      </c>
      <c r="D874">
        <v>29</v>
      </c>
      <c r="F874" s="9">
        <v>80000</v>
      </c>
    </row>
    <row r="875" spans="1:7" x14ac:dyDescent="0.3">
      <c r="A875" s="51" t="s">
        <v>394</v>
      </c>
      <c r="B875" s="8"/>
      <c r="C875" s="48" t="s">
        <v>628</v>
      </c>
      <c r="D875">
        <v>40</v>
      </c>
      <c r="F875" s="9">
        <v>1570000</v>
      </c>
    </row>
    <row r="876" spans="1:7" x14ac:dyDescent="0.3">
      <c r="A876" s="51" t="s">
        <v>394</v>
      </c>
      <c r="B876" s="8"/>
      <c r="C876" s="48" t="s">
        <v>629</v>
      </c>
      <c r="D876">
        <v>40</v>
      </c>
      <c r="F876" s="9">
        <v>470000</v>
      </c>
    </row>
    <row r="877" spans="1:7" x14ac:dyDescent="0.3">
      <c r="A877" s="51" t="s">
        <v>394</v>
      </c>
      <c r="B877" s="8">
        <v>42759</v>
      </c>
      <c r="C877" s="48" t="s">
        <v>268</v>
      </c>
      <c r="D877">
        <v>17</v>
      </c>
      <c r="G877" s="9">
        <v>480000</v>
      </c>
    </row>
    <row r="878" spans="1:7" x14ac:dyDescent="0.3">
      <c r="A878" s="51" t="s">
        <v>394</v>
      </c>
      <c r="B878" s="8"/>
      <c r="C878" s="48" t="s">
        <v>359</v>
      </c>
      <c r="D878">
        <v>22</v>
      </c>
      <c r="G878" s="9">
        <v>375000</v>
      </c>
    </row>
    <row r="879" spans="1:7" x14ac:dyDescent="0.3">
      <c r="A879" s="51" t="s">
        <v>394</v>
      </c>
      <c r="B879" s="8"/>
      <c r="C879" s="48" t="s">
        <v>523</v>
      </c>
      <c r="D879">
        <v>31</v>
      </c>
      <c r="G879" s="9">
        <v>100000</v>
      </c>
    </row>
    <row r="880" spans="1:7" x14ac:dyDescent="0.3">
      <c r="A880" s="51" t="s">
        <v>394</v>
      </c>
      <c r="B880" s="8"/>
      <c r="C880" s="48" t="s">
        <v>630</v>
      </c>
      <c r="D880">
        <v>40</v>
      </c>
      <c r="G880" s="9">
        <v>2000000</v>
      </c>
    </row>
    <row r="881" spans="1:7" x14ac:dyDescent="0.3">
      <c r="A881" s="51" t="s">
        <v>694</v>
      </c>
      <c r="B881" s="8"/>
      <c r="C881" s="48"/>
      <c r="D881">
        <f>IF(F881&gt;0,D880,0)</f>
        <v>40</v>
      </c>
      <c r="F881" s="9">
        <v>5864500</v>
      </c>
    </row>
    <row r="882" spans="1:7" x14ac:dyDescent="0.3">
      <c r="A882" s="51" t="s">
        <v>695</v>
      </c>
      <c r="B882" s="12"/>
      <c r="C882" s="11"/>
      <c r="D882" t="s">
        <v>236</v>
      </c>
      <c r="G882" s="9">
        <v>2346000</v>
      </c>
    </row>
    <row r="883" spans="1:7" x14ac:dyDescent="0.3">
      <c r="A883" s="51" t="s">
        <v>695</v>
      </c>
      <c r="B883" s="8"/>
      <c r="C883" s="48" t="s">
        <v>647</v>
      </c>
      <c r="D883">
        <v>41</v>
      </c>
      <c r="G883" s="9">
        <v>126000</v>
      </c>
    </row>
    <row r="884" spans="1:7" x14ac:dyDescent="0.3">
      <c r="A884" s="51" t="s">
        <v>696</v>
      </c>
      <c r="B884" s="12"/>
      <c r="C884" s="11" t="s">
        <v>329</v>
      </c>
      <c r="D884">
        <v>21</v>
      </c>
      <c r="G884" s="9">
        <v>74000</v>
      </c>
    </row>
    <row r="885" spans="1:7" x14ac:dyDescent="0.3">
      <c r="A885" s="51" t="s">
        <v>696</v>
      </c>
      <c r="B885" s="8"/>
      <c r="C885" s="48"/>
      <c r="D885">
        <v>25</v>
      </c>
      <c r="G885" s="9">
        <v>2000</v>
      </c>
    </row>
    <row r="886" spans="1:7" x14ac:dyDescent="0.3">
      <c r="A886" s="51" t="s">
        <v>696</v>
      </c>
      <c r="B886" s="8"/>
      <c r="C886" s="48"/>
      <c r="D886">
        <v>33</v>
      </c>
      <c r="G886" s="9">
        <v>5000</v>
      </c>
    </row>
    <row r="887" spans="1:7" x14ac:dyDescent="0.3">
      <c r="A887" s="51" t="s">
        <v>291</v>
      </c>
      <c r="B887" s="8"/>
      <c r="C887" s="48" t="s">
        <v>297</v>
      </c>
      <c r="D887">
        <v>19</v>
      </c>
      <c r="F887" s="9">
        <v>875000</v>
      </c>
    </row>
    <row r="888" spans="1:7" x14ac:dyDescent="0.3">
      <c r="A888" s="51" t="s">
        <v>291</v>
      </c>
      <c r="B888" s="8"/>
      <c r="C888" s="48"/>
      <c r="D888" t="s">
        <v>236</v>
      </c>
      <c r="G888" s="9">
        <v>858665</v>
      </c>
    </row>
    <row r="889" spans="1:7" x14ac:dyDescent="0.3">
      <c r="A889" s="51" t="s">
        <v>291</v>
      </c>
      <c r="B889" s="8"/>
      <c r="C889" s="48" t="s">
        <v>292</v>
      </c>
      <c r="D889">
        <v>19</v>
      </c>
      <c r="G889" s="9">
        <v>7865</v>
      </c>
    </row>
    <row r="890" spans="1:7" x14ac:dyDescent="0.3">
      <c r="A890" s="51" t="s">
        <v>121</v>
      </c>
      <c r="B890" s="8">
        <v>42950</v>
      </c>
      <c r="C890" s="48"/>
      <c r="D890">
        <v>33</v>
      </c>
      <c r="F890" s="9">
        <v>500000</v>
      </c>
    </row>
    <row r="891" spans="1:7" x14ac:dyDescent="0.3">
      <c r="A891" s="51" t="s">
        <v>121</v>
      </c>
      <c r="B891" s="8"/>
      <c r="C891" s="48" t="s">
        <v>550</v>
      </c>
      <c r="D891">
        <v>33</v>
      </c>
      <c r="G891" s="9">
        <v>25000</v>
      </c>
    </row>
    <row r="892" spans="1:7" x14ac:dyDescent="0.3">
      <c r="A892" s="51" t="s">
        <v>122</v>
      </c>
      <c r="B892" s="8"/>
      <c r="C892" s="48"/>
      <c r="D892">
        <v>33</v>
      </c>
      <c r="F892" s="9">
        <v>699098</v>
      </c>
    </row>
    <row r="893" spans="1:7" x14ac:dyDescent="0.3">
      <c r="A893" s="51" t="s">
        <v>120</v>
      </c>
      <c r="B893" s="8">
        <v>42820</v>
      </c>
      <c r="C893" s="48" t="s">
        <v>382</v>
      </c>
      <c r="D893">
        <v>23</v>
      </c>
      <c r="F893" s="9">
        <v>767500</v>
      </c>
    </row>
    <row r="894" spans="1:7" x14ac:dyDescent="0.3">
      <c r="A894" s="51" t="s">
        <v>120</v>
      </c>
      <c r="B894" s="8">
        <v>42822</v>
      </c>
      <c r="C894" s="48" t="s">
        <v>387</v>
      </c>
      <c r="D894">
        <v>0</v>
      </c>
      <c r="G894" s="9">
        <v>50000</v>
      </c>
    </row>
    <row r="895" spans="1:7" x14ac:dyDescent="0.3">
      <c r="A895" s="51" t="s">
        <v>123</v>
      </c>
      <c r="B895" s="8"/>
      <c r="C895" s="48" t="s">
        <v>351</v>
      </c>
      <c r="D895">
        <v>22</v>
      </c>
      <c r="F895" s="9">
        <v>400000</v>
      </c>
    </row>
    <row r="896" spans="1:7" x14ac:dyDescent="0.3">
      <c r="A896" s="51" t="s">
        <v>697</v>
      </c>
      <c r="B896" s="8"/>
      <c r="C896" s="48"/>
      <c r="D896" t="s">
        <v>236</v>
      </c>
      <c r="G896" s="9">
        <v>222800</v>
      </c>
    </row>
    <row r="897" spans="1:7" x14ac:dyDescent="0.3">
      <c r="A897" s="51" t="s">
        <v>125</v>
      </c>
      <c r="B897" s="8"/>
      <c r="C897" s="48" t="s">
        <v>290</v>
      </c>
      <c r="D897">
        <v>19</v>
      </c>
      <c r="F897" s="9">
        <v>1350000</v>
      </c>
    </row>
    <row r="898" spans="1:7" x14ac:dyDescent="0.3">
      <c r="A898" s="51" t="s">
        <v>125</v>
      </c>
      <c r="B898" s="8"/>
      <c r="C898" s="48" t="s">
        <v>289</v>
      </c>
      <c r="D898">
        <v>19</v>
      </c>
      <c r="G898" s="9">
        <v>40000</v>
      </c>
    </row>
    <row r="899" spans="1:7" x14ac:dyDescent="0.3">
      <c r="A899" s="51" t="s">
        <v>125</v>
      </c>
      <c r="B899" s="8"/>
      <c r="C899" s="48" t="s">
        <v>312</v>
      </c>
      <c r="D899">
        <v>20</v>
      </c>
      <c r="G899" s="9">
        <v>1100000</v>
      </c>
    </row>
    <row r="900" spans="1:7" x14ac:dyDescent="0.3">
      <c r="A900" s="51" t="s">
        <v>125</v>
      </c>
      <c r="B900" s="12"/>
      <c r="C900" s="11" t="s">
        <v>274</v>
      </c>
      <c r="D900">
        <v>21</v>
      </c>
      <c r="G900" s="9">
        <v>7230</v>
      </c>
    </row>
    <row r="901" spans="1:7" x14ac:dyDescent="0.3">
      <c r="A901" s="51" t="s">
        <v>127</v>
      </c>
      <c r="B901" s="8"/>
      <c r="C901" s="48" t="s">
        <v>418</v>
      </c>
      <c r="D901">
        <v>27</v>
      </c>
      <c r="F901" s="9">
        <v>350000</v>
      </c>
    </row>
    <row r="902" spans="1:7" x14ac:dyDescent="0.3">
      <c r="A902" s="51" t="s">
        <v>127</v>
      </c>
      <c r="B902" s="8"/>
      <c r="C902" s="48"/>
      <c r="D902">
        <v>29</v>
      </c>
      <c r="F902" s="9">
        <v>75000</v>
      </c>
    </row>
    <row r="903" spans="1:7" x14ac:dyDescent="0.3">
      <c r="A903" s="51" t="s">
        <v>127</v>
      </c>
      <c r="B903" s="8">
        <v>42829</v>
      </c>
      <c r="C903" s="48" t="s">
        <v>391</v>
      </c>
      <c r="D903">
        <v>24</v>
      </c>
      <c r="G903" s="9">
        <v>300000</v>
      </c>
    </row>
    <row r="904" spans="1:7" x14ac:dyDescent="0.3">
      <c r="A904" s="51" t="s">
        <v>127</v>
      </c>
      <c r="B904" s="8">
        <v>42830</v>
      </c>
      <c r="C904" s="48" t="s">
        <v>405</v>
      </c>
      <c r="D904">
        <v>24</v>
      </c>
      <c r="G904" s="9">
        <v>2000</v>
      </c>
    </row>
    <row r="905" spans="1:7" x14ac:dyDescent="0.3">
      <c r="A905" s="51" t="s">
        <v>126</v>
      </c>
      <c r="B905" s="8"/>
      <c r="C905" s="48" t="s">
        <v>492</v>
      </c>
      <c r="D905">
        <v>29</v>
      </c>
      <c r="G905" s="9">
        <v>500000</v>
      </c>
    </row>
    <row r="906" spans="1:7" x14ac:dyDescent="0.3">
      <c r="A906" s="51" t="s">
        <v>128</v>
      </c>
      <c r="B906" s="8"/>
      <c r="C906" s="48"/>
      <c r="D906" t="s">
        <v>236</v>
      </c>
      <c r="G906" s="9">
        <v>200000</v>
      </c>
    </row>
    <row r="907" spans="1:7" x14ac:dyDescent="0.3">
      <c r="A907" s="51" t="s">
        <v>129</v>
      </c>
      <c r="B907" s="8"/>
      <c r="C907" s="48" t="s">
        <v>290</v>
      </c>
      <c r="D907">
        <v>19</v>
      </c>
      <c r="F907" s="9">
        <v>100000</v>
      </c>
    </row>
    <row r="908" spans="1:7" x14ac:dyDescent="0.3">
      <c r="A908" s="51" t="s">
        <v>129</v>
      </c>
      <c r="B908" s="8"/>
      <c r="C908" s="48" t="s">
        <v>224</v>
      </c>
      <c r="D908">
        <v>21</v>
      </c>
      <c r="F908" s="9">
        <v>1130000</v>
      </c>
    </row>
    <row r="909" spans="1:7" x14ac:dyDescent="0.3">
      <c r="A909" s="51" t="s">
        <v>129</v>
      </c>
      <c r="B909" s="8"/>
      <c r="C909" s="48"/>
      <c r="D909" t="s">
        <v>236</v>
      </c>
      <c r="G909" s="9">
        <v>1065000</v>
      </c>
    </row>
    <row r="910" spans="1:7" x14ac:dyDescent="0.3">
      <c r="A910" s="51" t="s">
        <v>129</v>
      </c>
      <c r="B910" s="12"/>
      <c r="C910" s="11" t="s">
        <v>289</v>
      </c>
      <c r="D910">
        <v>21</v>
      </c>
      <c r="G910" s="9">
        <v>35000</v>
      </c>
    </row>
    <row r="911" spans="1:7" x14ac:dyDescent="0.3">
      <c r="A911" s="51" t="s">
        <v>129</v>
      </c>
      <c r="B911" s="8"/>
      <c r="C911" s="48" t="s">
        <v>371</v>
      </c>
      <c r="D911">
        <v>22</v>
      </c>
      <c r="G911" s="9">
        <v>690</v>
      </c>
    </row>
    <row r="912" spans="1:7" x14ac:dyDescent="0.3">
      <c r="A912" s="51" t="s">
        <v>509</v>
      </c>
      <c r="B912" s="8"/>
      <c r="C912" s="48"/>
      <c r="D912">
        <v>29</v>
      </c>
      <c r="G912" s="9">
        <v>1000000</v>
      </c>
    </row>
    <row r="913" spans="1:7" x14ac:dyDescent="0.3">
      <c r="A913" s="51" t="s">
        <v>214</v>
      </c>
      <c r="B913" s="8"/>
      <c r="C913" s="48"/>
      <c r="D913">
        <v>22</v>
      </c>
      <c r="F913" s="9">
        <v>115000</v>
      </c>
    </row>
    <row r="914" spans="1:7" x14ac:dyDescent="0.3">
      <c r="A914" s="51" t="s">
        <v>174</v>
      </c>
      <c r="B914" s="8"/>
      <c r="C914" s="48"/>
      <c r="D914">
        <v>39</v>
      </c>
      <c r="G914" s="9">
        <v>6400000</v>
      </c>
    </row>
    <row r="915" spans="1:7" x14ac:dyDescent="0.3">
      <c r="A915" s="51" t="s">
        <v>698</v>
      </c>
      <c r="B915" s="12"/>
      <c r="C915" s="11"/>
      <c r="D915" t="s">
        <v>236</v>
      </c>
      <c r="G915" s="9">
        <v>5880000</v>
      </c>
    </row>
    <row r="916" spans="1:7" x14ac:dyDescent="0.3">
      <c r="A916" s="51" t="s">
        <v>699</v>
      </c>
      <c r="B916" s="12"/>
      <c r="C916" s="11"/>
      <c r="D916" t="s">
        <v>236</v>
      </c>
      <c r="G916" s="9">
        <v>3800000</v>
      </c>
    </row>
    <row r="917" spans="1:7" x14ac:dyDescent="0.3">
      <c r="A917" s="51" t="s">
        <v>699</v>
      </c>
      <c r="B917" s="8"/>
      <c r="C917" s="48" t="s">
        <v>256</v>
      </c>
      <c r="D917">
        <v>20</v>
      </c>
      <c r="G917" s="9">
        <v>700000</v>
      </c>
    </row>
    <row r="918" spans="1:7" x14ac:dyDescent="0.3">
      <c r="A918" s="51" t="s">
        <v>699</v>
      </c>
      <c r="B918" s="8">
        <v>42829</v>
      </c>
      <c r="C918" s="48" t="s">
        <v>396</v>
      </c>
      <c r="D918">
        <v>24</v>
      </c>
      <c r="G918" s="9">
        <v>135000</v>
      </c>
    </row>
    <row r="919" spans="1:7" x14ac:dyDescent="0.3">
      <c r="A919" s="51" t="s">
        <v>699</v>
      </c>
      <c r="B919" s="8"/>
      <c r="C919" s="48" t="s">
        <v>396</v>
      </c>
      <c r="D919">
        <v>36</v>
      </c>
      <c r="G919" s="9">
        <v>382000</v>
      </c>
    </row>
    <row r="920" spans="1:7" x14ac:dyDescent="0.3">
      <c r="A920" s="51" t="s">
        <v>699</v>
      </c>
      <c r="B920" s="8"/>
      <c r="C920" s="48" t="s">
        <v>584</v>
      </c>
      <c r="D920">
        <v>36</v>
      </c>
      <c r="G920" s="9">
        <v>300000</v>
      </c>
    </row>
    <row r="921" spans="1:7" x14ac:dyDescent="0.3">
      <c r="A921" s="51" t="s">
        <v>700</v>
      </c>
      <c r="B921" s="8"/>
      <c r="C921" s="48"/>
      <c r="D921">
        <f>IF(F921&gt;0,D920,0)</f>
        <v>36</v>
      </c>
      <c r="F921" s="9">
        <v>306040</v>
      </c>
    </row>
    <row r="922" spans="1:7" x14ac:dyDescent="0.3">
      <c r="A922" s="51" t="s">
        <v>353</v>
      </c>
      <c r="B922" s="12"/>
      <c r="C922" s="11" t="s">
        <v>256</v>
      </c>
      <c r="D922">
        <v>20</v>
      </c>
      <c r="F922" s="9">
        <v>100000</v>
      </c>
    </row>
    <row r="923" spans="1:7" x14ac:dyDescent="0.3">
      <c r="A923" s="51" t="s">
        <v>353</v>
      </c>
      <c r="B923" s="8"/>
      <c r="C923" s="48" t="s">
        <v>354</v>
      </c>
      <c r="D923">
        <v>22</v>
      </c>
      <c r="F923" s="9">
        <v>175000</v>
      </c>
    </row>
    <row r="924" spans="1:7" x14ac:dyDescent="0.3">
      <c r="A924" s="51" t="s">
        <v>353</v>
      </c>
      <c r="B924" s="8">
        <v>42826</v>
      </c>
      <c r="C924" s="48" t="s">
        <v>335</v>
      </c>
      <c r="D924">
        <v>24</v>
      </c>
      <c r="F924" s="9">
        <v>150000</v>
      </c>
    </row>
    <row r="925" spans="1:7" x14ac:dyDescent="0.3">
      <c r="A925" s="51" t="s">
        <v>353</v>
      </c>
      <c r="B925" s="8">
        <v>42847</v>
      </c>
      <c r="C925" s="48" t="s">
        <v>390</v>
      </c>
      <c r="D925">
        <v>26</v>
      </c>
      <c r="F925" s="9">
        <v>150000</v>
      </c>
    </row>
    <row r="926" spans="1:7" x14ac:dyDescent="0.3">
      <c r="A926" s="51" t="s">
        <v>353</v>
      </c>
      <c r="B926" s="8"/>
      <c r="C926" s="48" t="s">
        <v>390</v>
      </c>
      <c r="D926">
        <v>24</v>
      </c>
      <c r="G926" s="9">
        <v>400000</v>
      </c>
    </row>
    <row r="927" spans="1:7" x14ac:dyDescent="0.3">
      <c r="A927" s="51" t="s">
        <v>219</v>
      </c>
      <c r="B927" s="8"/>
      <c r="C927" s="48" t="s">
        <v>375</v>
      </c>
      <c r="D927">
        <v>27</v>
      </c>
      <c r="F927" s="9">
        <v>3100000</v>
      </c>
    </row>
    <row r="928" spans="1:7" x14ac:dyDescent="0.3">
      <c r="A928" s="51" t="s">
        <v>219</v>
      </c>
      <c r="B928" s="8"/>
      <c r="C928" s="48"/>
      <c r="D928">
        <v>31</v>
      </c>
      <c r="G928" s="9">
        <v>1200000</v>
      </c>
    </row>
    <row r="929" spans="1:7" x14ac:dyDescent="0.3">
      <c r="A929" s="51" t="s">
        <v>701</v>
      </c>
      <c r="B929" s="12"/>
      <c r="C929" s="11" t="s">
        <v>266</v>
      </c>
      <c r="D929">
        <v>20</v>
      </c>
      <c r="F929" s="9">
        <v>100000</v>
      </c>
    </row>
    <row r="930" spans="1:7" x14ac:dyDescent="0.3">
      <c r="A930" s="51" t="s">
        <v>221</v>
      </c>
      <c r="B930" s="8"/>
      <c r="C930" s="48" t="s">
        <v>482</v>
      </c>
      <c r="D930">
        <v>28</v>
      </c>
      <c r="G930" s="9">
        <v>300000</v>
      </c>
    </row>
    <row r="931" spans="1:7" x14ac:dyDescent="0.3">
      <c r="A931" s="51" t="s">
        <v>221</v>
      </c>
      <c r="B931" s="8"/>
      <c r="C931" s="48"/>
      <c r="D931">
        <v>28</v>
      </c>
      <c r="G931" s="9">
        <v>700</v>
      </c>
    </row>
    <row r="932" spans="1:7" x14ac:dyDescent="0.3">
      <c r="A932" s="51" t="s">
        <v>221</v>
      </c>
      <c r="B932" s="8"/>
      <c r="C932" s="48" t="s">
        <v>488</v>
      </c>
      <c r="D932">
        <v>28</v>
      </c>
      <c r="G932" s="9">
        <v>215000</v>
      </c>
    </row>
    <row r="933" spans="1:7" x14ac:dyDescent="0.3">
      <c r="A933" s="51" t="s">
        <v>221</v>
      </c>
      <c r="B933" s="8"/>
      <c r="C933" s="48" t="s">
        <v>493</v>
      </c>
      <c r="D933">
        <v>28</v>
      </c>
      <c r="G933" s="9">
        <v>137000</v>
      </c>
    </row>
    <row r="934" spans="1:7" x14ac:dyDescent="0.3">
      <c r="A934" s="51" t="s">
        <v>221</v>
      </c>
      <c r="B934" s="8"/>
      <c r="C934" s="48" t="s">
        <v>495</v>
      </c>
      <c r="D934">
        <v>28</v>
      </c>
      <c r="G934" s="9">
        <v>500000</v>
      </c>
    </row>
    <row r="935" spans="1:7" x14ac:dyDescent="0.3">
      <c r="A935" s="51" t="s">
        <v>702</v>
      </c>
      <c r="B935" s="8"/>
      <c r="C935" s="48"/>
      <c r="D935">
        <v>24</v>
      </c>
      <c r="F935" s="9">
        <v>10000</v>
      </c>
    </row>
    <row r="936" spans="1:7" x14ac:dyDescent="0.3">
      <c r="A936" s="51" t="s">
        <v>702</v>
      </c>
      <c r="B936" s="8"/>
      <c r="C936" s="48"/>
      <c r="D936">
        <v>24</v>
      </c>
      <c r="F936" s="9">
        <v>50000</v>
      </c>
    </row>
    <row r="937" spans="1:7" x14ac:dyDescent="0.3">
      <c r="A937" s="51" t="s">
        <v>702</v>
      </c>
      <c r="B937" s="8"/>
      <c r="C937" s="48"/>
      <c r="D937">
        <v>24</v>
      </c>
      <c r="F937" s="9">
        <v>50000</v>
      </c>
    </row>
    <row r="938" spans="1:7" x14ac:dyDescent="0.3">
      <c r="A938" s="51" t="s">
        <v>702</v>
      </c>
      <c r="B938" s="8"/>
      <c r="C938" s="48"/>
      <c r="D938">
        <v>25</v>
      </c>
      <c r="F938" s="9">
        <v>1400000</v>
      </c>
    </row>
    <row r="939" spans="1:7" x14ac:dyDescent="0.3">
      <c r="A939" s="51" t="s">
        <v>702</v>
      </c>
      <c r="B939" s="8"/>
      <c r="C939" s="48"/>
      <c r="D939" t="s">
        <v>236</v>
      </c>
      <c r="G939" s="9">
        <v>3293000</v>
      </c>
    </row>
    <row r="940" spans="1:7" x14ac:dyDescent="0.3">
      <c r="A940" s="51" t="s">
        <v>703</v>
      </c>
      <c r="B940" s="8">
        <v>42820</v>
      </c>
      <c r="C940" s="48"/>
      <c r="D940">
        <v>23</v>
      </c>
      <c r="F940" s="9">
        <v>480000</v>
      </c>
    </row>
    <row r="941" spans="1:7" x14ac:dyDescent="0.3">
      <c r="A941" s="51" t="s">
        <v>703</v>
      </c>
      <c r="B941" s="8">
        <v>42820</v>
      </c>
      <c r="C941" s="48"/>
      <c r="D941">
        <v>23</v>
      </c>
      <c r="F941" s="9">
        <v>359200</v>
      </c>
    </row>
    <row r="942" spans="1:7" x14ac:dyDescent="0.3">
      <c r="A942" s="51" t="s">
        <v>704</v>
      </c>
      <c r="B942" s="8"/>
      <c r="C942" s="48"/>
      <c r="D942">
        <f>IF(F942&gt;0,D941,0)</f>
        <v>23</v>
      </c>
      <c r="F942" s="9">
        <v>47000</v>
      </c>
    </row>
    <row r="943" spans="1:7" x14ac:dyDescent="0.3">
      <c r="A943" s="51" t="s">
        <v>705</v>
      </c>
      <c r="B943" s="8"/>
      <c r="C943" s="48" t="s">
        <v>508</v>
      </c>
      <c r="D943">
        <v>30</v>
      </c>
      <c r="F943" s="9">
        <v>99000</v>
      </c>
    </row>
    <row r="944" spans="1:7" x14ac:dyDescent="0.3">
      <c r="A944" s="51" t="s">
        <v>705</v>
      </c>
      <c r="B944" s="8"/>
      <c r="C944" s="48" t="s">
        <v>508</v>
      </c>
      <c r="D944">
        <v>30</v>
      </c>
      <c r="F944" s="9">
        <v>1000</v>
      </c>
    </row>
    <row r="945" spans="1:7" x14ac:dyDescent="0.3">
      <c r="A945" s="51" t="s">
        <v>705</v>
      </c>
      <c r="B945" s="12"/>
      <c r="C945" s="11"/>
      <c r="D945" t="s">
        <v>236</v>
      </c>
      <c r="G945" s="9">
        <v>26853</v>
      </c>
    </row>
    <row r="946" spans="1:7" x14ac:dyDescent="0.3">
      <c r="A946" s="51" t="s">
        <v>223</v>
      </c>
      <c r="B946" s="8">
        <v>42815</v>
      </c>
      <c r="C946" s="48" t="s">
        <v>337</v>
      </c>
      <c r="D946">
        <v>23</v>
      </c>
      <c r="F946" s="9">
        <v>100000</v>
      </c>
    </row>
    <row r="947" spans="1:7" x14ac:dyDescent="0.3">
      <c r="A947" s="51" t="s">
        <v>706</v>
      </c>
      <c r="B947" s="8"/>
      <c r="C947" s="8"/>
      <c r="D947">
        <f>IF(F947&gt;0,D946,0)</f>
        <v>23</v>
      </c>
      <c r="F947" s="9">
        <v>4400000</v>
      </c>
    </row>
    <row r="948" spans="1:7" x14ac:dyDescent="0.3">
      <c r="A948" s="51" t="s">
        <v>706</v>
      </c>
      <c r="B948" s="8"/>
      <c r="C948" s="48"/>
      <c r="D948">
        <f>IF(F948&gt;0,D947,0)</f>
        <v>23</v>
      </c>
      <c r="F948" s="9">
        <v>1100000</v>
      </c>
    </row>
    <row r="949" spans="1:7" x14ac:dyDescent="0.3">
      <c r="A949" s="51" t="s">
        <v>706</v>
      </c>
      <c r="B949" s="8"/>
      <c r="C949" s="48"/>
      <c r="D949">
        <v>22</v>
      </c>
      <c r="F949" s="9">
        <v>1000000</v>
      </c>
    </row>
    <row r="950" spans="1:7" x14ac:dyDescent="0.3">
      <c r="A950" s="51" t="s">
        <v>706</v>
      </c>
      <c r="B950" s="8"/>
      <c r="C950" s="48"/>
      <c r="D950">
        <v>42</v>
      </c>
      <c r="F950" s="9">
        <v>500000</v>
      </c>
    </row>
    <row r="951" spans="1:7" x14ac:dyDescent="0.3">
      <c r="A951" s="51" t="s">
        <v>401</v>
      </c>
      <c r="B951" s="8">
        <v>42751</v>
      </c>
      <c r="C951" s="48" t="s">
        <v>248</v>
      </c>
      <c r="D951">
        <f>IF(F951&gt;0,D950,0)</f>
        <v>42</v>
      </c>
      <c r="F951" s="9">
        <v>1000000</v>
      </c>
    </row>
    <row r="952" spans="1:7" x14ac:dyDescent="0.3">
      <c r="A952" s="51" t="s">
        <v>401</v>
      </c>
      <c r="B952" s="8">
        <v>42751</v>
      </c>
      <c r="C952" s="48" t="s">
        <v>248</v>
      </c>
      <c r="D952">
        <f>IF(F952&gt;0,D951,0)</f>
        <v>42</v>
      </c>
      <c r="F952" s="9">
        <v>600000</v>
      </c>
    </row>
    <row r="953" spans="1:7" x14ac:dyDescent="0.3">
      <c r="A953" s="51" t="s">
        <v>401</v>
      </c>
      <c r="B953" s="8">
        <v>42760</v>
      </c>
      <c r="C953" s="48" t="s">
        <v>248</v>
      </c>
      <c r="D953">
        <f>IF(F953&gt;0,D952,0)</f>
        <v>42</v>
      </c>
      <c r="F953" s="9">
        <v>450000</v>
      </c>
    </row>
    <row r="954" spans="1:7" x14ac:dyDescent="0.3">
      <c r="A954" s="51" t="s">
        <v>401</v>
      </c>
      <c r="B954" s="8">
        <v>42760</v>
      </c>
      <c r="C954" s="48" t="s">
        <v>248</v>
      </c>
      <c r="D954">
        <f>IF(F954&gt;0,D953,0)</f>
        <v>42</v>
      </c>
      <c r="F954" s="9">
        <v>775000</v>
      </c>
    </row>
    <row r="955" spans="1:7" x14ac:dyDescent="0.3">
      <c r="A955" s="51" t="s">
        <v>401</v>
      </c>
      <c r="B955" s="8"/>
      <c r="C955" s="48" t="s">
        <v>426</v>
      </c>
      <c r="D955">
        <v>25</v>
      </c>
      <c r="F955" s="9">
        <v>1450000</v>
      </c>
    </row>
    <row r="956" spans="1:7" x14ac:dyDescent="0.3">
      <c r="A956" s="51" t="s">
        <v>401</v>
      </c>
      <c r="B956" s="8"/>
      <c r="C956" s="48" t="s">
        <v>426</v>
      </c>
      <c r="D956">
        <v>25</v>
      </c>
      <c r="F956" s="9">
        <v>650000</v>
      </c>
    </row>
    <row r="957" spans="1:7" x14ac:dyDescent="0.3">
      <c r="A957" s="51" t="s">
        <v>401</v>
      </c>
      <c r="B957" s="8"/>
      <c r="C957" s="48" t="s">
        <v>258</v>
      </c>
      <c r="D957">
        <v>27</v>
      </c>
      <c r="F957" s="9">
        <v>100000</v>
      </c>
    </row>
    <row r="958" spans="1:7" x14ac:dyDescent="0.3">
      <c r="A958" s="51" t="s">
        <v>401</v>
      </c>
      <c r="B958" s="8">
        <v>42937</v>
      </c>
      <c r="C958" s="48"/>
      <c r="D958">
        <v>32</v>
      </c>
      <c r="F958" s="9">
        <v>1388000</v>
      </c>
    </row>
    <row r="959" spans="1:7" x14ac:dyDescent="0.3">
      <c r="A959" s="51" t="s">
        <v>401</v>
      </c>
      <c r="B959" s="43">
        <v>42942</v>
      </c>
      <c r="C959" s="48"/>
      <c r="D959">
        <v>34</v>
      </c>
      <c r="F959" s="9">
        <v>200000</v>
      </c>
    </row>
    <row r="960" spans="1:7" x14ac:dyDescent="0.3">
      <c r="A960" s="51" t="s">
        <v>401</v>
      </c>
      <c r="B960" s="12"/>
      <c r="C960" s="11"/>
      <c r="D960" t="s">
        <v>236</v>
      </c>
      <c r="G960" s="9">
        <v>1800000</v>
      </c>
    </row>
    <row r="961" spans="1:7" x14ac:dyDescent="0.3">
      <c r="A961" s="51" t="s">
        <v>401</v>
      </c>
      <c r="B961" s="8">
        <v>42761</v>
      </c>
      <c r="C961" s="48" t="s">
        <v>255</v>
      </c>
      <c r="D961">
        <v>17</v>
      </c>
      <c r="G961" s="9">
        <v>500000</v>
      </c>
    </row>
    <row r="962" spans="1:7" x14ac:dyDescent="0.3">
      <c r="A962" s="51" t="s">
        <v>401</v>
      </c>
      <c r="B962" s="8">
        <v>42764</v>
      </c>
      <c r="C962" s="48" t="s">
        <v>256</v>
      </c>
      <c r="D962">
        <v>18</v>
      </c>
      <c r="G962" s="9">
        <v>75000</v>
      </c>
    </row>
    <row r="963" spans="1:7" x14ac:dyDescent="0.3">
      <c r="A963" s="51" t="s">
        <v>401</v>
      </c>
      <c r="B963" s="8">
        <v>42765</v>
      </c>
      <c r="C963" s="48" t="s">
        <v>277</v>
      </c>
      <c r="D963">
        <v>18</v>
      </c>
      <c r="G963" s="9">
        <v>25000</v>
      </c>
    </row>
    <row r="964" spans="1:7" x14ac:dyDescent="0.3">
      <c r="A964" s="51" t="s">
        <v>401</v>
      </c>
      <c r="B964" s="8"/>
      <c r="C964" s="48" t="s">
        <v>255</v>
      </c>
      <c r="D964">
        <v>18</v>
      </c>
      <c r="G964" s="9">
        <v>500000</v>
      </c>
    </row>
    <row r="965" spans="1:7" x14ac:dyDescent="0.3">
      <c r="A965" s="51" t="s">
        <v>401</v>
      </c>
      <c r="B965" s="8">
        <v>42830</v>
      </c>
      <c r="C965" s="48" t="s">
        <v>402</v>
      </c>
      <c r="D965">
        <v>24</v>
      </c>
      <c r="G965" s="9">
        <v>450000</v>
      </c>
    </row>
    <row r="966" spans="1:7" x14ac:dyDescent="0.3">
      <c r="A966" s="51" t="s">
        <v>401</v>
      </c>
      <c r="B966" s="8">
        <v>42830</v>
      </c>
      <c r="C966" s="48" t="s">
        <v>402</v>
      </c>
      <c r="D966">
        <v>24</v>
      </c>
      <c r="G966" s="9">
        <v>1000000</v>
      </c>
    </row>
    <row r="967" spans="1:7" x14ac:dyDescent="0.3">
      <c r="A967" s="51" t="s">
        <v>401</v>
      </c>
      <c r="B967" s="8"/>
      <c r="C967" s="48" t="s">
        <v>258</v>
      </c>
      <c r="D967">
        <v>27</v>
      </c>
      <c r="G967" s="9">
        <v>100000</v>
      </c>
    </row>
    <row r="968" spans="1:7" x14ac:dyDescent="0.3">
      <c r="A968" s="51" t="s">
        <v>401</v>
      </c>
      <c r="B968" s="8"/>
      <c r="C968" s="48" t="s">
        <v>480</v>
      </c>
      <c r="D968">
        <v>28</v>
      </c>
      <c r="G968" s="9">
        <v>40000</v>
      </c>
    </row>
    <row r="969" spans="1:7" x14ac:dyDescent="0.3">
      <c r="A969" s="51" t="s">
        <v>401</v>
      </c>
      <c r="B969" s="8"/>
      <c r="C969" s="48"/>
      <c r="D969">
        <v>29</v>
      </c>
      <c r="G969" s="9">
        <v>1895289</v>
      </c>
    </row>
    <row r="970" spans="1:7" x14ac:dyDescent="0.3">
      <c r="A970" s="51" t="s">
        <v>401</v>
      </c>
      <c r="B970" s="8"/>
      <c r="C970" s="48"/>
      <c r="D970">
        <v>32</v>
      </c>
      <c r="G970" s="9">
        <v>33000</v>
      </c>
    </row>
    <row r="971" spans="1:7" x14ac:dyDescent="0.3">
      <c r="A971" s="51" t="s">
        <v>401</v>
      </c>
      <c r="B971" s="8"/>
      <c r="C971" s="48"/>
      <c r="D971">
        <v>34</v>
      </c>
      <c r="G971" s="9">
        <v>44000</v>
      </c>
    </row>
    <row r="972" spans="1:7" x14ac:dyDescent="0.3">
      <c r="A972" s="51" t="s">
        <v>401</v>
      </c>
      <c r="B972" s="8"/>
      <c r="C972" s="48" t="s">
        <v>335</v>
      </c>
      <c r="D972">
        <v>36</v>
      </c>
      <c r="G972" s="9">
        <v>100000</v>
      </c>
    </row>
    <row r="973" spans="1:7" x14ac:dyDescent="0.3">
      <c r="A973" s="51" t="s">
        <v>401</v>
      </c>
      <c r="B973" s="8"/>
      <c r="C973" s="48"/>
      <c r="D973">
        <v>37</v>
      </c>
      <c r="G973" s="9">
        <v>40000</v>
      </c>
    </row>
    <row r="974" spans="1:7" x14ac:dyDescent="0.3">
      <c r="A974" s="51" t="s">
        <v>401</v>
      </c>
      <c r="B974" s="8"/>
      <c r="C974" s="48" t="s">
        <v>603</v>
      </c>
      <c r="D974">
        <v>38</v>
      </c>
      <c r="G974" s="9">
        <v>500000</v>
      </c>
    </row>
    <row r="975" spans="1:7" x14ac:dyDescent="0.3">
      <c r="A975" s="51" t="s">
        <v>401</v>
      </c>
      <c r="B975" s="8"/>
      <c r="C975" s="48" t="s">
        <v>74</v>
      </c>
      <c r="D975">
        <v>41</v>
      </c>
      <c r="G975" s="9">
        <v>2484000</v>
      </c>
    </row>
    <row r="976" spans="1:7" x14ac:dyDescent="0.3">
      <c r="A976" s="51" t="s">
        <v>401</v>
      </c>
      <c r="B976" s="8"/>
      <c r="C976" s="48" t="s">
        <v>672</v>
      </c>
      <c r="D976">
        <v>42</v>
      </c>
      <c r="G976" s="9">
        <v>2400000</v>
      </c>
    </row>
    <row r="977" spans="1:7" x14ac:dyDescent="0.3">
      <c r="A977" s="51" t="s">
        <v>707</v>
      </c>
      <c r="B977" s="8"/>
      <c r="C977" s="48"/>
      <c r="D977">
        <f>IF(F977&gt;0,D976,0)</f>
        <v>42</v>
      </c>
      <c r="F977" s="9">
        <v>2320000</v>
      </c>
    </row>
    <row r="978" spans="1:7" x14ac:dyDescent="0.3">
      <c r="A978" s="51" t="s">
        <v>227</v>
      </c>
      <c r="B978" s="8"/>
      <c r="C978" s="48"/>
      <c r="D978">
        <f>IF(F978&gt;0,D977,0)</f>
        <v>42</v>
      </c>
      <c r="F978" s="9">
        <v>1563722</v>
      </c>
    </row>
    <row r="979" spans="1:7" x14ac:dyDescent="0.3">
      <c r="A979" s="51" t="s">
        <v>227</v>
      </c>
      <c r="B979" s="12"/>
      <c r="C979" s="11" t="s">
        <v>332</v>
      </c>
      <c r="D979">
        <v>21</v>
      </c>
      <c r="G979" s="9">
        <v>6100</v>
      </c>
    </row>
    <row r="980" spans="1:7" x14ac:dyDescent="0.3">
      <c r="A980" s="51" t="s">
        <v>227</v>
      </c>
      <c r="B980" s="8"/>
      <c r="C980" s="48" t="s">
        <v>370</v>
      </c>
      <c r="D980">
        <v>22</v>
      </c>
      <c r="G980" s="9">
        <v>10000</v>
      </c>
    </row>
    <row r="981" spans="1:7" x14ac:dyDescent="0.3">
      <c r="A981" s="51" t="s">
        <v>227</v>
      </c>
      <c r="B981" s="8">
        <v>42822</v>
      </c>
      <c r="C981" s="48"/>
      <c r="D981">
        <v>0</v>
      </c>
      <c r="G981" s="9">
        <v>3000</v>
      </c>
    </row>
    <row r="982" spans="1:7" x14ac:dyDescent="0.3">
      <c r="A982" s="51" t="s">
        <v>227</v>
      </c>
      <c r="B982" s="8"/>
      <c r="C982" s="48" t="s">
        <v>409</v>
      </c>
      <c r="D982">
        <v>24</v>
      </c>
      <c r="G982" s="9">
        <v>200000</v>
      </c>
    </row>
    <row r="983" spans="1:7" x14ac:dyDescent="0.3">
      <c r="A983" s="51" t="s">
        <v>227</v>
      </c>
      <c r="B983" s="8"/>
      <c r="C983" s="48"/>
      <c r="D983">
        <v>24</v>
      </c>
      <c r="G983" s="9">
        <v>29800</v>
      </c>
    </row>
    <row r="984" spans="1:7" x14ac:dyDescent="0.3">
      <c r="A984" s="51" t="s">
        <v>227</v>
      </c>
      <c r="B984" s="8"/>
      <c r="C984" s="48"/>
      <c r="D984">
        <v>25</v>
      </c>
      <c r="G984" s="9">
        <v>4100</v>
      </c>
    </row>
    <row r="985" spans="1:7" x14ac:dyDescent="0.3">
      <c r="A985" s="51" t="s">
        <v>227</v>
      </c>
      <c r="B985" s="8"/>
      <c r="C985" s="48"/>
      <c r="D985">
        <v>27</v>
      </c>
      <c r="G985" s="9">
        <v>6000</v>
      </c>
    </row>
    <row r="986" spans="1:7" x14ac:dyDescent="0.3">
      <c r="A986" s="51" t="s">
        <v>227</v>
      </c>
      <c r="B986" s="8"/>
      <c r="C986" s="48"/>
      <c r="D986">
        <v>29</v>
      </c>
      <c r="G986" s="9">
        <v>312000</v>
      </c>
    </row>
    <row r="987" spans="1:7" x14ac:dyDescent="0.3">
      <c r="A987" s="51" t="s">
        <v>227</v>
      </c>
      <c r="B987" s="8"/>
      <c r="C987" s="48" t="s">
        <v>475</v>
      </c>
      <c r="D987">
        <v>31</v>
      </c>
      <c r="G987" s="9">
        <v>5000</v>
      </c>
    </row>
    <row r="988" spans="1:7" x14ac:dyDescent="0.3">
      <c r="A988" s="51" t="s">
        <v>227</v>
      </c>
      <c r="B988" s="8"/>
      <c r="C988" s="48" t="s">
        <v>530</v>
      </c>
      <c r="D988">
        <v>31</v>
      </c>
      <c r="G988" s="9">
        <v>2000</v>
      </c>
    </row>
    <row r="989" spans="1:7" x14ac:dyDescent="0.3">
      <c r="A989" s="51" t="s">
        <v>227</v>
      </c>
      <c r="B989" s="8"/>
      <c r="C989" s="48"/>
      <c r="D989">
        <v>33</v>
      </c>
      <c r="G989" s="9">
        <v>3000</v>
      </c>
    </row>
    <row r="990" spans="1:7" x14ac:dyDescent="0.3">
      <c r="A990" s="51" t="s">
        <v>227</v>
      </c>
      <c r="B990" s="8"/>
      <c r="C990" s="48" t="s">
        <v>575</v>
      </c>
      <c r="D990">
        <v>35</v>
      </c>
      <c r="G990" s="9">
        <v>4000</v>
      </c>
    </row>
    <row r="991" spans="1:7" x14ac:dyDescent="0.3">
      <c r="A991" s="51" t="s">
        <v>227</v>
      </c>
      <c r="B991" s="8"/>
      <c r="C991" s="48"/>
      <c r="D991">
        <v>36</v>
      </c>
      <c r="G991" s="9">
        <v>7100</v>
      </c>
    </row>
    <row r="992" spans="1:7" x14ac:dyDescent="0.3">
      <c r="A992" s="51" t="s">
        <v>227</v>
      </c>
      <c r="B992" s="8"/>
      <c r="C992" s="48"/>
      <c r="D992">
        <v>38</v>
      </c>
      <c r="G992" s="9">
        <v>10000</v>
      </c>
    </row>
    <row r="993" spans="1:7" x14ac:dyDescent="0.3">
      <c r="A993" s="51" t="s">
        <v>227</v>
      </c>
      <c r="B993" s="8"/>
      <c r="C993" s="48"/>
      <c r="D993">
        <v>41</v>
      </c>
      <c r="G993" s="9">
        <v>10000</v>
      </c>
    </row>
    <row r="994" spans="1:7" x14ac:dyDescent="0.3">
      <c r="A994" s="51" t="s">
        <v>227</v>
      </c>
      <c r="B994" s="8"/>
      <c r="C994" s="48" t="s">
        <v>673</v>
      </c>
      <c r="D994">
        <v>42</v>
      </c>
      <c r="G994" s="9">
        <v>12150</v>
      </c>
    </row>
    <row r="995" spans="1:7" x14ac:dyDescent="0.3">
      <c r="A995" s="51" t="s">
        <v>708</v>
      </c>
      <c r="B995" s="8"/>
      <c r="C995" s="48"/>
      <c r="D995" t="s">
        <v>236</v>
      </c>
      <c r="G995" s="9">
        <v>666000</v>
      </c>
    </row>
    <row r="996" spans="1:7" x14ac:dyDescent="0.3">
      <c r="A996" s="51" t="s">
        <v>230</v>
      </c>
      <c r="B996" s="8"/>
      <c r="C996" s="48" t="s">
        <v>634</v>
      </c>
      <c r="D996">
        <v>40</v>
      </c>
      <c r="G996" s="9">
        <v>100000</v>
      </c>
    </row>
    <row r="997" spans="1:7" x14ac:dyDescent="0.3">
      <c r="A997" s="51" t="s">
        <v>230</v>
      </c>
      <c r="B997" s="8"/>
      <c r="C997" s="48" t="s">
        <v>634</v>
      </c>
      <c r="D997">
        <v>41</v>
      </c>
      <c r="G997" s="9">
        <v>1400000</v>
      </c>
    </row>
    <row r="998" spans="1:7" x14ac:dyDescent="0.3">
      <c r="A998" s="51" t="s">
        <v>709</v>
      </c>
      <c r="B998" s="8"/>
      <c r="C998" s="48"/>
      <c r="D998">
        <f>IF(F998&gt;0,D997,0)</f>
        <v>41</v>
      </c>
      <c r="F998" s="9">
        <v>340400</v>
      </c>
    </row>
    <row r="999" spans="1:7" x14ac:dyDescent="0.3">
      <c r="A999" s="51" t="s">
        <v>709</v>
      </c>
      <c r="B999" s="8">
        <v>42829</v>
      </c>
      <c r="C999" s="48" t="s">
        <v>335</v>
      </c>
      <c r="D999">
        <v>24</v>
      </c>
      <c r="F999" s="9">
        <v>3500000</v>
      </c>
    </row>
    <row r="1000" spans="1:7" x14ac:dyDescent="0.3">
      <c r="A1000" s="51" t="s">
        <v>709</v>
      </c>
      <c r="B1000" s="8">
        <v>42829</v>
      </c>
      <c r="C1000" s="48" t="s">
        <v>400</v>
      </c>
      <c r="D1000">
        <v>24</v>
      </c>
      <c r="F1000" s="9">
        <v>1100000</v>
      </c>
    </row>
    <row r="1001" spans="1:7" x14ac:dyDescent="0.3">
      <c r="A1001" s="51" t="s">
        <v>710</v>
      </c>
      <c r="B1001" s="8"/>
      <c r="C1001" s="48"/>
      <c r="D1001">
        <f>IF(F1001&gt;0,D1000,0)</f>
        <v>24</v>
      </c>
      <c r="F1001" s="9">
        <v>12167251</v>
      </c>
    </row>
  </sheetData>
  <conditionalFormatting sqref="A1">
    <cfRule type="cellIs" dxfId="1" priority="168" operator="equal">
      <formula>$P$5</formula>
    </cfRule>
    <cfRule type="cellIs" dxfId="0" priority="169" operator="equal">
      <formula>$P$5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3"/>
  <sheetViews>
    <sheetView workbookViewId="0">
      <selection activeCell="C1" sqref="C1"/>
    </sheetView>
  </sheetViews>
  <sheetFormatPr defaultRowHeight="14.4" x14ac:dyDescent="0.3"/>
  <sheetData>
    <row r="1" spans="1:1" x14ac:dyDescent="0.3">
      <c r="A1" t="s">
        <v>189</v>
      </c>
    </row>
    <row r="2" spans="1:1" x14ac:dyDescent="0.3">
      <c r="A2" t="s">
        <v>663</v>
      </c>
    </row>
    <row r="3" spans="1:1" x14ac:dyDescent="0.3">
      <c r="A3" t="s">
        <v>190</v>
      </c>
    </row>
    <row r="4" spans="1:1" x14ac:dyDescent="0.3">
      <c r="A4" t="s">
        <v>470</v>
      </c>
    </row>
    <row r="5" spans="1:1" x14ac:dyDescent="0.3">
      <c r="A5" t="s">
        <v>675</v>
      </c>
    </row>
    <row r="6" spans="1:1" x14ac:dyDescent="0.3">
      <c r="A6" t="s">
        <v>676</v>
      </c>
    </row>
    <row r="7" spans="1:1" x14ac:dyDescent="0.3">
      <c r="A7" t="s">
        <v>467</v>
      </c>
    </row>
    <row r="8" spans="1:1" x14ac:dyDescent="0.3">
      <c r="A8" t="s">
        <v>383</v>
      </c>
    </row>
    <row r="9" spans="1:1" x14ac:dyDescent="0.3">
      <c r="A9" t="s">
        <v>191</v>
      </c>
    </row>
    <row r="10" spans="1:1" x14ac:dyDescent="0.3">
      <c r="A10" t="s">
        <v>361</v>
      </c>
    </row>
    <row r="11" spans="1:1" x14ac:dyDescent="0.3">
      <c r="A11" t="s">
        <v>303</v>
      </c>
    </row>
    <row r="12" spans="1:1" x14ac:dyDescent="0.3">
      <c r="A12" t="s">
        <v>194</v>
      </c>
    </row>
    <row r="13" spans="1:1" x14ac:dyDescent="0.3">
      <c r="A13" t="s">
        <v>180</v>
      </c>
    </row>
    <row r="14" spans="1:1" x14ac:dyDescent="0.3">
      <c r="A14" t="s">
        <v>142</v>
      </c>
    </row>
    <row r="15" spans="1:1" x14ac:dyDescent="0.3">
      <c r="A15" t="s">
        <v>143</v>
      </c>
    </row>
    <row r="16" spans="1:1" x14ac:dyDescent="0.3">
      <c r="A16" t="s">
        <v>141</v>
      </c>
    </row>
    <row r="17" spans="1:1" x14ac:dyDescent="0.3">
      <c r="A17" t="s">
        <v>551</v>
      </c>
    </row>
    <row r="18" spans="1:1" x14ac:dyDescent="0.3">
      <c r="A18" t="s">
        <v>392</v>
      </c>
    </row>
    <row r="19" spans="1:1" x14ac:dyDescent="0.3">
      <c r="A19" t="s">
        <v>677</v>
      </c>
    </row>
    <row r="20" spans="1:1" x14ac:dyDescent="0.3">
      <c r="A20" t="s">
        <v>144</v>
      </c>
    </row>
    <row r="21" spans="1:1" x14ac:dyDescent="0.3">
      <c r="A21" t="s">
        <v>145</v>
      </c>
    </row>
    <row r="22" spans="1:1" x14ac:dyDescent="0.3">
      <c r="A22" t="s">
        <v>678</v>
      </c>
    </row>
    <row r="23" spans="1:1" x14ac:dyDescent="0.3">
      <c r="A23" t="s">
        <v>146</v>
      </c>
    </row>
    <row r="24" spans="1:1" x14ac:dyDescent="0.3">
      <c r="A24" t="s">
        <v>19</v>
      </c>
    </row>
    <row r="25" spans="1:1" x14ac:dyDescent="0.3">
      <c r="A25" t="s">
        <v>149</v>
      </c>
    </row>
    <row r="26" spans="1:1" x14ac:dyDescent="0.3">
      <c r="A26" t="s">
        <v>239</v>
      </c>
    </row>
    <row r="27" spans="1:1" x14ac:dyDescent="0.3">
      <c r="A27" t="s">
        <v>20</v>
      </c>
    </row>
    <row r="28" spans="1:1" x14ac:dyDescent="0.3">
      <c r="A28" t="s">
        <v>22</v>
      </c>
    </row>
    <row r="29" spans="1:1" x14ac:dyDescent="0.3">
      <c r="A29" t="s">
        <v>24</v>
      </c>
    </row>
    <row r="30" spans="1:1" x14ac:dyDescent="0.3">
      <c r="A30" t="s">
        <v>26</v>
      </c>
    </row>
    <row r="31" spans="1:1" x14ac:dyDescent="0.3">
      <c r="A31" t="s">
        <v>679</v>
      </c>
    </row>
    <row r="32" spans="1:1" x14ac:dyDescent="0.3">
      <c r="A32" t="s">
        <v>403</v>
      </c>
    </row>
    <row r="33" spans="1:1" x14ac:dyDescent="0.3">
      <c r="A33" t="s">
        <v>614</v>
      </c>
    </row>
    <row r="34" spans="1:1" x14ac:dyDescent="0.3">
      <c r="A34" t="s">
        <v>33</v>
      </c>
    </row>
    <row r="35" spans="1:1" x14ac:dyDescent="0.3">
      <c r="A35" t="s">
        <v>181</v>
      </c>
    </row>
    <row r="36" spans="1:1" x14ac:dyDescent="0.3">
      <c r="A36" t="s">
        <v>373</v>
      </c>
    </row>
    <row r="37" spans="1:1" x14ac:dyDescent="0.3">
      <c r="A37" t="s">
        <v>526</v>
      </c>
    </row>
    <row r="38" spans="1:1" x14ac:dyDescent="0.3">
      <c r="A38" t="s">
        <v>36</v>
      </c>
    </row>
    <row r="39" spans="1:1" x14ac:dyDescent="0.3">
      <c r="A39" t="s">
        <v>37</v>
      </c>
    </row>
    <row r="40" spans="1:1" x14ac:dyDescent="0.3">
      <c r="A40" t="s">
        <v>38</v>
      </c>
    </row>
    <row r="41" spans="1:1" x14ac:dyDescent="0.3">
      <c r="A41" t="s">
        <v>39</v>
      </c>
    </row>
    <row r="42" spans="1:1" x14ac:dyDescent="0.3">
      <c r="A42" t="s">
        <v>40</v>
      </c>
    </row>
    <row r="43" spans="1:1" x14ac:dyDescent="0.3">
      <c r="A43" t="s">
        <v>680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57</v>
      </c>
    </row>
    <row r="60" spans="1:1" x14ac:dyDescent="0.3">
      <c r="A60" t="s">
        <v>58</v>
      </c>
    </row>
    <row r="61" spans="1:1" x14ac:dyDescent="0.3">
      <c r="A61" t="s">
        <v>59</v>
      </c>
    </row>
    <row r="62" spans="1:1" x14ac:dyDescent="0.3">
      <c r="A62" t="s">
        <v>60</v>
      </c>
    </row>
    <row r="63" spans="1:1" x14ac:dyDescent="0.3">
      <c r="A63" t="s">
        <v>61</v>
      </c>
    </row>
    <row r="64" spans="1:1" x14ac:dyDescent="0.3">
      <c r="A64" t="s">
        <v>62</v>
      </c>
    </row>
    <row r="65" spans="1:1" x14ac:dyDescent="0.3">
      <c r="A65" t="s">
        <v>63</v>
      </c>
    </row>
    <row r="66" spans="1:1" x14ac:dyDescent="0.3">
      <c r="A66" t="s">
        <v>64</v>
      </c>
    </row>
    <row r="67" spans="1:1" x14ac:dyDescent="0.3">
      <c r="A67" t="s">
        <v>65</v>
      </c>
    </row>
    <row r="68" spans="1:1" x14ac:dyDescent="0.3">
      <c r="A68" t="s">
        <v>66</v>
      </c>
    </row>
    <row r="69" spans="1:1" x14ac:dyDescent="0.3">
      <c r="A69" t="s">
        <v>67</v>
      </c>
    </row>
    <row r="70" spans="1:1" x14ac:dyDescent="0.3">
      <c r="A70" t="s">
        <v>68</v>
      </c>
    </row>
    <row r="71" spans="1:1" x14ac:dyDescent="0.3">
      <c r="A71" t="s">
        <v>69</v>
      </c>
    </row>
    <row r="72" spans="1:1" x14ac:dyDescent="0.3">
      <c r="A72" t="s">
        <v>70</v>
      </c>
    </row>
    <row r="73" spans="1:1" x14ac:dyDescent="0.3">
      <c r="A73" t="s">
        <v>71</v>
      </c>
    </row>
    <row r="74" spans="1:1" x14ac:dyDescent="0.3">
      <c r="A74" t="s">
        <v>72</v>
      </c>
    </row>
    <row r="75" spans="1:1" x14ac:dyDescent="0.3">
      <c r="A75" t="s">
        <v>73</v>
      </c>
    </row>
    <row r="76" spans="1:1" x14ac:dyDescent="0.3">
      <c r="A76" t="s">
        <v>74</v>
      </c>
    </row>
    <row r="77" spans="1:1" x14ac:dyDescent="0.3">
      <c r="A77" t="s">
        <v>75</v>
      </c>
    </row>
    <row r="78" spans="1:1" x14ac:dyDescent="0.3">
      <c r="A78" t="s">
        <v>76</v>
      </c>
    </row>
    <row r="79" spans="1:1" x14ac:dyDescent="0.3">
      <c r="A79" t="s">
        <v>77</v>
      </c>
    </row>
    <row r="80" spans="1:1" x14ac:dyDescent="0.3">
      <c r="A80" t="s">
        <v>78</v>
      </c>
    </row>
    <row r="81" spans="1:1" x14ac:dyDescent="0.3">
      <c r="A81" t="s">
        <v>79</v>
      </c>
    </row>
    <row r="82" spans="1:1" x14ac:dyDescent="0.3">
      <c r="A82" t="s">
        <v>80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681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682</v>
      </c>
    </row>
    <row r="100" spans="1:1" x14ac:dyDescent="0.3">
      <c r="A100" t="s">
        <v>98</v>
      </c>
    </row>
    <row r="101" spans="1:1" x14ac:dyDescent="0.3">
      <c r="A101" t="s">
        <v>99</v>
      </c>
    </row>
    <row r="102" spans="1:1" x14ac:dyDescent="0.3">
      <c r="A102" t="s">
        <v>100</v>
      </c>
    </row>
    <row r="103" spans="1:1" x14ac:dyDescent="0.3">
      <c r="A103" t="s">
        <v>101</v>
      </c>
    </row>
    <row r="104" spans="1:1" x14ac:dyDescent="0.3">
      <c r="A104" t="s">
        <v>102</v>
      </c>
    </row>
    <row r="105" spans="1:1" x14ac:dyDescent="0.3">
      <c r="A105" t="s">
        <v>103</v>
      </c>
    </row>
    <row r="106" spans="1:1" x14ac:dyDescent="0.3">
      <c r="A106" t="s">
        <v>104</v>
      </c>
    </row>
    <row r="107" spans="1:1" x14ac:dyDescent="0.3">
      <c r="A107" t="s">
        <v>105</v>
      </c>
    </row>
    <row r="108" spans="1:1" x14ac:dyDescent="0.3">
      <c r="A108" t="s">
        <v>106</v>
      </c>
    </row>
    <row r="109" spans="1:1" x14ac:dyDescent="0.3">
      <c r="A109" t="s">
        <v>107</v>
      </c>
    </row>
    <row r="110" spans="1:1" x14ac:dyDescent="0.3">
      <c r="A110" t="s">
        <v>108</v>
      </c>
    </row>
    <row r="111" spans="1:1" x14ac:dyDescent="0.3">
      <c r="A111" t="s">
        <v>109</v>
      </c>
    </row>
    <row r="112" spans="1:1" x14ac:dyDescent="0.3">
      <c r="A112" t="s">
        <v>110</v>
      </c>
    </row>
    <row r="113" spans="1:1" x14ac:dyDescent="0.3">
      <c r="A113" t="s">
        <v>385</v>
      </c>
    </row>
    <row r="114" spans="1:1" x14ac:dyDescent="0.3">
      <c r="A114" t="s">
        <v>199</v>
      </c>
    </row>
    <row r="115" spans="1:1" x14ac:dyDescent="0.3">
      <c r="A115" t="s">
        <v>200</v>
      </c>
    </row>
    <row r="116" spans="1:1" x14ac:dyDescent="0.3">
      <c r="A116" t="s">
        <v>683</v>
      </c>
    </row>
    <row r="117" spans="1:1" x14ac:dyDescent="0.3">
      <c r="A117" t="s">
        <v>201</v>
      </c>
    </row>
    <row r="118" spans="1:1" x14ac:dyDescent="0.3">
      <c r="A118" t="s">
        <v>684</v>
      </c>
    </row>
    <row r="119" spans="1:1" x14ac:dyDescent="0.3">
      <c r="A119" t="s">
        <v>148</v>
      </c>
    </row>
    <row r="120" spans="1:1" x14ac:dyDescent="0.3">
      <c r="A120" t="s">
        <v>150</v>
      </c>
    </row>
    <row r="121" spans="1:1" x14ac:dyDescent="0.3">
      <c r="A121" t="s">
        <v>147</v>
      </c>
    </row>
    <row r="122" spans="1:1" x14ac:dyDescent="0.3">
      <c r="A122" t="s">
        <v>151</v>
      </c>
    </row>
    <row r="123" spans="1:1" x14ac:dyDescent="0.3">
      <c r="A123" t="s">
        <v>153</v>
      </c>
    </row>
    <row r="124" spans="1:1" x14ac:dyDescent="0.3">
      <c r="A124" t="s">
        <v>154</v>
      </c>
    </row>
    <row r="125" spans="1:1" x14ac:dyDescent="0.3">
      <c r="A125" t="s">
        <v>152</v>
      </c>
    </row>
    <row r="126" spans="1:1" x14ac:dyDescent="0.3">
      <c r="A126" t="s">
        <v>203</v>
      </c>
    </row>
    <row r="127" spans="1:1" x14ac:dyDescent="0.3">
      <c r="A127" t="s">
        <v>399</v>
      </c>
    </row>
    <row r="128" spans="1:1" x14ac:dyDescent="0.3">
      <c r="A128" t="s">
        <v>615</v>
      </c>
    </row>
    <row r="129" spans="1:1" x14ac:dyDescent="0.3">
      <c r="A129" t="s">
        <v>284</v>
      </c>
    </row>
    <row r="130" spans="1:1" x14ac:dyDescent="0.3">
      <c r="A130" t="s">
        <v>168</v>
      </c>
    </row>
    <row r="131" spans="1:1" ht="18" customHeight="1" x14ac:dyDescent="0.3">
      <c r="A131" t="s">
        <v>169</v>
      </c>
    </row>
    <row r="132" spans="1:1" x14ac:dyDescent="0.3">
      <c r="A132" t="s">
        <v>171</v>
      </c>
    </row>
    <row r="133" spans="1:1" x14ac:dyDescent="0.3">
      <c r="A133" t="s">
        <v>170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539</v>
      </c>
    </row>
    <row r="139" spans="1:1" x14ac:dyDescent="0.3">
      <c r="A139" t="s">
        <v>13</v>
      </c>
    </row>
    <row r="140" spans="1:1" x14ac:dyDescent="0.3">
      <c r="A140" t="s">
        <v>617</v>
      </c>
    </row>
    <row r="141" spans="1:1" x14ac:dyDescent="0.3">
      <c r="A141" t="s">
        <v>685</v>
      </c>
    </row>
    <row r="142" spans="1:1" x14ac:dyDescent="0.3">
      <c r="A142" t="s">
        <v>686</v>
      </c>
    </row>
    <row r="143" spans="1:1" x14ac:dyDescent="0.3">
      <c r="A143" t="s">
        <v>687</v>
      </c>
    </row>
    <row r="144" spans="1:1" x14ac:dyDescent="0.3">
      <c r="A144" t="s">
        <v>591</v>
      </c>
    </row>
    <row r="145" spans="1:1" x14ac:dyDescent="0.3">
      <c r="A145" t="s">
        <v>15</v>
      </c>
    </row>
    <row r="146" spans="1:1" x14ac:dyDescent="0.3">
      <c r="A146" t="s">
        <v>17</v>
      </c>
    </row>
    <row r="147" spans="1:1" x14ac:dyDescent="0.3">
      <c r="A147" t="s">
        <v>448</v>
      </c>
    </row>
    <row r="148" spans="1:1" x14ac:dyDescent="0.3">
      <c r="A148" t="s">
        <v>136</v>
      </c>
    </row>
    <row r="149" spans="1:1" x14ac:dyDescent="0.3">
      <c r="A149" t="s">
        <v>688</v>
      </c>
    </row>
    <row r="150" spans="1:1" x14ac:dyDescent="0.3">
      <c r="A150" t="s">
        <v>689</v>
      </c>
    </row>
    <row r="151" spans="1:1" x14ac:dyDescent="0.3">
      <c r="A151" t="s">
        <v>690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449</v>
      </c>
    </row>
    <row r="155" spans="1:1" x14ac:dyDescent="0.3">
      <c r="A155" t="s">
        <v>691</v>
      </c>
    </row>
    <row r="156" spans="1:1" x14ac:dyDescent="0.3">
      <c r="A156" t="s">
        <v>161</v>
      </c>
    </row>
    <row r="157" spans="1:1" x14ac:dyDescent="0.3">
      <c r="A157" t="s">
        <v>131</v>
      </c>
    </row>
    <row r="158" spans="1:1" x14ac:dyDescent="0.3">
      <c r="A158" t="s">
        <v>139</v>
      </c>
    </row>
    <row r="159" spans="1:1" x14ac:dyDescent="0.3">
      <c r="A159" t="s">
        <v>132</v>
      </c>
    </row>
    <row r="160" spans="1:1" x14ac:dyDescent="0.3">
      <c r="A160" t="s">
        <v>133</v>
      </c>
    </row>
    <row r="161" spans="1:1" x14ac:dyDescent="0.3">
      <c r="A161" t="s">
        <v>134</v>
      </c>
    </row>
    <row r="162" spans="1:1" x14ac:dyDescent="0.3">
      <c r="A162" t="s">
        <v>135</v>
      </c>
    </row>
    <row r="163" spans="1:1" x14ac:dyDescent="0.3">
      <c r="A163" t="s">
        <v>138</v>
      </c>
    </row>
    <row r="164" spans="1:1" x14ac:dyDescent="0.3">
      <c r="A164" t="s">
        <v>162</v>
      </c>
    </row>
    <row r="165" spans="1:1" x14ac:dyDescent="0.3">
      <c r="A165" t="s">
        <v>212</v>
      </c>
    </row>
    <row r="166" spans="1:1" x14ac:dyDescent="0.3">
      <c r="A166" t="s">
        <v>692</v>
      </c>
    </row>
    <row r="167" spans="1:1" x14ac:dyDescent="0.3">
      <c r="A167" t="s">
        <v>693</v>
      </c>
    </row>
    <row r="168" spans="1:1" x14ac:dyDescent="0.3">
      <c r="A168" t="s">
        <v>115</v>
      </c>
    </row>
    <row r="169" spans="1:1" x14ac:dyDescent="0.3">
      <c r="A169" t="s">
        <v>394</v>
      </c>
    </row>
    <row r="170" spans="1:1" x14ac:dyDescent="0.3">
      <c r="A170" t="s">
        <v>694</v>
      </c>
    </row>
    <row r="171" spans="1:1" x14ac:dyDescent="0.3">
      <c r="A171" t="s">
        <v>695</v>
      </c>
    </row>
    <row r="172" spans="1:1" x14ac:dyDescent="0.3">
      <c r="A172" t="s">
        <v>696</v>
      </c>
    </row>
    <row r="173" spans="1:1" x14ac:dyDescent="0.3">
      <c r="A173" t="s">
        <v>291</v>
      </c>
    </row>
    <row r="174" spans="1:1" x14ac:dyDescent="0.3">
      <c r="A174" t="s">
        <v>121</v>
      </c>
    </row>
    <row r="175" spans="1:1" x14ac:dyDescent="0.3">
      <c r="A175" t="s">
        <v>122</v>
      </c>
    </row>
    <row r="176" spans="1:1" x14ac:dyDescent="0.3">
      <c r="A176" t="s">
        <v>120</v>
      </c>
    </row>
    <row r="177" spans="1:1" x14ac:dyDescent="0.3">
      <c r="A177" t="s">
        <v>123</v>
      </c>
    </row>
    <row r="178" spans="1:1" x14ac:dyDescent="0.3">
      <c r="A178" t="s">
        <v>697</v>
      </c>
    </row>
    <row r="179" spans="1:1" x14ac:dyDescent="0.3">
      <c r="A179" t="s">
        <v>125</v>
      </c>
    </row>
    <row r="180" spans="1:1" x14ac:dyDescent="0.3">
      <c r="A180" t="s">
        <v>127</v>
      </c>
    </row>
    <row r="181" spans="1:1" x14ac:dyDescent="0.3">
      <c r="A181" t="s">
        <v>126</v>
      </c>
    </row>
    <row r="182" spans="1:1" x14ac:dyDescent="0.3">
      <c r="A182" t="s">
        <v>128</v>
      </c>
    </row>
    <row r="183" spans="1:1" x14ac:dyDescent="0.3">
      <c r="A183" t="s">
        <v>129</v>
      </c>
    </row>
    <row r="184" spans="1:1" x14ac:dyDescent="0.3">
      <c r="A184" t="s">
        <v>509</v>
      </c>
    </row>
    <row r="185" spans="1:1" x14ac:dyDescent="0.3">
      <c r="A185" t="s">
        <v>214</v>
      </c>
    </row>
    <row r="186" spans="1:1" x14ac:dyDescent="0.3">
      <c r="A186" t="s">
        <v>174</v>
      </c>
    </row>
    <row r="187" spans="1:1" x14ac:dyDescent="0.3">
      <c r="A187" t="s">
        <v>698</v>
      </c>
    </row>
    <row r="188" spans="1:1" x14ac:dyDescent="0.3">
      <c r="A188" t="s">
        <v>699</v>
      </c>
    </row>
    <row r="189" spans="1:1" x14ac:dyDescent="0.3">
      <c r="A189" t="s">
        <v>700</v>
      </c>
    </row>
    <row r="190" spans="1:1" x14ac:dyDescent="0.3">
      <c r="A190" t="s">
        <v>353</v>
      </c>
    </row>
    <row r="191" spans="1:1" x14ac:dyDescent="0.3">
      <c r="A191" t="s">
        <v>219</v>
      </c>
    </row>
    <row r="192" spans="1:1" x14ac:dyDescent="0.3">
      <c r="A192" t="s">
        <v>701</v>
      </c>
    </row>
    <row r="193" spans="1:1" x14ac:dyDescent="0.3">
      <c r="A193" t="s">
        <v>221</v>
      </c>
    </row>
    <row r="194" spans="1:1" x14ac:dyDescent="0.3">
      <c r="A194" t="s">
        <v>702</v>
      </c>
    </row>
    <row r="195" spans="1:1" x14ac:dyDescent="0.3">
      <c r="A195" t="s">
        <v>703</v>
      </c>
    </row>
    <row r="196" spans="1:1" x14ac:dyDescent="0.3">
      <c r="A196" t="s">
        <v>704</v>
      </c>
    </row>
    <row r="197" spans="1:1" x14ac:dyDescent="0.3">
      <c r="A197" t="s">
        <v>705</v>
      </c>
    </row>
    <row r="198" spans="1:1" x14ac:dyDescent="0.3">
      <c r="A198" t="s">
        <v>223</v>
      </c>
    </row>
    <row r="199" spans="1:1" x14ac:dyDescent="0.3">
      <c r="A199" t="s">
        <v>706</v>
      </c>
    </row>
    <row r="200" spans="1:1" x14ac:dyDescent="0.3">
      <c r="A200" t="s">
        <v>401</v>
      </c>
    </row>
    <row r="201" spans="1:1" x14ac:dyDescent="0.3">
      <c r="A201" t="s">
        <v>707</v>
      </c>
    </row>
    <row r="202" spans="1:1" x14ac:dyDescent="0.3">
      <c r="A202" t="s">
        <v>227</v>
      </c>
    </row>
    <row r="203" spans="1:1" x14ac:dyDescent="0.3">
      <c r="A203" t="s">
        <v>708</v>
      </c>
    </row>
    <row r="204" spans="1:1" x14ac:dyDescent="0.3">
      <c r="A204" t="s">
        <v>230</v>
      </c>
    </row>
    <row r="205" spans="1:1" x14ac:dyDescent="0.3">
      <c r="A205" t="s">
        <v>709</v>
      </c>
    </row>
    <row r="206" spans="1:1" x14ac:dyDescent="0.3">
      <c r="A206" t="s">
        <v>710</v>
      </c>
    </row>
    <row r="873" ht="1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Input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 Hadi Bharara</cp:lastModifiedBy>
  <dcterms:created xsi:type="dcterms:W3CDTF">2006-09-16T00:00:00Z</dcterms:created>
  <dcterms:modified xsi:type="dcterms:W3CDTF">2017-12-30T10:26:53Z</dcterms:modified>
</cp:coreProperties>
</file>