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timates\Webpage updates\"/>
    </mc:Choice>
  </mc:AlternateContent>
  <xr:revisionPtr revIDLastSave="0" documentId="13_ncr:1_{B9133177-2E81-40D1-BD81-6DA2EEEC575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Sheet1!$A$1:$F$179</definedName>
  </definedNames>
  <calcPr calcId="191029"/>
</workbook>
</file>

<file path=xl/calcChain.xml><?xml version="1.0" encoding="utf-8"?>
<calcChain xmlns="http://schemas.openxmlformats.org/spreadsheetml/2006/main">
  <c r="H14" i="1" l="1"/>
  <c r="H15" i="1"/>
  <c r="I15" i="1"/>
  <c r="H16" i="1"/>
  <c r="I16" i="1"/>
  <c r="H17" i="1"/>
  <c r="I17" i="1"/>
  <c r="L17" i="1" s="1"/>
  <c r="I14" i="1"/>
  <c r="L14" i="1" s="1"/>
  <c r="M14" i="1" s="1"/>
  <c r="L15" i="1" l="1"/>
  <c r="L16" i="1"/>
  <c r="E158" i="1"/>
  <c r="D158" i="1"/>
  <c r="E157" i="1"/>
  <c r="D157" i="1"/>
  <c r="E156" i="1"/>
  <c r="D156" i="1"/>
  <c r="H123" i="1" l="1"/>
  <c r="L123" i="1" s="1"/>
  <c r="I123" i="1"/>
  <c r="H96" i="1"/>
  <c r="I96" i="1"/>
  <c r="H77" i="1"/>
  <c r="L96" i="1" l="1"/>
</calcChain>
</file>

<file path=xl/sharedStrings.xml><?xml version="1.0" encoding="utf-8"?>
<sst xmlns="http://schemas.openxmlformats.org/spreadsheetml/2006/main" count="403" uniqueCount="339">
  <si>
    <t>Sr. No.</t>
  </si>
  <si>
    <t>Name and configuration of Substation</t>
  </si>
  <si>
    <t>No of Power Transformers and Capacity</t>
  </si>
  <si>
    <t>Peak</t>
  </si>
  <si>
    <t>Off Peak</t>
  </si>
  <si>
    <t>10 MVA - 1 No.</t>
  </si>
  <si>
    <t>33/11 KV , 1x6.3 MVA Pale Sub-station</t>
  </si>
  <si>
    <t>6.3 MVA - 1 No</t>
  </si>
  <si>
    <t>33/11 KV , 3x6.3 MVA Bicholim Sub-station</t>
  </si>
  <si>
    <t>33/11 KV , 2x6.3 MVA Valpoi Sub-station</t>
  </si>
  <si>
    <t>33/11 KV , 1x10 MVA,  Sankhali Sub-station</t>
  </si>
  <si>
    <t>6.3 MVA(I) - 1 No</t>
  </si>
  <si>
    <t>6.3 MVA(II) - 1 No</t>
  </si>
  <si>
    <t>6.3 MVA(III) - 1 No</t>
  </si>
  <si>
    <t xml:space="preserve">6.3MVA </t>
  </si>
  <si>
    <t>6.3 MVA</t>
  </si>
  <si>
    <t>10 MVA</t>
  </si>
  <si>
    <t>6.3 MVA-I</t>
  </si>
  <si>
    <t>6.3 MVA-II</t>
  </si>
  <si>
    <t>33/11KV, 2 x 10MVA Pontemol Sub-station</t>
  </si>
  <si>
    <t>10MVA-1 No</t>
  </si>
  <si>
    <t>33/11KV, 1x3.15MVA, Quinamol sub-station</t>
  </si>
  <si>
    <t>3.15MVA-1 No</t>
  </si>
  <si>
    <t>33/11 KV ,1x6.3 MVA Xelpem Sub-station</t>
  </si>
  <si>
    <t>33/11 KV ,1x3.15 MVA Waddem Sub-station</t>
  </si>
  <si>
    <t>3.15 MVA - 1 No</t>
  </si>
  <si>
    <t>33/11KV, 1x 6.3MVA, Shigao Substation</t>
  </si>
  <si>
    <t>6.3MVA- 1 No</t>
  </si>
  <si>
    <t>110/33 KV Kadamba S/S (EHV)</t>
  </si>
  <si>
    <t>33/11KV  Harbour Sub-Station</t>
  </si>
  <si>
    <t>6.3 MVA - 02 Nos</t>
  </si>
  <si>
    <t xml:space="preserve">33KV Side </t>
  </si>
  <si>
    <t>33/11KV  Kadamba Sub-Station</t>
  </si>
  <si>
    <t>33/11KV  Sancoale Sub-Station</t>
  </si>
  <si>
    <t>6.3 MVA - 04 Nos</t>
  </si>
  <si>
    <t>33/11KV Majorda Sub-Station</t>
  </si>
  <si>
    <t>50 MVA</t>
  </si>
  <si>
    <t>220KV/110KV/33KV Ponda Sub-station</t>
  </si>
  <si>
    <t>10Nos</t>
  </si>
  <si>
    <t>-</t>
  </si>
  <si>
    <t>1) 220/110KV, 100 MVA-I</t>
  </si>
  <si>
    <t>2) 220/110KV, 100 MVA-II</t>
  </si>
  <si>
    <t>3) 220/110KV, 100 MVA-III</t>
  </si>
  <si>
    <t>4) 220/33KV, 50 MVA</t>
  </si>
  <si>
    <t>5) 110/33KV, 40 MVA-I</t>
  </si>
  <si>
    <t>6) 110/33KV, 40 MVA-II</t>
  </si>
  <si>
    <t>7) 110/33KV, 30 MVA-I</t>
  </si>
  <si>
    <t>9) 110/33KV, 30 MVA-III</t>
  </si>
  <si>
    <t>10) 33/11KV, 6.3 MVA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</si>
  <si>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Due to insulation problem, 110/33KV, 30MVA -II is being used for 33/11KV tranformation for local 11KV feed.</t>
    </r>
  </si>
  <si>
    <t>Division-VII, Curchorem</t>
  </si>
  <si>
    <t>Division- XIII, Kadamba Plateau</t>
  </si>
  <si>
    <t>Division-XI, Vasco</t>
  </si>
  <si>
    <t>220/33/11 KV , 50MVAX2 , 1x6.3 MVA Amona Sub-station in Bicholim taluka</t>
  </si>
  <si>
    <t xml:space="preserve">3) 6.3 MVA </t>
  </si>
  <si>
    <t>220/110/33/11 KV , (3 x 100 MVA 220/110 KV, 2 x 50 MVA and 2 x 40 MVA, 110/33 KV, 2 x 10 MVA, 33/11 KV)</t>
  </si>
  <si>
    <t>3 x 100 MVA, 220/110 KV (Connected in parallel)</t>
  </si>
  <si>
    <t>40 MVA, 110/33 KV Tr - 1</t>
  </si>
  <si>
    <t>50 MVA, 110/33 KV Tr - 2</t>
  </si>
  <si>
    <t>40 MVA, 110/33 KV Tr - 3</t>
  </si>
  <si>
    <t>50 MVA, 110/33 KV Tr - 4</t>
  </si>
  <si>
    <t>10 MVA, 33/11 KV Tr - 1</t>
  </si>
  <si>
    <t>10 MVA, 33/11 KV Tr - 2</t>
  </si>
  <si>
    <t>Sub Div.-I, Benaulim</t>
  </si>
  <si>
    <t>33/11KV Benaulim S/S</t>
  </si>
  <si>
    <t>33/11KV Carmona</t>
  </si>
  <si>
    <t>Sub Div. II, Chinchinim</t>
  </si>
  <si>
    <t>33/11KV Velim S/S</t>
  </si>
  <si>
    <t>58Amps</t>
  </si>
  <si>
    <t>Sub Div.-III, Canacona</t>
  </si>
  <si>
    <t>33/11KV Canacona S/S</t>
  </si>
  <si>
    <t>33/11KV  Muthal/Paiguinim</t>
  </si>
  <si>
    <t>Sub Div.-IV, Cuncolim</t>
  </si>
  <si>
    <t>33/11KV Cuncolim S/S</t>
  </si>
  <si>
    <t>78Amps</t>
  </si>
  <si>
    <t>Division-XVI, Margao</t>
  </si>
  <si>
    <t>33/11 KV 6.3 MVA Xeldem Substation</t>
  </si>
  <si>
    <t>6.3 MVA – 1 No.</t>
  </si>
  <si>
    <t>5.25 (11 KV Peak hour loading -276 A)</t>
  </si>
  <si>
    <t>2.85 (11 KV Off peak hour loading – 150a)</t>
  </si>
  <si>
    <t>220/110/33/11 KV Xeldem Substation</t>
  </si>
  <si>
    <t>100 MVA –I</t>
  </si>
  <si>
    <t>65.72 (110 KV Peak hour loading -345 A)</t>
  </si>
  <si>
    <t>40.00 (110 KV Off peak hour loading – 210 A)</t>
  </si>
  <si>
    <t>100 MVA –II</t>
  </si>
  <si>
    <t>72.39 (110 KV Peak hour loading -380 A)</t>
  </si>
  <si>
    <t>45.72 (110 KV Off peak hour loading – 240 A)</t>
  </si>
  <si>
    <t>31.43 (33 KV Peak hour loading -530 A)</t>
  </si>
  <si>
    <t>16.00 (33 KV Off peak hour loading – 280 A)</t>
  </si>
  <si>
    <t>40 MVA – I</t>
  </si>
  <si>
    <t>32.23 (33 KV Peak hour loading -564 A)</t>
  </si>
  <si>
    <t>18.28 (33 KV Off peak hour loading – 320 A)</t>
  </si>
  <si>
    <t>40 MVA – II</t>
  </si>
  <si>
    <t>Division-XII, Xeldem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</si>
  <si>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8) 110/33KV, 30 MVA-II</t>
    </r>
  </si>
  <si>
    <t>Division-III, Ponda</t>
  </si>
  <si>
    <t>33/11KV Colony S/S Sub div - I Div-X  Ponda</t>
  </si>
  <si>
    <t>Sl No 8973-1 Capacity:-6.3 MVA  Make:- Voltamp Transformer ltd Baroda                     Year of Mfg:- 2007</t>
  </si>
  <si>
    <t>Sl No. 21264/2  Capacity:-6.3 MVA  Make:- Voltamp Transformer ltd Baroda                     Year of Mfg:- 2009</t>
  </si>
  <si>
    <t>33/11KV Dharbandora S/S Sub div - II Div-X  Ponda</t>
  </si>
  <si>
    <t>Sl No. MT 4556  Capacity:-6.3 MVA  Make:- CGL ltd                      Year of Mfg:- 2002</t>
  </si>
  <si>
    <t>33/11KV Bethora S/S Sub div - II Div-X  Ponda</t>
  </si>
  <si>
    <t>Sl No. B-2831  Capacity:-6.3 MVA  Make:- Alstom                     Year of Mfg:- 2000</t>
  </si>
  <si>
    <t>33/11KV Shiroda S/S Sub div - II Div-X  Ponda</t>
  </si>
  <si>
    <t>Sl No. KT-6300/23 Capacity:-6.3 MVA  Make:- Kanohar                     Year of Mfg:- 2007</t>
  </si>
  <si>
    <t>33/11KV Kundai S/S Sub div - III Div-X  Ponda</t>
  </si>
  <si>
    <t>Sl No 600005720 Capacity :-10MVA (I)  Make:- Viajay Electricals    Year of Mfg;- 2011</t>
  </si>
  <si>
    <t>Sl No 600005721 Capacity :-10MVA  (2) Make:- Viajay Electricals    Year of Mfg:- 2011</t>
  </si>
  <si>
    <t>33/11KV Madkai S/S Sub div - III Div-X  Ponda</t>
  </si>
  <si>
    <t>Sl No:-1796           Capacity :-6.3MVA  Make:- Emco Ltd    Year of Mfg:- 2006</t>
  </si>
  <si>
    <t>Division-X, Ponda</t>
  </si>
  <si>
    <t>Division-V, Bicholim</t>
  </si>
  <si>
    <t>0.86        (Off Peak hour loading - 45 A)</t>
  </si>
  <si>
    <t>Division-I, Panaji</t>
  </si>
  <si>
    <t>Altinho Substation</t>
  </si>
  <si>
    <t>EDC</t>
  </si>
  <si>
    <t>Campal</t>
  </si>
  <si>
    <t xml:space="preserve">Bambolim </t>
  </si>
  <si>
    <t xml:space="preserve">Pilar </t>
  </si>
  <si>
    <t>Nagali Hill</t>
  </si>
  <si>
    <t>Division-XVII, Mapusa</t>
  </si>
  <si>
    <t>Pernem-Sub station</t>
  </si>
  <si>
    <t>Incomer - I 
6.3 MVA Transformer - I</t>
  </si>
  <si>
    <t>Incomer - II
6.3 MVA Transformer - II</t>
  </si>
  <si>
    <t>6.3MVA 33/11KV Nachinola S/S</t>
  </si>
  <si>
    <t>6.3/8  MVA-1 No</t>
  </si>
  <si>
    <t>6.3 MVA-1 No</t>
  </si>
  <si>
    <t>Division-IV, Margao</t>
  </si>
  <si>
    <t>33/11KV Aquem Sub-station</t>
  </si>
  <si>
    <t>TR-1, 10MVA (new)</t>
  </si>
  <si>
    <t>TR-II, 10MVA</t>
  </si>
  <si>
    <t>33/11KV Monte Sub-station</t>
  </si>
  <si>
    <t>TR-III, 6.3MVA</t>
  </si>
  <si>
    <t>33/11KV Fatorda Sub-station</t>
  </si>
  <si>
    <t>TR-I, 10MVA</t>
  </si>
  <si>
    <t>TR-II, 6.3MVA</t>
  </si>
  <si>
    <t>33/11KV KRC Sub-station</t>
  </si>
  <si>
    <t>TR1, 10MVA (new)</t>
  </si>
  <si>
    <t>33/11KV Nessai Sub-station</t>
  </si>
  <si>
    <t>TR-I, 6.3MVA</t>
  </si>
  <si>
    <t>33/11KV Raia Sub-station</t>
  </si>
  <si>
    <t>84 A</t>
  </si>
  <si>
    <t>74 A</t>
  </si>
  <si>
    <t>143 A</t>
  </si>
  <si>
    <t>No Load</t>
  </si>
  <si>
    <t>S/D-I(U) Mapusa</t>
  </si>
  <si>
    <t xml:space="preserve">Mapusa Sub-Station </t>
  </si>
  <si>
    <t>10MVA -I</t>
  </si>
  <si>
    <t>10MVA -II</t>
  </si>
  <si>
    <t>10MVA- III</t>
  </si>
  <si>
    <t>8MVA</t>
  </si>
  <si>
    <t>S/D-II Porvorim</t>
  </si>
  <si>
    <t>Porvorim Sub-Station</t>
  </si>
  <si>
    <t>6.3MVA</t>
  </si>
  <si>
    <t>8 MVA</t>
  </si>
  <si>
    <t>S/D-III Mapusa</t>
  </si>
  <si>
    <t>Nagoa Sub-Station</t>
  </si>
  <si>
    <t xml:space="preserve">8 MVA </t>
  </si>
  <si>
    <t>S/D-IV Calangute</t>
  </si>
  <si>
    <t>Saligao Substation</t>
  </si>
  <si>
    <t>6.3/8MVA</t>
  </si>
  <si>
    <t>10MVA</t>
  </si>
  <si>
    <t>Candolim substation</t>
  </si>
  <si>
    <t>Division-VI, Mapusa</t>
  </si>
  <si>
    <t>1) 50 MVA- ICT-I</t>
  </si>
  <si>
    <t xml:space="preserve">2) 50 MVA- ICT- II </t>
  </si>
  <si>
    <t xml:space="preserve">Division-XI, Tivim </t>
  </si>
  <si>
    <t>LOADINGS OF POWER TRANSFORMERS FOR THE MONTH OF MAY 2019</t>
  </si>
  <si>
    <t>5.28           (Peak hour loading - 277 A)</t>
  </si>
  <si>
    <t>2.10      (Off Peak hour loading - 110 A)</t>
  </si>
  <si>
    <t>5.01           (Peak hour loading - 263 A)</t>
  </si>
  <si>
    <t>2.00       (Off Peak hour loading - 105)</t>
  </si>
  <si>
    <t>4.42           (Peak hour loading - 232 A)</t>
  </si>
  <si>
    <t>2.04        (Off Peak hour loading - 107)</t>
  </si>
  <si>
    <t>7.14            (Peak hour loading - 375 A)</t>
  </si>
  <si>
    <t>3.52       (Off Peak hour loading - 185A)</t>
  </si>
  <si>
    <t>1.56            (Peak hour loading - 82 A)</t>
  </si>
  <si>
    <t>6.3 MVA (I) - 1 No</t>
  </si>
  <si>
    <t>4.46            ( Peak hour loading - 234 A)</t>
  </si>
  <si>
    <t>3.45        ( Off Peak hour loading-181A)</t>
  </si>
  <si>
    <t>6.3 MVA (II) - 1 No</t>
  </si>
  <si>
    <t>3.03            ( Peak hour loading- 159 A)</t>
  </si>
  <si>
    <t>2.61         (Off Peak hour loading-137A)</t>
  </si>
  <si>
    <t>6.2 (20.00 Hrs)</t>
  </si>
  <si>
    <t>5.4 (07.00 Hrs)</t>
  </si>
  <si>
    <t>Out of service from 16.10.2018</t>
  </si>
  <si>
    <t>3.4(19.30 Hrs)</t>
  </si>
  <si>
    <t>2.8(10.00 Hrs)</t>
  </si>
  <si>
    <t>3.23 (19.30 Hrs)</t>
  </si>
  <si>
    <t>2.97 (10.00 Hrs)</t>
  </si>
  <si>
    <t>2.25 (19.30 Hrs)</t>
  </si>
  <si>
    <t>1.88 (10.00 Hrs)</t>
  </si>
  <si>
    <t>7.1 (12.00Hr)</t>
  </si>
  <si>
    <t>6.2(20.00Hrs)</t>
  </si>
  <si>
    <t>8.65(12.00Hr)</t>
  </si>
  <si>
    <t>7.9(19.00Hrs)</t>
  </si>
  <si>
    <t>3.29 (11.00Hrs)</t>
  </si>
  <si>
    <t>2.47(20.00Hrs)</t>
  </si>
  <si>
    <t>6.3MVA PTR-I</t>
  </si>
  <si>
    <t>85 Amps</t>
  </si>
  <si>
    <t>60 Amps</t>
  </si>
  <si>
    <t>6.3MVA PTR-II</t>
  </si>
  <si>
    <t>103 Amps</t>
  </si>
  <si>
    <t>75 Amps</t>
  </si>
  <si>
    <t>6.3MVA PTR-III</t>
  </si>
  <si>
    <t>106 Amps</t>
  </si>
  <si>
    <t>80 Amps</t>
  </si>
  <si>
    <t>i) 6.3MVA</t>
  </si>
  <si>
    <t>35 Amps</t>
  </si>
  <si>
    <t>66Amps</t>
  </si>
  <si>
    <t>18Amps</t>
  </si>
  <si>
    <t>ii) 6.3MVA</t>
  </si>
  <si>
    <t>130Amps</t>
  </si>
  <si>
    <t xml:space="preserve">73Amps </t>
  </si>
  <si>
    <t>79 Amps</t>
  </si>
  <si>
    <t>44Amps</t>
  </si>
  <si>
    <t>ii) 6.3MVA</t>
  </si>
  <si>
    <t>42Amps</t>
  </si>
  <si>
    <t>i)  6.3MVA</t>
  </si>
  <si>
    <t>48Amps</t>
  </si>
  <si>
    <t>32Amps</t>
  </si>
  <si>
    <t>90Amps</t>
  </si>
  <si>
    <t>ii)6.3MVA</t>
  </si>
  <si>
    <t>89Amps</t>
  </si>
  <si>
    <t>79Amps</t>
  </si>
  <si>
    <t>iii)10MVA</t>
  </si>
  <si>
    <t>107Amps</t>
  </si>
  <si>
    <t>97Amps</t>
  </si>
  <si>
    <t xml:space="preserve">Division-XIV, SUB-DIV-II, VERNA </t>
  </si>
  <si>
    <t>110/33 KV sub-station, Verna</t>
  </si>
  <si>
    <t>40MVA -I</t>
  </si>
  <si>
    <t>40MVA -II</t>
  </si>
  <si>
    <t xml:space="preserve">50MVA  TR </t>
  </si>
  <si>
    <t>33/11KV sub-station, Verna</t>
  </si>
  <si>
    <t>6.3 MVA -I</t>
  </si>
  <si>
    <t xml:space="preserve">SUB-DIV-III, VERNA </t>
  </si>
  <si>
    <t>TR - I</t>
  </si>
  <si>
    <t>TR - II</t>
  </si>
  <si>
    <t>TR - III</t>
  </si>
  <si>
    <t>TR - IV</t>
  </si>
  <si>
    <t>120 A</t>
  </si>
  <si>
    <t>56 A</t>
  </si>
  <si>
    <t>63 A</t>
  </si>
  <si>
    <t>36 A</t>
  </si>
  <si>
    <t>12 A</t>
  </si>
  <si>
    <t>TR-I 6.3MVA</t>
  </si>
  <si>
    <t>TR-II 6.3MVA</t>
  </si>
  <si>
    <t>44 A</t>
  </si>
  <si>
    <t>11 A</t>
  </si>
  <si>
    <t>105 A</t>
  </si>
  <si>
    <t>39 A</t>
  </si>
  <si>
    <t>57 A</t>
  </si>
  <si>
    <t>16 A</t>
  </si>
  <si>
    <t>93 A</t>
  </si>
  <si>
    <t>40 A</t>
  </si>
  <si>
    <t>75 A</t>
  </si>
  <si>
    <t>37 A</t>
  </si>
  <si>
    <t>126 A</t>
  </si>
  <si>
    <t>42 A</t>
  </si>
  <si>
    <t>76 A</t>
  </si>
  <si>
    <t>29 A</t>
  </si>
  <si>
    <t>54 A</t>
  </si>
  <si>
    <t>27 A</t>
  </si>
  <si>
    <t>43 A</t>
  </si>
  <si>
    <t>Loading in MVA / Amps of each Power Transformer</t>
  </si>
  <si>
    <t>Transf #1 40MVA</t>
  </si>
  <si>
    <t>Transf #2 40MVA</t>
  </si>
  <si>
    <t>Transf #3 40MVA</t>
  </si>
  <si>
    <t>Transf #4 40MVA</t>
  </si>
  <si>
    <t>99 amps (18 MW)</t>
  </si>
  <si>
    <t>203 amps (37 MW)</t>
  </si>
  <si>
    <t>182 amps (33 MW)</t>
  </si>
  <si>
    <t>177 amps (32 MW)</t>
  </si>
  <si>
    <t>60 amps (3.24 MW)</t>
  </si>
  <si>
    <t>109 amps (20 MW)</t>
  </si>
  <si>
    <t>58 amps (10.5 MW)</t>
  </si>
  <si>
    <t>37 amps (7 MW)</t>
  </si>
  <si>
    <t>220/33KV Cuncolim Substation</t>
  </si>
  <si>
    <t>50 MVA - I</t>
  </si>
  <si>
    <t xml:space="preserve">0 MVA </t>
  </si>
  <si>
    <t>0 MVA</t>
  </si>
  <si>
    <t>50 MVA- II</t>
  </si>
  <si>
    <t>36.84 MVA</t>
  </si>
  <si>
    <t>21.00 MVA</t>
  </si>
  <si>
    <t>50 MVA - III</t>
  </si>
  <si>
    <t>15.79 MVA</t>
  </si>
  <si>
    <t>(435 Amp)72.5 MW</t>
  </si>
  <si>
    <t>(448 Amp)74.7 MW</t>
  </si>
  <si>
    <t>(370 Amp) 61.7 MW</t>
  </si>
  <si>
    <t>(410 Amp)68.3 MW</t>
  </si>
  <si>
    <t>(368 Amp) 61.3 MW</t>
  </si>
  <si>
    <t>(422 Amp)70.3 MW</t>
  </si>
  <si>
    <t>(640 Amp)35.6 MW</t>
  </si>
  <si>
    <t>(630 Amp) 35 MW</t>
  </si>
  <si>
    <t>(545 Amp)30.3 MW</t>
  </si>
  <si>
    <t>(500 Amp) 27.8 MW</t>
  </si>
  <si>
    <t>(505 Amp)28.1 MW</t>
  </si>
  <si>
    <t>(513 Amp) 28.5 MW</t>
  </si>
  <si>
    <t>(330 Amp) 18.3 MW</t>
  </si>
  <si>
    <t>(362 Amp)20.1 MW</t>
  </si>
  <si>
    <t>(85 Amp) 4.7 MW</t>
  </si>
  <si>
    <t>(420 Amp) 23.3 MW</t>
  </si>
  <si>
    <t>(430 Amp) 23.9 MW</t>
  </si>
  <si>
    <t>(90 Amp) 5 MW</t>
  </si>
  <si>
    <t>(95 Amp) 5.3 MW</t>
  </si>
  <si>
    <t>3.95 MVA (Peak hour loading - 69 A 33 KV side)</t>
  </si>
  <si>
    <t>3.44 MVA (Off Peak hour loading - 60 A 33 KV side)</t>
  </si>
  <si>
    <t>3.82 MVA (peak hour loading - 200 A 11 KV side)</t>
  </si>
  <si>
    <t>3.21 MVA (off peak hour loading - 168 A 11 KV side)</t>
  </si>
  <si>
    <t>4.58 MVA (Peak hour loading - 80 A 33 KV side)</t>
  </si>
  <si>
    <t>4.12 KVA (Off peak hour loading - 72 A 33 KV side )</t>
  </si>
  <si>
    <t>4.74 MVA ( Peak hour loading - 248 A 11 KV side )</t>
  </si>
  <si>
    <t>4.12 MVA (off peak hour loading - 216 A 11 KV side)</t>
  </si>
  <si>
    <t>Sub Div.- II, Mapusa</t>
  </si>
  <si>
    <t>6.4MVA (Peak hour loading - 327 A 11KV Side)</t>
  </si>
  <si>
    <t xml:space="preserve">4 MVA (Off Peak hour loading - 205 A 11KV side) </t>
  </si>
  <si>
    <t>111 A - 33KV Side</t>
  </si>
  <si>
    <t>67 A - 33KV side</t>
  </si>
  <si>
    <t>Sub Div.- III, Agarwada</t>
  </si>
  <si>
    <t xml:space="preserve">Power Transformer I ( 6.3/ 8MVA)                 </t>
  </si>
  <si>
    <t xml:space="preserve">33 kv side 70 amps max                                                                            </t>
  </si>
  <si>
    <t>33 kv Side 42.6 amps min</t>
  </si>
  <si>
    <t xml:space="preserve"> 11 kv Side 214 amps max</t>
  </si>
  <si>
    <t>11 kv side 126 amps min</t>
  </si>
  <si>
    <t>Power Transformer II (6.3 MVA)</t>
  </si>
  <si>
    <t xml:space="preserve">33 kv side 77.4 amps max                                                                            </t>
  </si>
  <si>
    <t>33 kv Side 40.8 amps min</t>
  </si>
  <si>
    <t>11 kv Side 246 amps max</t>
  </si>
  <si>
    <t>11 kv side 130 amps min</t>
  </si>
  <si>
    <t>Corlim  Substation</t>
  </si>
  <si>
    <t xml:space="preserve">10 MVA </t>
  </si>
  <si>
    <t>8 MVA -III</t>
  </si>
  <si>
    <t>10 MVA -I</t>
  </si>
  <si>
    <t>8 MVA -II</t>
  </si>
  <si>
    <t>10 MVA - I</t>
  </si>
  <si>
    <t>6.3 MVA - II</t>
  </si>
  <si>
    <t>3.15 MVA-II</t>
  </si>
  <si>
    <t>NOT CHARGED QUOTATION INVITED FOR REPAIR</t>
  </si>
  <si>
    <t xml:space="preserve">NIO  Substation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</si>
</sst>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4"/>
      <color theme="1"/>
      <name val="Bookman Old Style"/>
      <family val="1"/>
    </font>
    <font>
      <sz val="16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14"/>
      <color theme="1"/>
      <name val="Baskerville Old Face"/>
      <family val="1"/>
    </font>
    <font>
      <sz val="16"/>
      <color theme="1"/>
      <name val="Baskerville Old Face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Calibri"/>
      <family val="2"/>
      <scheme val="minor"/>
    </font>
    <font>
      <u/>
      <sz val="11"/>
      <color rgb="FF1F497D"/>
      <name val="Calibri"/>
      <family val="2"/>
    </font>
    <font>
      <sz val="11"/>
      <color rgb="FFFF0000"/>
      <name val="Calibri"/>
      <family val="2"/>
      <scheme val="minor"/>
    </font>
    <font>
      <sz val="12"/>
      <name val="Times New Roman"/>
      <family val="1"/>
    </font>
    <font>
      <sz val="9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Book Antiqua"/>
      <family val="1"/>
    </font>
    <font>
      <sz val="12"/>
      <color theme="1"/>
      <name val="Bookman Old Style"/>
      <family val="1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u/>
      <sz val="11"/>
      <color theme="1"/>
      <name val="Times New Roman"/>
      <family val="1"/>
    </font>
    <font>
      <b/>
      <sz val="12"/>
      <name val="Bookman Old Style"/>
      <family val="1"/>
    </font>
    <font>
      <sz val="12"/>
      <name val="Bookman Old Style"/>
      <family val="1"/>
    </font>
    <font>
      <sz val="12"/>
      <color rgb="FF000000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/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17" fontId="2" fillId="0" borderId="0" xfId="0" applyNumberFormat="1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8" fillId="0" borderId="0" xfId="0" applyFont="1"/>
    <xf numFmtId="0" fontId="12" fillId="0" borderId="0" xfId="0" applyFont="1"/>
    <xf numFmtId="0" fontId="14" fillId="0" borderId="1" xfId="0" applyFont="1" applyBorder="1"/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0" xfId="0" applyFont="1" applyBorder="1" applyAlignment="1">
      <alignment wrapText="1"/>
    </xf>
    <xf numFmtId="0" fontId="14" fillId="0" borderId="0" xfId="0" applyFont="1" applyAlignment="1"/>
    <xf numFmtId="0" fontId="14" fillId="0" borderId="3" xfId="0" applyFont="1" applyBorder="1" applyAlignment="1">
      <alignment vertical="center" wrapText="1"/>
    </xf>
    <xf numFmtId="0" fontId="16" fillId="0" borderId="0" xfId="0" applyFo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/>
    <xf numFmtId="0" fontId="21" fillId="0" borderId="1" xfId="0" applyFont="1" applyBorder="1" applyAlignment="1">
      <alignment vertical="top" wrapText="1"/>
    </xf>
    <xf numFmtId="0" fontId="21" fillId="0" borderId="1" xfId="0" applyFont="1" applyBorder="1"/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24" fillId="0" borderId="1" xfId="0" applyFont="1" applyBorder="1" applyAlignment="1">
      <alignment horizontal="center" vertical="center"/>
    </xf>
    <xf numFmtId="17" fontId="0" fillId="0" borderId="0" xfId="0" applyNumberFormat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17" fontId="0" fillId="0" borderId="0" xfId="0" applyNumberFormat="1"/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0" xfId="0"/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/>
    <xf numFmtId="0" fontId="1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/>
    </xf>
    <xf numFmtId="0" fontId="25" fillId="0" borderId="1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25" fillId="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left" vertical="top" wrapText="1"/>
    </xf>
    <xf numFmtId="0" fontId="27" fillId="0" borderId="1" xfId="0" applyFont="1" applyBorder="1" applyAlignment="1">
      <alignment horizontal="center"/>
    </xf>
    <xf numFmtId="0" fontId="27" fillId="0" borderId="1" xfId="0" applyFont="1" applyBorder="1" applyAlignment="1">
      <alignment vertical="top" wrapText="1"/>
    </xf>
    <xf numFmtId="0" fontId="27" fillId="0" borderId="1" xfId="0" applyFont="1" applyBorder="1" applyAlignment="1">
      <alignment vertical="top"/>
    </xf>
    <xf numFmtId="0" fontId="27" fillId="0" borderId="1" xfId="0" applyFont="1" applyBorder="1" applyAlignment="1">
      <alignment horizontal="center" vertical="top"/>
    </xf>
    <xf numFmtId="0" fontId="27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49" fontId="21" fillId="0" borderId="1" xfId="0" applyNumberFormat="1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/>
    <xf numFmtId="0" fontId="11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20" fillId="0" borderId="3" xfId="0" applyFont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left" vertical="top" wrapText="1"/>
    </xf>
    <xf numFmtId="0" fontId="21" fillId="3" borderId="12" xfId="0" applyFont="1" applyFill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0" fontId="21" fillId="0" borderId="2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21" fillId="0" borderId="2" xfId="0" applyFont="1" applyBorder="1" applyAlignment="1">
      <alignment horizontal="center" vertical="top"/>
    </xf>
    <xf numFmtId="0" fontId="21" fillId="0" borderId="4" xfId="0" applyFont="1" applyBorder="1" applyAlignment="1">
      <alignment horizontal="center" vertical="top"/>
    </xf>
    <xf numFmtId="0" fontId="21" fillId="0" borderId="13" xfId="0" applyFont="1" applyBorder="1" applyAlignment="1">
      <alignment horizontal="center" vertical="top" wrapText="1"/>
    </xf>
    <xf numFmtId="0" fontId="21" fillId="0" borderId="5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center" vertical="top" wrapText="1"/>
    </xf>
    <xf numFmtId="0" fontId="21" fillId="0" borderId="15" xfId="0" applyFont="1" applyBorder="1" applyAlignment="1">
      <alignment horizontal="center" vertical="top" wrapText="1"/>
    </xf>
    <xf numFmtId="0" fontId="21" fillId="3" borderId="9" xfId="0" applyFont="1" applyFill="1" applyBorder="1" applyAlignment="1">
      <alignment horizontal="left" vertical="top" wrapText="1"/>
    </xf>
    <xf numFmtId="0" fontId="21" fillId="3" borderId="10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4" fillId="0" borderId="2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8" fillId="3" borderId="2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left" vertical="center" wrapText="1"/>
    </xf>
    <xf numFmtId="0" fontId="18" fillId="3" borderId="4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/>
    </xf>
    <xf numFmtId="0" fontId="20" fillId="0" borderId="4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5" fillId="0" borderId="0" xfId="0" applyFont="1" applyAlignment="1">
      <alignment horizontal="left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top"/>
    </xf>
    <xf numFmtId="0" fontId="28" fillId="0" borderId="19" xfId="0" applyFont="1" applyBorder="1" applyAlignment="1">
      <alignment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6" xfId="0" applyFont="1" applyBorder="1" applyAlignment="1">
      <alignment vertical="center" wrapText="1"/>
    </xf>
    <xf numFmtId="0" fontId="28" fillId="0" borderId="17" xfId="0" applyFont="1" applyBorder="1" applyAlignment="1">
      <alignment vertical="center" wrapText="1"/>
    </xf>
    <xf numFmtId="0" fontId="28" fillId="0" borderId="18" xfId="0" applyFont="1" applyBorder="1" applyAlignment="1">
      <alignment vertical="center" wrapText="1"/>
    </xf>
    <xf numFmtId="0" fontId="28" fillId="0" borderId="20" xfId="0" applyFont="1" applyBorder="1" applyAlignment="1">
      <alignment vertical="center"/>
    </xf>
    <xf numFmtId="0" fontId="28" fillId="0" borderId="21" xfId="0" applyFont="1" applyBorder="1" applyAlignment="1">
      <alignment vertical="center"/>
    </xf>
    <xf numFmtId="0" fontId="28" fillId="0" borderId="22" xfId="0" applyFont="1" applyBorder="1" applyAlignment="1">
      <alignment vertical="center"/>
    </xf>
    <xf numFmtId="0" fontId="28" fillId="0" borderId="23" xfId="0" applyFont="1" applyBorder="1" applyAlignment="1">
      <alignment vertical="center"/>
    </xf>
    <xf numFmtId="0" fontId="28" fillId="0" borderId="24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9"/>
  <sheetViews>
    <sheetView tabSelected="1" view="pageBreakPreview" topLeftCell="A111" zoomScale="98" zoomScaleNormal="100" zoomScaleSheetLayoutView="98" workbookViewId="0">
      <selection activeCell="A120" sqref="A120:XFD129"/>
    </sheetView>
  </sheetViews>
  <sheetFormatPr defaultRowHeight="15" x14ac:dyDescent="0.25"/>
  <cols>
    <col min="2" max="2" width="36" customWidth="1"/>
    <col min="3" max="3" width="25.28515625" customWidth="1"/>
    <col min="4" max="4" width="38.85546875" customWidth="1"/>
    <col min="5" max="5" width="38.42578125" customWidth="1"/>
    <col min="6" max="6" width="6.5703125" customWidth="1"/>
    <col min="7" max="7" width="9.42578125" customWidth="1"/>
    <col min="8" max="8" width="24.85546875" customWidth="1"/>
  </cols>
  <sheetData>
    <row r="2" spans="1:13" ht="18" x14ac:dyDescent="0.25">
      <c r="A2" s="146" t="s">
        <v>167</v>
      </c>
      <c r="B2" s="146"/>
      <c r="C2" s="146"/>
      <c r="D2" s="146"/>
      <c r="E2" s="146"/>
    </row>
    <row r="3" spans="1:13" ht="56.25" customHeight="1" x14ac:dyDescent="0.25">
      <c r="A3" s="147" t="s">
        <v>0</v>
      </c>
      <c r="B3" s="147" t="s">
        <v>1</v>
      </c>
      <c r="C3" s="147" t="s">
        <v>2</v>
      </c>
      <c r="D3" s="147" t="s">
        <v>264</v>
      </c>
      <c r="E3" s="147"/>
    </row>
    <row r="4" spans="1:13" ht="20.25" x14ac:dyDescent="0.25">
      <c r="A4" s="147"/>
      <c r="B4" s="147"/>
      <c r="C4" s="147"/>
      <c r="D4" s="3" t="s">
        <v>3</v>
      </c>
      <c r="E4" s="2" t="s">
        <v>4</v>
      </c>
    </row>
    <row r="5" spans="1:13" ht="21" x14ac:dyDescent="0.25">
      <c r="A5" s="4">
        <v>1</v>
      </c>
      <c r="B5" s="4">
        <v>2</v>
      </c>
      <c r="C5" s="4">
        <v>3</v>
      </c>
      <c r="D5" s="4">
        <v>4</v>
      </c>
      <c r="E5" s="5">
        <v>5</v>
      </c>
    </row>
    <row r="6" spans="1:13" ht="18" customHeight="1" x14ac:dyDescent="0.25">
      <c r="A6" s="102" t="s">
        <v>50</v>
      </c>
      <c r="B6" s="102"/>
      <c r="C6" s="102"/>
      <c r="D6" s="102"/>
      <c r="E6" s="102"/>
      <c r="F6" s="15"/>
      <c r="G6" s="41">
        <v>43586</v>
      </c>
    </row>
    <row r="7" spans="1:13" x14ac:dyDescent="0.25">
      <c r="A7" s="142"/>
      <c r="B7" s="140" t="s">
        <v>19</v>
      </c>
      <c r="C7" s="7" t="s">
        <v>20</v>
      </c>
      <c r="D7" s="10">
        <v>5.5</v>
      </c>
      <c r="E7" s="10">
        <v>3.3</v>
      </c>
      <c r="F7" s="145"/>
    </row>
    <row r="8" spans="1:13" x14ac:dyDescent="0.25">
      <c r="A8" s="142"/>
      <c r="B8" s="141"/>
      <c r="C8" s="7" t="s">
        <v>20</v>
      </c>
      <c r="D8" s="7">
        <v>4.9000000000000004</v>
      </c>
      <c r="E8" s="7">
        <v>2.6</v>
      </c>
      <c r="F8" s="145"/>
    </row>
    <row r="9" spans="1:13" ht="31.5" x14ac:dyDescent="0.25">
      <c r="A9" s="142"/>
      <c r="B9" s="13" t="s">
        <v>21</v>
      </c>
      <c r="C9" s="7" t="s">
        <v>22</v>
      </c>
      <c r="D9" s="10">
        <v>1.94</v>
      </c>
      <c r="E9" s="10">
        <v>0.47</v>
      </c>
      <c r="F9" s="145"/>
    </row>
    <row r="10" spans="1:13" ht="31.5" x14ac:dyDescent="0.25">
      <c r="A10" s="6"/>
      <c r="B10" s="14" t="s">
        <v>23</v>
      </c>
      <c r="C10" s="8" t="s">
        <v>7</v>
      </c>
      <c r="D10" s="9">
        <v>3.43</v>
      </c>
      <c r="E10" s="9">
        <v>2.29</v>
      </c>
      <c r="F10" s="11"/>
    </row>
    <row r="11" spans="1:13" ht="31.5" x14ac:dyDescent="0.25">
      <c r="A11" s="6"/>
      <c r="B11" s="13" t="s">
        <v>24</v>
      </c>
      <c r="C11" s="7" t="s">
        <v>25</v>
      </c>
      <c r="D11" s="12">
        <v>2.97</v>
      </c>
      <c r="E11" s="12">
        <v>1.03</v>
      </c>
      <c r="F11" s="11"/>
    </row>
    <row r="12" spans="1:13" ht="31.5" x14ac:dyDescent="0.25">
      <c r="A12" s="6"/>
      <c r="B12" s="13" t="s">
        <v>26</v>
      </c>
      <c r="C12" s="7" t="s">
        <v>27</v>
      </c>
      <c r="D12" s="7">
        <v>1.54</v>
      </c>
      <c r="E12" s="7">
        <v>0.91</v>
      </c>
      <c r="F12" s="11"/>
    </row>
    <row r="13" spans="1:13" s="1" customFormat="1" ht="18" x14ac:dyDescent="0.25">
      <c r="A13" s="102" t="s">
        <v>51</v>
      </c>
      <c r="B13" s="102"/>
      <c r="C13" s="102"/>
      <c r="D13" s="102"/>
      <c r="E13" s="102"/>
      <c r="F13" s="11"/>
      <c r="G13" s="41">
        <v>43586</v>
      </c>
    </row>
    <row r="14" spans="1:13" x14ac:dyDescent="0.25">
      <c r="A14" s="143"/>
      <c r="B14" s="137" t="s">
        <v>28</v>
      </c>
      <c r="C14" s="16" t="s">
        <v>265</v>
      </c>
      <c r="D14" s="16" t="s">
        <v>269</v>
      </c>
      <c r="E14" s="16" t="s">
        <v>273</v>
      </c>
      <c r="G14" s="46">
        <v>99</v>
      </c>
      <c r="H14" s="46">
        <f>G14</f>
        <v>99</v>
      </c>
      <c r="I14" s="46">
        <f>SQRT(3)</f>
        <v>1.7320508075688772</v>
      </c>
      <c r="J14" s="46">
        <v>11000</v>
      </c>
      <c r="K14" s="46">
        <v>1</v>
      </c>
      <c r="L14" s="46">
        <f>H14*I14*J14*K14</f>
        <v>1886203.3294425071</v>
      </c>
      <c r="M14">
        <f>L14/(1000*1000)</f>
        <v>1.8862033294425071</v>
      </c>
    </row>
    <row r="15" spans="1:13" x14ac:dyDescent="0.25">
      <c r="A15" s="144"/>
      <c r="B15" s="138"/>
      <c r="C15" s="16" t="s">
        <v>266</v>
      </c>
      <c r="D15" s="16" t="s">
        <v>270</v>
      </c>
      <c r="E15" s="16" t="s">
        <v>274</v>
      </c>
      <c r="G15" s="46">
        <v>203</v>
      </c>
      <c r="H15" s="46">
        <f t="shared" ref="H15:H17" si="0">G15/1000</f>
        <v>0.20300000000000001</v>
      </c>
      <c r="I15" s="46">
        <f t="shared" ref="I15:I17" si="1">SQRT(3)</f>
        <v>1.7320508075688772</v>
      </c>
      <c r="J15" s="46">
        <v>11000</v>
      </c>
      <c r="K15" s="46">
        <v>1</v>
      </c>
      <c r="L15" s="46">
        <f t="shared" ref="L15:L17" si="2">H15*I15*J15*K15</f>
        <v>3867.6694533013033</v>
      </c>
    </row>
    <row r="16" spans="1:13" x14ac:dyDescent="0.25">
      <c r="A16" s="144"/>
      <c r="B16" s="138"/>
      <c r="C16" s="16" t="s">
        <v>267</v>
      </c>
      <c r="D16" s="16" t="s">
        <v>271</v>
      </c>
      <c r="E16" s="16" t="s">
        <v>275</v>
      </c>
      <c r="G16" s="46">
        <v>182</v>
      </c>
      <c r="H16" s="46">
        <f t="shared" si="0"/>
        <v>0.182</v>
      </c>
      <c r="I16" s="46">
        <f t="shared" si="1"/>
        <v>1.7320508075688772</v>
      </c>
      <c r="J16" s="46">
        <v>11000</v>
      </c>
      <c r="K16" s="46">
        <v>1</v>
      </c>
      <c r="L16" s="46">
        <f t="shared" si="2"/>
        <v>3467.5657167528921</v>
      </c>
    </row>
    <row r="17" spans="1:12" x14ac:dyDescent="0.25">
      <c r="A17" s="144"/>
      <c r="B17" s="139"/>
      <c r="C17" s="16" t="s">
        <v>268</v>
      </c>
      <c r="D17" s="16" t="s">
        <v>272</v>
      </c>
      <c r="E17" s="16" t="s">
        <v>276</v>
      </c>
      <c r="G17" s="46">
        <v>177</v>
      </c>
      <c r="H17" s="46">
        <f t="shared" si="0"/>
        <v>0.17699999999999999</v>
      </c>
      <c r="I17" s="46">
        <f t="shared" si="1"/>
        <v>1.7320508075688772</v>
      </c>
      <c r="J17" s="46">
        <v>11000</v>
      </c>
      <c r="K17" s="46">
        <v>1</v>
      </c>
      <c r="L17" s="46">
        <f t="shared" si="2"/>
        <v>3372.3029223366038</v>
      </c>
    </row>
    <row r="18" spans="1:12" x14ac:dyDescent="0.25">
      <c r="A18" s="144"/>
      <c r="B18" s="18"/>
      <c r="C18" s="17"/>
      <c r="D18" s="17"/>
      <c r="E18" s="17"/>
    </row>
    <row r="19" spans="1:12" s="1" customFormat="1" ht="18" x14ac:dyDescent="0.25">
      <c r="A19" s="102" t="s">
        <v>52</v>
      </c>
      <c r="B19" s="102"/>
      <c r="C19" s="102"/>
      <c r="D19" s="102"/>
      <c r="E19" s="102"/>
      <c r="G19" s="41">
        <v>43586</v>
      </c>
    </row>
    <row r="20" spans="1:12" ht="15.75" x14ac:dyDescent="0.25">
      <c r="B20" s="124" t="s">
        <v>29</v>
      </c>
      <c r="C20" s="33" t="s">
        <v>30</v>
      </c>
      <c r="D20" s="33"/>
      <c r="E20" s="33"/>
      <c r="F20" s="33"/>
    </row>
    <row r="21" spans="1:12" ht="15.75" customHeight="1" x14ac:dyDescent="0.25">
      <c r="B21" s="125"/>
      <c r="C21" s="33" t="s">
        <v>236</v>
      </c>
      <c r="D21" s="64">
        <v>84</v>
      </c>
      <c r="E21" s="64">
        <v>48</v>
      </c>
      <c r="F21" s="100" t="s">
        <v>31</v>
      </c>
    </row>
    <row r="22" spans="1:12" ht="15.75" x14ac:dyDescent="0.25">
      <c r="B22" s="125"/>
      <c r="C22" s="33" t="s">
        <v>237</v>
      </c>
      <c r="D22" s="64">
        <v>89</v>
      </c>
      <c r="E22" s="64">
        <v>56</v>
      </c>
      <c r="F22" s="101"/>
    </row>
    <row r="23" spans="1:12" ht="15.75" x14ac:dyDescent="0.25">
      <c r="B23" s="126"/>
      <c r="C23" s="21"/>
      <c r="D23" s="21"/>
      <c r="E23" s="21"/>
      <c r="F23" s="22"/>
    </row>
    <row r="24" spans="1:12" ht="15.75" x14ac:dyDescent="0.25">
      <c r="B24" s="124" t="s">
        <v>32</v>
      </c>
      <c r="C24" s="33" t="s">
        <v>30</v>
      </c>
      <c r="D24" s="64"/>
      <c r="E24" s="64"/>
      <c r="F24" s="23"/>
    </row>
    <row r="25" spans="1:12" ht="15.75" x14ac:dyDescent="0.25">
      <c r="B25" s="125"/>
      <c r="C25" s="33" t="s">
        <v>236</v>
      </c>
      <c r="D25" s="64">
        <v>98</v>
      </c>
      <c r="E25" s="64">
        <v>87</v>
      </c>
      <c r="F25" s="100" t="s">
        <v>31</v>
      </c>
    </row>
    <row r="26" spans="1:12" ht="15.75" x14ac:dyDescent="0.25">
      <c r="B26" s="125"/>
      <c r="C26" s="33" t="s">
        <v>237</v>
      </c>
      <c r="D26" s="64">
        <v>96</v>
      </c>
      <c r="E26" s="64">
        <v>79</v>
      </c>
      <c r="F26" s="101"/>
    </row>
    <row r="27" spans="1:12" ht="15.75" x14ac:dyDescent="0.25">
      <c r="B27" s="126"/>
      <c r="C27" s="21"/>
      <c r="D27" s="21"/>
      <c r="E27" s="21"/>
      <c r="F27" s="22"/>
    </row>
    <row r="28" spans="1:12" ht="15.75" x14ac:dyDescent="0.25">
      <c r="B28" s="124" t="s">
        <v>33</v>
      </c>
      <c r="C28" s="33" t="s">
        <v>34</v>
      </c>
      <c r="D28" s="64"/>
      <c r="E28" s="64"/>
      <c r="F28" s="23"/>
    </row>
    <row r="29" spans="1:12" ht="15.75" x14ac:dyDescent="0.25">
      <c r="B29" s="125"/>
      <c r="C29" s="33" t="s">
        <v>236</v>
      </c>
      <c r="D29" s="65">
        <v>60</v>
      </c>
      <c r="E29" s="65">
        <v>38</v>
      </c>
      <c r="F29" s="134" t="s">
        <v>31</v>
      </c>
    </row>
    <row r="30" spans="1:12" ht="15.75" x14ac:dyDescent="0.25">
      <c r="B30" s="125"/>
      <c r="C30" s="33" t="s">
        <v>237</v>
      </c>
      <c r="D30" s="65">
        <v>70</v>
      </c>
      <c r="E30" s="65">
        <v>52</v>
      </c>
      <c r="F30" s="135"/>
    </row>
    <row r="31" spans="1:12" ht="15.75" x14ac:dyDescent="0.25">
      <c r="B31" s="125"/>
      <c r="C31" s="33" t="s">
        <v>238</v>
      </c>
      <c r="D31" s="65">
        <v>48</v>
      </c>
      <c r="E31" s="65">
        <v>36</v>
      </c>
      <c r="F31" s="135"/>
    </row>
    <row r="32" spans="1:12" ht="15.75" x14ac:dyDescent="0.25">
      <c r="B32" s="125"/>
      <c r="C32" s="33" t="s">
        <v>239</v>
      </c>
      <c r="D32" s="65">
        <v>60</v>
      </c>
      <c r="E32" s="65">
        <v>45</v>
      </c>
      <c r="F32" s="136"/>
    </row>
    <row r="33" spans="1:7" ht="15.75" x14ac:dyDescent="0.25">
      <c r="B33" s="126"/>
      <c r="C33" s="19"/>
      <c r="D33" s="21"/>
      <c r="E33" s="21"/>
      <c r="F33" s="24"/>
    </row>
    <row r="34" spans="1:7" ht="15.75" x14ac:dyDescent="0.25">
      <c r="B34" s="127"/>
      <c r="C34" s="127"/>
      <c r="D34" s="127"/>
      <c r="E34" s="127"/>
      <c r="F34" s="20"/>
    </row>
    <row r="35" spans="1:7" ht="18" x14ac:dyDescent="0.25">
      <c r="A35" s="102" t="s">
        <v>95</v>
      </c>
      <c r="B35" s="102"/>
      <c r="C35" s="102"/>
      <c r="D35" s="102"/>
      <c r="E35" s="102"/>
      <c r="F35" s="20"/>
      <c r="G35" s="41">
        <v>43586</v>
      </c>
    </row>
    <row r="36" spans="1:7" ht="15.75" x14ac:dyDescent="0.25">
      <c r="A36" s="121"/>
      <c r="B36" s="118" t="s">
        <v>37</v>
      </c>
      <c r="C36" s="77" t="s">
        <v>38</v>
      </c>
      <c r="D36" s="78" t="s">
        <v>39</v>
      </c>
      <c r="E36" s="78" t="s">
        <v>39</v>
      </c>
    </row>
    <row r="37" spans="1:7" x14ac:dyDescent="0.25">
      <c r="A37" s="122"/>
      <c r="B37" s="119"/>
      <c r="C37" s="79" t="s">
        <v>40</v>
      </c>
      <c r="D37" s="80" t="s">
        <v>286</v>
      </c>
      <c r="E37" s="80" t="s">
        <v>287</v>
      </c>
    </row>
    <row r="38" spans="1:7" x14ac:dyDescent="0.25">
      <c r="A38" s="122"/>
      <c r="B38" s="119"/>
      <c r="C38" s="79" t="s">
        <v>41</v>
      </c>
      <c r="D38" s="80" t="s">
        <v>288</v>
      </c>
      <c r="E38" s="80" t="s">
        <v>289</v>
      </c>
    </row>
    <row r="39" spans="1:7" x14ac:dyDescent="0.25">
      <c r="A39" s="122"/>
      <c r="B39" s="119"/>
      <c r="C39" s="79" t="s">
        <v>42</v>
      </c>
      <c r="D39" s="80" t="s">
        <v>290</v>
      </c>
      <c r="E39" s="81" t="s">
        <v>291</v>
      </c>
    </row>
    <row r="40" spans="1:7" x14ac:dyDescent="0.25">
      <c r="A40" s="122"/>
      <c r="B40" s="119"/>
      <c r="C40" s="79" t="s">
        <v>43</v>
      </c>
      <c r="D40" s="80" t="s">
        <v>292</v>
      </c>
      <c r="E40" s="80" t="s">
        <v>293</v>
      </c>
    </row>
    <row r="41" spans="1:7" x14ac:dyDescent="0.25">
      <c r="A41" s="122"/>
      <c r="B41" s="119"/>
      <c r="C41" s="79" t="s">
        <v>44</v>
      </c>
      <c r="D41" s="80" t="s">
        <v>294</v>
      </c>
      <c r="E41" s="80" t="s">
        <v>295</v>
      </c>
    </row>
    <row r="42" spans="1:7" x14ac:dyDescent="0.25">
      <c r="A42" s="122"/>
      <c r="B42" s="119"/>
      <c r="C42" s="79" t="s">
        <v>45</v>
      </c>
      <c r="D42" s="80" t="s">
        <v>296</v>
      </c>
      <c r="E42" s="80" t="s">
        <v>297</v>
      </c>
    </row>
    <row r="43" spans="1:7" x14ac:dyDescent="0.25">
      <c r="A43" s="122"/>
      <c r="B43" s="119"/>
      <c r="C43" s="79" t="s">
        <v>46</v>
      </c>
      <c r="D43" s="80" t="s">
        <v>298</v>
      </c>
      <c r="E43" s="80" t="s">
        <v>299</v>
      </c>
    </row>
    <row r="44" spans="1:7" x14ac:dyDescent="0.25">
      <c r="A44" s="122"/>
      <c r="B44" s="119"/>
      <c r="C44" s="79" t="s">
        <v>94</v>
      </c>
      <c r="D44" s="80" t="s">
        <v>300</v>
      </c>
      <c r="E44" s="80" t="s">
        <v>300</v>
      </c>
    </row>
    <row r="45" spans="1:7" x14ac:dyDescent="0.25">
      <c r="A45" s="122"/>
      <c r="B45" s="119"/>
      <c r="C45" s="79" t="s">
        <v>47</v>
      </c>
      <c r="D45" s="80" t="s">
        <v>301</v>
      </c>
      <c r="E45" s="80" t="s">
        <v>302</v>
      </c>
    </row>
    <row r="46" spans="1:7" x14ac:dyDescent="0.25">
      <c r="A46" s="123"/>
      <c r="B46" s="120"/>
      <c r="C46" s="79" t="s">
        <v>48</v>
      </c>
      <c r="D46" s="80" t="s">
        <v>303</v>
      </c>
      <c r="E46" s="80" t="s">
        <v>304</v>
      </c>
    </row>
    <row r="47" spans="1:7" x14ac:dyDescent="0.25">
      <c r="B47" s="25" t="s">
        <v>49</v>
      </c>
    </row>
    <row r="48" spans="1:7" ht="18" x14ac:dyDescent="0.25">
      <c r="A48" s="102" t="s">
        <v>166</v>
      </c>
      <c r="B48" s="102"/>
      <c r="C48" s="102"/>
      <c r="D48" s="102"/>
      <c r="E48" s="102"/>
      <c r="G48" s="39">
        <v>43586</v>
      </c>
    </row>
    <row r="49" spans="1:7" x14ac:dyDescent="0.25">
      <c r="A49" s="130"/>
      <c r="B49" s="130" t="s">
        <v>53</v>
      </c>
      <c r="C49" s="26" t="s">
        <v>164</v>
      </c>
      <c r="D49" s="27">
        <v>34.369999999999997</v>
      </c>
      <c r="E49" s="27">
        <v>22.74</v>
      </c>
    </row>
    <row r="50" spans="1:7" x14ac:dyDescent="0.25">
      <c r="A50" s="130"/>
      <c r="B50" s="130"/>
      <c r="C50" s="26" t="s">
        <v>165</v>
      </c>
      <c r="D50" s="27">
        <v>26.49</v>
      </c>
      <c r="E50" s="27">
        <v>19.34</v>
      </c>
    </row>
    <row r="51" spans="1:7" x14ac:dyDescent="0.25">
      <c r="A51" s="130"/>
      <c r="B51" s="130"/>
      <c r="C51" s="26" t="s">
        <v>54</v>
      </c>
      <c r="D51" s="27">
        <v>2.2999999999999998</v>
      </c>
      <c r="E51" s="27">
        <v>1.3</v>
      </c>
    </row>
    <row r="52" spans="1:7" ht="30" x14ac:dyDescent="0.25">
      <c r="A52" s="129"/>
      <c r="B52" s="128" t="s">
        <v>55</v>
      </c>
      <c r="C52" s="29" t="s">
        <v>56</v>
      </c>
      <c r="D52" s="30">
        <v>216</v>
      </c>
      <c r="E52" s="30">
        <v>165</v>
      </c>
    </row>
    <row r="53" spans="1:7" ht="15.75" x14ac:dyDescent="0.25">
      <c r="A53" s="129"/>
      <c r="B53" s="128"/>
      <c r="C53" s="29" t="s">
        <v>57</v>
      </c>
      <c r="D53" s="30">
        <v>27</v>
      </c>
      <c r="E53" s="30">
        <v>22</v>
      </c>
    </row>
    <row r="54" spans="1:7" ht="15.75" x14ac:dyDescent="0.25">
      <c r="A54" s="129"/>
      <c r="B54" s="128"/>
      <c r="C54" s="29" t="s">
        <v>58</v>
      </c>
      <c r="D54" s="30">
        <v>27</v>
      </c>
      <c r="E54" s="30">
        <v>22</v>
      </c>
    </row>
    <row r="55" spans="1:7" ht="15.75" x14ac:dyDescent="0.25">
      <c r="A55" s="129"/>
      <c r="B55" s="128"/>
      <c r="C55" s="29" t="s">
        <v>59</v>
      </c>
      <c r="D55" s="30">
        <v>36</v>
      </c>
      <c r="E55" s="30">
        <v>29</v>
      </c>
    </row>
    <row r="56" spans="1:7" ht="15.75" x14ac:dyDescent="0.25">
      <c r="A56" s="129"/>
      <c r="B56" s="128"/>
      <c r="C56" s="29" t="s">
        <v>60</v>
      </c>
      <c r="D56" s="30">
        <v>46</v>
      </c>
      <c r="E56" s="30">
        <v>35</v>
      </c>
    </row>
    <row r="57" spans="1:7" ht="15.75" x14ac:dyDescent="0.25">
      <c r="A57" s="129"/>
      <c r="B57" s="128"/>
      <c r="C57" s="29" t="s">
        <v>61</v>
      </c>
      <c r="D57" s="30">
        <v>5.5</v>
      </c>
      <c r="E57" s="30">
        <v>3.5</v>
      </c>
    </row>
    <row r="58" spans="1:7" ht="15.75" x14ac:dyDescent="0.25">
      <c r="A58" s="129"/>
      <c r="B58" s="128"/>
      <c r="C58" s="29" t="s">
        <v>62</v>
      </c>
      <c r="D58" s="30">
        <v>6.5</v>
      </c>
      <c r="E58" s="30">
        <v>3</v>
      </c>
    </row>
    <row r="59" spans="1:7" ht="18" customHeight="1" x14ac:dyDescent="0.25">
      <c r="A59" s="102" t="s">
        <v>75</v>
      </c>
      <c r="B59" s="102"/>
      <c r="C59" s="102"/>
      <c r="D59" s="102"/>
      <c r="E59" s="102"/>
      <c r="G59" s="41">
        <v>43586</v>
      </c>
    </row>
    <row r="60" spans="1:7" s="28" customFormat="1" x14ac:dyDescent="0.25">
      <c r="A60" s="46"/>
      <c r="B60" s="51" t="s">
        <v>63</v>
      </c>
      <c r="C60" s="56"/>
      <c r="D60" s="49"/>
      <c r="E60" s="49"/>
    </row>
    <row r="61" spans="1:7" x14ac:dyDescent="0.25">
      <c r="A61" s="46"/>
      <c r="B61" s="105" t="s">
        <v>64</v>
      </c>
      <c r="C61" s="53" t="s">
        <v>198</v>
      </c>
      <c r="D61" s="50" t="s">
        <v>199</v>
      </c>
      <c r="E61" s="50" t="s">
        <v>200</v>
      </c>
    </row>
    <row r="62" spans="1:7" x14ac:dyDescent="0.25">
      <c r="A62" s="46"/>
      <c r="B62" s="106"/>
      <c r="C62" s="53" t="s">
        <v>201</v>
      </c>
      <c r="D62" s="50" t="s">
        <v>202</v>
      </c>
      <c r="E62" s="50" t="s">
        <v>203</v>
      </c>
    </row>
    <row r="63" spans="1:7" x14ac:dyDescent="0.25">
      <c r="A63" s="46"/>
      <c r="B63" s="107"/>
      <c r="C63" s="53" t="s">
        <v>204</v>
      </c>
      <c r="D63" s="50" t="s">
        <v>205</v>
      </c>
      <c r="E63" s="50" t="s">
        <v>206</v>
      </c>
    </row>
    <row r="64" spans="1:7" x14ac:dyDescent="0.25">
      <c r="A64" s="46"/>
      <c r="B64" s="54" t="s">
        <v>65</v>
      </c>
      <c r="C64" s="53" t="s">
        <v>207</v>
      </c>
      <c r="D64" s="50" t="s">
        <v>199</v>
      </c>
      <c r="E64" s="50" t="s">
        <v>208</v>
      </c>
    </row>
    <row r="65" spans="1:8" s="28" customFormat="1" x14ac:dyDescent="0.25">
      <c r="A65" s="46"/>
      <c r="B65" s="55" t="s">
        <v>66</v>
      </c>
      <c r="C65" s="53"/>
      <c r="D65" s="47"/>
      <c r="E65" s="47"/>
    </row>
    <row r="66" spans="1:8" x14ac:dyDescent="0.25">
      <c r="A66" s="46"/>
      <c r="B66" s="105" t="s">
        <v>67</v>
      </c>
      <c r="C66" s="53" t="s">
        <v>207</v>
      </c>
      <c r="D66" s="50" t="s">
        <v>209</v>
      </c>
      <c r="E66" s="50" t="s">
        <v>210</v>
      </c>
    </row>
    <row r="67" spans="1:8" x14ac:dyDescent="0.25">
      <c r="A67" s="46"/>
      <c r="B67" s="107"/>
      <c r="C67" s="53" t="s">
        <v>211</v>
      </c>
      <c r="D67" s="50" t="s">
        <v>212</v>
      </c>
      <c r="E67" s="50" t="s">
        <v>213</v>
      </c>
    </row>
    <row r="68" spans="1:8" s="28" customFormat="1" x14ac:dyDescent="0.25">
      <c r="A68" s="46"/>
      <c r="B68" s="52" t="s">
        <v>69</v>
      </c>
      <c r="C68" s="47"/>
      <c r="D68" s="47"/>
      <c r="E68" s="47"/>
    </row>
    <row r="69" spans="1:8" x14ac:dyDescent="0.25">
      <c r="A69" s="46"/>
      <c r="B69" s="108" t="s">
        <v>70</v>
      </c>
      <c r="C69" s="47" t="s">
        <v>207</v>
      </c>
      <c r="D69" s="50" t="s">
        <v>214</v>
      </c>
      <c r="E69" s="50" t="s">
        <v>215</v>
      </c>
    </row>
    <row r="70" spans="1:8" x14ac:dyDescent="0.25">
      <c r="A70" s="28"/>
      <c r="B70" s="109"/>
      <c r="C70" s="47" t="s">
        <v>216</v>
      </c>
      <c r="D70" s="50" t="s">
        <v>68</v>
      </c>
      <c r="E70" s="50" t="s">
        <v>217</v>
      </c>
    </row>
    <row r="71" spans="1:8" x14ac:dyDescent="0.25">
      <c r="A71" s="28"/>
      <c r="B71" s="48" t="s">
        <v>71</v>
      </c>
      <c r="C71" s="47" t="s">
        <v>218</v>
      </c>
      <c r="D71" s="50" t="s">
        <v>219</v>
      </c>
      <c r="E71" s="50" t="s">
        <v>220</v>
      </c>
    </row>
    <row r="72" spans="1:8" s="28" customFormat="1" x14ac:dyDescent="0.25">
      <c r="B72" s="52" t="s">
        <v>72</v>
      </c>
      <c r="C72" s="47"/>
      <c r="D72" s="47"/>
      <c r="E72" s="47"/>
    </row>
    <row r="73" spans="1:8" ht="19.5" customHeight="1" x14ac:dyDescent="0.25">
      <c r="A73" s="28"/>
      <c r="B73" s="108" t="s">
        <v>73</v>
      </c>
      <c r="C73" s="47" t="s">
        <v>207</v>
      </c>
      <c r="D73" s="50" t="s">
        <v>221</v>
      </c>
      <c r="E73" s="50" t="s">
        <v>74</v>
      </c>
    </row>
    <row r="74" spans="1:8" x14ac:dyDescent="0.25">
      <c r="A74" s="28"/>
      <c r="B74" s="110"/>
      <c r="C74" s="47" t="s">
        <v>222</v>
      </c>
      <c r="D74" s="50" t="s">
        <v>223</v>
      </c>
      <c r="E74" s="50" t="s">
        <v>224</v>
      </c>
    </row>
    <row r="75" spans="1:8" x14ac:dyDescent="0.25">
      <c r="A75" s="28"/>
      <c r="B75" s="109"/>
      <c r="C75" s="47" t="s">
        <v>225</v>
      </c>
      <c r="D75" s="50" t="s">
        <v>226</v>
      </c>
      <c r="E75" s="50" t="s">
        <v>227</v>
      </c>
    </row>
    <row r="76" spans="1:8" ht="18" x14ac:dyDescent="0.25">
      <c r="A76" s="111" t="s">
        <v>93</v>
      </c>
      <c r="B76" s="111"/>
      <c r="C76" s="111"/>
      <c r="D76" s="111"/>
      <c r="E76" s="111"/>
      <c r="G76" s="41">
        <v>43586</v>
      </c>
    </row>
    <row r="77" spans="1:8" ht="31.5" x14ac:dyDescent="0.25">
      <c r="A77" s="76">
        <v>1</v>
      </c>
      <c r="B77" s="75" t="s">
        <v>76</v>
      </c>
      <c r="C77" s="75" t="s">
        <v>77</v>
      </c>
      <c r="D77" s="75" t="s">
        <v>78</v>
      </c>
      <c r="E77" s="75" t="s">
        <v>79</v>
      </c>
      <c r="H77">
        <f>((276/1000)*11*1.732*0.9)/1000</f>
        <v>4.7325168000000011E-3</v>
      </c>
    </row>
    <row r="78" spans="1:8" ht="31.5" x14ac:dyDescent="0.25">
      <c r="A78" s="76">
        <v>2</v>
      </c>
      <c r="B78" s="75" t="s">
        <v>80</v>
      </c>
      <c r="C78" s="75" t="s">
        <v>81</v>
      </c>
      <c r="D78" s="75" t="s">
        <v>82</v>
      </c>
      <c r="E78" s="75" t="s">
        <v>83</v>
      </c>
    </row>
    <row r="79" spans="1:8" ht="31.5" x14ac:dyDescent="0.25">
      <c r="A79" s="76">
        <v>3</v>
      </c>
      <c r="B79" s="75" t="s">
        <v>80</v>
      </c>
      <c r="C79" s="75" t="s">
        <v>84</v>
      </c>
      <c r="D79" s="75" t="s">
        <v>85</v>
      </c>
      <c r="E79" s="75" t="s">
        <v>86</v>
      </c>
    </row>
    <row r="80" spans="1:8" ht="31.5" x14ac:dyDescent="0.25">
      <c r="A80" s="76">
        <v>4</v>
      </c>
      <c r="B80" s="75" t="s">
        <v>80</v>
      </c>
      <c r="C80" s="75" t="s">
        <v>36</v>
      </c>
      <c r="D80" s="75" t="s">
        <v>87</v>
      </c>
      <c r="E80" s="75" t="s">
        <v>88</v>
      </c>
    </row>
    <row r="81" spans="1:12" ht="31.5" x14ac:dyDescent="0.25">
      <c r="A81" s="76">
        <v>5</v>
      </c>
      <c r="B81" s="75" t="s">
        <v>80</v>
      </c>
      <c r="C81" s="75" t="s">
        <v>89</v>
      </c>
      <c r="D81" s="75" t="s">
        <v>90</v>
      </c>
      <c r="E81" s="75" t="s">
        <v>91</v>
      </c>
    </row>
    <row r="82" spans="1:12" s="46" customFormat="1" ht="31.5" x14ac:dyDescent="0.25">
      <c r="A82" s="76">
        <v>6</v>
      </c>
      <c r="B82" s="75" t="s">
        <v>80</v>
      </c>
      <c r="C82" s="75" t="s">
        <v>92</v>
      </c>
      <c r="D82" s="75" t="s">
        <v>90</v>
      </c>
      <c r="E82" s="75" t="s">
        <v>91</v>
      </c>
    </row>
    <row r="83" spans="1:12" s="46" customFormat="1" ht="15.75" x14ac:dyDescent="0.25">
      <c r="A83" s="76">
        <v>7</v>
      </c>
      <c r="B83" s="75" t="s">
        <v>277</v>
      </c>
      <c r="C83" s="75" t="s">
        <v>278</v>
      </c>
      <c r="D83" s="75" t="s">
        <v>279</v>
      </c>
      <c r="E83" s="75" t="s">
        <v>280</v>
      </c>
    </row>
    <row r="84" spans="1:12" s="46" customFormat="1" ht="15.75" x14ac:dyDescent="0.25">
      <c r="A84" s="76">
        <v>8</v>
      </c>
      <c r="B84" s="75" t="s">
        <v>277</v>
      </c>
      <c r="C84" s="75" t="s">
        <v>281</v>
      </c>
      <c r="D84" s="75" t="s">
        <v>282</v>
      </c>
      <c r="E84" s="75" t="s">
        <v>283</v>
      </c>
    </row>
    <row r="85" spans="1:12" s="46" customFormat="1" ht="15.75" x14ac:dyDescent="0.25">
      <c r="A85" s="76">
        <v>9</v>
      </c>
      <c r="B85" s="75" t="s">
        <v>277</v>
      </c>
      <c r="C85" s="75" t="s">
        <v>284</v>
      </c>
      <c r="D85" s="75" t="s">
        <v>283</v>
      </c>
      <c r="E85" s="75" t="s">
        <v>285</v>
      </c>
    </row>
    <row r="86" spans="1:12" ht="18" x14ac:dyDescent="0.25">
      <c r="A86" s="111" t="s">
        <v>110</v>
      </c>
      <c r="B86" s="111"/>
      <c r="C86" s="111"/>
      <c r="D86" s="111"/>
      <c r="E86" s="111"/>
      <c r="G86" s="41">
        <v>43586</v>
      </c>
    </row>
    <row r="87" spans="1:12" ht="60" x14ac:dyDescent="0.25">
      <c r="A87" s="42">
        <v>1</v>
      </c>
      <c r="B87" s="132" t="s">
        <v>96</v>
      </c>
      <c r="C87" s="43" t="s">
        <v>97</v>
      </c>
      <c r="D87" s="44" t="s">
        <v>183</v>
      </c>
      <c r="E87" s="44" t="s">
        <v>184</v>
      </c>
    </row>
    <row r="88" spans="1:12" ht="60" x14ac:dyDescent="0.25">
      <c r="A88" s="42">
        <v>2</v>
      </c>
      <c r="B88" s="133"/>
      <c r="C88" s="43" t="s">
        <v>98</v>
      </c>
      <c r="D88" s="44" t="s">
        <v>185</v>
      </c>
      <c r="E88" s="44" t="s">
        <v>185</v>
      </c>
    </row>
    <row r="89" spans="1:12" ht="45" x14ac:dyDescent="0.25">
      <c r="A89" s="42">
        <v>3</v>
      </c>
      <c r="B89" s="42" t="s">
        <v>99</v>
      </c>
      <c r="C89" s="43" t="s">
        <v>100</v>
      </c>
      <c r="D89" s="45" t="s">
        <v>186</v>
      </c>
      <c r="E89" s="45" t="s">
        <v>187</v>
      </c>
    </row>
    <row r="90" spans="1:12" ht="45" x14ac:dyDescent="0.25">
      <c r="A90" s="42">
        <v>4</v>
      </c>
      <c r="B90" s="42" t="s">
        <v>101</v>
      </c>
      <c r="C90" s="43" t="s">
        <v>102</v>
      </c>
      <c r="D90" s="44" t="s">
        <v>188</v>
      </c>
      <c r="E90" s="44" t="s">
        <v>189</v>
      </c>
      <c r="F90" s="28"/>
      <c r="G90" s="28"/>
    </row>
    <row r="91" spans="1:12" ht="60" x14ac:dyDescent="0.25">
      <c r="A91" s="42">
        <v>5</v>
      </c>
      <c r="B91" s="42" t="s">
        <v>103</v>
      </c>
      <c r="C91" s="43" t="s">
        <v>104</v>
      </c>
      <c r="D91" s="44" t="s">
        <v>190</v>
      </c>
      <c r="E91" s="44" t="s">
        <v>191</v>
      </c>
      <c r="F91" s="28"/>
      <c r="G91" s="28"/>
    </row>
    <row r="92" spans="1:12" ht="60" x14ac:dyDescent="0.25">
      <c r="A92" s="42">
        <v>6</v>
      </c>
      <c r="B92" s="131" t="s">
        <v>105</v>
      </c>
      <c r="C92" s="43" t="s">
        <v>106</v>
      </c>
      <c r="D92" s="44" t="s">
        <v>192</v>
      </c>
      <c r="E92" s="44" t="s">
        <v>193</v>
      </c>
      <c r="F92" s="28"/>
      <c r="G92" s="28"/>
    </row>
    <row r="93" spans="1:12" ht="60" x14ac:dyDescent="0.25">
      <c r="A93" s="42">
        <v>7</v>
      </c>
      <c r="B93" s="131"/>
      <c r="C93" s="43" t="s">
        <v>107</v>
      </c>
      <c r="D93" s="44" t="s">
        <v>194</v>
      </c>
      <c r="E93" s="44" t="s">
        <v>195</v>
      </c>
      <c r="F93" s="28"/>
      <c r="G93" s="28"/>
    </row>
    <row r="94" spans="1:12" ht="45" x14ac:dyDescent="0.25">
      <c r="A94" s="42">
        <v>8</v>
      </c>
      <c r="B94" s="42" t="s">
        <v>108</v>
      </c>
      <c r="C94" s="43" t="s">
        <v>109</v>
      </c>
      <c r="D94" s="44" t="s">
        <v>196</v>
      </c>
      <c r="E94" s="44" t="s">
        <v>197</v>
      </c>
      <c r="F94" s="28"/>
      <c r="G94" s="28"/>
    </row>
    <row r="95" spans="1:12" ht="18" x14ac:dyDescent="0.25">
      <c r="A95" s="111" t="s">
        <v>111</v>
      </c>
      <c r="B95" s="111"/>
      <c r="C95" s="111"/>
      <c r="D95" s="111"/>
      <c r="E95" s="111"/>
      <c r="G95" s="41">
        <v>43586</v>
      </c>
    </row>
    <row r="96" spans="1:12" ht="15.75" customHeight="1" x14ac:dyDescent="0.25">
      <c r="A96" s="114"/>
      <c r="B96" s="115" t="s">
        <v>8</v>
      </c>
      <c r="C96" s="40" t="s">
        <v>11</v>
      </c>
      <c r="D96" s="40" t="s">
        <v>168</v>
      </c>
      <c r="E96" s="40" t="s">
        <v>169</v>
      </c>
      <c r="H96">
        <f>277/1000</f>
        <v>0.27700000000000002</v>
      </c>
      <c r="I96">
        <f>SQRT(3)</f>
        <v>1.7320508075688772</v>
      </c>
      <c r="J96">
        <v>11</v>
      </c>
      <c r="K96">
        <v>0.9</v>
      </c>
      <c r="L96">
        <f>H96*I96*J96*K96</f>
        <v>4.7498029295961324</v>
      </c>
    </row>
    <row r="97" spans="1:5" ht="15.75" x14ac:dyDescent="0.25">
      <c r="A97" s="114"/>
      <c r="B97" s="116"/>
      <c r="C97" s="40" t="s">
        <v>12</v>
      </c>
      <c r="D97" s="40" t="s">
        <v>170</v>
      </c>
      <c r="E97" s="40" t="s">
        <v>171</v>
      </c>
    </row>
    <row r="98" spans="1:5" ht="15.75" x14ac:dyDescent="0.25">
      <c r="A98" s="114"/>
      <c r="B98" s="117"/>
      <c r="C98" s="40" t="s">
        <v>13</v>
      </c>
      <c r="D98" s="40" t="s">
        <v>172</v>
      </c>
      <c r="E98" s="40" t="s">
        <v>173</v>
      </c>
    </row>
    <row r="99" spans="1:5" ht="31.5" x14ac:dyDescent="0.25">
      <c r="A99" s="40"/>
      <c r="B99" s="40" t="s">
        <v>10</v>
      </c>
      <c r="C99" s="40" t="s">
        <v>5</v>
      </c>
      <c r="D99" s="40" t="s">
        <v>174</v>
      </c>
      <c r="E99" s="40" t="s">
        <v>175</v>
      </c>
    </row>
    <row r="100" spans="1:5" ht="31.5" x14ac:dyDescent="0.25">
      <c r="A100" s="40"/>
      <c r="B100" s="40" t="s">
        <v>6</v>
      </c>
      <c r="C100" s="40" t="s">
        <v>7</v>
      </c>
      <c r="D100" s="40" t="s">
        <v>176</v>
      </c>
      <c r="E100" s="40" t="s">
        <v>112</v>
      </c>
    </row>
    <row r="101" spans="1:5" ht="15.75" x14ac:dyDescent="0.25">
      <c r="A101" s="114"/>
      <c r="B101" s="115" t="s">
        <v>9</v>
      </c>
      <c r="C101" s="40" t="s">
        <v>177</v>
      </c>
      <c r="D101" s="40" t="s">
        <v>178</v>
      </c>
      <c r="E101" s="40" t="s">
        <v>179</v>
      </c>
    </row>
    <row r="102" spans="1:5" ht="15.75" x14ac:dyDescent="0.25">
      <c r="A102" s="114"/>
      <c r="B102" s="117"/>
      <c r="C102" s="40" t="s">
        <v>180</v>
      </c>
      <c r="D102" s="40" t="s">
        <v>181</v>
      </c>
      <c r="E102" s="40" t="s">
        <v>182</v>
      </c>
    </row>
    <row r="103" spans="1:5" ht="18.75" thickBot="1" x14ac:dyDescent="0.3">
      <c r="A103" s="111" t="s">
        <v>113</v>
      </c>
      <c r="B103" s="111"/>
      <c r="C103" s="111"/>
      <c r="D103" s="111"/>
      <c r="E103" s="111"/>
    </row>
    <row r="104" spans="1:5" ht="16.5" thickBot="1" x14ac:dyDescent="0.3">
      <c r="A104" s="166"/>
      <c r="B104" s="169" t="s">
        <v>329</v>
      </c>
      <c r="C104" s="162" t="s">
        <v>17</v>
      </c>
      <c r="D104" s="163">
        <v>45</v>
      </c>
      <c r="E104" s="163">
        <v>30</v>
      </c>
    </row>
    <row r="105" spans="1:5" ht="16.5" thickBot="1" x14ac:dyDescent="0.3">
      <c r="A105" s="167"/>
      <c r="B105" s="170"/>
      <c r="C105" s="164" t="s">
        <v>17</v>
      </c>
      <c r="D105" s="165">
        <v>65</v>
      </c>
      <c r="E105" s="165">
        <v>50</v>
      </c>
    </row>
    <row r="106" spans="1:5" ht="16.5" thickBot="1" x14ac:dyDescent="0.3">
      <c r="A106" s="168"/>
      <c r="B106" s="171"/>
      <c r="C106" s="164" t="s">
        <v>330</v>
      </c>
      <c r="D106" s="165">
        <v>146</v>
      </c>
      <c r="E106" s="165">
        <v>120</v>
      </c>
    </row>
    <row r="107" spans="1:5" s="46" customFormat="1" ht="16.5" thickBot="1" x14ac:dyDescent="0.3">
      <c r="A107" s="82"/>
      <c r="B107" s="173" t="s">
        <v>114</v>
      </c>
      <c r="C107" s="164" t="s">
        <v>17</v>
      </c>
      <c r="D107" s="165">
        <v>80</v>
      </c>
      <c r="E107" s="165">
        <v>30</v>
      </c>
    </row>
    <row r="108" spans="1:5" s="46" customFormat="1" ht="16.5" thickBot="1" x14ac:dyDescent="0.3">
      <c r="A108" s="82"/>
      <c r="B108" s="174"/>
      <c r="C108" s="164" t="s">
        <v>18</v>
      </c>
      <c r="D108" s="165">
        <v>80</v>
      </c>
      <c r="E108" s="165">
        <v>38</v>
      </c>
    </row>
    <row r="109" spans="1:5" s="46" customFormat="1" ht="16.5" thickBot="1" x14ac:dyDescent="0.3">
      <c r="A109" s="82"/>
      <c r="B109" s="175"/>
      <c r="C109" s="164" t="s">
        <v>331</v>
      </c>
      <c r="D109" s="165">
        <v>107</v>
      </c>
      <c r="E109" s="165">
        <v>39</v>
      </c>
    </row>
    <row r="110" spans="1:5" s="46" customFormat="1" ht="16.5" thickBot="1" x14ac:dyDescent="0.3">
      <c r="A110" s="82"/>
      <c r="B110" s="173" t="s">
        <v>115</v>
      </c>
      <c r="C110" s="164" t="s">
        <v>332</v>
      </c>
      <c r="D110" s="165">
        <v>91</v>
      </c>
      <c r="E110" s="165">
        <v>35</v>
      </c>
    </row>
    <row r="111" spans="1:5" s="46" customFormat="1" ht="16.5" thickBot="1" x14ac:dyDescent="0.3">
      <c r="A111" s="82"/>
      <c r="B111" s="175"/>
      <c r="C111" s="164" t="s">
        <v>333</v>
      </c>
      <c r="D111" s="165">
        <v>92</v>
      </c>
      <c r="E111" s="165">
        <v>48</v>
      </c>
    </row>
    <row r="112" spans="1:5" s="46" customFormat="1" ht="16.5" thickBot="1" x14ac:dyDescent="0.3">
      <c r="A112" s="82"/>
      <c r="B112" s="173" t="s">
        <v>116</v>
      </c>
      <c r="C112" s="164" t="s">
        <v>334</v>
      </c>
      <c r="D112" s="165">
        <v>143</v>
      </c>
      <c r="E112" s="165">
        <v>73</v>
      </c>
    </row>
    <row r="113" spans="1:12" s="46" customFormat="1" ht="16.5" thickBot="1" x14ac:dyDescent="0.3">
      <c r="A113" s="82"/>
      <c r="B113" s="175"/>
      <c r="C113" s="164" t="s">
        <v>335</v>
      </c>
      <c r="D113" s="165">
        <v>40</v>
      </c>
      <c r="E113" s="165">
        <v>19</v>
      </c>
    </row>
    <row r="114" spans="1:12" s="46" customFormat="1" ht="16.5" thickBot="1" x14ac:dyDescent="0.3">
      <c r="A114" s="82"/>
      <c r="B114" s="173" t="s">
        <v>117</v>
      </c>
      <c r="C114" s="164" t="s">
        <v>17</v>
      </c>
      <c r="D114" s="165">
        <v>95</v>
      </c>
      <c r="E114" s="165">
        <v>60</v>
      </c>
    </row>
    <row r="115" spans="1:12" s="46" customFormat="1" ht="16.5" thickBot="1" x14ac:dyDescent="0.3">
      <c r="A115" s="82"/>
      <c r="B115" s="175"/>
      <c r="C115" s="164" t="s">
        <v>18</v>
      </c>
      <c r="D115" s="165">
        <v>96</v>
      </c>
      <c r="E115" s="165">
        <v>65</v>
      </c>
    </row>
    <row r="116" spans="1:12" s="46" customFormat="1" ht="16.5" thickBot="1" x14ac:dyDescent="0.3">
      <c r="A116" s="82"/>
      <c r="B116" s="173" t="s">
        <v>118</v>
      </c>
      <c r="C116" s="164" t="s">
        <v>17</v>
      </c>
      <c r="D116" s="165">
        <v>90</v>
      </c>
      <c r="E116" s="165">
        <v>50</v>
      </c>
    </row>
    <row r="117" spans="1:12" ht="16.5" thickBot="1" x14ac:dyDescent="0.3">
      <c r="A117" s="112"/>
      <c r="B117" s="175"/>
      <c r="C117" s="164" t="s">
        <v>336</v>
      </c>
      <c r="D117" s="176" t="s">
        <v>337</v>
      </c>
      <c r="E117" s="177"/>
    </row>
    <row r="118" spans="1:12" ht="16.5" thickBot="1" x14ac:dyDescent="0.3">
      <c r="A118" s="161"/>
      <c r="B118" s="172" t="s">
        <v>119</v>
      </c>
      <c r="C118" s="164" t="s">
        <v>332</v>
      </c>
      <c r="D118" s="165">
        <v>121</v>
      </c>
      <c r="E118" s="165">
        <v>105</v>
      </c>
    </row>
    <row r="119" spans="1:12" ht="16.5" thickBot="1" x14ac:dyDescent="0.3">
      <c r="A119" s="113"/>
      <c r="B119" s="172" t="s">
        <v>338</v>
      </c>
      <c r="C119" s="164" t="s">
        <v>234</v>
      </c>
      <c r="D119" s="165">
        <v>90</v>
      </c>
      <c r="E119" s="165">
        <v>70</v>
      </c>
    </row>
    <row r="120" spans="1:12" ht="18" x14ac:dyDescent="0.25">
      <c r="A120" s="111" t="s">
        <v>120</v>
      </c>
      <c r="B120" s="111"/>
      <c r="C120" s="111"/>
      <c r="D120" s="111"/>
      <c r="E120" s="111"/>
      <c r="G120" s="41">
        <v>43586</v>
      </c>
    </row>
    <row r="121" spans="1:12" ht="31.5" x14ac:dyDescent="0.25">
      <c r="A121" s="91">
        <v>1</v>
      </c>
      <c r="B121" s="85" t="s">
        <v>121</v>
      </c>
      <c r="C121" s="87" t="s">
        <v>122</v>
      </c>
      <c r="D121" s="58" t="s">
        <v>305</v>
      </c>
      <c r="E121" s="58" t="s">
        <v>306</v>
      </c>
      <c r="F121" s="31"/>
    </row>
    <row r="122" spans="1:12" ht="31.5" x14ac:dyDescent="0.25">
      <c r="A122" s="92"/>
      <c r="B122" s="86"/>
      <c r="C122" s="88"/>
      <c r="D122" s="58" t="s">
        <v>307</v>
      </c>
      <c r="E122" s="58" t="s">
        <v>308</v>
      </c>
      <c r="F122" s="31"/>
    </row>
    <row r="123" spans="1:12" ht="31.5" x14ac:dyDescent="0.25">
      <c r="A123" s="91">
        <v>2</v>
      </c>
      <c r="B123" s="85" t="s">
        <v>121</v>
      </c>
      <c r="C123" s="87" t="s">
        <v>123</v>
      </c>
      <c r="D123" s="58" t="s">
        <v>309</v>
      </c>
      <c r="E123" s="58" t="s">
        <v>310</v>
      </c>
      <c r="F123" s="31"/>
      <c r="G123">
        <v>252</v>
      </c>
      <c r="H123" s="46">
        <f>G123/1000</f>
        <v>0.252</v>
      </c>
      <c r="I123" s="46">
        <f>SQRT(3)</f>
        <v>1.7320508075688772</v>
      </c>
      <c r="J123" s="46">
        <v>11</v>
      </c>
      <c r="K123" s="46">
        <v>0.97</v>
      </c>
      <c r="L123" s="46">
        <f>H123*I123*J123*K123</f>
        <v>4.6572074934234999</v>
      </c>
    </row>
    <row r="124" spans="1:12" ht="31.5" x14ac:dyDescent="0.25">
      <c r="A124" s="92"/>
      <c r="B124" s="86"/>
      <c r="C124" s="88"/>
      <c r="D124" s="58" t="s">
        <v>311</v>
      </c>
      <c r="E124" s="58" t="s">
        <v>312</v>
      </c>
      <c r="F124" s="31"/>
    </row>
    <row r="125" spans="1:12" ht="16.5" thickBot="1" x14ac:dyDescent="0.3">
      <c r="A125" s="93" t="s">
        <v>313</v>
      </c>
      <c r="B125" s="94"/>
      <c r="C125" s="94"/>
      <c r="D125" s="94"/>
      <c r="E125" s="94"/>
      <c r="F125" s="31"/>
    </row>
    <row r="126" spans="1:12" ht="32.25" thickBot="1" x14ac:dyDescent="0.3">
      <c r="A126" s="89">
        <v>3</v>
      </c>
      <c r="B126" s="97" t="s">
        <v>124</v>
      </c>
      <c r="C126" s="97" t="s">
        <v>125</v>
      </c>
      <c r="D126" s="83" t="s">
        <v>314</v>
      </c>
      <c r="E126" s="84" t="s">
        <v>315</v>
      </c>
      <c r="F126" s="31"/>
    </row>
    <row r="127" spans="1:12" ht="16.5" thickBot="1" x14ac:dyDescent="0.3">
      <c r="A127" s="90"/>
      <c r="B127" s="98"/>
      <c r="C127" s="98"/>
      <c r="D127" s="83" t="s">
        <v>316</v>
      </c>
      <c r="E127" s="84" t="s">
        <v>317</v>
      </c>
      <c r="F127" s="31"/>
    </row>
    <row r="128" spans="1:12" s="46" customFormat="1" ht="15.75" x14ac:dyDescent="0.25">
      <c r="A128" s="95" t="s">
        <v>318</v>
      </c>
      <c r="B128" s="96"/>
      <c r="C128" s="96"/>
      <c r="D128" s="96"/>
      <c r="E128" s="96"/>
      <c r="F128" s="31"/>
    </row>
    <row r="129" spans="1:7" s="46" customFormat="1" ht="15.75" x14ac:dyDescent="0.25">
      <c r="A129" s="99">
        <v>4</v>
      </c>
      <c r="B129" s="87" t="s">
        <v>319</v>
      </c>
      <c r="C129" s="87" t="s">
        <v>125</v>
      </c>
      <c r="D129" s="32" t="s">
        <v>320</v>
      </c>
      <c r="E129" s="58" t="s">
        <v>321</v>
      </c>
      <c r="F129" s="31"/>
    </row>
    <row r="130" spans="1:7" s="46" customFormat="1" ht="15.75" x14ac:dyDescent="0.25">
      <c r="A130" s="99"/>
      <c r="B130" s="88"/>
      <c r="C130" s="88"/>
      <c r="D130" s="32" t="s">
        <v>322</v>
      </c>
      <c r="E130" s="58" t="s">
        <v>323</v>
      </c>
      <c r="F130" s="31"/>
    </row>
    <row r="131" spans="1:7" s="46" customFormat="1" ht="15.75" x14ac:dyDescent="0.25">
      <c r="A131" s="89">
        <v>5</v>
      </c>
      <c r="B131" s="87" t="s">
        <v>324</v>
      </c>
      <c r="C131" s="87" t="s">
        <v>126</v>
      </c>
      <c r="D131" s="32" t="s">
        <v>325</v>
      </c>
      <c r="E131" s="58" t="s">
        <v>326</v>
      </c>
      <c r="F131" s="31"/>
    </row>
    <row r="132" spans="1:7" s="46" customFormat="1" ht="15.75" x14ac:dyDescent="0.25">
      <c r="A132" s="90"/>
      <c r="B132" s="88"/>
      <c r="C132" s="88"/>
      <c r="D132" s="58" t="s">
        <v>327</v>
      </c>
      <c r="E132" s="58" t="s">
        <v>328</v>
      </c>
      <c r="F132" s="31"/>
    </row>
    <row r="133" spans="1:7" ht="18" x14ac:dyDescent="0.25">
      <c r="A133" s="102" t="s">
        <v>127</v>
      </c>
      <c r="B133" s="102"/>
      <c r="C133" s="102"/>
      <c r="D133" s="102"/>
      <c r="E133" s="102"/>
      <c r="G133" s="41">
        <v>43586</v>
      </c>
    </row>
    <row r="134" spans="1:7" ht="15.75" x14ac:dyDescent="0.25">
      <c r="A134" s="33"/>
      <c r="B134" s="104" t="s">
        <v>128</v>
      </c>
      <c r="C134" s="32" t="s">
        <v>129</v>
      </c>
      <c r="D134" s="34" t="s">
        <v>240</v>
      </c>
      <c r="E134" s="34" t="s">
        <v>241</v>
      </c>
      <c r="F134" s="100" t="s">
        <v>31</v>
      </c>
    </row>
    <row r="135" spans="1:7" ht="15.75" x14ac:dyDescent="0.25">
      <c r="A135" s="33"/>
      <c r="B135" s="104"/>
      <c r="C135" s="32" t="s">
        <v>130</v>
      </c>
      <c r="D135" s="34" t="s">
        <v>143</v>
      </c>
      <c r="E135" s="34" t="s">
        <v>242</v>
      </c>
      <c r="F135" s="101"/>
    </row>
    <row r="136" spans="1:7" s="46" customFormat="1" ht="15.75" x14ac:dyDescent="0.25">
      <c r="A136" s="33"/>
      <c r="B136" s="66"/>
      <c r="C136" s="32" t="s">
        <v>132</v>
      </c>
      <c r="D136" s="66" t="s">
        <v>243</v>
      </c>
      <c r="E136" s="67" t="s">
        <v>244</v>
      </c>
      <c r="F136" s="100" t="s">
        <v>31</v>
      </c>
    </row>
    <row r="137" spans="1:7" ht="15.75" x14ac:dyDescent="0.25">
      <c r="A137" s="33"/>
      <c r="B137" s="104" t="s">
        <v>131</v>
      </c>
      <c r="C137" s="32" t="s">
        <v>245</v>
      </c>
      <c r="D137" s="34" t="s">
        <v>247</v>
      </c>
      <c r="E137" s="67" t="s">
        <v>248</v>
      </c>
      <c r="F137" s="101"/>
    </row>
    <row r="138" spans="1:7" ht="15.75" x14ac:dyDescent="0.25">
      <c r="A138" s="33"/>
      <c r="B138" s="104"/>
      <c r="C138" s="32" t="s">
        <v>246</v>
      </c>
      <c r="D138" s="34" t="s">
        <v>249</v>
      </c>
      <c r="E138" s="34" t="s">
        <v>250</v>
      </c>
      <c r="F138" s="100" t="s">
        <v>31</v>
      </c>
    </row>
    <row r="139" spans="1:7" ht="15.75" x14ac:dyDescent="0.25">
      <c r="A139" s="33"/>
      <c r="B139" s="104"/>
      <c r="C139" s="32" t="s">
        <v>132</v>
      </c>
      <c r="D139" s="34" t="s">
        <v>251</v>
      </c>
      <c r="E139" s="34" t="s">
        <v>252</v>
      </c>
      <c r="F139" s="101"/>
    </row>
    <row r="140" spans="1:7" ht="15.75" x14ac:dyDescent="0.25">
      <c r="A140" s="33"/>
      <c r="B140" s="104" t="s">
        <v>133</v>
      </c>
      <c r="C140" s="32" t="s">
        <v>134</v>
      </c>
      <c r="D140" s="34" t="s">
        <v>205</v>
      </c>
      <c r="E140" s="34" t="s">
        <v>247</v>
      </c>
      <c r="F140" s="100" t="s">
        <v>31</v>
      </c>
    </row>
    <row r="141" spans="1:7" ht="15.75" x14ac:dyDescent="0.25">
      <c r="A141" s="33"/>
      <c r="B141" s="104"/>
      <c r="C141" s="32" t="s">
        <v>135</v>
      </c>
      <c r="D141" s="34" t="s">
        <v>253</v>
      </c>
      <c r="E141" s="34" t="s">
        <v>254</v>
      </c>
      <c r="F141" s="101"/>
    </row>
    <row r="142" spans="1:7" ht="15.75" x14ac:dyDescent="0.25">
      <c r="A142" s="33"/>
      <c r="B142" s="104"/>
      <c r="C142" s="32" t="s">
        <v>132</v>
      </c>
      <c r="D142" s="34" t="s">
        <v>255</v>
      </c>
      <c r="E142" s="34" t="s">
        <v>256</v>
      </c>
      <c r="F142" s="100" t="s">
        <v>31</v>
      </c>
    </row>
    <row r="143" spans="1:7" ht="15.75" x14ac:dyDescent="0.25">
      <c r="A143" s="33"/>
      <c r="B143" s="104" t="s">
        <v>136</v>
      </c>
      <c r="C143" s="32" t="s">
        <v>137</v>
      </c>
      <c r="D143" s="34" t="s">
        <v>257</v>
      </c>
      <c r="E143" s="34" t="s">
        <v>258</v>
      </c>
      <c r="F143" s="101"/>
    </row>
    <row r="144" spans="1:7" ht="15.75" x14ac:dyDescent="0.25">
      <c r="A144" s="33"/>
      <c r="B144" s="104"/>
      <c r="C144" s="32" t="s">
        <v>135</v>
      </c>
      <c r="D144" s="35" t="s">
        <v>144</v>
      </c>
      <c r="E144" s="35" t="s">
        <v>144</v>
      </c>
      <c r="F144" s="100" t="s">
        <v>31</v>
      </c>
    </row>
    <row r="145" spans="1:7" ht="15.75" x14ac:dyDescent="0.25">
      <c r="A145" s="33"/>
      <c r="B145" s="104" t="s">
        <v>138</v>
      </c>
      <c r="C145" s="32" t="s">
        <v>139</v>
      </c>
      <c r="D145" s="34" t="s">
        <v>259</v>
      </c>
      <c r="E145" s="34" t="s">
        <v>250</v>
      </c>
      <c r="F145" s="101"/>
    </row>
    <row r="146" spans="1:7" ht="15.75" customHeight="1" x14ac:dyDescent="0.25">
      <c r="A146" s="33"/>
      <c r="B146" s="104"/>
      <c r="C146" s="32" t="s">
        <v>135</v>
      </c>
      <c r="D146" s="34" t="s">
        <v>142</v>
      </c>
      <c r="E146" s="34" t="s">
        <v>260</v>
      </c>
    </row>
    <row r="147" spans="1:7" ht="15.75" x14ac:dyDescent="0.25">
      <c r="A147" s="33"/>
      <c r="B147" s="104" t="s">
        <v>140</v>
      </c>
      <c r="C147" s="32" t="s">
        <v>139</v>
      </c>
      <c r="D147" s="34" t="s">
        <v>261</v>
      </c>
      <c r="E147" s="34" t="s">
        <v>262</v>
      </c>
      <c r="F147" s="100" t="s">
        <v>31</v>
      </c>
    </row>
    <row r="148" spans="1:7" ht="15.75" x14ac:dyDescent="0.25">
      <c r="A148" s="33"/>
      <c r="B148" s="104"/>
      <c r="C148" s="32" t="s">
        <v>135</v>
      </c>
      <c r="D148" s="34" t="s">
        <v>141</v>
      </c>
      <c r="E148" s="34" t="s">
        <v>263</v>
      </c>
      <c r="F148" s="101"/>
    </row>
    <row r="149" spans="1:7" ht="18" x14ac:dyDescent="0.25">
      <c r="A149" s="111" t="s">
        <v>163</v>
      </c>
      <c r="B149" s="111"/>
      <c r="C149" s="111"/>
      <c r="D149" s="111"/>
      <c r="E149" s="111"/>
      <c r="G149" s="41">
        <v>43586</v>
      </c>
    </row>
    <row r="150" spans="1:7" ht="17.25" x14ac:dyDescent="0.25">
      <c r="A150" s="36"/>
      <c r="B150" s="151" t="s">
        <v>145</v>
      </c>
      <c r="C150" s="152"/>
      <c r="D150" s="152"/>
      <c r="E150" s="153"/>
    </row>
    <row r="151" spans="1:7" ht="15" customHeight="1" x14ac:dyDescent="0.25">
      <c r="A151" s="37">
        <v>1</v>
      </c>
      <c r="B151" s="154" t="s">
        <v>146</v>
      </c>
      <c r="C151" s="68" t="s">
        <v>147</v>
      </c>
      <c r="D151" s="68">
        <v>9.1999999999999993</v>
      </c>
      <c r="E151" s="69">
        <v>8.6999999999999993</v>
      </c>
    </row>
    <row r="152" spans="1:7" ht="15" customHeight="1" x14ac:dyDescent="0.25">
      <c r="A152" s="37">
        <v>2</v>
      </c>
      <c r="B152" s="155"/>
      <c r="C152" s="68" t="s">
        <v>148</v>
      </c>
      <c r="D152" s="68">
        <v>8.9</v>
      </c>
      <c r="E152" s="69">
        <v>8.5</v>
      </c>
    </row>
    <row r="153" spans="1:7" ht="15" customHeight="1" x14ac:dyDescent="0.25">
      <c r="A153" s="37">
        <v>3</v>
      </c>
      <c r="B153" s="155"/>
      <c r="C153" s="68" t="s">
        <v>149</v>
      </c>
      <c r="D153" s="68">
        <v>9.9</v>
      </c>
      <c r="E153" s="69">
        <v>9.5</v>
      </c>
    </row>
    <row r="154" spans="1:7" ht="15" customHeight="1" x14ac:dyDescent="0.25">
      <c r="A154" s="37">
        <v>4</v>
      </c>
      <c r="B154" s="156"/>
      <c r="C154" s="68" t="s">
        <v>150</v>
      </c>
      <c r="D154" s="68">
        <v>6.6</v>
      </c>
      <c r="E154" s="69">
        <v>6.4</v>
      </c>
    </row>
    <row r="155" spans="1:7" ht="18.75" x14ac:dyDescent="0.25">
      <c r="A155" s="37"/>
      <c r="B155" s="157" t="s">
        <v>151</v>
      </c>
      <c r="C155" s="158"/>
      <c r="D155" s="158"/>
      <c r="E155" s="159"/>
    </row>
    <row r="156" spans="1:7" ht="17.25" x14ac:dyDescent="0.25">
      <c r="A156" s="38">
        <v>1</v>
      </c>
      <c r="B156" s="160" t="s">
        <v>152</v>
      </c>
      <c r="C156" s="70" t="s">
        <v>153</v>
      </c>
      <c r="D156" s="70">
        <f>6.3*79%</f>
        <v>4.9770000000000003</v>
      </c>
      <c r="E156" s="70">
        <f>6.3*87%</f>
        <v>5.4809999999999999</v>
      </c>
    </row>
    <row r="157" spans="1:7" ht="17.25" x14ac:dyDescent="0.25">
      <c r="A157" s="38">
        <v>2</v>
      </c>
      <c r="B157" s="160"/>
      <c r="C157" s="70" t="s">
        <v>154</v>
      </c>
      <c r="D157" s="70">
        <f>8*77%</f>
        <v>6.16</v>
      </c>
      <c r="E157" s="70">
        <f>8*65%</f>
        <v>5.2</v>
      </c>
    </row>
    <row r="158" spans="1:7" ht="17.25" x14ac:dyDescent="0.25">
      <c r="A158" s="38">
        <v>3</v>
      </c>
      <c r="B158" s="160"/>
      <c r="C158" s="70" t="s">
        <v>16</v>
      </c>
      <c r="D158" s="70">
        <f>10*87%</f>
        <v>8.6999999999999993</v>
      </c>
      <c r="E158" s="70">
        <f>10*75%</f>
        <v>7.5</v>
      </c>
    </row>
    <row r="159" spans="1:7" ht="18.75" x14ac:dyDescent="0.25">
      <c r="A159" s="38"/>
      <c r="B159" s="157" t="s">
        <v>155</v>
      </c>
      <c r="C159" s="158"/>
      <c r="D159" s="158"/>
      <c r="E159" s="159"/>
    </row>
    <row r="160" spans="1:7" ht="15" customHeight="1" x14ac:dyDescent="0.25">
      <c r="A160" s="37">
        <v>1</v>
      </c>
      <c r="B160" s="160" t="s">
        <v>156</v>
      </c>
      <c r="C160" s="68" t="s">
        <v>157</v>
      </c>
      <c r="D160" s="68">
        <v>7.03</v>
      </c>
      <c r="E160" s="68">
        <v>6.3440000000000003</v>
      </c>
    </row>
    <row r="161" spans="1:7" ht="15" customHeight="1" x14ac:dyDescent="0.25">
      <c r="A161" s="37">
        <v>2</v>
      </c>
      <c r="B161" s="160"/>
      <c r="C161" s="68" t="s">
        <v>15</v>
      </c>
      <c r="D161" s="68">
        <v>5.48</v>
      </c>
      <c r="E161" s="68">
        <v>4.8</v>
      </c>
    </row>
    <row r="162" spans="1:7" ht="15" customHeight="1" x14ac:dyDescent="0.25">
      <c r="A162" s="37">
        <v>3</v>
      </c>
      <c r="B162" s="160"/>
      <c r="C162" s="68" t="s">
        <v>16</v>
      </c>
      <c r="D162" s="68">
        <v>9.6</v>
      </c>
      <c r="E162" s="68">
        <v>7.77</v>
      </c>
    </row>
    <row r="163" spans="1:7" ht="18.75" x14ac:dyDescent="0.25">
      <c r="A163" s="38"/>
      <c r="B163" s="157" t="s">
        <v>158</v>
      </c>
      <c r="C163" s="158"/>
      <c r="D163" s="158"/>
      <c r="E163" s="159"/>
    </row>
    <row r="164" spans="1:7" ht="15" customHeight="1" x14ac:dyDescent="0.25">
      <c r="A164" s="7">
        <v>1</v>
      </c>
      <c r="B164" s="148" t="s">
        <v>159</v>
      </c>
      <c r="C164" s="71" t="s">
        <v>153</v>
      </c>
      <c r="D164" s="72">
        <v>3.52</v>
      </c>
      <c r="E164" s="73">
        <v>3.2</v>
      </c>
    </row>
    <row r="165" spans="1:7" ht="15" customHeight="1" x14ac:dyDescent="0.25">
      <c r="A165" s="7">
        <v>2</v>
      </c>
      <c r="B165" s="149"/>
      <c r="C165" s="71" t="s">
        <v>160</v>
      </c>
      <c r="D165" s="71">
        <v>4.5599999999999996</v>
      </c>
      <c r="E165" s="74">
        <v>4.22</v>
      </c>
    </row>
    <row r="166" spans="1:7" ht="15" customHeight="1" x14ac:dyDescent="0.25">
      <c r="A166" s="7">
        <v>3</v>
      </c>
      <c r="B166" s="150"/>
      <c r="C166" s="71" t="s">
        <v>161</v>
      </c>
      <c r="D166" s="71">
        <v>6.42</v>
      </c>
      <c r="E166" s="74">
        <v>6.12</v>
      </c>
    </row>
    <row r="167" spans="1:7" ht="15" customHeight="1" x14ac:dyDescent="0.25">
      <c r="A167" s="7">
        <v>4</v>
      </c>
      <c r="B167" s="148" t="s">
        <v>162</v>
      </c>
      <c r="C167" s="71" t="s">
        <v>153</v>
      </c>
      <c r="D167" s="71">
        <v>2.145</v>
      </c>
      <c r="E167" s="74">
        <v>2.1</v>
      </c>
    </row>
    <row r="168" spans="1:7" s="46" customFormat="1" ht="15" customHeight="1" x14ac:dyDescent="0.25">
      <c r="A168" s="7"/>
      <c r="B168" s="149"/>
      <c r="C168" s="71" t="s">
        <v>160</v>
      </c>
      <c r="D168" s="71">
        <v>6.31</v>
      </c>
      <c r="E168" s="74">
        <v>6.23</v>
      </c>
    </row>
    <row r="169" spans="1:7" ht="15" customHeight="1" x14ac:dyDescent="0.25">
      <c r="A169" s="7">
        <v>5</v>
      </c>
      <c r="B169" s="150"/>
      <c r="C169" s="71" t="s">
        <v>161</v>
      </c>
      <c r="D169" s="71">
        <v>2.2000000000000002</v>
      </c>
      <c r="E169" s="74">
        <v>2.02</v>
      </c>
    </row>
    <row r="170" spans="1:7" ht="18" x14ac:dyDescent="0.25">
      <c r="A170" s="102" t="s">
        <v>228</v>
      </c>
      <c r="B170" s="102"/>
      <c r="C170" s="102"/>
      <c r="D170" s="102"/>
      <c r="E170" s="102"/>
      <c r="G170" s="41">
        <v>43586</v>
      </c>
    </row>
    <row r="171" spans="1:7" ht="31.5" x14ac:dyDescent="0.25">
      <c r="A171" s="57">
        <v>1</v>
      </c>
      <c r="B171" s="58" t="s">
        <v>229</v>
      </c>
      <c r="C171" s="32" t="s">
        <v>230</v>
      </c>
      <c r="D171" s="57">
        <v>29.7</v>
      </c>
      <c r="E171" s="57">
        <v>25.7</v>
      </c>
    </row>
    <row r="172" spans="1:7" ht="31.5" x14ac:dyDescent="0.25">
      <c r="A172" s="57">
        <v>2</v>
      </c>
      <c r="B172" s="58" t="s">
        <v>229</v>
      </c>
      <c r="C172" s="32" t="s">
        <v>231</v>
      </c>
      <c r="D172" s="57">
        <v>29.1</v>
      </c>
      <c r="E172" s="57">
        <v>24.6</v>
      </c>
    </row>
    <row r="173" spans="1:7" ht="31.5" x14ac:dyDescent="0.25">
      <c r="A173" s="57">
        <v>3</v>
      </c>
      <c r="B173" s="58" t="s">
        <v>229</v>
      </c>
      <c r="C173" s="32" t="s">
        <v>232</v>
      </c>
      <c r="D173" s="57">
        <v>37.1</v>
      </c>
      <c r="E173" s="57">
        <v>31.4</v>
      </c>
    </row>
    <row r="174" spans="1:7" ht="15.75" x14ac:dyDescent="0.25">
      <c r="A174" s="57">
        <v>4</v>
      </c>
      <c r="B174" s="58" t="s">
        <v>233</v>
      </c>
      <c r="C174" s="32" t="s">
        <v>234</v>
      </c>
      <c r="D174" s="57">
        <v>4.8</v>
      </c>
      <c r="E174" s="57">
        <v>3.6</v>
      </c>
    </row>
    <row r="175" spans="1:7" ht="15.75" x14ac:dyDescent="0.25">
      <c r="A175" s="57">
        <v>5</v>
      </c>
      <c r="B175" s="58" t="s">
        <v>233</v>
      </c>
      <c r="C175" s="32" t="s">
        <v>147</v>
      </c>
      <c r="D175" s="57">
        <v>7.6</v>
      </c>
      <c r="E175" s="57">
        <v>5.9</v>
      </c>
    </row>
    <row r="176" spans="1:7" ht="15.75" x14ac:dyDescent="0.25">
      <c r="A176" s="57">
        <v>6</v>
      </c>
      <c r="B176" s="58" t="s">
        <v>233</v>
      </c>
      <c r="C176" s="32" t="s">
        <v>148</v>
      </c>
      <c r="D176" s="57">
        <v>7.3</v>
      </c>
      <c r="E176" s="57">
        <v>6.4</v>
      </c>
    </row>
    <row r="177" spans="1:5" ht="15.75" x14ac:dyDescent="0.25">
      <c r="A177" s="103" t="s">
        <v>235</v>
      </c>
      <c r="B177" s="103"/>
      <c r="C177" s="103"/>
      <c r="D177" s="103"/>
      <c r="E177" s="103"/>
    </row>
    <row r="178" spans="1:5" ht="31.5" x14ac:dyDescent="0.25">
      <c r="A178" s="59">
        <v>7</v>
      </c>
      <c r="B178" s="60" t="s">
        <v>35</v>
      </c>
      <c r="C178" s="61" t="s">
        <v>16</v>
      </c>
      <c r="D178" s="62">
        <v>6.17</v>
      </c>
      <c r="E178" s="62">
        <v>3.14</v>
      </c>
    </row>
    <row r="179" spans="1:5" ht="31.5" x14ac:dyDescent="0.25">
      <c r="A179" s="59">
        <v>8</v>
      </c>
      <c r="B179" s="60" t="s">
        <v>35</v>
      </c>
      <c r="C179" s="63" t="s">
        <v>14</v>
      </c>
      <c r="D179" s="62">
        <v>3.65</v>
      </c>
      <c r="E179" s="62">
        <v>2.1</v>
      </c>
    </row>
  </sheetData>
  <mergeCells count="96">
    <mergeCell ref="B145:B146"/>
    <mergeCell ref="B147:B148"/>
    <mergeCell ref="A133:E133"/>
    <mergeCell ref="B134:B135"/>
    <mergeCell ref="B137:B139"/>
    <mergeCell ref="A103:E103"/>
    <mergeCell ref="A104:A106"/>
    <mergeCell ref="B104:B106"/>
    <mergeCell ref="A117:A119"/>
    <mergeCell ref="B107:B109"/>
    <mergeCell ref="B110:B111"/>
    <mergeCell ref="B112:B113"/>
    <mergeCell ref="B114:B115"/>
    <mergeCell ref="B116:B117"/>
    <mergeCell ref="D117:E117"/>
    <mergeCell ref="B164:B166"/>
    <mergeCell ref="B167:B169"/>
    <mergeCell ref="A149:E149"/>
    <mergeCell ref="B150:E150"/>
    <mergeCell ref="B151:B154"/>
    <mergeCell ref="B155:E155"/>
    <mergeCell ref="B156:B158"/>
    <mergeCell ref="B159:E159"/>
    <mergeCell ref="B160:B162"/>
    <mergeCell ref="B163:E163"/>
    <mergeCell ref="F7:F9"/>
    <mergeCell ref="A6:E6"/>
    <mergeCell ref="A2:E2"/>
    <mergeCell ref="A3:A4"/>
    <mergeCell ref="B3:B4"/>
    <mergeCell ref="C3:C4"/>
    <mergeCell ref="D3:E3"/>
    <mergeCell ref="A19:E19"/>
    <mergeCell ref="A35:E35"/>
    <mergeCell ref="B14:B17"/>
    <mergeCell ref="B7:B8"/>
    <mergeCell ref="A7:A9"/>
    <mergeCell ref="A14:A18"/>
    <mergeCell ref="A13:E13"/>
    <mergeCell ref="F21:F22"/>
    <mergeCell ref="B24:B27"/>
    <mergeCell ref="F25:F26"/>
    <mergeCell ref="B28:B33"/>
    <mergeCell ref="F29:F32"/>
    <mergeCell ref="B96:B98"/>
    <mergeCell ref="A101:A102"/>
    <mergeCell ref="B36:B46"/>
    <mergeCell ref="A36:A46"/>
    <mergeCell ref="B20:B23"/>
    <mergeCell ref="B34:E34"/>
    <mergeCell ref="B52:B58"/>
    <mergeCell ref="A52:A58"/>
    <mergeCell ref="A49:A51"/>
    <mergeCell ref="B49:B51"/>
    <mergeCell ref="A48:E48"/>
    <mergeCell ref="B92:B93"/>
    <mergeCell ref="B87:B88"/>
    <mergeCell ref="B101:B102"/>
    <mergeCell ref="A170:E170"/>
    <mergeCell ref="A177:E177"/>
    <mergeCell ref="B140:B142"/>
    <mergeCell ref="B143:B144"/>
    <mergeCell ref="A59:E59"/>
    <mergeCell ref="B61:B63"/>
    <mergeCell ref="B66:B67"/>
    <mergeCell ref="B69:B70"/>
    <mergeCell ref="B73:B75"/>
    <mergeCell ref="A120:E120"/>
    <mergeCell ref="A86:E86"/>
    <mergeCell ref="A76:E76"/>
    <mergeCell ref="A95:E95"/>
    <mergeCell ref="A96:A98"/>
    <mergeCell ref="F144:F145"/>
    <mergeCell ref="F147:F148"/>
    <mergeCell ref="F134:F135"/>
    <mergeCell ref="F136:F137"/>
    <mergeCell ref="F138:F139"/>
    <mergeCell ref="F140:F141"/>
    <mergeCell ref="F142:F143"/>
    <mergeCell ref="A121:A122"/>
    <mergeCell ref="A123:A124"/>
    <mergeCell ref="A125:E125"/>
    <mergeCell ref="A128:E128"/>
    <mergeCell ref="B126:B127"/>
    <mergeCell ref="C126:C127"/>
    <mergeCell ref="A126:A127"/>
    <mergeCell ref="C121:C122"/>
    <mergeCell ref="B121:B122"/>
    <mergeCell ref="B123:B124"/>
    <mergeCell ref="C123:C124"/>
    <mergeCell ref="B131:B132"/>
    <mergeCell ref="C131:C132"/>
    <mergeCell ref="A131:A132"/>
    <mergeCell ref="B129:B130"/>
    <mergeCell ref="C129:C130"/>
    <mergeCell ref="A129:A130"/>
  </mergeCells>
  <pageMargins left="0.73" right="0.17" top="0.24" bottom="0.24" header="0.24" footer="0.2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abcde</dc:creator>
  <cp:lastModifiedBy>GED CE-D9</cp:lastModifiedBy>
  <cp:lastPrinted>2017-06-01T11:57:56Z</cp:lastPrinted>
  <dcterms:created xsi:type="dcterms:W3CDTF">2017-05-29T10:41:40Z</dcterms:created>
  <dcterms:modified xsi:type="dcterms:W3CDTF">2019-12-11T10:46:12Z</dcterms:modified>
</cp:coreProperties>
</file>