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ssumptions" sheetId="2" r:id="rId5"/>
    <sheet state="visible" name="Fixed Asset Register" sheetId="3" r:id="rId6"/>
    <sheet state="visible" name="Fixed Asset Balance" sheetId="4" r:id="rId7"/>
    <sheet state="visible" name="Depreciation" sheetId="5" r:id="rId8"/>
    <sheet state="visible" name="calc-1" sheetId="6" r:id="rId9"/>
    <sheet state="visible" name="Sales &amp; Cost" sheetId="7" r:id="rId10"/>
    <sheet state="visible" name="Purchases" sheetId="8" r:id="rId11"/>
    <sheet state="visible" name="Stocks" sheetId="9" r:id="rId12"/>
    <sheet state="visible" name="Collections" sheetId="10" r:id="rId13"/>
    <sheet state="visible" name="Cash Detailes" sheetId="11" r:id="rId14"/>
    <sheet state="visible" name="Balances" sheetId="12" r:id="rId15"/>
  </sheets>
  <definedNames/>
  <calcPr/>
</workbook>
</file>

<file path=xl/sharedStrings.xml><?xml version="1.0" encoding="utf-8"?>
<sst xmlns="http://schemas.openxmlformats.org/spreadsheetml/2006/main" count="452" uniqueCount="168">
  <si>
    <t>Description</t>
  </si>
  <si>
    <t>CustomWear Creations sells Customized T-shirts as follows</t>
  </si>
  <si>
    <r>
      <rPr>
        <rFont val="Arial"/>
        <b/>
        <color theme="1"/>
        <sz val="12.0"/>
      </rPr>
      <t xml:space="preserve">Sales details:
- </t>
    </r>
    <r>
      <rPr>
        <rFont val="Arial"/>
        <b val="0"/>
        <color theme="1"/>
        <sz val="12.0"/>
      </rPr>
      <t xml:space="preserve">2000 units of  standard T-shirts and 1000 premium T-shirts  every month to </t>
    </r>
    <r>
      <rPr>
        <rFont val="Arial"/>
        <b/>
        <color theme="1"/>
        <sz val="12.0"/>
      </rPr>
      <t>customers who visit the shop</t>
    </r>
    <r>
      <rPr>
        <rFont val="Arial"/>
        <b val="0"/>
        <color theme="1"/>
        <sz val="12.0"/>
      </rPr>
      <t>. It sells them one unit of standard T-shirts for Rs 400 and premium T-shirts for Rs. 550.</t>
    </r>
  </si>
  <si>
    <r>
      <rPr>
        <rFont val="Arial"/>
        <color theme="1"/>
        <sz val="12.0"/>
      </rPr>
      <t xml:space="preserve">- 5000 units of  standard T-shirts and 2000 premium T-shirts  every month to </t>
    </r>
    <r>
      <rPr>
        <rFont val="Arial"/>
        <b/>
        <color theme="1"/>
        <sz val="12.0"/>
      </rPr>
      <t>wholesale customer</t>
    </r>
    <r>
      <rPr>
        <rFont val="Arial"/>
        <color theme="1"/>
        <sz val="12.0"/>
      </rPr>
      <t>. It sells them one unit of standard T-shirts for Rs 250 and premium T-shirts for Rs. 350.</t>
    </r>
  </si>
  <si>
    <r>
      <rPr>
        <rFont val="Arial"/>
        <color theme="1"/>
        <sz val="12.0"/>
      </rPr>
      <t xml:space="preserve">- 1500 units of  standard T-shirts and 200 premium T-shirts  every month to </t>
    </r>
    <r>
      <rPr>
        <rFont val="Arial"/>
        <b/>
        <color theme="1"/>
        <sz val="12.0"/>
      </rPr>
      <t>online customers</t>
    </r>
    <r>
      <rPr>
        <rFont val="Arial"/>
        <color theme="1"/>
        <sz val="12.0"/>
      </rPr>
      <t>. It sells them one unit of standard T-shirts for Rs 450 and premium T-shirts for Rs. 800.</t>
    </r>
  </si>
  <si>
    <r>
      <rPr>
        <rFont val="Arial"/>
        <color theme="1"/>
        <sz val="12.0"/>
      </rPr>
      <t xml:space="preserve">- 500 units of  standard T-shirts and 200 premium T-shirts  every month to </t>
    </r>
    <r>
      <rPr>
        <rFont val="Arial"/>
        <b/>
        <color theme="1"/>
        <sz val="12.0"/>
      </rPr>
      <t>corporate customer</t>
    </r>
    <r>
      <rPr>
        <rFont val="Arial"/>
        <color theme="1"/>
        <sz val="12.0"/>
      </rPr>
      <t>. It sells them one unit of standard T-shirts for Rs 500 and premium T-shirts for Rs. 600.</t>
    </r>
  </si>
  <si>
    <r>
      <rPr>
        <rFont val="Arial"/>
        <b/>
        <color theme="1"/>
        <sz val="12.0"/>
      </rPr>
      <t>Usage:</t>
    </r>
    <r>
      <rPr>
        <rFont val="Arial"/>
        <color theme="1"/>
        <sz val="12.0"/>
      </rPr>
      <t xml:space="preserve">
To make 1 standard T-shirt 160 gms cotton fabric, 50 gms of thread and 10 grams of dye for printing is required.
To make 1 premium T-shirt 250 gms cotton fabric, 50 gms of thread and 10 grams of dye for printing is required. 
The cost price of various items is -
Cotton fabric - Rs 350 per kg
Thread - Rs 300 per kg
Dye (for custom-designed T-shirts) - Rs 500 per kg</t>
    </r>
  </si>
  <si>
    <r>
      <rPr>
        <rFont val="Arial"/>
        <b/>
        <color theme="1"/>
        <sz val="12.0"/>
      </rPr>
      <t>Collections:</t>
    </r>
    <r>
      <rPr>
        <rFont val="Arial"/>
        <color theme="1"/>
        <sz val="12.0"/>
      </rPr>
      <t xml:space="preserve">
The customers who visit the CustomWear Creations pay cash.
Wholesale customers pay the CustomWear Creations on the 2nd month and make it balance 0.
Online customers pay the CustomWear Creations on the 3rd month and make it balance 0.
Corporate customers pay the CustomWear Creations on the 3rd month and make it balance 0.
</t>
    </r>
  </si>
  <si>
    <r>
      <rPr>
        <rFont val="Arial"/>
        <b/>
        <color theme="1"/>
        <sz val="12.0"/>
      </rPr>
      <t xml:space="preserve">Purchases:
</t>
    </r>
    <r>
      <rPr>
        <rFont val="Arial"/>
        <b val="0"/>
        <color theme="1"/>
        <sz val="12.0"/>
      </rPr>
      <t xml:space="preserve">The CustomWear Creations purchases the following
- Cotton fabric - 10000 kg every month. Payment after 2 months of purchase.
- Thread - 2500 kg every month. Payment in the same month of purchase
- Dye - 700 kg every 2 months starting from the first month. Payment after 3 months of purchase.
</t>
    </r>
  </si>
  <si>
    <t>Every month the  CustomWear Creations pays Rs 45000 for rent. The  CustomWear Creations also pays electricity bill for Rs 25000 per month.</t>
  </si>
  <si>
    <t>The company has purchased 3 Sewing machines (SM2500) for Rs. 20000 each in the month 1 and one more Sewing machine (SM2500) in the month 4 for the same price. The life of all machines are 12 months. It purchases its fixed assets in the starting of the month.</t>
  </si>
  <si>
    <t>The company has purchased Furniture (FR0011) for Rs. 150000 in the month 5 which has a life of 25 months. It purchases its fixed assets in the starting of the month.</t>
  </si>
  <si>
    <t>The company has purchased a Van (JHVA01) for Rs. 380000 in the month 7 which has a life of 15 months. It purchases its fixed assets at the start of the month.</t>
  </si>
  <si>
    <t>The company has purchased a Fan (FAN100) for Rs. 5000 in the month 8 which has a life of 10 months. It purchases its fixed assets at the start of the month.</t>
  </si>
  <si>
    <t>The company has again purchased 2 Sewing machines (SM2500) for Rs. 20000 each in the month 11. The life of both machines are 12 months. It purchases its fixed assets in the starting of the month.</t>
  </si>
  <si>
    <t>The company has again purchased a Fan (FAN100) for Rs. 5000 in the month 18 which has a life of 10 months. It purchases its fixed assets in the starting of the month.</t>
  </si>
  <si>
    <t>The company has again purchased a  Sewing machines (SM2500) for Rs. 20000 in the month 19 which has a life of 12 months, a Furniture (FR0011) for Rs. 50000 in the month 19 which has a life of 25 months, and purchased a Fan (FAN100) for Rs. 6500 in the month 26 which has a life of 10 months.</t>
  </si>
  <si>
    <t>It purchases all its fixed assets in the starting of the month.</t>
  </si>
  <si>
    <t>Make a model for 30 months</t>
  </si>
  <si>
    <t>Sales Details</t>
  </si>
  <si>
    <t>Walkin</t>
  </si>
  <si>
    <t>Wholesale customers</t>
  </si>
  <si>
    <t>Online customers</t>
  </si>
  <si>
    <t>Corporate customers</t>
  </si>
  <si>
    <t>QTY(in Units)</t>
  </si>
  <si>
    <t>Selling Price(in  Units)</t>
  </si>
  <si>
    <t>Standard T-Shirts</t>
  </si>
  <si>
    <t>Premium T Shirts</t>
  </si>
  <si>
    <t>Payments</t>
  </si>
  <si>
    <t>Cash</t>
  </si>
  <si>
    <t>Usage</t>
  </si>
  <si>
    <t>Cotton fabric</t>
  </si>
  <si>
    <t>grms</t>
  </si>
  <si>
    <t>Thread</t>
  </si>
  <si>
    <t>Dye</t>
  </si>
  <si>
    <t>Cost Price</t>
  </si>
  <si>
    <t>Rs. per kgs</t>
  </si>
  <si>
    <t>Purchases Detailes</t>
  </si>
  <si>
    <t>Frequency</t>
  </si>
  <si>
    <t>Payment</t>
  </si>
  <si>
    <t>Kgs</t>
  </si>
  <si>
    <t>for every  1months</t>
  </si>
  <si>
    <t>AFter 2 months</t>
  </si>
  <si>
    <t>same mONTH</t>
  </si>
  <si>
    <t>for every 2 months</t>
  </si>
  <si>
    <t>AFter 3 months</t>
  </si>
  <si>
    <t>Other Cost</t>
  </si>
  <si>
    <t>Rent</t>
  </si>
  <si>
    <t>per month</t>
  </si>
  <si>
    <t>Electricity Bill</t>
  </si>
  <si>
    <t>Item Code</t>
  </si>
  <si>
    <t>Item Type</t>
  </si>
  <si>
    <t>Item Detail</t>
  </si>
  <si>
    <t>Month of Purchase</t>
  </si>
  <si>
    <t>Purchase Amount (Rs.)</t>
  </si>
  <si>
    <t>Life of Asset (in months</t>
  </si>
  <si>
    <t>Disposal of Month</t>
  </si>
  <si>
    <t>Accumiliated Depreciation for Disposals</t>
  </si>
  <si>
    <t>FAS001</t>
  </si>
  <si>
    <t>Machines</t>
  </si>
  <si>
    <t>SM2500</t>
  </si>
  <si>
    <t>FAS002</t>
  </si>
  <si>
    <t>FAS003</t>
  </si>
  <si>
    <t>FAS004</t>
  </si>
  <si>
    <t>FAS005</t>
  </si>
  <si>
    <t>Furniture</t>
  </si>
  <si>
    <t>FR0011</t>
  </si>
  <si>
    <t>FAS006</t>
  </si>
  <si>
    <t>Van</t>
  </si>
  <si>
    <t>JHVA01</t>
  </si>
  <si>
    <t>FAS007</t>
  </si>
  <si>
    <t>Fan</t>
  </si>
  <si>
    <t>FAN100</t>
  </si>
  <si>
    <t>FAS008</t>
  </si>
  <si>
    <t>FAS009</t>
  </si>
  <si>
    <t>FAS010</t>
  </si>
  <si>
    <t>FAS011</t>
  </si>
  <si>
    <t>FAS012</t>
  </si>
  <si>
    <t>FAS013</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</si>
  <si>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</si>
  <si>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</si>
  <si>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</si>
  <si>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</si>
  <si>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</si>
  <si>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</si>
  <si>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</si>
  <si>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</si>
  <si>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</si>
  <si>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</si>
  <si>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</si>
  <si>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</si>
  <si>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</si>
  <si>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</si>
  <si>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</si>
  <si>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</si>
  <si>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</si>
  <si>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</si>
  <si>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</si>
  <si>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</si>
  <si>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</si>
  <si>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</si>
  <si>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</si>
  <si>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</si>
  <si>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</si>
  <si>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</si>
  <si>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</si>
  <si>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</si>
  <si>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</si>
  <si>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</si>
  <si>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Opening Balance</t>
  </si>
  <si>
    <t>Total</t>
  </si>
  <si>
    <t>Purchases</t>
  </si>
  <si>
    <t>Disposal of Asset</t>
  </si>
  <si>
    <t>Closing Balance</t>
  </si>
  <si>
    <t>Depreciation of the Month</t>
  </si>
  <si>
    <t xml:space="preserve"> Depreciation for Disposals</t>
  </si>
  <si>
    <t>Sales in Units</t>
  </si>
  <si>
    <t>Total Sales</t>
  </si>
  <si>
    <t>Premium T-shirts</t>
  </si>
  <si>
    <t>Usage in Kgs For Standard T-Shirts</t>
  </si>
  <si>
    <t>Purchase in Kgs</t>
  </si>
  <si>
    <t>Sales (in Rs.)</t>
  </si>
  <si>
    <t>Cost of Goods Sold Standard T-shirts</t>
  </si>
  <si>
    <t>Total Cost of Goods Sold</t>
  </si>
  <si>
    <t>Cost of Goods Sold  Premium  T-shirts</t>
  </si>
  <si>
    <t>Electricity Expenses</t>
  </si>
  <si>
    <t>Depreciation</t>
  </si>
  <si>
    <t>Total Cost</t>
  </si>
  <si>
    <t>Profit</t>
  </si>
  <si>
    <t>Purchases(in Rs.)</t>
  </si>
  <si>
    <t>Total Purchases</t>
  </si>
  <si>
    <t>Payment For Purchases in Rs.</t>
  </si>
  <si>
    <t>Total Payments for  Purchases</t>
  </si>
  <si>
    <t>Payments outstanding of Purchases</t>
  </si>
  <si>
    <t>Total Payments Outstanding  for  Purchases</t>
  </si>
  <si>
    <t>Opening Stock (Qty)</t>
  </si>
  <si>
    <t>Change in Stock(Qty)</t>
  </si>
  <si>
    <t>Closing Stock(Qty)</t>
  </si>
  <si>
    <t>Closing Stock (Rs.)</t>
  </si>
  <si>
    <t>Total Closing Stock</t>
  </si>
  <si>
    <t>Sales to different Parties</t>
  </si>
  <si>
    <t>Collection</t>
  </si>
  <si>
    <t>Cash to be Collected</t>
  </si>
  <si>
    <t>Cash Inflow</t>
  </si>
  <si>
    <t>Cash Collected From Sales</t>
  </si>
  <si>
    <t>Total Inflows</t>
  </si>
  <si>
    <t>Cash Outflow</t>
  </si>
  <si>
    <t>Payment From Purchases</t>
  </si>
  <si>
    <t>Payment From Other Cost</t>
  </si>
  <si>
    <t>Payment From Fixed Assets</t>
  </si>
  <si>
    <t>Total Outflows</t>
  </si>
  <si>
    <t>Net Cash for the Month</t>
  </si>
  <si>
    <t>Opening Cash Balance</t>
  </si>
  <si>
    <t>Closing Cash Balance</t>
  </si>
  <si>
    <t>Assets</t>
  </si>
  <si>
    <t>Cash in Hand</t>
  </si>
  <si>
    <t>Stock</t>
  </si>
  <si>
    <t>Fixed Assets</t>
  </si>
  <si>
    <t>Total Assets(TA)</t>
  </si>
  <si>
    <t>Liability</t>
  </si>
  <si>
    <t>Payments Outstanding  for  Purchases</t>
  </si>
  <si>
    <t>Total Liability(TL)</t>
  </si>
  <si>
    <t>Difference 1 (TA-TL)</t>
  </si>
  <si>
    <t>Profits</t>
  </si>
  <si>
    <t>Opening Profits</t>
  </si>
  <si>
    <t>Profit for Month</t>
  </si>
  <si>
    <t>Accumilated Profit</t>
  </si>
  <si>
    <t>Difference-2</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</si>
</sst>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Arial"/>
      <scheme val="minor"/>
    </font>
    <font>
      <sz val="12.0"/>
      <color theme="1"/>
      <name val="Arial"/>
    </font>
    <font>
      <b/>
      <sz val="12.0"/>
      <color theme="1"/>
      <name val="Arial"/>
    </font>
    <font>
      <color theme="1"/>
      <name val="Arial"/>
    </font>
    <font>
      <b/>
      <color theme="1"/>
      <name val="Arial"/>
    </font>
    <font>
      <sz val="10.0"/>
      <color theme="1"/>
      <name val="Arial"/>
      <scheme val="minor"/>
    </font>
    <font>
      <color theme="1"/>
      <name val="Arial"/>
      <scheme val="minor"/>
    </font>
    <font>
      <sz val="12.0"/>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999999"/>
        <bgColor rgb="FF999999"/>
      </patternFill>
    </fill>
  </fills>
  <borders count="3">
    <border/>
    <border>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shrinkToFit="0" vertical="bottom" wrapText="1"/>
    </xf>
    <xf borderId="2" fillId="0" fontId="3" numFmtId="0" xfId="0" applyAlignment="1" applyBorder="1" applyFont="1">
      <alignment readingOrder="0" shrinkToFit="0" wrapText="1"/>
    </xf>
    <xf borderId="2" fillId="0" fontId="2" numFmtId="0" xfId="0" applyAlignment="1" applyBorder="1" applyFont="1">
      <alignment shrinkToFit="0" wrapText="1"/>
    </xf>
    <xf borderId="2" fillId="0" fontId="4" numFmtId="0" xfId="0" applyBorder="1" applyFont="1"/>
    <xf borderId="2" fillId="0" fontId="2" numFmtId="0" xfId="0" applyAlignment="1" applyBorder="1" applyFont="1">
      <alignment readingOrder="0" shrinkToFit="0" wrapText="1"/>
    </xf>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0" fillId="0" fontId="4" numFmtId="0" xfId="0" applyAlignment="1" applyFont="1">
      <alignment vertical="bottom"/>
    </xf>
    <xf borderId="0" fillId="0" fontId="2" numFmtId="0" xfId="0" applyAlignment="1" applyFont="1">
      <alignment shrinkToFit="0" vertical="bottom" wrapText="1"/>
    </xf>
    <xf borderId="0" fillId="0" fontId="5" numFmtId="0" xfId="0" applyAlignment="1" applyFont="1">
      <alignment vertical="bottom"/>
    </xf>
    <xf borderId="0" fillId="0" fontId="5" numFmtId="0" xfId="0" applyAlignment="1" applyFont="1">
      <alignment horizontal="center" vertical="bottom"/>
    </xf>
    <xf borderId="0" fillId="0" fontId="1" numFmtId="0" xfId="0" applyAlignment="1" applyFont="1">
      <alignment horizontal="center" readingOrder="0"/>
    </xf>
    <xf borderId="0" fillId="0" fontId="5" numFmtId="0" xfId="0" applyAlignment="1" applyFont="1">
      <alignment shrinkToFit="0" vertical="bottom" wrapText="0"/>
    </xf>
    <xf borderId="0" fillId="0" fontId="5"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vertical="bottom"/>
    </xf>
    <xf borderId="0" fillId="0" fontId="4" numFmtId="0" xfId="0" applyAlignment="1" applyFont="1">
      <alignment horizontal="right" vertical="bottom"/>
    </xf>
    <xf borderId="0" fillId="0" fontId="6" numFmtId="0" xfId="0" applyAlignment="1" applyFont="1">
      <alignment readingOrder="0"/>
    </xf>
    <xf borderId="0" fillId="0" fontId="7" numFmtId="0" xfId="0" applyAlignment="1" applyFont="1">
      <alignment readingOrder="0"/>
    </xf>
    <xf borderId="0" fillId="3" fontId="5" numFmtId="0" xfId="0" applyAlignment="1" applyFill="1" applyFont="1">
      <alignment shrinkToFit="0" vertical="bottom" wrapText="1"/>
    </xf>
    <xf borderId="0" fillId="0" fontId="8" numFmtId="0" xfId="0" applyAlignment="1" applyFont="1">
      <alignment readingOrder="0"/>
    </xf>
    <xf borderId="0" fillId="0" fontId="2" numFmtId="0" xfId="0" applyAlignment="1" applyFont="1">
      <alignment readingOrder="0" vertical="bottom"/>
    </xf>
    <xf borderId="0" fillId="3" fontId="4" numFmtId="0" xfId="0" applyAlignment="1" applyFont="1">
      <alignment vertical="bottom"/>
    </xf>
    <xf borderId="0" fillId="3" fontId="5" numFmtId="0" xfId="0" applyAlignment="1" applyFont="1">
      <alignment vertical="bottom"/>
    </xf>
    <xf borderId="0" fillId="0" fontId="4" numFmtId="1" xfId="0" applyAlignment="1" applyFont="1" applyNumberFormat="1">
      <alignment horizontal="right" vertical="bottom"/>
    </xf>
    <xf borderId="0" fillId="0" fontId="5" numFmtId="0" xfId="0" applyAlignment="1" applyFont="1">
      <alignment readingOrder="0" shrinkToFit="0" vertical="bottom" wrapText="0"/>
    </xf>
    <xf borderId="0" fillId="0" fontId="4" numFmtId="2" xfId="0" applyAlignment="1" applyFont="1" applyNumberFormat="1">
      <alignment vertical="bottom"/>
    </xf>
    <xf borderId="0" fillId="0" fontId="4" numFmtId="2" xfId="0" applyAlignment="1" applyFont="1" applyNumberFormat="1">
      <alignment horizontal="right" vertical="bottom"/>
    </xf>
    <xf borderId="0" fillId="0" fontId="5" numFmtId="2" xfId="0" applyAlignment="1" applyFont="1" applyNumberFormat="1">
      <alignment vertical="bottom"/>
    </xf>
    <xf borderId="0" fillId="0" fontId="5" numFmtId="1"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75"/>
  </cols>
  <sheetData>
    <row r="1">
      <c r="A1" s="1" t="s">
        <v>0</v>
      </c>
    </row>
    <row r="2">
      <c r="A2" s="2" t="s">
        <v>1</v>
      </c>
    </row>
    <row r="3">
      <c r="A3" s="3" t="s">
        <v>2</v>
      </c>
    </row>
    <row r="4">
      <c r="A4" s="4" t="s">
        <v>3</v>
      </c>
    </row>
    <row r="5">
      <c r="A5" s="4" t="s">
        <v>4</v>
      </c>
    </row>
    <row r="6">
      <c r="A6" s="4" t="s">
        <v>5</v>
      </c>
    </row>
    <row r="7">
      <c r="A7" s="5"/>
    </row>
    <row r="8">
      <c r="A8" s="6" t="s">
        <v>6</v>
      </c>
    </row>
    <row r="9">
      <c r="A9" s="6" t="s">
        <v>7</v>
      </c>
    </row>
    <row r="10">
      <c r="A10" s="3" t="s">
        <v>8</v>
      </c>
    </row>
    <row r="11">
      <c r="A11" s="7" t="s">
        <v>9</v>
      </c>
    </row>
    <row r="12">
      <c r="A12" s="7" t="s">
        <v>10</v>
      </c>
    </row>
    <row r="13">
      <c r="A13" s="7" t="s">
        <v>11</v>
      </c>
    </row>
    <row r="14">
      <c r="A14" s="7" t="s">
        <v>12</v>
      </c>
    </row>
    <row r="15">
      <c r="A15" s="8" t="s">
        <v>13</v>
      </c>
    </row>
    <row r="16">
      <c r="A16" s="7" t="s">
        <v>14</v>
      </c>
    </row>
    <row r="17">
      <c r="A17" s="7" t="s">
        <v>15</v>
      </c>
    </row>
    <row r="18">
      <c r="A18" s="7" t="s">
        <v>16</v>
      </c>
    </row>
    <row r="19">
      <c r="A19" s="7" t="s">
        <v>17</v>
      </c>
    </row>
    <row r="20">
      <c r="A20" s="9"/>
    </row>
    <row r="21">
      <c r="A21" s="10" t="s">
        <v>18</v>
      </c>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c r="B1" s="25" t="s">
        <v>79</v>
      </c>
      <c r="C1" s="25" t="s">
        <v>80</v>
      </c>
      <c r="D1" s="25" t="s">
        <v>81</v>
      </c>
      <c r="E1" s="25" t="s">
        <v>82</v>
      </c>
      <c r="F1" s="25" t="s">
        <v>83</v>
      </c>
      <c r="G1" s="25" t="s">
        <v>84</v>
      </c>
      <c r="H1" s="25" t="s">
        <v>85</v>
      </c>
      <c r="I1" s="25" t="s">
        <v>86</v>
      </c>
      <c r="J1" s="25" t="s">
        <v>87</v>
      </c>
      <c r="K1" s="25" t="s">
        <v>88</v>
      </c>
      <c r="L1" s="25" t="s">
        <v>89</v>
      </c>
      <c r="M1" s="25" t="s">
        <v>90</v>
      </c>
      <c r="N1" s="25" t="s">
        <v>91</v>
      </c>
      <c r="O1" s="25" t="s">
        <v>92</v>
      </c>
      <c r="P1" s="25" t="s">
        <v>93</v>
      </c>
      <c r="Q1" s="25" t="s">
        <v>94</v>
      </c>
      <c r="R1" s="25" t="s">
        <v>95</v>
      </c>
      <c r="S1" s="25" t="s">
        <v>96</v>
      </c>
      <c r="T1" s="25" t="s">
        <v>97</v>
      </c>
      <c r="U1" s="25" t="s">
        <v>98</v>
      </c>
      <c r="V1" s="25" t="s">
        <v>99</v>
      </c>
      <c r="W1" s="25" t="s">
        <v>100</v>
      </c>
      <c r="X1" s="25" t="s">
        <v>101</v>
      </c>
      <c r="Y1" s="25" t="s">
        <v>102</v>
      </c>
      <c r="Z1" s="25" t="s">
        <v>103</v>
      </c>
      <c r="AA1" s="25" t="s">
        <v>104</v>
      </c>
      <c r="AB1" s="25" t="s">
        <v>105</v>
      </c>
      <c r="AC1" s="25" t="s">
        <v>106</v>
      </c>
      <c r="AD1" s="25" t="s">
        <v>107</v>
      </c>
      <c r="AE1" s="25" t="s">
        <v>108</v>
      </c>
    </row>
    <row r="2">
      <c r="A2" s="14" t="s">
        <v>140</v>
      </c>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9" t="str">
        <f>Assumptions!B2</f>
        <v>Walkin</v>
      </c>
      <c r="B3" s="18">
        <f>'Sales &amp; Cost'!B4+'Sales &amp; Cost'!B11</f>
        <v>1350000</v>
      </c>
      <c r="C3" s="18">
        <f>'Sales &amp; Cost'!C4+'Sales &amp; Cost'!C11</f>
        <v>1350000</v>
      </c>
      <c r="D3" s="18">
        <f>'Sales &amp; Cost'!D4+'Sales &amp; Cost'!D11</f>
        <v>1350000</v>
      </c>
      <c r="E3" s="18">
        <f>'Sales &amp; Cost'!E4+'Sales &amp; Cost'!E11</f>
        <v>1350000</v>
      </c>
      <c r="F3" s="18">
        <f>'Sales &amp; Cost'!F4+'Sales &amp; Cost'!F11</f>
        <v>1350000</v>
      </c>
      <c r="G3" s="18">
        <f>'Sales &amp; Cost'!G4+'Sales &amp; Cost'!G11</f>
        <v>1350000</v>
      </c>
      <c r="H3" s="18">
        <f>'Sales &amp; Cost'!H4+'Sales &amp; Cost'!H11</f>
        <v>1350000</v>
      </c>
      <c r="I3" s="18">
        <f>'Sales &amp; Cost'!I4+'Sales &amp; Cost'!I11</f>
        <v>1350000</v>
      </c>
      <c r="J3" s="18">
        <f>'Sales &amp; Cost'!J4+'Sales &amp; Cost'!J11</f>
        <v>1350000</v>
      </c>
      <c r="K3" s="18">
        <f>'Sales &amp; Cost'!K4+'Sales &amp; Cost'!K11</f>
        <v>1350000</v>
      </c>
      <c r="L3" s="18">
        <f>'Sales &amp; Cost'!L4+'Sales &amp; Cost'!L11</f>
        <v>1350000</v>
      </c>
      <c r="M3" s="18">
        <f>'Sales &amp; Cost'!M4+'Sales &amp; Cost'!M11</f>
        <v>1350000</v>
      </c>
      <c r="N3" s="18">
        <f>'Sales &amp; Cost'!N4+'Sales &amp; Cost'!N11</f>
        <v>1350000</v>
      </c>
      <c r="O3" s="18">
        <f>'Sales &amp; Cost'!O4+'Sales &amp; Cost'!O11</f>
        <v>1350000</v>
      </c>
      <c r="P3" s="18">
        <f>'Sales &amp; Cost'!P4+'Sales &amp; Cost'!P11</f>
        <v>1350000</v>
      </c>
      <c r="Q3" s="18">
        <f>'Sales &amp; Cost'!Q4+'Sales &amp; Cost'!Q11</f>
        <v>1350000</v>
      </c>
      <c r="R3" s="18">
        <f>'Sales &amp; Cost'!R4+'Sales &amp; Cost'!R11</f>
        <v>1350000</v>
      </c>
      <c r="S3" s="18">
        <f>'Sales &amp; Cost'!S4+'Sales &amp; Cost'!S11</f>
        <v>1350000</v>
      </c>
      <c r="T3" s="18">
        <f>'Sales &amp; Cost'!T4+'Sales &amp; Cost'!T11</f>
        <v>1350000</v>
      </c>
      <c r="U3" s="18">
        <f>'Sales &amp; Cost'!U4+'Sales &amp; Cost'!U11</f>
        <v>1350000</v>
      </c>
      <c r="V3" s="18">
        <f>'Sales &amp; Cost'!V4+'Sales &amp; Cost'!V11</f>
        <v>1350000</v>
      </c>
      <c r="W3" s="18">
        <f>'Sales &amp; Cost'!W4+'Sales &amp; Cost'!W11</f>
        <v>1350000</v>
      </c>
      <c r="X3" s="18">
        <f>'Sales &amp; Cost'!X4+'Sales &amp; Cost'!X11</f>
        <v>1350000</v>
      </c>
      <c r="Y3" s="18">
        <f>'Sales &amp; Cost'!Y4+'Sales &amp; Cost'!Y11</f>
        <v>1350000</v>
      </c>
      <c r="Z3" s="18">
        <f>'Sales &amp; Cost'!Z4+'Sales &amp; Cost'!Z11</f>
        <v>1350000</v>
      </c>
      <c r="AA3" s="18">
        <f>'Sales &amp; Cost'!AA4+'Sales &amp; Cost'!AA11</f>
        <v>1350000</v>
      </c>
      <c r="AB3" s="18">
        <f>'Sales &amp; Cost'!AB4+'Sales &amp; Cost'!AB11</f>
        <v>1350000</v>
      </c>
      <c r="AC3" s="18">
        <f>'Sales &amp; Cost'!AC4+'Sales &amp; Cost'!AC11</f>
        <v>1350000</v>
      </c>
      <c r="AD3" s="18">
        <f>'Sales &amp; Cost'!AD4+'Sales &amp; Cost'!AD11</f>
        <v>1350000</v>
      </c>
      <c r="AE3" s="18">
        <f>'Sales &amp; Cost'!AE4+'Sales &amp; Cost'!AE11</f>
        <v>1350000</v>
      </c>
    </row>
    <row r="4">
      <c r="A4" s="9" t="str">
        <f>Assumptions!D2</f>
        <v>Wholesale customers</v>
      </c>
      <c r="B4" s="18">
        <f>'Sales &amp; Cost'!B5+'Sales &amp; Cost'!B12</f>
        <v>1950000</v>
      </c>
      <c r="C4" s="18">
        <f>'Sales &amp; Cost'!C5+'Sales &amp; Cost'!C12</f>
        <v>1950000</v>
      </c>
      <c r="D4" s="18">
        <f>'Sales &amp; Cost'!D5+'Sales &amp; Cost'!D12</f>
        <v>1950000</v>
      </c>
      <c r="E4" s="18">
        <f>'Sales &amp; Cost'!E5+'Sales &amp; Cost'!E12</f>
        <v>1950000</v>
      </c>
      <c r="F4" s="18">
        <f>'Sales &amp; Cost'!F5+'Sales &amp; Cost'!F12</f>
        <v>1950000</v>
      </c>
      <c r="G4" s="18">
        <f>'Sales &amp; Cost'!G5+'Sales &amp; Cost'!G12</f>
        <v>1950000</v>
      </c>
      <c r="H4" s="18">
        <f>'Sales &amp; Cost'!H5+'Sales &amp; Cost'!H12</f>
        <v>1950000</v>
      </c>
      <c r="I4" s="18">
        <f>'Sales &amp; Cost'!I5+'Sales &amp; Cost'!I12</f>
        <v>1950000</v>
      </c>
      <c r="J4" s="18">
        <f>'Sales &amp; Cost'!J5+'Sales &amp; Cost'!J12</f>
        <v>1950000</v>
      </c>
      <c r="K4" s="18">
        <f>'Sales &amp; Cost'!K5+'Sales &amp; Cost'!K12</f>
        <v>1950000</v>
      </c>
      <c r="L4" s="18">
        <f>'Sales &amp; Cost'!L5+'Sales &amp; Cost'!L12</f>
        <v>1950000</v>
      </c>
      <c r="M4" s="18">
        <f>'Sales &amp; Cost'!M5+'Sales &amp; Cost'!M12</f>
        <v>1950000</v>
      </c>
      <c r="N4" s="18">
        <f>'Sales &amp; Cost'!N5+'Sales &amp; Cost'!N12</f>
        <v>1950000</v>
      </c>
      <c r="O4" s="18">
        <f>'Sales &amp; Cost'!O5+'Sales &amp; Cost'!O12</f>
        <v>1950000</v>
      </c>
      <c r="P4" s="18">
        <f>'Sales &amp; Cost'!P5+'Sales &amp; Cost'!P12</f>
        <v>1950000</v>
      </c>
      <c r="Q4" s="18">
        <f>'Sales &amp; Cost'!Q5+'Sales &amp; Cost'!Q12</f>
        <v>1950000</v>
      </c>
      <c r="R4" s="18">
        <f>'Sales &amp; Cost'!R5+'Sales &amp; Cost'!R12</f>
        <v>1950000</v>
      </c>
      <c r="S4" s="18">
        <f>'Sales &amp; Cost'!S5+'Sales &amp; Cost'!S12</f>
        <v>1950000</v>
      </c>
      <c r="T4" s="18">
        <f>'Sales &amp; Cost'!T5+'Sales &amp; Cost'!T12</f>
        <v>1950000</v>
      </c>
      <c r="U4" s="18">
        <f>'Sales &amp; Cost'!U5+'Sales &amp; Cost'!U12</f>
        <v>1950000</v>
      </c>
      <c r="V4" s="18">
        <f>'Sales &amp; Cost'!V5+'Sales &amp; Cost'!V12</f>
        <v>1950000</v>
      </c>
      <c r="W4" s="18">
        <f>'Sales &amp; Cost'!W5+'Sales &amp; Cost'!W12</f>
        <v>1950000</v>
      </c>
      <c r="X4" s="18">
        <f>'Sales &amp; Cost'!X5+'Sales &amp; Cost'!X12</f>
        <v>1950000</v>
      </c>
      <c r="Y4" s="18">
        <f>'Sales &amp; Cost'!Y5+'Sales &amp; Cost'!Y12</f>
        <v>1950000</v>
      </c>
      <c r="Z4" s="18">
        <f>'Sales &amp; Cost'!Z5+'Sales &amp; Cost'!Z12</f>
        <v>1950000</v>
      </c>
      <c r="AA4" s="18">
        <f>'Sales &amp; Cost'!AA5+'Sales &amp; Cost'!AA12</f>
        <v>1950000</v>
      </c>
      <c r="AB4" s="18">
        <f>'Sales &amp; Cost'!AB5+'Sales &amp; Cost'!AB12</f>
        <v>1950000</v>
      </c>
      <c r="AC4" s="18">
        <f>'Sales &amp; Cost'!AC5+'Sales &amp; Cost'!AC12</f>
        <v>1950000</v>
      </c>
      <c r="AD4" s="18">
        <f>'Sales &amp; Cost'!AD5+'Sales &amp; Cost'!AD12</f>
        <v>1950000</v>
      </c>
      <c r="AE4" s="18">
        <f>'Sales &amp; Cost'!AE5+'Sales &amp; Cost'!AE12</f>
        <v>1950000</v>
      </c>
    </row>
    <row r="5">
      <c r="A5" s="9" t="str">
        <f>Assumptions!F2</f>
        <v>Online customers</v>
      </c>
      <c r="B5" s="18">
        <f>'Sales &amp; Cost'!B6+'Sales &amp; Cost'!B13</f>
        <v>835000</v>
      </c>
      <c r="C5" s="18">
        <f>'Sales &amp; Cost'!C6+'Sales &amp; Cost'!C13</f>
        <v>835000</v>
      </c>
      <c r="D5" s="18">
        <f>'Sales &amp; Cost'!D6+'Sales &amp; Cost'!D13</f>
        <v>835000</v>
      </c>
      <c r="E5" s="18">
        <f>'Sales &amp; Cost'!E6+'Sales &amp; Cost'!E13</f>
        <v>835000</v>
      </c>
      <c r="F5" s="18">
        <f>'Sales &amp; Cost'!F6+'Sales &amp; Cost'!F13</f>
        <v>835000</v>
      </c>
      <c r="G5" s="18">
        <f>'Sales &amp; Cost'!G6+'Sales &amp; Cost'!G13</f>
        <v>835000</v>
      </c>
      <c r="H5" s="18">
        <f>'Sales &amp; Cost'!H6+'Sales &amp; Cost'!H13</f>
        <v>835000</v>
      </c>
      <c r="I5" s="18">
        <f>'Sales &amp; Cost'!I6+'Sales &amp; Cost'!I13</f>
        <v>835000</v>
      </c>
      <c r="J5" s="18">
        <f>'Sales &amp; Cost'!J6+'Sales &amp; Cost'!J13</f>
        <v>835000</v>
      </c>
      <c r="K5" s="18">
        <f>'Sales &amp; Cost'!K6+'Sales &amp; Cost'!K13</f>
        <v>835000</v>
      </c>
      <c r="L5" s="18">
        <f>'Sales &amp; Cost'!L6+'Sales &amp; Cost'!L13</f>
        <v>835000</v>
      </c>
      <c r="M5" s="18">
        <f>'Sales &amp; Cost'!M6+'Sales &amp; Cost'!M13</f>
        <v>835000</v>
      </c>
      <c r="N5" s="18">
        <f>'Sales &amp; Cost'!N6+'Sales &amp; Cost'!N13</f>
        <v>835000</v>
      </c>
      <c r="O5" s="18">
        <f>'Sales &amp; Cost'!O6+'Sales &amp; Cost'!O13</f>
        <v>835000</v>
      </c>
      <c r="P5" s="18">
        <f>'Sales &amp; Cost'!P6+'Sales &amp; Cost'!P13</f>
        <v>835000</v>
      </c>
      <c r="Q5" s="18">
        <f>'Sales &amp; Cost'!Q6+'Sales &amp; Cost'!Q13</f>
        <v>835000</v>
      </c>
      <c r="R5" s="18">
        <f>'Sales &amp; Cost'!R6+'Sales &amp; Cost'!R13</f>
        <v>835000</v>
      </c>
      <c r="S5" s="18">
        <f>'Sales &amp; Cost'!S6+'Sales &amp; Cost'!S13</f>
        <v>835000</v>
      </c>
      <c r="T5" s="18">
        <f>'Sales &amp; Cost'!T6+'Sales &amp; Cost'!T13</f>
        <v>835000</v>
      </c>
      <c r="U5" s="18">
        <f>'Sales &amp; Cost'!U6+'Sales &amp; Cost'!U13</f>
        <v>835000</v>
      </c>
      <c r="V5" s="18">
        <f>'Sales &amp; Cost'!V6+'Sales &amp; Cost'!V13</f>
        <v>835000</v>
      </c>
      <c r="W5" s="18">
        <f>'Sales &amp; Cost'!W6+'Sales &amp; Cost'!W13</f>
        <v>835000</v>
      </c>
      <c r="X5" s="18">
        <f>'Sales &amp; Cost'!X6+'Sales &amp; Cost'!X13</f>
        <v>835000</v>
      </c>
      <c r="Y5" s="18">
        <f>'Sales &amp; Cost'!Y6+'Sales &amp; Cost'!Y13</f>
        <v>835000</v>
      </c>
      <c r="Z5" s="18">
        <f>'Sales &amp; Cost'!Z6+'Sales &amp; Cost'!Z13</f>
        <v>835000</v>
      </c>
      <c r="AA5" s="18">
        <f>'Sales &amp; Cost'!AA6+'Sales &amp; Cost'!AA13</f>
        <v>835000</v>
      </c>
      <c r="AB5" s="18">
        <f>'Sales &amp; Cost'!AB6+'Sales &amp; Cost'!AB13</f>
        <v>835000</v>
      </c>
      <c r="AC5" s="18">
        <f>'Sales &amp; Cost'!AC6+'Sales &amp; Cost'!AC13</f>
        <v>835000</v>
      </c>
      <c r="AD5" s="18">
        <f>'Sales &amp; Cost'!AD6+'Sales &amp; Cost'!AD13</f>
        <v>835000</v>
      </c>
      <c r="AE5" s="18">
        <f>'Sales &amp; Cost'!AE6+'Sales &amp; Cost'!AE13</f>
        <v>835000</v>
      </c>
    </row>
    <row r="6">
      <c r="A6" s="9" t="str">
        <f>Assumptions!H2</f>
        <v>Corporate customers</v>
      </c>
      <c r="B6" s="18">
        <f>'Sales &amp; Cost'!B7+'Sales &amp; Cost'!B14</f>
        <v>370000</v>
      </c>
      <c r="C6" s="18">
        <f>'Sales &amp; Cost'!C7+'Sales &amp; Cost'!C14</f>
        <v>370000</v>
      </c>
      <c r="D6" s="18">
        <f>'Sales &amp; Cost'!D7+'Sales &amp; Cost'!D14</f>
        <v>370000</v>
      </c>
      <c r="E6" s="18">
        <f>'Sales &amp; Cost'!E7+'Sales &amp; Cost'!E14</f>
        <v>370000</v>
      </c>
      <c r="F6" s="18">
        <f>'Sales &amp; Cost'!F7+'Sales &amp; Cost'!F14</f>
        <v>370000</v>
      </c>
      <c r="G6" s="18">
        <f>'Sales &amp; Cost'!G7+'Sales &amp; Cost'!G14</f>
        <v>370000</v>
      </c>
      <c r="H6" s="18">
        <f>'Sales &amp; Cost'!H7+'Sales &amp; Cost'!H14</f>
        <v>370000</v>
      </c>
      <c r="I6" s="18">
        <f>'Sales &amp; Cost'!I7+'Sales &amp; Cost'!I14</f>
        <v>370000</v>
      </c>
      <c r="J6" s="18">
        <f>'Sales &amp; Cost'!J7+'Sales &amp; Cost'!J14</f>
        <v>370000</v>
      </c>
      <c r="K6" s="18">
        <f>'Sales &amp; Cost'!K7+'Sales &amp; Cost'!K14</f>
        <v>370000</v>
      </c>
      <c r="L6" s="18">
        <f>'Sales &amp; Cost'!L7+'Sales &amp; Cost'!L14</f>
        <v>370000</v>
      </c>
      <c r="M6" s="18">
        <f>'Sales &amp; Cost'!M7+'Sales &amp; Cost'!M14</f>
        <v>370000</v>
      </c>
      <c r="N6" s="18">
        <f>'Sales &amp; Cost'!N7+'Sales &amp; Cost'!N14</f>
        <v>370000</v>
      </c>
      <c r="O6" s="18">
        <f>'Sales &amp; Cost'!O7+'Sales &amp; Cost'!O14</f>
        <v>370000</v>
      </c>
      <c r="P6" s="18">
        <f>'Sales &amp; Cost'!P7+'Sales &amp; Cost'!P14</f>
        <v>370000</v>
      </c>
      <c r="Q6" s="18">
        <f>'Sales &amp; Cost'!Q7+'Sales &amp; Cost'!Q14</f>
        <v>370000</v>
      </c>
      <c r="R6" s="18">
        <f>'Sales &amp; Cost'!R7+'Sales &amp; Cost'!R14</f>
        <v>370000</v>
      </c>
      <c r="S6" s="18">
        <f>'Sales &amp; Cost'!S7+'Sales &amp; Cost'!S14</f>
        <v>370000</v>
      </c>
      <c r="T6" s="18">
        <f>'Sales &amp; Cost'!T7+'Sales &amp; Cost'!T14</f>
        <v>370000</v>
      </c>
      <c r="U6" s="18">
        <f>'Sales &amp; Cost'!U7+'Sales &amp; Cost'!U14</f>
        <v>370000</v>
      </c>
      <c r="V6" s="18">
        <f>'Sales &amp; Cost'!V7+'Sales &amp; Cost'!V14</f>
        <v>370000</v>
      </c>
      <c r="W6" s="18">
        <f>'Sales &amp; Cost'!W7+'Sales &amp; Cost'!W14</f>
        <v>370000</v>
      </c>
      <c r="X6" s="18">
        <f>'Sales &amp; Cost'!X7+'Sales &amp; Cost'!X14</f>
        <v>370000</v>
      </c>
      <c r="Y6" s="18">
        <f>'Sales &amp; Cost'!Y7+'Sales &amp; Cost'!Y14</f>
        <v>370000</v>
      </c>
      <c r="Z6" s="18">
        <f>'Sales &amp; Cost'!Z7+'Sales &amp; Cost'!Z14</f>
        <v>370000</v>
      </c>
      <c r="AA6" s="18">
        <f>'Sales &amp; Cost'!AA7+'Sales &amp; Cost'!AA14</f>
        <v>370000</v>
      </c>
      <c r="AB6" s="18">
        <f>'Sales &amp; Cost'!AB7+'Sales &amp; Cost'!AB14</f>
        <v>370000</v>
      </c>
      <c r="AC6" s="18">
        <f>'Sales &amp; Cost'!AC7+'Sales &amp; Cost'!AC14</f>
        <v>370000</v>
      </c>
      <c r="AD6" s="18">
        <f>'Sales &amp; Cost'!AD7+'Sales &amp; Cost'!AD14</f>
        <v>370000</v>
      </c>
      <c r="AE6" s="18">
        <f>'Sales &amp; Cost'!AE7+'Sales &amp; Cost'!AE14</f>
        <v>370000</v>
      </c>
    </row>
    <row r="7">
      <c r="A7" s="11" t="s">
        <v>110</v>
      </c>
      <c r="B7" s="18">
        <f t="shared" ref="B7:AE7" si="1">sum(B3:B6)</f>
        <v>4505000</v>
      </c>
      <c r="C7" s="18">
        <f t="shared" si="1"/>
        <v>4505000</v>
      </c>
      <c r="D7" s="18">
        <f t="shared" si="1"/>
        <v>4505000</v>
      </c>
      <c r="E7" s="18">
        <f t="shared" si="1"/>
        <v>4505000</v>
      </c>
      <c r="F7" s="18">
        <f t="shared" si="1"/>
        <v>4505000</v>
      </c>
      <c r="G7" s="18">
        <f t="shared" si="1"/>
        <v>4505000</v>
      </c>
      <c r="H7" s="18">
        <f t="shared" si="1"/>
        <v>4505000</v>
      </c>
      <c r="I7" s="18">
        <f t="shared" si="1"/>
        <v>4505000</v>
      </c>
      <c r="J7" s="18">
        <f t="shared" si="1"/>
        <v>4505000</v>
      </c>
      <c r="K7" s="18">
        <f t="shared" si="1"/>
        <v>4505000</v>
      </c>
      <c r="L7" s="18">
        <f t="shared" si="1"/>
        <v>4505000</v>
      </c>
      <c r="M7" s="18">
        <f t="shared" si="1"/>
        <v>4505000</v>
      </c>
      <c r="N7" s="18">
        <f t="shared" si="1"/>
        <v>4505000</v>
      </c>
      <c r="O7" s="18">
        <f t="shared" si="1"/>
        <v>4505000</v>
      </c>
      <c r="P7" s="18">
        <f t="shared" si="1"/>
        <v>4505000</v>
      </c>
      <c r="Q7" s="18">
        <f t="shared" si="1"/>
        <v>4505000</v>
      </c>
      <c r="R7" s="18">
        <f t="shared" si="1"/>
        <v>4505000</v>
      </c>
      <c r="S7" s="18">
        <f t="shared" si="1"/>
        <v>4505000</v>
      </c>
      <c r="T7" s="18">
        <f t="shared" si="1"/>
        <v>4505000</v>
      </c>
      <c r="U7" s="18">
        <f t="shared" si="1"/>
        <v>4505000</v>
      </c>
      <c r="V7" s="18">
        <f t="shared" si="1"/>
        <v>4505000</v>
      </c>
      <c r="W7" s="18">
        <f t="shared" si="1"/>
        <v>4505000</v>
      </c>
      <c r="X7" s="18">
        <f t="shared" si="1"/>
        <v>4505000</v>
      </c>
      <c r="Y7" s="18">
        <f t="shared" si="1"/>
        <v>4505000</v>
      </c>
      <c r="Z7" s="18">
        <f t="shared" si="1"/>
        <v>4505000</v>
      </c>
      <c r="AA7" s="18">
        <f t="shared" si="1"/>
        <v>4505000</v>
      </c>
      <c r="AB7" s="18">
        <f t="shared" si="1"/>
        <v>4505000</v>
      </c>
      <c r="AC7" s="18">
        <f t="shared" si="1"/>
        <v>4505000</v>
      </c>
      <c r="AD7" s="18">
        <f t="shared" si="1"/>
        <v>4505000</v>
      </c>
      <c r="AE7" s="18">
        <f t="shared" si="1"/>
        <v>4505000</v>
      </c>
    </row>
    <row r="8">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row>
    <row r="9">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row>
    <row r="10">
      <c r="A10" s="11" t="s">
        <v>141</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row>
    <row r="11">
      <c r="A11" s="9" t="str">
        <f t="shared" ref="A11:AE11" si="2">A3</f>
        <v>Walkin</v>
      </c>
      <c r="B11" s="16">
        <f t="shared" si="2"/>
        <v>1350000</v>
      </c>
      <c r="C11" s="16">
        <f t="shared" si="2"/>
        <v>1350000</v>
      </c>
      <c r="D11" s="16">
        <f t="shared" si="2"/>
        <v>1350000</v>
      </c>
      <c r="E11" s="16">
        <f t="shared" si="2"/>
        <v>1350000</v>
      </c>
      <c r="F11" s="16">
        <f t="shared" si="2"/>
        <v>1350000</v>
      </c>
      <c r="G11" s="16">
        <f t="shared" si="2"/>
        <v>1350000</v>
      </c>
      <c r="H11" s="16">
        <f t="shared" si="2"/>
        <v>1350000</v>
      </c>
      <c r="I11" s="16">
        <f t="shared" si="2"/>
        <v>1350000</v>
      </c>
      <c r="J11" s="16">
        <f t="shared" si="2"/>
        <v>1350000</v>
      </c>
      <c r="K11" s="16">
        <f t="shared" si="2"/>
        <v>1350000</v>
      </c>
      <c r="L11" s="16">
        <f t="shared" si="2"/>
        <v>1350000</v>
      </c>
      <c r="M11" s="16">
        <f t="shared" si="2"/>
        <v>1350000</v>
      </c>
      <c r="N11" s="16">
        <f t="shared" si="2"/>
        <v>1350000</v>
      </c>
      <c r="O11" s="16">
        <f t="shared" si="2"/>
        <v>1350000</v>
      </c>
      <c r="P11" s="16">
        <f t="shared" si="2"/>
        <v>1350000</v>
      </c>
      <c r="Q11" s="16">
        <f t="shared" si="2"/>
        <v>1350000</v>
      </c>
      <c r="R11" s="16">
        <f t="shared" si="2"/>
        <v>1350000</v>
      </c>
      <c r="S11" s="16">
        <f t="shared" si="2"/>
        <v>1350000</v>
      </c>
      <c r="T11" s="16">
        <f t="shared" si="2"/>
        <v>1350000</v>
      </c>
      <c r="U11" s="16">
        <f t="shared" si="2"/>
        <v>1350000</v>
      </c>
      <c r="V11" s="16">
        <f t="shared" si="2"/>
        <v>1350000</v>
      </c>
      <c r="W11" s="16">
        <f t="shared" si="2"/>
        <v>1350000</v>
      </c>
      <c r="X11" s="16">
        <f t="shared" si="2"/>
        <v>1350000</v>
      </c>
      <c r="Y11" s="16">
        <f t="shared" si="2"/>
        <v>1350000</v>
      </c>
      <c r="Z11" s="16">
        <f t="shared" si="2"/>
        <v>1350000</v>
      </c>
      <c r="AA11" s="16">
        <f t="shared" si="2"/>
        <v>1350000</v>
      </c>
      <c r="AB11" s="16">
        <f t="shared" si="2"/>
        <v>1350000</v>
      </c>
      <c r="AC11" s="16">
        <f t="shared" si="2"/>
        <v>1350000</v>
      </c>
      <c r="AD11" s="16">
        <f t="shared" si="2"/>
        <v>1350000</v>
      </c>
      <c r="AE11" s="16">
        <f t="shared" si="2"/>
        <v>1350000</v>
      </c>
    </row>
    <row r="12">
      <c r="A12" s="9" t="str">
        <f t="shared" ref="A12:A15" si="3">A4</f>
        <v>Wholesale customers</v>
      </c>
      <c r="B12" s="18">
        <v>0.0</v>
      </c>
      <c r="C12" s="18">
        <f>B4+C4</f>
        <v>3900000</v>
      </c>
      <c r="D12" s="18">
        <v>0.0</v>
      </c>
      <c r="E12" s="18">
        <f>D4+E4</f>
        <v>3900000</v>
      </c>
      <c r="F12" s="18">
        <v>0.0</v>
      </c>
      <c r="G12" s="18">
        <f>F4+G4</f>
        <v>3900000</v>
      </c>
      <c r="H12" s="18">
        <v>0.0</v>
      </c>
      <c r="I12" s="18">
        <f>H4+I4</f>
        <v>3900000</v>
      </c>
      <c r="J12" s="18">
        <v>0.0</v>
      </c>
      <c r="K12" s="18">
        <f>J4+K4</f>
        <v>3900000</v>
      </c>
      <c r="L12" s="18">
        <v>0.0</v>
      </c>
      <c r="M12" s="18">
        <f>L4+M4</f>
        <v>3900000</v>
      </c>
      <c r="N12" s="18">
        <v>0.0</v>
      </c>
      <c r="O12" s="18">
        <f>N4+O4</f>
        <v>3900000</v>
      </c>
      <c r="P12" s="18">
        <v>0.0</v>
      </c>
      <c r="Q12" s="18">
        <f>P4+Q4</f>
        <v>3900000</v>
      </c>
      <c r="R12" s="18">
        <v>0.0</v>
      </c>
      <c r="S12" s="18">
        <f>R4+S4</f>
        <v>3900000</v>
      </c>
      <c r="T12" s="18">
        <v>0.0</v>
      </c>
      <c r="U12" s="18">
        <f>T4+U4</f>
        <v>3900000</v>
      </c>
      <c r="V12" s="18">
        <v>0.0</v>
      </c>
      <c r="W12" s="18">
        <f>V4+W4</f>
        <v>3900000</v>
      </c>
      <c r="X12" s="18">
        <v>0.0</v>
      </c>
      <c r="Y12" s="18">
        <f>X4+Y4</f>
        <v>3900000</v>
      </c>
      <c r="Z12" s="18">
        <v>0.0</v>
      </c>
      <c r="AA12" s="18">
        <f>Z4+AA4</f>
        <v>3900000</v>
      </c>
      <c r="AB12" s="18">
        <v>0.0</v>
      </c>
      <c r="AC12" s="18">
        <f>AB4+AC4</f>
        <v>3900000</v>
      </c>
      <c r="AD12" s="18">
        <v>0.0</v>
      </c>
      <c r="AE12" s="18">
        <f>AD4+AE4</f>
        <v>3900000</v>
      </c>
    </row>
    <row r="13">
      <c r="A13" s="9" t="str">
        <f t="shared" si="3"/>
        <v>Online customers</v>
      </c>
      <c r="B13" s="18">
        <v>0.0</v>
      </c>
      <c r="C13" s="18">
        <v>0.0</v>
      </c>
      <c r="D13" s="18">
        <f t="shared" ref="D13:D14" si="4">B5+C5+D5</f>
        <v>2505000</v>
      </c>
      <c r="E13" s="18">
        <v>0.0</v>
      </c>
      <c r="F13" s="18">
        <v>0.0</v>
      </c>
      <c r="G13" s="18">
        <f t="shared" ref="G13:G14" si="5">E5+F5+G5</f>
        <v>2505000</v>
      </c>
      <c r="H13" s="18">
        <v>0.0</v>
      </c>
      <c r="I13" s="18">
        <v>0.0</v>
      </c>
      <c r="J13" s="18">
        <f t="shared" ref="J13:J14" si="6">H5+I5+J5</f>
        <v>2505000</v>
      </c>
      <c r="K13" s="18">
        <v>0.0</v>
      </c>
      <c r="L13" s="18">
        <v>0.0</v>
      </c>
      <c r="M13" s="18">
        <f t="shared" ref="M13:M14" si="7">K5+L5+M5</f>
        <v>2505000</v>
      </c>
      <c r="N13" s="18">
        <v>0.0</v>
      </c>
      <c r="O13" s="18">
        <v>0.0</v>
      </c>
      <c r="P13" s="18">
        <f t="shared" ref="P13:P14" si="8">N5+O5+P5</f>
        <v>2505000</v>
      </c>
      <c r="Q13" s="18">
        <v>0.0</v>
      </c>
      <c r="R13" s="18">
        <v>0.0</v>
      </c>
      <c r="S13" s="18">
        <f t="shared" ref="S13:S14" si="9">Q5+R5+S5</f>
        <v>2505000</v>
      </c>
      <c r="T13" s="18">
        <v>0.0</v>
      </c>
      <c r="U13" s="18">
        <v>0.0</v>
      </c>
      <c r="V13" s="18">
        <f t="shared" ref="V13:V14" si="10">T5+U5+V5</f>
        <v>2505000</v>
      </c>
      <c r="W13" s="18">
        <v>0.0</v>
      </c>
      <c r="X13" s="18">
        <v>0.0</v>
      </c>
      <c r="Y13" s="18">
        <f t="shared" ref="Y13:Y14" si="11">W5+X5+Y5</f>
        <v>2505000</v>
      </c>
      <c r="Z13" s="18">
        <v>0.0</v>
      </c>
      <c r="AA13" s="18">
        <v>0.0</v>
      </c>
      <c r="AB13" s="18">
        <f t="shared" ref="AB13:AB14" si="12">Z5+AA5+AB5</f>
        <v>2505000</v>
      </c>
      <c r="AC13" s="18">
        <v>0.0</v>
      </c>
      <c r="AD13" s="18">
        <v>0.0</v>
      </c>
      <c r="AE13" s="18">
        <f t="shared" ref="AE13:AE14" si="13">AC5+AD5+AE5</f>
        <v>2505000</v>
      </c>
    </row>
    <row r="14">
      <c r="A14" s="9" t="str">
        <f t="shared" si="3"/>
        <v>Corporate customers</v>
      </c>
      <c r="B14" s="18">
        <v>0.0</v>
      </c>
      <c r="C14" s="18">
        <v>0.0</v>
      </c>
      <c r="D14" s="18">
        <f t="shared" si="4"/>
        <v>1110000</v>
      </c>
      <c r="E14" s="18">
        <v>0.0</v>
      </c>
      <c r="F14" s="18">
        <v>0.0</v>
      </c>
      <c r="G14" s="18">
        <f t="shared" si="5"/>
        <v>1110000</v>
      </c>
      <c r="H14" s="18">
        <v>0.0</v>
      </c>
      <c r="I14" s="18">
        <v>0.0</v>
      </c>
      <c r="J14" s="18">
        <f t="shared" si="6"/>
        <v>1110000</v>
      </c>
      <c r="K14" s="18">
        <v>0.0</v>
      </c>
      <c r="L14" s="18">
        <v>0.0</v>
      </c>
      <c r="M14" s="18">
        <f t="shared" si="7"/>
        <v>1110000</v>
      </c>
      <c r="N14" s="18">
        <v>0.0</v>
      </c>
      <c r="O14" s="18">
        <v>0.0</v>
      </c>
      <c r="P14" s="18">
        <f t="shared" si="8"/>
        <v>1110000</v>
      </c>
      <c r="Q14" s="18">
        <v>0.0</v>
      </c>
      <c r="R14" s="18">
        <v>0.0</v>
      </c>
      <c r="S14" s="18">
        <f t="shared" si="9"/>
        <v>1110000</v>
      </c>
      <c r="T14" s="18">
        <v>0.0</v>
      </c>
      <c r="U14" s="18">
        <v>0.0</v>
      </c>
      <c r="V14" s="18">
        <f t="shared" si="10"/>
        <v>1110000</v>
      </c>
      <c r="W14" s="18">
        <v>0.0</v>
      </c>
      <c r="X14" s="18">
        <v>0.0</v>
      </c>
      <c r="Y14" s="18">
        <f t="shared" si="11"/>
        <v>1110000</v>
      </c>
      <c r="Z14" s="18">
        <v>0.0</v>
      </c>
      <c r="AA14" s="18">
        <v>0.0</v>
      </c>
      <c r="AB14" s="18">
        <f t="shared" si="12"/>
        <v>1110000</v>
      </c>
      <c r="AC14" s="18">
        <v>0.0</v>
      </c>
      <c r="AD14" s="18">
        <v>0.0</v>
      </c>
      <c r="AE14" s="18">
        <f t="shared" si="13"/>
        <v>1110000</v>
      </c>
    </row>
    <row r="15">
      <c r="A15" s="11" t="str">
        <f t="shared" si="3"/>
        <v>Total</v>
      </c>
      <c r="B15" s="18">
        <f t="shared" ref="B15:AE15" si="14">sum(B11:B14)</f>
        <v>1350000</v>
      </c>
      <c r="C15" s="18">
        <f t="shared" si="14"/>
        <v>5250000</v>
      </c>
      <c r="D15" s="18">
        <f t="shared" si="14"/>
        <v>4965000</v>
      </c>
      <c r="E15" s="18">
        <f t="shared" si="14"/>
        <v>5250000</v>
      </c>
      <c r="F15" s="18">
        <f t="shared" si="14"/>
        <v>1350000</v>
      </c>
      <c r="G15" s="18">
        <f t="shared" si="14"/>
        <v>8865000</v>
      </c>
      <c r="H15" s="18">
        <f t="shared" si="14"/>
        <v>1350000</v>
      </c>
      <c r="I15" s="18">
        <f t="shared" si="14"/>
        <v>5250000</v>
      </c>
      <c r="J15" s="18">
        <f t="shared" si="14"/>
        <v>4965000</v>
      </c>
      <c r="K15" s="18">
        <f t="shared" si="14"/>
        <v>5250000</v>
      </c>
      <c r="L15" s="18">
        <f t="shared" si="14"/>
        <v>1350000</v>
      </c>
      <c r="M15" s="18">
        <f t="shared" si="14"/>
        <v>8865000</v>
      </c>
      <c r="N15" s="18">
        <f t="shared" si="14"/>
        <v>1350000</v>
      </c>
      <c r="O15" s="18">
        <f t="shared" si="14"/>
        <v>5250000</v>
      </c>
      <c r="P15" s="18">
        <f t="shared" si="14"/>
        <v>4965000</v>
      </c>
      <c r="Q15" s="18">
        <f t="shared" si="14"/>
        <v>5250000</v>
      </c>
      <c r="R15" s="18">
        <f t="shared" si="14"/>
        <v>1350000</v>
      </c>
      <c r="S15" s="18">
        <f t="shared" si="14"/>
        <v>8865000</v>
      </c>
      <c r="T15" s="18">
        <f t="shared" si="14"/>
        <v>1350000</v>
      </c>
      <c r="U15" s="18">
        <f t="shared" si="14"/>
        <v>5250000</v>
      </c>
      <c r="V15" s="18">
        <f t="shared" si="14"/>
        <v>4965000</v>
      </c>
      <c r="W15" s="18">
        <f t="shared" si="14"/>
        <v>5250000</v>
      </c>
      <c r="X15" s="18">
        <f t="shared" si="14"/>
        <v>1350000</v>
      </c>
      <c r="Y15" s="18">
        <f t="shared" si="14"/>
        <v>8865000</v>
      </c>
      <c r="Z15" s="18">
        <f t="shared" si="14"/>
        <v>1350000</v>
      </c>
      <c r="AA15" s="18">
        <f t="shared" si="14"/>
        <v>5250000</v>
      </c>
      <c r="AB15" s="18">
        <f t="shared" si="14"/>
        <v>4965000</v>
      </c>
      <c r="AC15" s="18">
        <f t="shared" si="14"/>
        <v>5250000</v>
      </c>
      <c r="AD15" s="18">
        <f t="shared" si="14"/>
        <v>1350000</v>
      </c>
      <c r="AE15" s="18">
        <f t="shared" si="14"/>
        <v>8865000</v>
      </c>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row>
    <row r="17">
      <c r="A17" s="14" t="s">
        <v>142</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8">
      <c r="A18" s="9" t="str">
        <f t="shared" ref="A18:A22" si="16">A11</f>
        <v>Walkin</v>
      </c>
      <c r="B18" s="18">
        <f t="shared" ref="B18:B21" si="17">B3-B11</f>
        <v>0</v>
      </c>
      <c r="C18" s="18">
        <f t="shared" ref="C18:AE18" si="15">B18+C3-C11</f>
        <v>0</v>
      </c>
      <c r="D18" s="18">
        <f t="shared" si="15"/>
        <v>0</v>
      </c>
      <c r="E18" s="18">
        <f t="shared" si="15"/>
        <v>0</v>
      </c>
      <c r="F18" s="18">
        <f t="shared" si="15"/>
        <v>0</v>
      </c>
      <c r="G18" s="18">
        <f t="shared" si="15"/>
        <v>0</v>
      </c>
      <c r="H18" s="18">
        <f t="shared" si="15"/>
        <v>0</v>
      </c>
      <c r="I18" s="18">
        <f t="shared" si="15"/>
        <v>0</v>
      </c>
      <c r="J18" s="18">
        <f t="shared" si="15"/>
        <v>0</v>
      </c>
      <c r="K18" s="18">
        <f t="shared" si="15"/>
        <v>0</v>
      </c>
      <c r="L18" s="18">
        <f t="shared" si="15"/>
        <v>0</v>
      </c>
      <c r="M18" s="18">
        <f t="shared" si="15"/>
        <v>0</v>
      </c>
      <c r="N18" s="18">
        <f t="shared" si="15"/>
        <v>0</v>
      </c>
      <c r="O18" s="18">
        <f t="shared" si="15"/>
        <v>0</v>
      </c>
      <c r="P18" s="18">
        <f t="shared" si="15"/>
        <v>0</v>
      </c>
      <c r="Q18" s="18">
        <f t="shared" si="15"/>
        <v>0</v>
      </c>
      <c r="R18" s="18">
        <f t="shared" si="15"/>
        <v>0</v>
      </c>
      <c r="S18" s="18">
        <f t="shared" si="15"/>
        <v>0</v>
      </c>
      <c r="T18" s="18">
        <f t="shared" si="15"/>
        <v>0</v>
      </c>
      <c r="U18" s="18">
        <f t="shared" si="15"/>
        <v>0</v>
      </c>
      <c r="V18" s="18">
        <f t="shared" si="15"/>
        <v>0</v>
      </c>
      <c r="W18" s="18">
        <f t="shared" si="15"/>
        <v>0</v>
      </c>
      <c r="X18" s="18">
        <f t="shared" si="15"/>
        <v>0</v>
      </c>
      <c r="Y18" s="18">
        <f t="shared" si="15"/>
        <v>0</v>
      </c>
      <c r="Z18" s="18">
        <f t="shared" si="15"/>
        <v>0</v>
      </c>
      <c r="AA18" s="18">
        <f t="shared" si="15"/>
        <v>0</v>
      </c>
      <c r="AB18" s="18">
        <f t="shared" si="15"/>
        <v>0</v>
      </c>
      <c r="AC18" s="18">
        <f t="shared" si="15"/>
        <v>0</v>
      </c>
      <c r="AD18" s="18">
        <f t="shared" si="15"/>
        <v>0</v>
      </c>
      <c r="AE18" s="18">
        <f t="shared" si="15"/>
        <v>0</v>
      </c>
    </row>
    <row r="19">
      <c r="A19" s="9" t="str">
        <f t="shared" si="16"/>
        <v>Wholesale customers</v>
      </c>
      <c r="B19" s="18">
        <f t="shared" si="17"/>
        <v>1950000</v>
      </c>
      <c r="C19" s="18">
        <f t="shared" ref="C19:AE19" si="18">B19+C4-C12</f>
        <v>0</v>
      </c>
      <c r="D19" s="18">
        <f t="shared" si="18"/>
        <v>1950000</v>
      </c>
      <c r="E19" s="18">
        <f t="shared" si="18"/>
        <v>0</v>
      </c>
      <c r="F19" s="18">
        <f t="shared" si="18"/>
        <v>1950000</v>
      </c>
      <c r="G19" s="18">
        <f t="shared" si="18"/>
        <v>0</v>
      </c>
      <c r="H19" s="18">
        <f t="shared" si="18"/>
        <v>1950000</v>
      </c>
      <c r="I19" s="18">
        <f t="shared" si="18"/>
        <v>0</v>
      </c>
      <c r="J19" s="18">
        <f t="shared" si="18"/>
        <v>1950000</v>
      </c>
      <c r="K19" s="18">
        <f t="shared" si="18"/>
        <v>0</v>
      </c>
      <c r="L19" s="18">
        <f t="shared" si="18"/>
        <v>1950000</v>
      </c>
      <c r="M19" s="18">
        <f t="shared" si="18"/>
        <v>0</v>
      </c>
      <c r="N19" s="18">
        <f t="shared" si="18"/>
        <v>1950000</v>
      </c>
      <c r="O19" s="18">
        <f t="shared" si="18"/>
        <v>0</v>
      </c>
      <c r="P19" s="18">
        <f t="shared" si="18"/>
        <v>1950000</v>
      </c>
      <c r="Q19" s="18">
        <f t="shared" si="18"/>
        <v>0</v>
      </c>
      <c r="R19" s="18">
        <f t="shared" si="18"/>
        <v>1950000</v>
      </c>
      <c r="S19" s="18">
        <f t="shared" si="18"/>
        <v>0</v>
      </c>
      <c r="T19" s="18">
        <f t="shared" si="18"/>
        <v>1950000</v>
      </c>
      <c r="U19" s="18">
        <f t="shared" si="18"/>
        <v>0</v>
      </c>
      <c r="V19" s="18">
        <f t="shared" si="18"/>
        <v>1950000</v>
      </c>
      <c r="W19" s="18">
        <f t="shared" si="18"/>
        <v>0</v>
      </c>
      <c r="X19" s="18">
        <f t="shared" si="18"/>
        <v>1950000</v>
      </c>
      <c r="Y19" s="18">
        <f t="shared" si="18"/>
        <v>0</v>
      </c>
      <c r="Z19" s="18">
        <f t="shared" si="18"/>
        <v>1950000</v>
      </c>
      <c r="AA19" s="18">
        <f t="shared" si="18"/>
        <v>0</v>
      </c>
      <c r="AB19" s="18">
        <f t="shared" si="18"/>
        <v>1950000</v>
      </c>
      <c r="AC19" s="18">
        <f t="shared" si="18"/>
        <v>0</v>
      </c>
      <c r="AD19" s="18">
        <f t="shared" si="18"/>
        <v>1950000</v>
      </c>
      <c r="AE19" s="18">
        <f t="shared" si="18"/>
        <v>0</v>
      </c>
    </row>
    <row r="20">
      <c r="A20" s="9" t="str">
        <f t="shared" si="16"/>
        <v>Online customers</v>
      </c>
      <c r="B20" s="18">
        <f t="shared" si="17"/>
        <v>835000</v>
      </c>
      <c r="C20" s="18">
        <f t="shared" ref="C20:AE20" si="19">B20+C5-C13</f>
        <v>1670000</v>
      </c>
      <c r="D20" s="18">
        <f t="shared" si="19"/>
        <v>0</v>
      </c>
      <c r="E20" s="18">
        <f t="shared" si="19"/>
        <v>835000</v>
      </c>
      <c r="F20" s="18">
        <f t="shared" si="19"/>
        <v>1670000</v>
      </c>
      <c r="G20" s="18">
        <f t="shared" si="19"/>
        <v>0</v>
      </c>
      <c r="H20" s="18">
        <f t="shared" si="19"/>
        <v>835000</v>
      </c>
      <c r="I20" s="18">
        <f t="shared" si="19"/>
        <v>1670000</v>
      </c>
      <c r="J20" s="18">
        <f t="shared" si="19"/>
        <v>0</v>
      </c>
      <c r="K20" s="18">
        <f t="shared" si="19"/>
        <v>835000</v>
      </c>
      <c r="L20" s="18">
        <f t="shared" si="19"/>
        <v>1670000</v>
      </c>
      <c r="M20" s="18">
        <f t="shared" si="19"/>
        <v>0</v>
      </c>
      <c r="N20" s="18">
        <f t="shared" si="19"/>
        <v>835000</v>
      </c>
      <c r="O20" s="18">
        <f t="shared" si="19"/>
        <v>1670000</v>
      </c>
      <c r="P20" s="18">
        <f t="shared" si="19"/>
        <v>0</v>
      </c>
      <c r="Q20" s="18">
        <f t="shared" si="19"/>
        <v>835000</v>
      </c>
      <c r="R20" s="18">
        <f t="shared" si="19"/>
        <v>1670000</v>
      </c>
      <c r="S20" s="18">
        <f t="shared" si="19"/>
        <v>0</v>
      </c>
      <c r="T20" s="18">
        <f t="shared" si="19"/>
        <v>835000</v>
      </c>
      <c r="U20" s="18">
        <f t="shared" si="19"/>
        <v>1670000</v>
      </c>
      <c r="V20" s="18">
        <f t="shared" si="19"/>
        <v>0</v>
      </c>
      <c r="W20" s="18">
        <f t="shared" si="19"/>
        <v>835000</v>
      </c>
      <c r="X20" s="18">
        <f t="shared" si="19"/>
        <v>1670000</v>
      </c>
      <c r="Y20" s="18">
        <f t="shared" si="19"/>
        <v>0</v>
      </c>
      <c r="Z20" s="18">
        <f t="shared" si="19"/>
        <v>835000</v>
      </c>
      <c r="AA20" s="18">
        <f t="shared" si="19"/>
        <v>1670000</v>
      </c>
      <c r="AB20" s="18">
        <f t="shared" si="19"/>
        <v>0</v>
      </c>
      <c r="AC20" s="18">
        <f t="shared" si="19"/>
        <v>835000</v>
      </c>
      <c r="AD20" s="18">
        <f t="shared" si="19"/>
        <v>1670000</v>
      </c>
      <c r="AE20" s="18">
        <f t="shared" si="19"/>
        <v>0</v>
      </c>
    </row>
    <row r="21">
      <c r="A21" s="9" t="str">
        <f t="shared" si="16"/>
        <v>Corporate customers</v>
      </c>
      <c r="B21" s="18">
        <f t="shared" si="17"/>
        <v>370000</v>
      </c>
      <c r="C21" s="18">
        <f t="shared" ref="C21:AE21" si="20">B21+C6-C14</f>
        <v>740000</v>
      </c>
      <c r="D21" s="18">
        <f t="shared" si="20"/>
        <v>0</v>
      </c>
      <c r="E21" s="18">
        <f t="shared" si="20"/>
        <v>370000</v>
      </c>
      <c r="F21" s="18">
        <f t="shared" si="20"/>
        <v>740000</v>
      </c>
      <c r="G21" s="18">
        <f t="shared" si="20"/>
        <v>0</v>
      </c>
      <c r="H21" s="18">
        <f t="shared" si="20"/>
        <v>370000</v>
      </c>
      <c r="I21" s="18">
        <f t="shared" si="20"/>
        <v>740000</v>
      </c>
      <c r="J21" s="18">
        <f t="shared" si="20"/>
        <v>0</v>
      </c>
      <c r="K21" s="18">
        <f t="shared" si="20"/>
        <v>370000</v>
      </c>
      <c r="L21" s="18">
        <f t="shared" si="20"/>
        <v>740000</v>
      </c>
      <c r="M21" s="18">
        <f t="shared" si="20"/>
        <v>0</v>
      </c>
      <c r="N21" s="18">
        <f t="shared" si="20"/>
        <v>370000</v>
      </c>
      <c r="O21" s="18">
        <f t="shared" si="20"/>
        <v>740000</v>
      </c>
      <c r="P21" s="18">
        <f t="shared" si="20"/>
        <v>0</v>
      </c>
      <c r="Q21" s="18">
        <f t="shared" si="20"/>
        <v>370000</v>
      </c>
      <c r="R21" s="18">
        <f t="shared" si="20"/>
        <v>740000</v>
      </c>
      <c r="S21" s="18">
        <f t="shared" si="20"/>
        <v>0</v>
      </c>
      <c r="T21" s="18">
        <f t="shared" si="20"/>
        <v>370000</v>
      </c>
      <c r="U21" s="18">
        <f t="shared" si="20"/>
        <v>740000</v>
      </c>
      <c r="V21" s="18">
        <f t="shared" si="20"/>
        <v>0</v>
      </c>
      <c r="W21" s="18">
        <f t="shared" si="20"/>
        <v>370000</v>
      </c>
      <c r="X21" s="18">
        <f t="shared" si="20"/>
        <v>740000</v>
      </c>
      <c r="Y21" s="18">
        <f t="shared" si="20"/>
        <v>0</v>
      </c>
      <c r="Z21" s="18">
        <f t="shared" si="20"/>
        <v>370000</v>
      </c>
      <c r="AA21" s="18">
        <f t="shared" si="20"/>
        <v>740000</v>
      </c>
      <c r="AB21" s="18">
        <f t="shared" si="20"/>
        <v>0</v>
      </c>
      <c r="AC21" s="18">
        <f t="shared" si="20"/>
        <v>370000</v>
      </c>
      <c r="AD21" s="18">
        <f t="shared" si="20"/>
        <v>740000</v>
      </c>
      <c r="AE21" s="18">
        <f t="shared" si="20"/>
        <v>0</v>
      </c>
    </row>
    <row r="22">
      <c r="A22" s="11" t="str">
        <f t="shared" si="16"/>
        <v>Total</v>
      </c>
      <c r="B22" s="18">
        <f t="shared" ref="B22:AE22" si="21">sum(B18:B21)</f>
        <v>3155000</v>
      </c>
      <c r="C22" s="18">
        <f t="shared" si="21"/>
        <v>2410000</v>
      </c>
      <c r="D22" s="18">
        <f t="shared" si="21"/>
        <v>1950000</v>
      </c>
      <c r="E22" s="18">
        <f t="shared" si="21"/>
        <v>1205000</v>
      </c>
      <c r="F22" s="18">
        <f t="shared" si="21"/>
        <v>4360000</v>
      </c>
      <c r="G22" s="18">
        <f t="shared" si="21"/>
        <v>0</v>
      </c>
      <c r="H22" s="18">
        <f t="shared" si="21"/>
        <v>3155000</v>
      </c>
      <c r="I22" s="18">
        <f t="shared" si="21"/>
        <v>2410000</v>
      </c>
      <c r="J22" s="18">
        <f t="shared" si="21"/>
        <v>1950000</v>
      </c>
      <c r="K22" s="18">
        <f t="shared" si="21"/>
        <v>1205000</v>
      </c>
      <c r="L22" s="18">
        <f t="shared" si="21"/>
        <v>4360000</v>
      </c>
      <c r="M22" s="18">
        <f t="shared" si="21"/>
        <v>0</v>
      </c>
      <c r="N22" s="18">
        <f t="shared" si="21"/>
        <v>3155000</v>
      </c>
      <c r="O22" s="18">
        <f t="shared" si="21"/>
        <v>2410000</v>
      </c>
      <c r="P22" s="18">
        <f t="shared" si="21"/>
        <v>1950000</v>
      </c>
      <c r="Q22" s="18">
        <f t="shared" si="21"/>
        <v>1205000</v>
      </c>
      <c r="R22" s="18">
        <f t="shared" si="21"/>
        <v>4360000</v>
      </c>
      <c r="S22" s="18">
        <f t="shared" si="21"/>
        <v>0</v>
      </c>
      <c r="T22" s="18">
        <f t="shared" si="21"/>
        <v>3155000</v>
      </c>
      <c r="U22" s="18">
        <f t="shared" si="21"/>
        <v>2410000</v>
      </c>
      <c r="V22" s="18">
        <f t="shared" si="21"/>
        <v>1950000</v>
      </c>
      <c r="W22" s="18">
        <f t="shared" si="21"/>
        <v>1205000</v>
      </c>
      <c r="X22" s="18">
        <f t="shared" si="21"/>
        <v>4360000</v>
      </c>
      <c r="Y22" s="18">
        <f t="shared" si="21"/>
        <v>0</v>
      </c>
      <c r="Z22" s="18">
        <f t="shared" si="21"/>
        <v>3155000</v>
      </c>
      <c r="AA22" s="18">
        <f t="shared" si="21"/>
        <v>2410000</v>
      </c>
      <c r="AB22" s="18">
        <f t="shared" si="21"/>
        <v>1950000</v>
      </c>
      <c r="AC22" s="18">
        <f t="shared" si="21"/>
        <v>1205000</v>
      </c>
      <c r="AD22" s="18">
        <f t="shared" si="21"/>
        <v>4360000</v>
      </c>
      <c r="AE22" s="18">
        <f t="shared" si="21"/>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s>
  <sheetData>
    <row r="1">
      <c r="A1" s="24"/>
      <c r="B1" s="25" t="s">
        <v>79</v>
      </c>
      <c r="C1" s="25" t="s">
        <v>80</v>
      </c>
      <c r="D1" s="25" t="s">
        <v>81</v>
      </c>
      <c r="E1" s="25" t="s">
        <v>82</v>
      </c>
      <c r="F1" s="25" t="s">
        <v>83</v>
      </c>
      <c r="G1" s="25" t="s">
        <v>84</v>
      </c>
      <c r="H1" s="25" t="s">
        <v>85</v>
      </c>
      <c r="I1" s="25" t="s">
        <v>86</v>
      </c>
      <c r="J1" s="25" t="s">
        <v>87</v>
      </c>
      <c r="K1" s="25" t="s">
        <v>88</v>
      </c>
      <c r="L1" s="25" t="s">
        <v>89</v>
      </c>
      <c r="M1" s="25" t="s">
        <v>90</v>
      </c>
      <c r="N1" s="25" t="s">
        <v>91</v>
      </c>
      <c r="O1" s="25" t="s">
        <v>92</v>
      </c>
      <c r="P1" s="25" t="s">
        <v>93</v>
      </c>
      <c r="Q1" s="25" t="s">
        <v>94</v>
      </c>
      <c r="R1" s="25" t="s">
        <v>95</v>
      </c>
      <c r="S1" s="25" t="s">
        <v>96</v>
      </c>
      <c r="T1" s="25" t="s">
        <v>97</v>
      </c>
      <c r="U1" s="25" t="s">
        <v>98</v>
      </c>
      <c r="V1" s="25" t="s">
        <v>99</v>
      </c>
      <c r="W1" s="25" t="s">
        <v>100</v>
      </c>
      <c r="X1" s="25" t="s">
        <v>101</v>
      </c>
      <c r="Y1" s="25" t="s">
        <v>102</v>
      </c>
      <c r="Z1" s="25" t="s">
        <v>103</v>
      </c>
      <c r="AA1" s="25" t="s">
        <v>104</v>
      </c>
      <c r="AB1" s="25" t="s">
        <v>105</v>
      </c>
      <c r="AC1" s="25" t="s">
        <v>106</v>
      </c>
      <c r="AD1" s="25" t="s">
        <v>107</v>
      </c>
      <c r="AE1" s="25" t="s">
        <v>108</v>
      </c>
    </row>
    <row r="2">
      <c r="A2" s="11" t="s">
        <v>143</v>
      </c>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9" t="s">
        <v>144</v>
      </c>
      <c r="B3" s="18">
        <f>Collections!B15</f>
        <v>1350000</v>
      </c>
      <c r="C3" s="18">
        <f>Collections!C15</f>
        <v>5250000</v>
      </c>
      <c r="D3" s="18">
        <f>Collections!D15</f>
        <v>4965000</v>
      </c>
      <c r="E3" s="18">
        <f>Collections!E15</f>
        <v>5250000</v>
      </c>
      <c r="F3" s="18">
        <f>Collections!F15</f>
        <v>1350000</v>
      </c>
      <c r="G3" s="18">
        <f>Collections!G15</f>
        <v>8865000</v>
      </c>
      <c r="H3" s="18">
        <f>Collections!H15</f>
        <v>1350000</v>
      </c>
      <c r="I3" s="18">
        <f>Collections!I15</f>
        <v>5250000</v>
      </c>
      <c r="J3" s="18">
        <f>Collections!J15</f>
        <v>4965000</v>
      </c>
      <c r="K3" s="18">
        <f>Collections!K15</f>
        <v>5250000</v>
      </c>
      <c r="L3" s="18">
        <f>Collections!L15</f>
        <v>1350000</v>
      </c>
      <c r="M3" s="18">
        <f>Collections!M15</f>
        <v>8865000</v>
      </c>
      <c r="N3" s="18">
        <f>Collections!N15</f>
        <v>1350000</v>
      </c>
      <c r="O3" s="18">
        <f>Collections!O15</f>
        <v>5250000</v>
      </c>
      <c r="P3" s="18">
        <f>Collections!P15</f>
        <v>4965000</v>
      </c>
      <c r="Q3" s="18">
        <f>Collections!Q15</f>
        <v>5250000</v>
      </c>
      <c r="R3" s="18">
        <f>Collections!R15</f>
        <v>1350000</v>
      </c>
      <c r="S3" s="18">
        <f>Collections!S15</f>
        <v>8865000</v>
      </c>
      <c r="T3" s="18">
        <f>Collections!T15</f>
        <v>1350000</v>
      </c>
      <c r="U3" s="18">
        <f>Collections!U15</f>
        <v>5250000</v>
      </c>
      <c r="V3" s="18">
        <f>Collections!V15</f>
        <v>4965000</v>
      </c>
      <c r="W3" s="18">
        <f>Collections!W15</f>
        <v>5250000</v>
      </c>
      <c r="X3" s="18">
        <f>Collections!X15</f>
        <v>1350000</v>
      </c>
      <c r="Y3" s="18">
        <f>Collections!Y15</f>
        <v>8865000</v>
      </c>
      <c r="Z3" s="18">
        <f>Collections!Z15</f>
        <v>1350000</v>
      </c>
      <c r="AA3" s="18">
        <f>Collections!AA15</f>
        <v>5250000</v>
      </c>
      <c r="AB3" s="18">
        <f>Collections!AB15</f>
        <v>4965000</v>
      </c>
      <c r="AC3" s="18">
        <f>Collections!AC15</f>
        <v>5250000</v>
      </c>
      <c r="AD3" s="18">
        <f>Collections!AD15</f>
        <v>1350000</v>
      </c>
      <c r="AE3" s="18">
        <f>Collections!AE15</f>
        <v>8865000</v>
      </c>
    </row>
    <row r="4">
      <c r="A4" s="11" t="s">
        <v>145</v>
      </c>
      <c r="B4" s="18">
        <f t="shared" ref="B4:AE4" si="1">sum(B3)</f>
        <v>1350000</v>
      </c>
      <c r="C4" s="18">
        <f t="shared" si="1"/>
        <v>5250000</v>
      </c>
      <c r="D4" s="18">
        <f t="shared" si="1"/>
        <v>4965000</v>
      </c>
      <c r="E4" s="18">
        <f t="shared" si="1"/>
        <v>5250000</v>
      </c>
      <c r="F4" s="18">
        <f t="shared" si="1"/>
        <v>1350000</v>
      </c>
      <c r="G4" s="18">
        <f t="shared" si="1"/>
        <v>8865000</v>
      </c>
      <c r="H4" s="18">
        <f t="shared" si="1"/>
        <v>1350000</v>
      </c>
      <c r="I4" s="18">
        <f t="shared" si="1"/>
        <v>5250000</v>
      </c>
      <c r="J4" s="18">
        <f t="shared" si="1"/>
        <v>4965000</v>
      </c>
      <c r="K4" s="18">
        <f t="shared" si="1"/>
        <v>5250000</v>
      </c>
      <c r="L4" s="18">
        <f t="shared" si="1"/>
        <v>1350000</v>
      </c>
      <c r="M4" s="18">
        <f t="shared" si="1"/>
        <v>8865000</v>
      </c>
      <c r="N4" s="18">
        <f t="shared" si="1"/>
        <v>1350000</v>
      </c>
      <c r="O4" s="18">
        <f t="shared" si="1"/>
        <v>5250000</v>
      </c>
      <c r="P4" s="18">
        <f t="shared" si="1"/>
        <v>4965000</v>
      </c>
      <c r="Q4" s="18">
        <f t="shared" si="1"/>
        <v>5250000</v>
      </c>
      <c r="R4" s="18">
        <f t="shared" si="1"/>
        <v>1350000</v>
      </c>
      <c r="S4" s="18">
        <f t="shared" si="1"/>
        <v>8865000</v>
      </c>
      <c r="T4" s="18">
        <f t="shared" si="1"/>
        <v>1350000</v>
      </c>
      <c r="U4" s="18">
        <f t="shared" si="1"/>
        <v>5250000</v>
      </c>
      <c r="V4" s="18">
        <f t="shared" si="1"/>
        <v>4965000</v>
      </c>
      <c r="W4" s="18">
        <f t="shared" si="1"/>
        <v>5250000</v>
      </c>
      <c r="X4" s="18">
        <f t="shared" si="1"/>
        <v>1350000</v>
      </c>
      <c r="Y4" s="18">
        <f t="shared" si="1"/>
        <v>8865000</v>
      </c>
      <c r="Z4" s="18">
        <f t="shared" si="1"/>
        <v>1350000</v>
      </c>
      <c r="AA4" s="18">
        <f t="shared" si="1"/>
        <v>5250000</v>
      </c>
      <c r="AB4" s="18">
        <f t="shared" si="1"/>
        <v>4965000</v>
      </c>
      <c r="AC4" s="18">
        <f t="shared" si="1"/>
        <v>5250000</v>
      </c>
      <c r="AD4" s="18">
        <f t="shared" si="1"/>
        <v>1350000</v>
      </c>
      <c r="AE4" s="18">
        <f t="shared" si="1"/>
        <v>8865000</v>
      </c>
    </row>
    <row r="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row>
    <row r="6">
      <c r="A6" s="11" t="s">
        <v>146</v>
      </c>
      <c r="B6" s="9"/>
      <c r="C6" s="9"/>
      <c r="D6" s="9"/>
      <c r="E6" s="9"/>
      <c r="F6" s="9"/>
      <c r="G6" s="9"/>
      <c r="H6" s="9"/>
      <c r="I6" s="9"/>
      <c r="J6" s="9"/>
      <c r="K6" s="9"/>
      <c r="L6" s="9"/>
      <c r="M6" s="9"/>
      <c r="N6" s="9"/>
      <c r="O6" s="9"/>
      <c r="P6" s="9"/>
      <c r="Q6" s="9"/>
      <c r="R6" s="9"/>
      <c r="S6" s="9"/>
      <c r="T6" s="9"/>
      <c r="U6" s="9"/>
      <c r="V6" s="9"/>
      <c r="W6" s="9"/>
      <c r="X6" s="9"/>
      <c r="Y6" s="9"/>
      <c r="Z6" s="9"/>
      <c r="AA6" s="9"/>
      <c r="AB6" s="9"/>
      <c r="AC6" s="9"/>
      <c r="AD6" s="9"/>
      <c r="AE6" s="9"/>
    </row>
    <row r="7">
      <c r="A7" s="9" t="s">
        <v>147</v>
      </c>
      <c r="B7" s="18">
        <f>Purchases!B12</f>
        <v>750000</v>
      </c>
      <c r="C7" s="18">
        <f>Purchases!C12</f>
        <v>750000</v>
      </c>
      <c r="D7" s="18">
        <f>Purchases!D12</f>
        <v>4250000</v>
      </c>
      <c r="E7" s="18">
        <f>Purchases!E12</f>
        <v>4600000</v>
      </c>
      <c r="F7" s="18">
        <f>Purchases!F12</f>
        <v>4250000</v>
      </c>
      <c r="G7" s="18">
        <f>Purchases!G12</f>
        <v>4600000</v>
      </c>
      <c r="H7" s="18">
        <f>Purchases!H12</f>
        <v>4250000</v>
      </c>
      <c r="I7" s="18">
        <f>Purchases!I12</f>
        <v>4600000</v>
      </c>
      <c r="J7" s="18">
        <f>Purchases!J12</f>
        <v>4250000</v>
      </c>
      <c r="K7" s="18">
        <f>Purchases!K12</f>
        <v>4600000</v>
      </c>
      <c r="L7" s="18">
        <f>Purchases!L12</f>
        <v>4250000</v>
      </c>
      <c r="M7" s="18">
        <f>Purchases!M12</f>
        <v>4600000</v>
      </c>
      <c r="N7" s="18">
        <f>Purchases!N12</f>
        <v>4250000</v>
      </c>
      <c r="O7" s="18">
        <f>Purchases!O12</f>
        <v>4600000</v>
      </c>
      <c r="P7" s="18">
        <f>Purchases!P12</f>
        <v>4250000</v>
      </c>
      <c r="Q7" s="18">
        <f>Purchases!Q12</f>
        <v>4600000</v>
      </c>
      <c r="R7" s="18">
        <f>Purchases!R12</f>
        <v>4250000</v>
      </c>
      <c r="S7" s="18">
        <f>Purchases!S12</f>
        <v>4600000</v>
      </c>
      <c r="T7" s="18">
        <f>Purchases!T12</f>
        <v>4250000</v>
      </c>
      <c r="U7" s="18">
        <f>Purchases!U12</f>
        <v>4600000</v>
      </c>
      <c r="V7" s="18">
        <f>Purchases!V12</f>
        <v>4250000</v>
      </c>
      <c r="W7" s="18">
        <f>Purchases!W12</f>
        <v>4600000</v>
      </c>
      <c r="X7" s="18">
        <f>Purchases!X12</f>
        <v>4250000</v>
      </c>
      <c r="Y7" s="18">
        <f>Purchases!Y12</f>
        <v>4600000</v>
      </c>
      <c r="Z7" s="18">
        <f>Purchases!Z12</f>
        <v>4250000</v>
      </c>
      <c r="AA7" s="18">
        <f>Purchases!AA12</f>
        <v>4600000</v>
      </c>
      <c r="AB7" s="18">
        <f>Purchases!AB12</f>
        <v>4250000</v>
      </c>
      <c r="AC7" s="18">
        <f>Purchases!AC12</f>
        <v>4600000</v>
      </c>
      <c r="AD7" s="18">
        <f>Purchases!AD12</f>
        <v>4250000</v>
      </c>
      <c r="AE7" s="18">
        <f>Purchases!AE12</f>
        <v>4600000</v>
      </c>
    </row>
    <row r="8">
      <c r="A8" s="9" t="s">
        <v>148</v>
      </c>
      <c r="B8" s="18">
        <f>Assumptions!$B32+Assumptions!$B33</f>
        <v>70000</v>
      </c>
      <c r="C8" s="18">
        <f>Assumptions!$B32+Assumptions!$B33</f>
        <v>70000</v>
      </c>
      <c r="D8" s="18">
        <f>Assumptions!$B32+Assumptions!$B33</f>
        <v>70000</v>
      </c>
      <c r="E8" s="18">
        <f>Assumptions!$B32+Assumptions!$B33</f>
        <v>70000</v>
      </c>
      <c r="F8" s="18">
        <f>Assumptions!$B32+Assumptions!$B33</f>
        <v>70000</v>
      </c>
      <c r="G8" s="18">
        <f>Assumptions!$B32+Assumptions!$B33</f>
        <v>70000</v>
      </c>
      <c r="H8" s="18">
        <f>Assumptions!$B32+Assumptions!$B33</f>
        <v>70000</v>
      </c>
      <c r="I8" s="18">
        <f>Assumptions!$B32+Assumptions!$B33</f>
        <v>70000</v>
      </c>
      <c r="J8" s="18">
        <f>Assumptions!$B32+Assumptions!$B33</f>
        <v>70000</v>
      </c>
      <c r="K8" s="18">
        <f>Assumptions!$B32+Assumptions!$B33</f>
        <v>70000</v>
      </c>
      <c r="L8" s="18">
        <f>Assumptions!$B32+Assumptions!$B33</f>
        <v>70000</v>
      </c>
      <c r="M8" s="18">
        <f>Assumptions!$B32+Assumptions!$B33</f>
        <v>70000</v>
      </c>
      <c r="N8" s="18">
        <f>Assumptions!$B32+Assumptions!$B33</f>
        <v>70000</v>
      </c>
      <c r="O8" s="18">
        <f>Assumptions!$B32+Assumptions!$B33</f>
        <v>70000</v>
      </c>
      <c r="P8" s="18">
        <f>Assumptions!$B32+Assumptions!$B33</f>
        <v>70000</v>
      </c>
      <c r="Q8" s="18">
        <f>Assumptions!$B32+Assumptions!$B33</f>
        <v>70000</v>
      </c>
      <c r="R8" s="18">
        <f>Assumptions!$B32+Assumptions!$B33</f>
        <v>70000</v>
      </c>
      <c r="S8" s="18">
        <f>Assumptions!$B32+Assumptions!$B33</f>
        <v>70000</v>
      </c>
      <c r="T8" s="18">
        <f>Assumptions!$B32+Assumptions!$B33</f>
        <v>70000</v>
      </c>
      <c r="U8" s="18">
        <f>Assumptions!$B32+Assumptions!$B33</f>
        <v>70000</v>
      </c>
      <c r="V8" s="18">
        <f>Assumptions!$B32+Assumptions!$B33</f>
        <v>70000</v>
      </c>
      <c r="W8" s="18">
        <f>Assumptions!$B32+Assumptions!$B33</f>
        <v>70000</v>
      </c>
      <c r="X8" s="18">
        <f>Assumptions!$B32+Assumptions!$B33</f>
        <v>70000</v>
      </c>
      <c r="Y8" s="18">
        <f>Assumptions!$B32+Assumptions!$B33</f>
        <v>70000</v>
      </c>
      <c r="Z8" s="18">
        <f>Assumptions!$B32+Assumptions!$B33</f>
        <v>70000</v>
      </c>
      <c r="AA8" s="18">
        <f>Assumptions!$B32+Assumptions!$B33</f>
        <v>70000</v>
      </c>
      <c r="AB8" s="18">
        <f>Assumptions!$B32+Assumptions!$B33</f>
        <v>70000</v>
      </c>
      <c r="AC8" s="18">
        <f>Assumptions!$B32+Assumptions!$B33</f>
        <v>70000</v>
      </c>
      <c r="AD8" s="18">
        <f>Assumptions!$B32+Assumptions!$B33</f>
        <v>70000</v>
      </c>
      <c r="AE8" s="18">
        <f>Assumptions!$B32+Assumptions!$B33</f>
        <v>70000</v>
      </c>
    </row>
    <row r="9">
      <c r="A9" s="9" t="s">
        <v>149</v>
      </c>
      <c r="B9" s="18">
        <f>'Fixed Asset Balance'!B16</f>
        <v>60000</v>
      </c>
      <c r="C9" s="18">
        <f>'Fixed Asset Balance'!C16</f>
        <v>0</v>
      </c>
      <c r="D9" s="18">
        <f>'Fixed Asset Balance'!D16</f>
        <v>0</v>
      </c>
      <c r="E9" s="18">
        <f>'Fixed Asset Balance'!E16</f>
        <v>20000</v>
      </c>
      <c r="F9" s="18">
        <f>'Fixed Asset Balance'!F16</f>
        <v>150000</v>
      </c>
      <c r="G9" s="18">
        <f>'Fixed Asset Balance'!G16</f>
        <v>0</v>
      </c>
      <c r="H9" s="18">
        <f>'Fixed Asset Balance'!H16</f>
        <v>380000</v>
      </c>
      <c r="I9" s="18">
        <f>'Fixed Asset Balance'!I16</f>
        <v>5000</v>
      </c>
      <c r="J9" s="18">
        <f>'Fixed Asset Balance'!J16</f>
        <v>0</v>
      </c>
      <c r="K9" s="18">
        <f>'Fixed Asset Balance'!K16</f>
        <v>0</v>
      </c>
      <c r="L9" s="18">
        <f>'Fixed Asset Balance'!L16</f>
        <v>40000</v>
      </c>
      <c r="M9" s="18">
        <f>'Fixed Asset Balance'!M16</f>
        <v>0</v>
      </c>
      <c r="N9" s="18">
        <f>'Fixed Asset Balance'!N16</f>
        <v>0</v>
      </c>
      <c r="O9" s="18">
        <f>'Fixed Asset Balance'!O16</f>
        <v>0</v>
      </c>
      <c r="P9" s="18">
        <f>'Fixed Asset Balance'!P16</f>
        <v>0</v>
      </c>
      <c r="Q9" s="18">
        <f>'Fixed Asset Balance'!Q16</f>
        <v>0</v>
      </c>
      <c r="R9" s="18">
        <f>'Fixed Asset Balance'!R16</f>
        <v>0</v>
      </c>
      <c r="S9" s="18">
        <f>'Fixed Asset Balance'!S16</f>
        <v>5000</v>
      </c>
      <c r="T9" s="18">
        <f>'Fixed Asset Balance'!T16</f>
        <v>70000</v>
      </c>
      <c r="U9" s="18">
        <f>'Fixed Asset Balance'!U16</f>
        <v>0</v>
      </c>
      <c r="V9" s="18">
        <f>'Fixed Asset Balance'!V16</f>
        <v>0</v>
      </c>
      <c r="W9" s="18">
        <f>'Fixed Asset Balance'!W16</f>
        <v>0</v>
      </c>
      <c r="X9" s="18">
        <f>'Fixed Asset Balance'!X16</f>
        <v>0</v>
      </c>
      <c r="Y9" s="18">
        <f>'Fixed Asset Balance'!Y16</f>
        <v>0</v>
      </c>
      <c r="Z9" s="18">
        <f>'Fixed Asset Balance'!Z16</f>
        <v>0</v>
      </c>
      <c r="AA9" s="18">
        <f>'Fixed Asset Balance'!AA16</f>
        <v>6500</v>
      </c>
      <c r="AB9" s="18">
        <f>'Fixed Asset Balance'!AB16</f>
        <v>0</v>
      </c>
      <c r="AC9" s="18">
        <f>'Fixed Asset Balance'!AC16</f>
        <v>0</v>
      </c>
      <c r="AD9" s="18">
        <f>'Fixed Asset Balance'!AD16</f>
        <v>0</v>
      </c>
      <c r="AE9" s="18">
        <f>'Fixed Asset Balance'!AE16</f>
        <v>0</v>
      </c>
    </row>
    <row r="10">
      <c r="A10" s="11" t="s">
        <v>150</v>
      </c>
      <c r="B10" s="18">
        <f t="shared" ref="B10:AE10" si="2">sum(B7:B9)</f>
        <v>880000</v>
      </c>
      <c r="C10" s="18">
        <f t="shared" si="2"/>
        <v>820000</v>
      </c>
      <c r="D10" s="18">
        <f t="shared" si="2"/>
        <v>4320000</v>
      </c>
      <c r="E10" s="18">
        <f t="shared" si="2"/>
        <v>4690000</v>
      </c>
      <c r="F10" s="18">
        <f t="shared" si="2"/>
        <v>4470000</v>
      </c>
      <c r="G10" s="18">
        <f t="shared" si="2"/>
        <v>4670000</v>
      </c>
      <c r="H10" s="18">
        <f t="shared" si="2"/>
        <v>4700000</v>
      </c>
      <c r="I10" s="18">
        <f t="shared" si="2"/>
        <v>4675000</v>
      </c>
      <c r="J10" s="18">
        <f t="shared" si="2"/>
        <v>4320000</v>
      </c>
      <c r="K10" s="18">
        <f t="shared" si="2"/>
        <v>4670000</v>
      </c>
      <c r="L10" s="18">
        <f t="shared" si="2"/>
        <v>4360000</v>
      </c>
      <c r="M10" s="18">
        <f t="shared" si="2"/>
        <v>4670000</v>
      </c>
      <c r="N10" s="18">
        <f t="shared" si="2"/>
        <v>4320000</v>
      </c>
      <c r="O10" s="18">
        <f t="shared" si="2"/>
        <v>4670000</v>
      </c>
      <c r="P10" s="18">
        <f t="shared" si="2"/>
        <v>4320000</v>
      </c>
      <c r="Q10" s="18">
        <f t="shared" si="2"/>
        <v>4670000</v>
      </c>
      <c r="R10" s="18">
        <f t="shared" si="2"/>
        <v>4320000</v>
      </c>
      <c r="S10" s="18">
        <f t="shared" si="2"/>
        <v>4675000</v>
      </c>
      <c r="T10" s="18">
        <f t="shared" si="2"/>
        <v>4390000</v>
      </c>
      <c r="U10" s="18">
        <f t="shared" si="2"/>
        <v>4670000</v>
      </c>
      <c r="V10" s="18">
        <f t="shared" si="2"/>
        <v>4320000</v>
      </c>
      <c r="W10" s="18">
        <f t="shared" si="2"/>
        <v>4670000</v>
      </c>
      <c r="X10" s="18">
        <f t="shared" si="2"/>
        <v>4320000</v>
      </c>
      <c r="Y10" s="18">
        <f t="shared" si="2"/>
        <v>4670000</v>
      </c>
      <c r="Z10" s="18">
        <f t="shared" si="2"/>
        <v>4320000</v>
      </c>
      <c r="AA10" s="18">
        <f t="shared" si="2"/>
        <v>4676500</v>
      </c>
      <c r="AB10" s="18">
        <f t="shared" si="2"/>
        <v>4320000</v>
      </c>
      <c r="AC10" s="18">
        <f t="shared" si="2"/>
        <v>4670000</v>
      </c>
      <c r="AD10" s="18">
        <f t="shared" si="2"/>
        <v>4320000</v>
      </c>
      <c r="AE10" s="18">
        <f t="shared" si="2"/>
        <v>4670000</v>
      </c>
    </row>
    <row r="11">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c r="A12" s="11" t="s">
        <v>151</v>
      </c>
      <c r="B12" s="18">
        <f t="shared" ref="B12:AE12" si="3">B4-B10</f>
        <v>470000</v>
      </c>
      <c r="C12" s="18">
        <f t="shared" si="3"/>
        <v>4430000</v>
      </c>
      <c r="D12" s="18">
        <f t="shared" si="3"/>
        <v>645000</v>
      </c>
      <c r="E12" s="18">
        <f t="shared" si="3"/>
        <v>560000</v>
      </c>
      <c r="F12" s="18">
        <f t="shared" si="3"/>
        <v>-3120000</v>
      </c>
      <c r="G12" s="18">
        <f t="shared" si="3"/>
        <v>4195000</v>
      </c>
      <c r="H12" s="18">
        <f t="shared" si="3"/>
        <v>-3350000</v>
      </c>
      <c r="I12" s="18">
        <f t="shared" si="3"/>
        <v>575000</v>
      </c>
      <c r="J12" s="18">
        <f t="shared" si="3"/>
        <v>645000</v>
      </c>
      <c r="K12" s="18">
        <f t="shared" si="3"/>
        <v>580000</v>
      </c>
      <c r="L12" s="18">
        <f t="shared" si="3"/>
        <v>-3010000</v>
      </c>
      <c r="M12" s="18">
        <f t="shared" si="3"/>
        <v>4195000</v>
      </c>
      <c r="N12" s="18">
        <f t="shared" si="3"/>
        <v>-2970000</v>
      </c>
      <c r="O12" s="18">
        <f t="shared" si="3"/>
        <v>580000</v>
      </c>
      <c r="P12" s="18">
        <f t="shared" si="3"/>
        <v>645000</v>
      </c>
      <c r="Q12" s="18">
        <f t="shared" si="3"/>
        <v>580000</v>
      </c>
      <c r="R12" s="18">
        <f t="shared" si="3"/>
        <v>-2970000</v>
      </c>
      <c r="S12" s="18">
        <f t="shared" si="3"/>
        <v>4190000</v>
      </c>
      <c r="T12" s="18">
        <f t="shared" si="3"/>
        <v>-3040000</v>
      </c>
      <c r="U12" s="18">
        <f t="shared" si="3"/>
        <v>580000</v>
      </c>
      <c r="V12" s="18">
        <f t="shared" si="3"/>
        <v>645000</v>
      </c>
      <c r="W12" s="18">
        <f t="shared" si="3"/>
        <v>580000</v>
      </c>
      <c r="X12" s="18">
        <f t="shared" si="3"/>
        <v>-2970000</v>
      </c>
      <c r="Y12" s="18">
        <f t="shared" si="3"/>
        <v>4195000</v>
      </c>
      <c r="Z12" s="18">
        <f t="shared" si="3"/>
        <v>-2970000</v>
      </c>
      <c r="AA12" s="18">
        <f t="shared" si="3"/>
        <v>573500</v>
      </c>
      <c r="AB12" s="18">
        <f t="shared" si="3"/>
        <v>645000</v>
      </c>
      <c r="AC12" s="18">
        <f t="shared" si="3"/>
        <v>580000</v>
      </c>
      <c r="AD12" s="18">
        <f t="shared" si="3"/>
        <v>-2970000</v>
      </c>
      <c r="AE12" s="18">
        <f t="shared" si="3"/>
        <v>4195000</v>
      </c>
    </row>
    <row r="1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row>
    <row r="14">
      <c r="A14" s="9" t="s">
        <v>152</v>
      </c>
      <c r="B14" s="18">
        <v>0.0</v>
      </c>
      <c r="C14" s="18">
        <f t="shared" ref="C14:AE14" si="4">B16</f>
        <v>470000</v>
      </c>
      <c r="D14" s="18">
        <f t="shared" si="4"/>
        <v>4900000</v>
      </c>
      <c r="E14" s="18">
        <f t="shared" si="4"/>
        <v>5545000</v>
      </c>
      <c r="F14" s="18">
        <f t="shared" si="4"/>
        <v>6105000</v>
      </c>
      <c r="G14" s="18">
        <f t="shared" si="4"/>
        <v>2985000</v>
      </c>
      <c r="H14" s="18">
        <f t="shared" si="4"/>
        <v>7180000</v>
      </c>
      <c r="I14" s="18">
        <f t="shared" si="4"/>
        <v>3830000</v>
      </c>
      <c r="J14" s="18">
        <f t="shared" si="4"/>
        <v>4405000</v>
      </c>
      <c r="K14" s="18">
        <f t="shared" si="4"/>
        <v>5050000</v>
      </c>
      <c r="L14" s="18">
        <f t="shared" si="4"/>
        <v>5630000</v>
      </c>
      <c r="M14" s="18">
        <f t="shared" si="4"/>
        <v>2620000</v>
      </c>
      <c r="N14" s="18">
        <f t="shared" si="4"/>
        <v>6815000</v>
      </c>
      <c r="O14" s="18">
        <f t="shared" si="4"/>
        <v>3845000</v>
      </c>
      <c r="P14" s="18">
        <f t="shared" si="4"/>
        <v>4425000</v>
      </c>
      <c r="Q14" s="18">
        <f t="shared" si="4"/>
        <v>5070000</v>
      </c>
      <c r="R14" s="18">
        <f t="shared" si="4"/>
        <v>5650000</v>
      </c>
      <c r="S14" s="18">
        <f t="shared" si="4"/>
        <v>2680000</v>
      </c>
      <c r="T14" s="18">
        <f t="shared" si="4"/>
        <v>6870000</v>
      </c>
      <c r="U14" s="18">
        <f t="shared" si="4"/>
        <v>3830000</v>
      </c>
      <c r="V14" s="18">
        <f t="shared" si="4"/>
        <v>4410000</v>
      </c>
      <c r="W14" s="18">
        <f t="shared" si="4"/>
        <v>5055000</v>
      </c>
      <c r="X14" s="18">
        <f t="shared" si="4"/>
        <v>5635000</v>
      </c>
      <c r="Y14" s="18">
        <f t="shared" si="4"/>
        <v>2665000</v>
      </c>
      <c r="Z14" s="18">
        <f t="shared" si="4"/>
        <v>6860000</v>
      </c>
      <c r="AA14" s="18">
        <f t="shared" si="4"/>
        <v>3890000</v>
      </c>
      <c r="AB14" s="18">
        <f t="shared" si="4"/>
        <v>4463500</v>
      </c>
      <c r="AC14" s="18">
        <f t="shared" si="4"/>
        <v>5108500</v>
      </c>
      <c r="AD14" s="18">
        <f t="shared" si="4"/>
        <v>5688500</v>
      </c>
      <c r="AE14" s="18">
        <f t="shared" si="4"/>
        <v>2718500</v>
      </c>
    </row>
    <row r="15">
      <c r="A15" s="9" t="s">
        <v>151</v>
      </c>
      <c r="B15" s="18">
        <f t="shared" ref="B15:AE15" si="5">B12</f>
        <v>470000</v>
      </c>
      <c r="C15" s="18">
        <f t="shared" si="5"/>
        <v>4430000</v>
      </c>
      <c r="D15" s="18">
        <f t="shared" si="5"/>
        <v>645000</v>
      </c>
      <c r="E15" s="18">
        <f t="shared" si="5"/>
        <v>560000</v>
      </c>
      <c r="F15" s="18">
        <f t="shared" si="5"/>
        <v>-3120000</v>
      </c>
      <c r="G15" s="18">
        <f t="shared" si="5"/>
        <v>4195000</v>
      </c>
      <c r="H15" s="18">
        <f t="shared" si="5"/>
        <v>-3350000</v>
      </c>
      <c r="I15" s="18">
        <f t="shared" si="5"/>
        <v>575000</v>
      </c>
      <c r="J15" s="18">
        <f t="shared" si="5"/>
        <v>645000</v>
      </c>
      <c r="K15" s="18">
        <f t="shared" si="5"/>
        <v>580000</v>
      </c>
      <c r="L15" s="18">
        <f t="shared" si="5"/>
        <v>-3010000</v>
      </c>
      <c r="M15" s="18">
        <f t="shared" si="5"/>
        <v>4195000</v>
      </c>
      <c r="N15" s="18">
        <f t="shared" si="5"/>
        <v>-2970000</v>
      </c>
      <c r="O15" s="18">
        <f t="shared" si="5"/>
        <v>580000</v>
      </c>
      <c r="P15" s="18">
        <f t="shared" si="5"/>
        <v>645000</v>
      </c>
      <c r="Q15" s="18">
        <f t="shared" si="5"/>
        <v>580000</v>
      </c>
      <c r="R15" s="18">
        <f t="shared" si="5"/>
        <v>-2970000</v>
      </c>
      <c r="S15" s="18">
        <f t="shared" si="5"/>
        <v>4190000</v>
      </c>
      <c r="T15" s="18">
        <f t="shared" si="5"/>
        <v>-3040000</v>
      </c>
      <c r="U15" s="18">
        <f t="shared" si="5"/>
        <v>580000</v>
      </c>
      <c r="V15" s="18">
        <f t="shared" si="5"/>
        <v>645000</v>
      </c>
      <c r="W15" s="18">
        <f t="shared" si="5"/>
        <v>580000</v>
      </c>
      <c r="X15" s="18">
        <f t="shared" si="5"/>
        <v>-2970000</v>
      </c>
      <c r="Y15" s="18">
        <f t="shared" si="5"/>
        <v>4195000</v>
      </c>
      <c r="Z15" s="18">
        <f t="shared" si="5"/>
        <v>-2970000</v>
      </c>
      <c r="AA15" s="18">
        <f t="shared" si="5"/>
        <v>573500</v>
      </c>
      <c r="AB15" s="18">
        <f t="shared" si="5"/>
        <v>645000</v>
      </c>
      <c r="AC15" s="18">
        <f t="shared" si="5"/>
        <v>580000</v>
      </c>
      <c r="AD15" s="18">
        <f t="shared" si="5"/>
        <v>-2970000</v>
      </c>
      <c r="AE15" s="18">
        <f t="shared" si="5"/>
        <v>4195000</v>
      </c>
    </row>
    <row r="16">
      <c r="A16" s="9" t="s">
        <v>153</v>
      </c>
      <c r="B16" s="18">
        <f t="shared" ref="B16:AE16" si="6">B14+B15</f>
        <v>470000</v>
      </c>
      <c r="C16" s="18">
        <f t="shared" si="6"/>
        <v>4900000</v>
      </c>
      <c r="D16" s="18">
        <f t="shared" si="6"/>
        <v>5545000</v>
      </c>
      <c r="E16" s="18">
        <f t="shared" si="6"/>
        <v>6105000</v>
      </c>
      <c r="F16" s="18">
        <f t="shared" si="6"/>
        <v>2985000</v>
      </c>
      <c r="G16" s="18">
        <f t="shared" si="6"/>
        <v>7180000</v>
      </c>
      <c r="H16" s="18">
        <f t="shared" si="6"/>
        <v>3830000</v>
      </c>
      <c r="I16" s="18">
        <f t="shared" si="6"/>
        <v>4405000</v>
      </c>
      <c r="J16" s="18">
        <f t="shared" si="6"/>
        <v>5050000</v>
      </c>
      <c r="K16" s="18">
        <f t="shared" si="6"/>
        <v>5630000</v>
      </c>
      <c r="L16" s="18">
        <f t="shared" si="6"/>
        <v>2620000</v>
      </c>
      <c r="M16" s="18">
        <f t="shared" si="6"/>
        <v>6815000</v>
      </c>
      <c r="N16" s="18">
        <f t="shared" si="6"/>
        <v>3845000</v>
      </c>
      <c r="O16" s="18">
        <f t="shared" si="6"/>
        <v>4425000</v>
      </c>
      <c r="P16" s="18">
        <f t="shared" si="6"/>
        <v>5070000</v>
      </c>
      <c r="Q16" s="18">
        <f t="shared" si="6"/>
        <v>5650000</v>
      </c>
      <c r="R16" s="18">
        <f t="shared" si="6"/>
        <v>2680000</v>
      </c>
      <c r="S16" s="18">
        <f t="shared" si="6"/>
        <v>6870000</v>
      </c>
      <c r="T16" s="18">
        <f t="shared" si="6"/>
        <v>3830000</v>
      </c>
      <c r="U16" s="18">
        <f t="shared" si="6"/>
        <v>4410000</v>
      </c>
      <c r="V16" s="18">
        <f t="shared" si="6"/>
        <v>5055000</v>
      </c>
      <c r="W16" s="18">
        <f t="shared" si="6"/>
        <v>5635000</v>
      </c>
      <c r="X16" s="18">
        <f t="shared" si="6"/>
        <v>2665000</v>
      </c>
      <c r="Y16" s="18">
        <f t="shared" si="6"/>
        <v>6860000</v>
      </c>
      <c r="Z16" s="18">
        <f t="shared" si="6"/>
        <v>3890000</v>
      </c>
      <c r="AA16" s="18">
        <f t="shared" si="6"/>
        <v>4463500</v>
      </c>
      <c r="AB16" s="18">
        <f t="shared" si="6"/>
        <v>5108500</v>
      </c>
      <c r="AC16" s="18">
        <f t="shared" si="6"/>
        <v>5688500</v>
      </c>
      <c r="AD16" s="18">
        <f t="shared" si="6"/>
        <v>2718500</v>
      </c>
      <c r="AE16" s="18">
        <f t="shared" si="6"/>
        <v>6913500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s>
  <sheetData>
    <row r="1">
      <c r="A1" s="24"/>
      <c r="B1" s="25" t="s">
        <v>79</v>
      </c>
      <c r="C1" s="25" t="s">
        <v>80</v>
      </c>
      <c r="D1" s="25" t="s">
        <v>81</v>
      </c>
      <c r="E1" s="25" t="s">
        <v>82</v>
      </c>
      <c r="F1" s="25" t="s">
        <v>83</v>
      </c>
      <c r="G1" s="25" t="s">
        <v>84</v>
      </c>
      <c r="H1" s="25" t="s">
        <v>85</v>
      </c>
      <c r="I1" s="25" t="s">
        <v>86</v>
      </c>
      <c r="J1" s="25" t="s">
        <v>87</v>
      </c>
      <c r="K1" s="25" t="s">
        <v>88</v>
      </c>
      <c r="L1" s="25" t="s">
        <v>89</v>
      </c>
      <c r="M1" s="25" t="s">
        <v>90</v>
      </c>
      <c r="N1" s="25" t="s">
        <v>91</v>
      </c>
      <c r="O1" s="25" t="s">
        <v>92</v>
      </c>
      <c r="P1" s="25" t="s">
        <v>93</v>
      </c>
      <c r="Q1" s="25" t="s">
        <v>94</v>
      </c>
      <c r="R1" s="25" t="s">
        <v>95</v>
      </c>
      <c r="S1" s="25" t="s">
        <v>96</v>
      </c>
      <c r="T1" s="25" t="s">
        <v>97</v>
      </c>
      <c r="U1" s="25" t="s">
        <v>98</v>
      </c>
      <c r="V1" s="25" t="s">
        <v>99</v>
      </c>
      <c r="W1" s="25" t="s">
        <v>100</v>
      </c>
      <c r="X1" s="25" t="s">
        <v>101</v>
      </c>
      <c r="Y1" s="25" t="s">
        <v>102</v>
      </c>
      <c r="Z1" s="25" t="s">
        <v>103</v>
      </c>
      <c r="AA1" s="25" t="s">
        <v>104</v>
      </c>
      <c r="AB1" s="25" t="s">
        <v>105</v>
      </c>
      <c r="AC1" s="25" t="s">
        <v>106</v>
      </c>
      <c r="AD1" s="25" t="s">
        <v>107</v>
      </c>
      <c r="AE1" s="25" t="s">
        <v>108</v>
      </c>
    </row>
    <row r="2">
      <c r="A2" s="11" t="s">
        <v>154</v>
      </c>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9" t="s">
        <v>155</v>
      </c>
      <c r="B3" s="18">
        <f>'Cash Detailes'!B16</f>
        <v>470000</v>
      </c>
      <c r="C3" s="18">
        <f>'Cash Detailes'!C16</f>
        <v>4900000</v>
      </c>
      <c r="D3" s="18">
        <f>'Cash Detailes'!D16</f>
        <v>5545000</v>
      </c>
      <c r="E3" s="18">
        <f>'Cash Detailes'!E16</f>
        <v>6105000</v>
      </c>
      <c r="F3" s="18">
        <f>'Cash Detailes'!F16</f>
        <v>2985000</v>
      </c>
      <c r="G3" s="18">
        <f>'Cash Detailes'!G16</f>
        <v>7180000</v>
      </c>
      <c r="H3" s="18">
        <f>'Cash Detailes'!H16</f>
        <v>3830000</v>
      </c>
      <c r="I3" s="18">
        <f>'Cash Detailes'!I16</f>
        <v>4405000</v>
      </c>
      <c r="J3" s="18">
        <f>'Cash Detailes'!J16</f>
        <v>5050000</v>
      </c>
      <c r="K3" s="18">
        <f>'Cash Detailes'!K16</f>
        <v>5630000</v>
      </c>
      <c r="L3" s="18">
        <f>'Cash Detailes'!L16</f>
        <v>2620000</v>
      </c>
      <c r="M3" s="18">
        <f>'Cash Detailes'!M16</f>
        <v>6815000</v>
      </c>
      <c r="N3" s="18">
        <f>'Cash Detailes'!N16</f>
        <v>3845000</v>
      </c>
      <c r="O3" s="18">
        <f>'Cash Detailes'!O16</f>
        <v>4425000</v>
      </c>
      <c r="P3" s="18">
        <f>'Cash Detailes'!P16</f>
        <v>5070000</v>
      </c>
      <c r="Q3" s="18">
        <f>'Cash Detailes'!Q16</f>
        <v>5650000</v>
      </c>
      <c r="R3" s="18">
        <f>'Cash Detailes'!R16</f>
        <v>2680000</v>
      </c>
      <c r="S3" s="18">
        <f>'Cash Detailes'!S16</f>
        <v>6870000</v>
      </c>
      <c r="T3" s="18">
        <f>'Cash Detailes'!T16</f>
        <v>3830000</v>
      </c>
      <c r="U3" s="18">
        <f>'Cash Detailes'!U16</f>
        <v>4410000</v>
      </c>
      <c r="V3" s="18">
        <f>'Cash Detailes'!V16</f>
        <v>5055000</v>
      </c>
      <c r="W3" s="18">
        <f>'Cash Detailes'!W16</f>
        <v>5635000</v>
      </c>
      <c r="X3" s="18">
        <f>'Cash Detailes'!X16</f>
        <v>2665000</v>
      </c>
      <c r="Y3" s="18">
        <f>'Cash Detailes'!Y16</f>
        <v>6860000</v>
      </c>
      <c r="Z3" s="18">
        <f>'Cash Detailes'!Z16</f>
        <v>3890000</v>
      </c>
      <c r="AA3" s="18">
        <f>'Cash Detailes'!AA16</f>
        <v>4463500</v>
      </c>
      <c r="AB3" s="18">
        <f>'Cash Detailes'!AB16</f>
        <v>5108500</v>
      </c>
      <c r="AC3" s="18">
        <f>'Cash Detailes'!AC16</f>
        <v>5688500</v>
      </c>
      <c r="AD3" s="18">
        <f>'Cash Detailes'!AD16</f>
        <v>2718500</v>
      </c>
      <c r="AE3" s="18">
        <f>'Cash Detailes'!AE16</f>
        <v>6913500</v>
      </c>
    </row>
    <row r="4">
      <c r="A4" s="9" t="s">
        <v>156</v>
      </c>
      <c r="B4" s="18">
        <f>Stocks!B25</f>
        <v>3550500</v>
      </c>
      <c r="C4" s="18">
        <f>Stocks!C25</f>
        <v>6751000</v>
      </c>
      <c r="D4" s="18">
        <f>Stocks!D25</f>
        <v>10301500</v>
      </c>
      <c r="E4" s="18">
        <f>Stocks!E25</f>
        <v>13502000</v>
      </c>
      <c r="F4" s="18">
        <f>Stocks!F25</f>
        <v>17052500</v>
      </c>
      <c r="G4" s="18">
        <f>Stocks!G25</f>
        <v>20253000</v>
      </c>
      <c r="H4" s="18">
        <f>Stocks!H25</f>
        <v>23803500</v>
      </c>
      <c r="I4" s="18">
        <f>Stocks!I25</f>
        <v>27004000</v>
      </c>
      <c r="J4" s="18">
        <f>Stocks!J25</f>
        <v>30554500</v>
      </c>
      <c r="K4" s="18">
        <f>Stocks!K25</f>
        <v>33755000</v>
      </c>
      <c r="L4" s="18">
        <f>Stocks!L25</f>
        <v>37305500</v>
      </c>
      <c r="M4" s="18">
        <f>Stocks!M25</f>
        <v>40506000</v>
      </c>
      <c r="N4" s="18">
        <f>Stocks!N25</f>
        <v>44056500</v>
      </c>
      <c r="O4" s="18">
        <f>Stocks!O25</f>
        <v>47257000</v>
      </c>
      <c r="P4" s="18">
        <f>Stocks!P25</f>
        <v>50807500</v>
      </c>
      <c r="Q4" s="18">
        <f>Stocks!Q25</f>
        <v>54008000</v>
      </c>
      <c r="R4" s="18">
        <f>Stocks!R25</f>
        <v>57558500</v>
      </c>
      <c r="S4" s="18">
        <f>Stocks!S25</f>
        <v>60759000</v>
      </c>
      <c r="T4" s="18">
        <f>Stocks!T25</f>
        <v>64309500</v>
      </c>
      <c r="U4" s="18">
        <f>Stocks!U25</f>
        <v>67510000</v>
      </c>
      <c r="V4" s="18">
        <f>Stocks!V25</f>
        <v>71060500</v>
      </c>
      <c r="W4" s="18">
        <f>Stocks!W25</f>
        <v>74261000</v>
      </c>
      <c r="X4" s="18">
        <f>Stocks!X25</f>
        <v>77811500</v>
      </c>
      <c r="Y4" s="18">
        <f>Stocks!Y25</f>
        <v>81012000</v>
      </c>
      <c r="Z4" s="18">
        <f>Stocks!Z25</f>
        <v>84562500</v>
      </c>
      <c r="AA4" s="18">
        <f>Stocks!AA25</f>
        <v>87763000</v>
      </c>
      <c r="AB4" s="18">
        <f>Stocks!AB25</f>
        <v>91313500</v>
      </c>
      <c r="AC4" s="18">
        <f>Stocks!AC25</f>
        <v>94514000</v>
      </c>
      <c r="AD4" s="18">
        <f>Stocks!AD25</f>
        <v>98064500</v>
      </c>
      <c r="AE4" s="18">
        <f>Stocks!AE25</f>
        <v>101265000</v>
      </c>
    </row>
    <row r="5">
      <c r="A5" s="9" t="s">
        <v>142</v>
      </c>
      <c r="B5" s="29">
        <f>Collections!B22</f>
        <v>3155000</v>
      </c>
      <c r="C5" s="29">
        <f>Collections!C22</f>
        <v>2410000</v>
      </c>
      <c r="D5" s="29">
        <f>Collections!D22</f>
        <v>1950000</v>
      </c>
      <c r="E5" s="29">
        <f>Collections!E22</f>
        <v>1205000</v>
      </c>
      <c r="F5" s="29">
        <f>Collections!F22</f>
        <v>4360000</v>
      </c>
      <c r="G5" s="29">
        <f>Collections!G22</f>
        <v>0</v>
      </c>
      <c r="H5" s="29">
        <f>Collections!H22</f>
        <v>3155000</v>
      </c>
      <c r="I5" s="29">
        <f>Collections!I22</f>
        <v>2410000</v>
      </c>
      <c r="J5" s="29">
        <f>Collections!J22</f>
        <v>1950000</v>
      </c>
      <c r="K5" s="29">
        <f>Collections!K22</f>
        <v>1205000</v>
      </c>
      <c r="L5" s="29">
        <f>Collections!L22</f>
        <v>4360000</v>
      </c>
      <c r="M5" s="29">
        <f>Collections!M22</f>
        <v>0</v>
      </c>
      <c r="N5" s="29">
        <f>Collections!N22</f>
        <v>3155000</v>
      </c>
      <c r="O5" s="29">
        <f>Collections!O22</f>
        <v>2410000</v>
      </c>
      <c r="P5" s="29">
        <f>Collections!P22</f>
        <v>1950000</v>
      </c>
      <c r="Q5" s="29">
        <f>Collections!Q22</f>
        <v>1205000</v>
      </c>
      <c r="R5" s="29">
        <f>Collections!R22</f>
        <v>4360000</v>
      </c>
      <c r="S5" s="29">
        <f>Collections!S22</f>
        <v>0</v>
      </c>
      <c r="T5" s="29">
        <f>Collections!T22</f>
        <v>3155000</v>
      </c>
      <c r="U5" s="29">
        <f>Collections!U22</f>
        <v>2410000</v>
      </c>
      <c r="V5" s="29">
        <f>Collections!V22</f>
        <v>1950000</v>
      </c>
      <c r="W5" s="29">
        <f>Collections!W22</f>
        <v>1205000</v>
      </c>
      <c r="X5" s="29">
        <f>Collections!X22</f>
        <v>4360000</v>
      </c>
      <c r="Y5" s="29">
        <f>Collections!Y22</f>
        <v>0</v>
      </c>
      <c r="Z5" s="29">
        <f>Collections!Z22</f>
        <v>3155000</v>
      </c>
      <c r="AA5" s="29">
        <f>Collections!AA22</f>
        <v>2410000</v>
      </c>
      <c r="AB5" s="29">
        <f>Collections!AB22</f>
        <v>1950000</v>
      </c>
      <c r="AC5" s="29">
        <f>Collections!AC22</f>
        <v>1205000</v>
      </c>
      <c r="AD5" s="29">
        <f>Collections!AD22</f>
        <v>4360000</v>
      </c>
      <c r="AE5" s="29">
        <f>Collections!AE22</f>
        <v>0</v>
      </c>
    </row>
    <row r="6">
      <c r="A6" s="9" t="s">
        <v>157</v>
      </c>
      <c r="B6" s="29">
        <f>'Fixed Asset Balance'!B32-Depreciation!B32</f>
        <v>55000</v>
      </c>
      <c r="C6" s="29">
        <f>'Fixed Asset Balance'!C32-Depreciation!C32</f>
        <v>50000</v>
      </c>
      <c r="D6" s="29">
        <f>'Fixed Asset Balance'!D32-Depreciation!D32</f>
        <v>45000</v>
      </c>
      <c r="E6" s="29">
        <f>'Fixed Asset Balance'!E32-Depreciation!E32</f>
        <v>58333.33333</v>
      </c>
      <c r="F6" s="29">
        <f>'Fixed Asset Balance'!F32-Depreciation!F32</f>
        <v>195666.6667</v>
      </c>
      <c r="G6" s="29">
        <f>'Fixed Asset Balance'!G32-Depreciation!G32</f>
        <v>183000</v>
      </c>
      <c r="H6" s="29">
        <f>'Fixed Asset Balance'!H32-Depreciation!H32</f>
        <v>525000</v>
      </c>
      <c r="I6" s="29">
        <f>'Fixed Asset Balance'!I32-Depreciation!I32</f>
        <v>491500</v>
      </c>
      <c r="J6" s="29">
        <f>'Fixed Asset Balance'!J32-Depreciation!J32</f>
        <v>453000</v>
      </c>
      <c r="K6" s="29">
        <f>'Fixed Asset Balance'!K32-Depreciation!K32</f>
        <v>414500</v>
      </c>
      <c r="L6" s="29">
        <f>'Fixed Asset Balance'!L32-Depreciation!L32</f>
        <v>412666.6667</v>
      </c>
      <c r="M6" s="29">
        <f>'Fixed Asset Balance'!M32-Depreciation!M32</f>
        <v>370833.3333</v>
      </c>
      <c r="N6" s="29">
        <f>'Fixed Asset Balance'!N32-Depreciation!N32</f>
        <v>334000</v>
      </c>
      <c r="O6" s="29">
        <f>'Fixed Asset Balance'!O32-Depreciation!O32</f>
        <v>297166.6667</v>
      </c>
      <c r="P6" s="29">
        <f>'Fixed Asset Balance'!P32-Depreciation!P32</f>
        <v>260333.3333</v>
      </c>
      <c r="Q6" s="29">
        <f>'Fixed Asset Balance'!Q32-Depreciation!Q32</f>
        <v>225166.6667</v>
      </c>
      <c r="R6" s="29">
        <f>'Fixed Asset Balance'!R32-Depreciation!R32</f>
        <v>190000</v>
      </c>
      <c r="S6" s="29">
        <f>'Fixed Asset Balance'!S32-Depreciation!S32</f>
        <v>159833.3333</v>
      </c>
      <c r="T6" s="29">
        <f>'Fixed Asset Balance'!T32-Depreciation!T32</f>
        <v>191000</v>
      </c>
      <c r="U6" s="29">
        <f>'Fixed Asset Balance'!U32-Depreciation!U32</f>
        <v>152166.6667</v>
      </c>
      <c r="V6" s="29">
        <f>'Fixed Asset Balance'!V32-Depreciation!V32</f>
        <v>113333.3333</v>
      </c>
      <c r="W6" s="29">
        <f>'Fixed Asset Balance'!W32-Depreciation!W32</f>
        <v>99833.33333</v>
      </c>
      <c r="X6" s="29">
        <f>'Fixed Asset Balance'!X32-Depreciation!X32</f>
        <v>89666.66667</v>
      </c>
      <c r="Y6" s="29">
        <f>'Fixed Asset Balance'!Y32-Depreciation!Y32</f>
        <v>79500</v>
      </c>
      <c r="Z6" s="29">
        <f>'Fixed Asset Balance'!Z32-Depreciation!Z32</f>
        <v>69333.33333</v>
      </c>
      <c r="AA6" s="29">
        <f>'Fixed Asset Balance'!AA32-Depreciation!AA32</f>
        <v>65016.66667</v>
      </c>
      <c r="AB6" s="29">
        <f>'Fixed Asset Balance'!AB32-Depreciation!AB32</f>
        <v>54200</v>
      </c>
      <c r="AC6" s="29">
        <f>'Fixed Asset Balance'!AC32-Depreciation!AC32</f>
        <v>43883.33333</v>
      </c>
      <c r="AD6" s="29">
        <f>'Fixed Asset Balance'!AD32-Depreciation!AD32</f>
        <v>33566.66667</v>
      </c>
      <c r="AE6" s="29">
        <f>'Fixed Asset Balance'!AE32-Depreciation!AE32</f>
        <v>29250</v>
      </c>
    </row>
    <row r="7">
      <c r="A7" s="30" t="s">
        <v>158</v>
      </c>
      <c r="B7" s="29">
        <f t="shared" ref="B7:AE7" si="1">sum(B3:B6)</f>
        <v>7230500</v>
      </c>
      <c r="C7" s="29">
        <f t="shared" si="1"/>
        <v>14111000</v>
      </c>
      <c r="D7" s="29">
        <f t="shared" si="1"/>
        <v>17841500</v>
      </c>
      <c r="E7" s="29">
        <f t="shared" si="1"/>
        <v>20870333.33</v>
      </c>
      <c r="F7" s="29">
        <f t="shared" si="1"/>
        <v>24593166.67</v>
      </c>
      <c r="G7" s="29">
        <f t="shared" si="1"/>
        <v>27616000</v>
      </c>
      <c r="H7" s="29">
        <f t="shared" si="1"/>
        <v>31313500</v>
      </c>
      <c r="I7" s="29">
        <f t="shared" si="1"/>
        <v>34310500</v>
      </c>
      <c r="J7" s="29">
        <f t="shared" si="1"/>
        <v>38007500</v>
      </c>
      <c r="K7" s="29">
        <f t="shared" si="1"/>
        <v>41004500</v>
      </c>
      <c r="L7" s="29">
        <f t="shared" si="1"/>
        <v>44698166.67</v>
      </c>
      <c r="M7" s="29">
        <f t="shared" si="1"/>
        <v>47691833.33</v>
      </c>
      <c r="N7" s="29">
        <f t="shared" si="1"/>
        <v>51390500</v>
      </c>
      <c r="O7" s="29">
        <f t="shared" si="1"/>
        <v>54389166.67</v>
      </c>
      <c r="P7" s="29">
        <f t="shared" si="1"/>
        <v>58087833.33</v>
      </c>
      <c r="Q7" s="29">
        <f t="shared" si="1"/>
        <v>61088166.67</v>
      </c>
      <c r="R7" s="29">
        <f t="shared" si="1"/>
        <v>64788500</v>
      </c>
      <c r="S7" s="29">
        <f t="shared" si="1"/>
        <v>67788833.33</v>
      </c>
      <c r="T7" s="29">
        <f t="shared" si="1"/>
        <v>71485500</v>
      </c>
      <c r="U7" s="29">
        <f t="shared" si="1"/>
        <v>74482166.67</v>
      </c>
      <c r="V7" s="29">
        <f t="shared" si="1"/>
        <v>78178833.33</v>
      </c>
      <c r="W7" s="29">
        <f t="shared" si="1"/>
        <v>81200833.33</v>
      </c>
      <c r="X7" s="29">
        <f t="shared" si="1"/>
        <v>84926166.67</v>
      </c>
      <c r="Y7" s="29">
        <f t="shared" si="1"/>
        <v>87951500</v>
      </c>
      <c r="Z7" s="29">
        <f t="shared" si="1"/>
        <v>91676833.33</v>
      </c>
      <c r="AA7" s="29">
        <f t="shared" si="1"/>
        <v>94701516.67</v>
      </c>
      <c r="AB7" s="29">
        <f t="shared" si="1"/>
        <v>98426200</v>
      </c>
      <c r="AC7" s="29">
        <f t="shared" si="1"/>
        <v>101451383.3</v>
      </c>
      <c r="AD7" s="29">
        <f t="shared" si="1"/>
        <v>105176566.7</v>
      </c>
      <c r="AE7" s="29">
        <f t="shared" si="1"/>
        <v>108207750</v>
      </c>
    </row>
    <row r="8">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row>
    <row r="9">
      <c r="A9" s="11" t="s">
        <v>159</v>
      </c>
      <c r="B9" s="9"/>
      <c r="C9" s="9"/>
      <c r="D9" s="9"/>
      <c r="E9" s="9"/>
      <c r="F9" s="9"/>
      <c r="G9" s="9"/>
      <c r="H9" s="9"/>
      <c r="I9" s="9"/>
      <c r="J9" s="9"/>
      <c r="K9" s="9"/>
      <c r="L9" s="9"/>
      <c r="M9" s="9"/>
      <c r="N9" s="9"/>
      <c r="O9" s="9"/>
      <c r="P9" s="9"/>
      <c r="Q9" s="9"/>
      <c r="R9" s="9"/>
      <c r="S9" s="9"/>
      <c r="T9" s="9"/>
      <c r="U9" s="9"/>
      <c r="V9" s="9"/>
      <c r="W9" s="9"/>
      <c r="X9" s="9"/>
      <c r="Y9" s="9"/>
      <c r="Z9" s="9"/>
      <c r="AA9" s="9"/>
      <c r="AB9" s="9"/>
      <c r="AC9" s="9"/>
      <c r="AD9" s="9"/>
      <c r="AE9" s="9"/>
    </row>
    <row r="10">
      <c r="A10" s="17" t="s">
        <v>160</v>
      </c>
      <c r="B10" s="18">
        <f>Purchases!B18</f>
        <v>3850000</v>
      </c>
      <c r="C10" s="18">
        <f>Purchases!C18</f>
        <v>7350000</v>
      </c>
      <c r="D10" s="18">
        <f>Purchases!D18</f>
        <v>7700000</v>
      </c>
      <c r="E10" s="18">
        <f>Purchases!E18</f>
        <v>7350000</v>
      </c>
      <c r="F10" s="18">
        <f>Purchases!F18</f>
        <v>7700000</v>
      </c>
      <c r="G10" s="18">
        <f>Purchases!G18</f>
        <v>7350000</v>
      </c>
      <c r="H10" s="18">
        <f>Purchases!H18</f>
        <v>7700000</v>
      </c>
      <c r="I10" s="18">
        <f>Purchases!I18</f>
        <v>7350000</v>
      </c>
      <c r="J10" s="18">
        <f>Purchases!J18</f>
        <v>7700000</v>
      </c>
      <c r="K10" s="18">
        <f>Purchases!K18</f>
        <v>7350000</v>
      </c>
      <c r="L10" s="18">
        <f>Purchases!L18</f>
        <v>7700000</v>
      </c>
      <c r="M10" s="18">
        <f>Purchases!M18</f>
        <v>7350000</v>
      </c>
      <c r="N10" s="18">
        <f>Purchases!N18</f>
        <v>7700000</v>
      </c>
      <c r="O10" s="18">
        <f>Purchases!O18</f>
        <v>7350000</v>
      </c>
      <c r="P10" s="18">
        <f>Purchases!P18</f>
        <v>7700000</v>
      </c>
      <c r="Q10" s="18">
        <f>Purchases!Q18</f>
        <v>7350000</v>
      </c>
      <c r="R10" s="18">
        <f>Purchases!R18</f>
        <v>7700000</v>
      </c>
      <c r="S10" s="18">
        <f>Purchases!S18</f>
        <v>7350000</v>
      </c>
      <c r="T10" s="18">
        <f>Purchases!T18</f>
        <v>7700000</v>
      </c>
      <c r="U10" s="18">
        <f>Purchases!U18</f>
        <v>7350000</v>
      </c>
      <c r="V10" s="18">
        <f>Purchases!V18</f>
        <v>7700000</v>
      </c>
      <c r="W10" s="18">
        <f>Purchases!W18</f>
        <v>7350000</v>
      </c>
      <c r="X10" s="18">
        <f>Purchases!X18</f>
        <v>7700000</v>
      </c>
      <c r="Y10" s="18">
        <f>Purchases!Y18</f>
        <v>7350000</v>
      </c>
      <c r="Z10" s="18">
        <f>Purchases!Z18</f>
        <v>7700000</v>
      </c>
      <c r="AA10" s="18">
        <f>Purchases!AA18</f>
        <v>7350000</v>
      </c>
      <c r="AB10" s="18">
        <f>Purchases!AB18</f>
        <v>7700000</v>
      </c>
      <c r="AC10" s="18">
        <f>Purchases!AC18</f>
        <v>7350000</v>
      </c>
      <c r="AD10" s="18">
        <f>Purchases!AD18</f>
        <v>7700000</v>
      </c>
      <c r="AE10" s="18">
        <f>Purchases!AE18</f>
        <v>7350000</v>
      </c>
    </row>
    <row r="11">
      <c r="A11" s="11" t="s">
        <v>161</v>
      </c>
      <c r="B11" s="18">
        <f t="shared" ref="B11:AE11" si="2">sum(B10)</f>
        <v>3850000</v>
      </c>
      <c r="C11" s="18">
        <f t="shared" si="2"/>
        <v>7350000</v>
      </c>
      <c r="D11" s="18">
        <f t="shared" si="2"/>
        <v>7700000</v>
      </c>
      <c r="E11" s="18">
        <f t="shared" si="2"/>
        <v>7350000</v>
      </c>
      <c r="F11" s="18">
        <f t="shared" si="2"/>
        <v>7700000</v>
      </c>
      <c r="G11" s="18">
        <f t="shared" si="2"/>
        <v>7350000</v>
      </c>
      <c r="H11" s="18">
        <f t="shared" si="2"/>
        <v>7700000</v>
      </c>
      <c r="I11" s="18">
        <f t="shared" si="2"/>
        <v>7350000</v>
      </c>
      <c r="J11" s="18">
        <f t="shared" si="2"/>
        <v>7700000</v>
      </c>
      <c r="K11" s="18">
        <f t="shared" si="2"/>
        <v>7350000</v>
      </c>
      <c r="L11" s="18">
        <f t="shared" si="2"/>
        <v>7700000</v>
      </c>
      <c r="M11" s="18">
        <f t="shared" si="2"/>
        <v>7350000</v>
      </c>
      <c r="N11" s="18">
        <f t="shared" si="2"/>
        <v>7700000</v>
      </c>
      <c r="O11" s="18">
        <f t="shared" si="2"/>
        <v>7350000</v>
      </c>
      <c r="P11" s="18">
        <f t="shared" si="2"/>
        <v>7700000</v>
      </c>
      <c r="Q11" s="18">
        <f t="shared" si="2"/>
        <v>7350000</v>
      </c>
      <c r="R11" s="18">
        <f t="shared" si="2"/>
        <v>7700000</v>
      </c>
      <c r="S11" s="18">
        <f t="shared" si="2"/>
        <v>7350000</v>
      </c>
      <c r="T11" s="18">
        <f t="shared" si="2"/>
        <v>7700000</v>
      </c>
      <c r="U11" s="18">
        <f t="shared" si="2"/>
        <v>7350000</v>
      </c>
      <c r="V11" s="18">
        <f t="shared" si="2"/>
        <v>7700000</v>
      </c>
      <c r="W11" s="18">
        <f t="shared" si="2"/>
        <v>7350000</v>
      </c>
      <c r="X11" s="18">
        <f t="shared" si="2"/>
        <v>7700000</v>
      </c>
      <c r="Y11" s="18">
        <f t="shared" si="2"/>
        <v>7350000</v>
      </c>
      <c r="Z11" s="18">
        <f t="shared" si="2"/>
        <v>7700000</v>
      </c>
      <c r="AA11" s="18">
        <f t="shared" si="2"/>
        <v>7350000</v>
      </c>
      <c r="AB11" s="18">
        <f t="shared" si="2"/>
        <v>7700000</v>
      </c>
      <c r="AC11" s="18">
        <f t="shared" si="2"/>
        <v>7350000</v>
      </c>
      <c r="AD11" s="18">
        <f t="shared" si="2"/>
        <v>7700000</v>
      </c>
      <c r="AE11" s="18">
        <f t="shared" si="2"/>
        <v>7350000</v>
      </c>
    </row>
    <row r="12">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row>
    <row r="13">
      <c r="A13" s="31" t="s">
        <v>162</v>
      </c>
      <c r="B13" s="29">
        <f t="shared" ref="B13:AE13" si="3">B7-B11</f>
        <v>3380500</v>
      </c>
      <c r="C13" s="29">
        <f t="shared" si="3"/>
        <v>6761000</v>
      </c>
      <c r="D13" s="29">
        <f t="shared" si="3"/>
        <v>10141500</v>
      </c>
      <c r="E13" s="29">
        <f t="shared" si="3"/>
        <v>13520333.33</v>
      </c>
      <c r="F13" s="29">
        <f t="shared" si="3"/>
        <v>16893166.67</v>
      </c>
      <c r="G13" s="29">
        <f t="shared" si="3"/>
        <v>20266000</v>
      </c>
      <c r="H13" s="29">
        <f t="shared" si="3"/>
        <v>23613500</v>
      </c>
      <c r="I13" s="29">
        <f t="shared" si="3"/>
        <v>26960500</v>
      </c>
      <c r="J13" s="29">
        <f t="shared" si="3"/>
        <v>30307500</v>
      </c>
      <c r="K13" s="29">
        <f t="shared" si="3"/>
        <v>33654500</v>
      </c>
      <c r="L13" s="29">
        <f t="shared" si="3"/>
        <v>36998166.67</v>
      </c>
      <c r="M13" s="29">
        <f t="shared" si="3"/>
        <v>40341833.33</v>
      </c>
      <c r="N13" s="29">
        <f t="shared" si="3"/>
        <v>43690500</v>
      </c>
      <c r="O13" s="29">
        <f t="shared" si="3"/>
        <v>47039166.67</v>
      </c>
      <c r="P13" s="29">
        <f t="shared" si="3"/>
        <v>50387833.33</v>
      </c>
      <c r="Q13" s="29">
        <f t="shared" si="3"/>
        <v>53738166.67</v>
      </c>
      <c r="R13" s="29">
        <f t="shared" si="3"/>
        <v>57088500</v>
      </c>
      <c r="S13" s="29">
        <f t="shared" si="3"/>
        <v>60438833.33</v>
      </c>
      <c r="T13" s="29">
        <f t="shared" si="3"/>
        <v>63785500</v>
      </c>
      <c r="U13" s="29">
        <f t="shared" si="3"/>
        <v>67132166.67</v>
      </c>
      <c r="V13" s="29">
        <f t="shared" si="3"/>
        <v>70478833.33</v>
      </c>
      <c r="W13" s="29">
        <f t="shared" si="3"/>
        <v>73850833.33</v>
      </c>
      <c r="X13" s="29">
        <f t="shared" si="3"/>
        <v>77226166.67</v>
      </c>
      <c r="Y13" s="29">
        <f t="shared" si="3"/>
        <v>80601500</v>
      </c>
      <c r="Z13" s="29">
        <f t="shared" si="3"/>
        <v>83976833.33</v>
      </c>
      <c r="AA13" s="29">
        <f t="shared" si="3"/>
        <v>87351516.67</v>
      </c>
      <c r="AB13" s="29">
        <f t="shared" si="3"/>
        <v>90726200</v>
      </c>
      <c r="AC13" s="29">
        <f t="shared" si="3"/>
        <v>94101383.33</v>
      </c>
      <c r="AD13" s="29">
        <f t="shared" si="3"/>
        <v>97476566.67</v>
      </c>
      <c r="AE13" s="29">
        <f t="shared" si="3"/>
        <v>100857750</v>
      </c>
    </row>
    <row r="14">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row>
    <row r="15">
      <c r="A15" s="11" t="s">
        <v>163</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row>
    <row r="16">
      <c r="A16" s="9" t="s">
        <v>164</v>
      </c>
      <c r="B16" s="18">
        <v>0.0</v>
      </c>
      <c r="C16" s="29">
        <f t="shared" ref="C16:AE16" si="4">B18</f>
        <v>3380500</v>
      </c>
      <c r="D16" s="29">
        <f t="shared" si="4"/>
        <v>6761000</v>
      </c>
      <c r="E16" s="29">
        <f t="shared" si="4"/>
        <v>10141500</v>
      </c>
      <c r="F16" s="29">
        <f t="shared" si="4"/>
        <v>13520333.33</v>
      </c>
      <c r="G16" s="29">
        <f t="shared" si="4"/>
        <v>16893166.67</v>
      </c>
      <c r="H16" s="29">
        <f t="shared" si="4"/>
        <v>20266000</v>
      </c>
      <c r="I16" s="29">
        <f t="shared" si="4"/>
        <v>23613500</v>
      </c>
      <c r="J16" s="29">
        <f t="shared" si="4"/>
        <v>26960500</v>
      </c>
      <c r="K16" s="29">
        <f t="shared" si="4"/>
        <v>30307500</v>
      </c>
      <c r="L16" s="29">
        <f t="shared" si="4"/>
        <v>33654500</v>
      </c>
      <c r="M16" s="29">
        <f t="shared" si="4"/>
        <v>36998166.67</v>
      </c>
      <c r="N16" s="29">
        <f t="shared" si="4"/>
        <v>40341833.33</v>
      </c>
      <c r="O16" s="29">
        <f t="shared" si="4"/>
        <v>43690500</v>
      </c>
      <c r="P16" s="29">
        <f t="shared" si="4"/>
        <v>47039166.67</v>
      </c>
      <c r="Q16" s="29">
        <f t="shared" si="4"/>
        <v>50387833.33</v>
      </c>
      <c r="R16" s="29">
        <f t="shared" si="4"/>
        <v>53738166.67</v>
      </c>
      <c r="S16" s="29">
        <f t="shared" si="4"/>
        <v>57088500</v>
      </c>
      <c r="T16" s="29">
        <f t="shared" si="4"/>
        <v>60438833.33</v>
      </c>
      <c r="U16" s="29">
        <f t="shared" si="4"/>
        <v>63785500</v>
      </c>
      <c r="V16" s="29">
        <f t="shared" si="4"/>
        <v>67132166.67</v>
      </c>
      <c r="W16" s="29">
        <f t="shared" si="4"/>
        <v>70478833.33</v>
      </c>
      <c r="X16" s="29">
        <f t="shared" si="4"/>
        <v>73850833.33</v>
      </c>
      <c r="Y16" s="29">
        <f t="shared" si="4"/>
        <v>77226166.67</v>
      </c>
      <c r="Z16" s="29">
        <f t="shared" si="4"/>
        <v>80601500</v>
      </c>
      <c r="AA16" s="29">
        <f t="shared" si="4"/>
        <v>83976833.33</v>
      </c>
      <c r="AB16" s="29">
        <f t="shared" si="4"/>
        <v>87351516.67</v>
      </c>
      <c r="AC16" s="29">
        <f t="shared" si="4"/>
        <v>90726200</v>
      </c>
      <c r="AD16" s="29">
        <f t="shared" si="4"/>
        <v>94101383.33</v>
      </c>
      <c r="AE16" s="29">
        <f t="shared" si="4"/>
        <v>97476566.67</v>
      </c>
    </row>
    <row r="17">
      <c r="A17" s="9" t="s">
        <v>165</v>
      </c>
      <c r="B17" s="29">
        <f>'Sales &amp; Cost'!B38</f>
        <v>3380500</v>
      </c>
      <c r="C17" s="29">
        <f>'Sales &amp; Cost'!C38</f>
        <v>3380500</v>
      </c>
      <c r="D17" s="29">
        <f>'Sales &amp; Cost'!D38</f>
        <v>3380500</v>
      </c>
      <c r="E17" s="29">
        <f>'Sales &amp; Cost'!E38</f>
        <v>3378833.333</v>
      </c>
      <c r="F17" s="29">
        <f>'Sales &amp; Cost'!F38</f>
        <v>3372833.333</v>
      </c>
      <c r="G17" s="29">
        <f>'Sales &amp; Cost'!G38</f>
        <v>3372833.333</v>
      </c>
      <c r="H17" s="29">
        <f>'Sales &amp; Cost'!H38</f>
        <v>3347500</v>
      </c>
      <c r="I17" s="29">
        <f>'Sales &amp; Cost'!I38</f>
        <v>3347000</v>
      </c>
      <c r="J17" s="29">
        <f>'Sales &amp; Cost'!J38</f>
        <v>3347000</v>
      </c>
      <c r="K17" s="29">
        <f>'Sales &amp; Cost'!K38</f>
        <v>3347000</v>
      </c>
      <c r="L17" s="29">
        <f>'Sales &amp; Cost'!L38</f>
        <v>3343666.667</v>
      </c>
      <c r="M17" s="29">
        <f>'Sales &amp; Cost'!M38</f>
        <v>3343666.667</v>
      </c>
      <c r="N17" s="29">
        <f>'Sales &amp; Cost'!N38</f>
        <v>3348666.667</v>
      </c>
      <c r="O17" s="29">
        <f>'Sales &amp; Cost'!O38</f>
        <v>3348666.667</v>
      </c>
      <c r="P17" s="29">
        <f>'Sales &amp; Cost'!P38</f>
        <v>3348666.667</v>
      </c>
      <c r="Q17" s="29">
        <f>'Sales &amp; Cost'!Q38</f>
        <v>3350333.333</v>
      </c>
      <c r="R17" s="29">
        <f>'Sales &amp; Cost'!R38</f>
        <v>3350333.333</v>
      </c>
      <c r="S17" s="29">
        <f>'Sales &amp; Cost'!S38</f>
        <v>3350333.333</v>
      </c>
      <c r="T17" s="29">
        <f>'Sales &amp; Cost'!T38</f>
        <v>3346666.667</v>
      </c>
      <c r="U17" s="29">
        <f>'Sales &amp; Cost'!U38</f>
        <v>3346666.667</v>
      </c>
      <c r="V17" s="29">
        <f>'Sales &amp; Cost'!V38</f>
        <v>3346666.667</v>
      </c>
      <c r="W17" s="29">
        <f>'Sales &amp; Cost'!W38</f>
        <v>3372000</v>
      </c>
      <c r="X17" s="29">
        <f>'Sales &amp; Cost'!X38</f>
        <v>3375333.333</v>
      </c>
      <c r="Y17" s="29">
        <f>'Sales &amp; Cost'!Y38</f>
        <v>3375333.333</v>
      </c>
      <c r="Z17" s="29">
        <f>'Sales &amp; Cost'!Z38</f>
        <v>3375333.333</v>
      </c>
      <c r="AA17" s="29">
        <f>'Sales &amp; Cost'!AA38</f>
        <v>3374683.333</v>
      </c>
      <c r="AB17" s="29">
        <f>'Sales &amp; Cost'!AB38</f>
        <v>3374683.333</v>
      </c>
      <c r="AC17" s="29">
        <f>'Sales &amp; Cost'!AC38</f>
        <v>3375183.333</v>
      </c>
      <c r="AD17" s="29">
        <f>'Sales &amp; Cost'!AD38</f>
        <v>3375183.333</v>
      </c>
      <c r="AE17" s="29">
        <f>'Sales &amp; Cost'!AE38</f>
        <v>3381183.333</v>
      </c>
    </row>
    <row r="18">
      <c r="A18" s="9" t="s">
        <v>166</v>
      </c>
      <c r="B18" s="29">
        <f t="shared" ref="B18:AE18" si="5">B16+B17</f>
        <v>3380500</v>
      </c>
      <c r="C18" s="29">
        <f t="shared" si="5"/>
        <v>6761000</v>
      </c>
      <c r="D18" s="29">
        <f t="shared" si="5"/>
        <v>10141500</v>
      </c>
      <c r="E18" s="29">
        <f t="shared" si="5"/>
        <v>13520333.33</v>
      </c>
      <c r="F18" s="29">
        <f t="shared" si="5"/>
        <v>16893166.67</v>
      </c>
      <c r="G18" s="29">
        <f t="shared" si="5"/>
        <v>20266000</v>
      </c>
      <c r="H18" s="29">
        <f t="shared" si="5"/>
        <v>23613500</v>
      </c>
      <c r="I18" s="29">
        <f t="shared" si="5"/>
        <v>26960500</v>
      </c>
      <c r="J18" s="29">
        <f t="shared" si="5"/>
        <v>30307500</v>
      </c>
      <c r="K18" s="29">
        <f t="shared" si="5"/>
        <v>33654500</v>
      </c>
      <c r="L18" s="29">
        <f t="shared" si="5"/>
        <v>36998166.67</v>
      </c>
      <c r="M18" s="29">
        <f t="shared" si="5"/>
        <v>40341833.33</v>
      </c>
      <c r="N18" s="29">
        <f t="shared" si="5"/>
        <v>43690500</v>
      </c>
      <c r="O18" s="29">
        <f t="shared" si="5"/>
        <v>47039166.67</v>
      </c>
      <c r="P18" s="29">
        <f t="shared" si="5"/>
        <v>50387833.33</v>
      </c>
      <c r="Q18" s="29">
        <f t="shared" si="5"/>
        <v>53738166.67</v>
      </c>
      <c r="R18" s="29">
        <f t="shared" si="5"/>
        <v>57088500</v>
      </c>
      <c r="S18" s="29">
        <f t="shared" si="5"/>
        <v>60438833.33</v>
      </c>
      <c r="T18" s="29">
        <f t="shared" si="5"/>
        <v>63785500</v>
      </c>
      <c r="U18" s="29">
        <f t="shared" si="5"/>
        <v>67132166.67</v>
      </c>
      <c r="V18" s="29">
        <f t="shared" si="5"/>
        <v>70478833.33</v>
      </c>
      <c r="W18" s="29">
        <f t="shared" si="5"/>
        <v>73850833.33</v>
      </c>
      <c r="X18" s="29">
        <f t="shared" si="5"/>
        <v>77226166.67</v>
      </c>
      <c r="Y18" s="29">
        <f t="shared" si="5"/>
        <v>80601500</v>
      </c>
      <c r="Z18" s="29">
        <f t="shared" si="5"/>
        <v>83976833.33</v>
      </c>
      <c r="AA18" s="29">
        <f t="shared" si="5"/>
        <v>87351516.67</v>
      </c>
      <c r="AB18" s="29">
        <f t="shared" si="5"/>
        <v>90726200</v>
      </c>
      <c r="AC18" s="29">
        <f t="shared" si="5"/>
        <v>94101383.33</v>
      </c>
      <c r="AD18" s="29">
        <f t="shared" si="5"/>
        <v>97476566.67</v>
      </c>
      <c r="AE18" s="29">
        <f t="shared" si="5"/>
        <v>100857750</v>
      </c>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row>
    <row r="20">
      <c r="A20" s="11" t="s">
        <v>167</v>
      </c>
      <c r="B20" s="29">
        <f t="shared" ref="B20:AE20" si="6">B13-B18</f>
        <v>0</v>
      </c>
      <c r="C20" s="29">
        <f t="shared" si="6"/>
        <v>0</v>
      </c>
      <c r="D20" s="29">
        <f t="shared" si="6"/>
        <v>0</v>
      </c>
      <c r="E20" s="29">
        <f t="shared" si="6"/>
        <v>0</v>
      </c>
      <c r="F20" s="29">
        <f t="shared" si="6"/>
        <v>0.000000003725290298</v>
      </c>
      <c r="G20" s="29">
        <f t="shared" si="6"/>
        <v>0.000000003725290298</v>
      </c>
      <c r="H20" s="29">
        <f t="shared" si="6"/>
        <v>0.000000003725290298</v>
      </c>
      <c r="I20" s="29">
        <f t="shared" si="6"/>
        <v>0.000000003725290298</v>
      </c>
      <c r="J20" s="29">
        <f t="shared" si="6"/>
        <v>0.000000003725290298</v>
      </c>
      <c r="K20" s="29">
        <f t="shared" si="6"/>
        <v>0</v>
      </c>
      <c r="L20" s="29">
        <f t="shared" si="6"/>
        <v>0</v>
      </c>
      <c r="M20" s="29">
        <f t="shared" si="6"/>
        <v>0.000000007450580597</v>
      </c>
      <c r="N20" s="29">
        <f t="shared" si="6"/>
        <v>0.000000007450580597</v>
      </c>
      <c r="O20" s="29">
        <f t="shared" si="6"/>
        <v>0.000000007450580597</v>
      </c>
      <c r="P20" s="29">
        <f t="shared" si="6"/>
        <v>0.00000001490116119</v>
      </c>
      <c r="Q20" s="29">
        <f t="shared" si="6"/>
        <v>0.000000007450580597</v>
      </c>
      <c r="R20" s="29">
        <f t="shared" si="6"/>
        <v>0.000000007450580597</v>
      </c>
      <c r="S20" s="29">
        <f t="shared" si="6"/>
        <v>0</v>
      </c>
      <c r="T20" s="29">
        <f t="shared" si="6"/>
        <v>0.000000007450580597</v>
      </c>
      <c r="U20" s="29">
        <f t="shared" si="6"/>
        <v>0.00000001490116119</v>
      </c>
      <c r="V20" s="29">
        <f t="shared" si="6"/>
        <v>0</v>
      </c>
      <c r="W20" s="29">
        <f t="shared" si="6"/>
        <v>0</v>
      </c>
      <c r="X20" s="29">
        <f t="shared" si="6"/>
        <v>0.00000001490116119</v>
      </c>
      <c r="Y20" s="29">
        <f t="shared" si="6"/>
        <v>0.00000001490116119</v>
      </c>
      <c r="Z20" s="29">
        <f t="shared" si="6"/>
        <v>0.00000001490116119</v>
      </c>
      <c r="AA20" s="29">
        <f t="shared" si="6"/>
        <v>0.00000002980232239</v>
      </c>
      <c r="AB20" s="29">
        <f t="shared" si="6"/>
        <v>0.00000002980232239</v>
      </c>
      <c r="AC20" s="29">
        <f t="shared" si="6"/>
        <v>0.00000002980232239</v>
      </c>
      <c r="AD20" s="29">
        <f t="shared" si="6"/>
        <v>0.00000004470348358</v>
      </c>
      <c r="AE20" s="29">
        <f t="shared" si="6"/>
        <v>0.00000004470348358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19</v>
      </c>
      <c r="B1" s="9"/>
      <c r="C1" s="9"/>
      <c r="D1" s="9"/>
      <c r="E1" s="9"/>
      <c r="F1" s="9"/>
      <c r="G1" s="9"/>
      <c r="H1" s="9"/>
      <c r="I1" s="9"/>
      <c r="J1" s="9"/>
      <c r="K1" s="9"/>
    </row>
    <row r="2">
      <c r="A2" s="9"/>
      <c r="B2" s="12" t="s">
        <v>20</v>
      </c>
      <c r="D2" s="13" t="s">
        <v>21</v>
      </c>
      <c r="F2" s="13" t="s">
        <v>22</v>
      </c>
      <c r="H2" s="13" t="s">
        <v>23</v>
      </c>
      <c r="J2" s="9"/>
      <c r="K2" s="9"/>
    </row>
    <row r="3">
      <c r="A3" s="9"/>
      <c r="B3" s="11" t="s">
        <v>24</v>
      </c>
      <c r="C3" s="11" t="s">
        <v>25</v>
      </c>
      <c r="D3" s="11" t="s">
        <v>24</v>
      </c>
      <c r="E3" s="11" t="s">
        <v>25</v>
      </c>
      <c r="F3" s="11" t="s">
        <v>24</v>
      </c>
      <c r="G3" s="11" t="s">
        <v>25</v>
      </c>
      <c r="H3" s="11" t="s">
        <v>24</v>
      </c>
      <c r="I3" s="14" t="s">
        <v>25</v>
      </c>
      <c r="J3" s="9"/>
      <c r="K3" s="9"/>
    </row>
    <row r="4">
      <c r="A4" s="15" t="s">
        <v>26</v>
      </c>
      <c r="B4" s="16">
        <v>2000.0</v>
      </c>
      <c r="C4" s="16">
        <v>400.0</v>
      </c>
      <c r="D4" s="16">
        <v>5000.0</v>
      </c>
      <c r="E4" s="16">
        <v>250.0</v>
      </c>
      <c r="F4" s="16">
        <v>1500.0</v>
      </c>
      <c r="G4" s="16">
        <v>450.0</v>
      </c>
      <c r="H4" s="16">
        <v>500.0</v>
      </c>
      <c r="I4" s="16">
        <v>500.0</v>
      </c>
      <c r="J4" s="9"/>
      <c r="K4" s="9"/>
    </row>
    <row r="5">
      <c r="A5" s="15" t="s">
        <v>27</v>
      </c>
      <c r="B5" s="17">
        <v>1000.0</v>
      </c>
      <c r="C5" s="17">
        <v>550.0</v>
      </c>
      <c r="D5" s="17">
        <v>2000.0</v>
      </c>
      <c r="E5" s="17">
        <v>350.0</v>
      </c>
      <c r="F5" s="17">
        <v>200.0</v>
      </c>
      <c r="G5" s="17">
        <v>800.0</v>
      </c>
      <c r="H5" s="17">
        <v>200.0</v>
      </c>
      <c r="I5" s="17">
        <v>600.0</v>
      </c>
      <c r="J5" s="9"/>
      <c r="K5" s="9"/>
    </row>
    <row r="6">
      <c r="A6" s="9"/>
      <c r="B6" s="9"/>
      <c r="C6" s="9"/>
      <c r="D6" s="9"/>
      <c r="E6" s="9"/>
      <c r="F6" s="9"/>
      <c r="G6" s="9"/>
      <c r="H6" s="9"/>
      <c r="I6" s="9"/>
      <c r="J6" s="9"/>
      <c r="K6" s="9"/>
    </row>
    <row r="7">
      <c r="A7" s="9" t="s">
        <v>28</v>
      </c>
      <c r="B7" s="9"/>
      <c r="C7" s="9" t="s">
        <v>29</v>
      </c>
      <c r="D7" s="9"/>
      <c r="E7" s="18">
        <v>2.0</v>
      </c>
      <c r="F7" s="9"/>
      <c r="G7" s="18">
        <v>3.0</v>
      </c>
      <c r="H7" s="9"/>
      <c r="I7" s="16">
        <v>3.0</v>
      </c>
      <c r="J7" s="9"/>
      <c r="K7" s="9"/>
    </row>
    <row r="8">
      <c r="A8" s="9"/>
      <c r="B8" s="9"/>
      <c r="C8" s="9"/>
      <c r="D8" s="9"/>
      <c r="E8" s="9"/>
      <c r="F8" s="9"/>
      <c r="G8" s="9"/>
      <c r="H8" s="9"/>
      <c r="I8" s="9"/>
      <c r="J8" s="9"/>
      <c r="K8" s="9"/>
    </row>
    <row r="9">
      <c r="A9" s="9"/>
      <c r="B9" s="9"/>
      <c r="C9" s="9"/>
      <c r="D9" s="9"/>
      <c r="E9" s="9"/>
      <c r="F9" s="9"/>
      <c r="G9" s="9"/>
      <c r="H9" s="9"/>
      <c r="I9" s="9"/>
      <c r="J9" s="9"/>
      <c r="K9" s="9"/>
    </row>
    <row r="10">
      <c r="A10" s="11" t="s">
        <v>30</v>
      </c>
      <c r="B10" s="11" t="str">
        <f>A4</f>
        <v>Standard T-Shirts</v>
      </c>
      <c r="C10" s="11" t="str">
        <f>A5</f>
        <v>Premium T Shirts</v>
      </c>
      <c r="D10" s="9"/>
      <c r="E10" s="9"/>
      <c r="F10" s="9"/>
      <c r="G10" s="9"/>
      <c r="H10" s="9"/>
      <c r="I10" s="9"/>
      <c r="J10" s="9"/>
      <c r="K10" s="9"/>
    </row>
    <row r="11">
      <c r="A11" s="19" t="s">
        <v>31</v>
      </c>
      <c r="B11" s="16">
        <v>160.0</v>
      </c>
      <c r="C11" s="20">
        <v>250.0</v>
      </c>
      <c r="D11" s="9" t="s">
        <v>32</v>
      </c>
      <c r="E11" s="9"/>
      <c r="F11" s="9"/>
      <c r="G11" s="9"/>
      <c r="H11" s="9"/>
      <c r="I11" s="9"/>
      <c r="J11" s="9"/>
      <c r="K11" s="9"/>
    </row>
    <row r="12">
      <c r="A12" s="19" t="s">
        <v>33</v>
      </c>
      <c r="B12" s="16">
        <v>50.0</v>
      </c>
      <c r="C12" s="20">
        <v>50.0</v>
      </c>
      <c r="D12" s="9" t="s">
        <v>32</v>
      </c>
      <c r="E12" s="9"/>
      <c r="F12" s="9"/>
      <c r="G12" s="9"/>
      <c r="H12" s="9"/>
      <c r="I12" s="9"/>
      <c r="J12" s="9"/>
      <c r="K12" s="9"/>
    </row>
    <row r="13">
      <c r="A13" s="19" t="s">
        <v>34</v>
      </c>
      <c r="B13" s="16">
        <v>10.0</v>
      </c>
      <c r="C13" s="20">
        <v>10.0</v>
      </c>
      <c r="D13" s="9" t="s">
        <v>32</v>
      </c>
      <c r="E13" s="9"/>
      <c r="F13" s="9"/>
      <c r="G13" s="9"/>
      <c r="H13" s="9"/>
      <c r="I13" s="9"/>
      <c r="J13" s="9"/>
      <c r="K13" s="9"/>
    </row>
    <row r="14">
      <c r="A14" s="9"/>
      <c r="B14" s="9"/>
      <c r="C14" s="9"/>
      <c r="D14" s="9"/>
      <c r="E14" s="9"/>
      <c r="F14" s="9"/>
      <c r="G14" s="9"/>
      <c r="H14" s="9"/>
      <c r="I14" s="9"/>
      <c r="J14" s="9"/>
      <c r="K14" s="9"/>
    </row>
    <row r="15">
      <c r="A15" s="9"/>
      <c r="B15" s="9"/>
      <c r="C15" s="9"/>
      <c r="D15" s="9"/>
      <c r="E15" s="9"/>
      <c r="F15" s="9"/>
      <c r="G15" s="9"/>
      <c r="H15" s="9"/>
      <c r="I15" s="9"/>
      <c r="J15" s="9"/>
      <c r="K15" s="9"/>
    </row>
    <row r="16">
      <c r="A16" s="9"/>
      <c r="B16" s="9"/>
      <c r="C16" s="9"/>
      <c r="D16" s="9"/>
      <c r="E16" s="9"/>
      <c r="F16" s="9"/>
      <c r="G16" s="9"/>
      <c r="H16" s="9"/>
      <c r="I16" s="9"/>
      <c r="J16" s="9"/>
      <c r="K16" s="9"/>
    </row>
    <row r="17">
      <c r="A17" s="11" t="s">
        <v>35</v>
      </c>
      <c r="B17" s="9"/>
      <c r="C17" s="9"/>
      <c r="D17" s="9"/>
      <c r="E17" s="9"/>
      <c r="F17" s="9"/>
      <c r="G17" s="9"/>
      <c r="H17" s="9"/>
      <c r="I17" s="9"/>
      <c r="J17" s="9"/>
      <c r="K17" s="9"/>
    </row>
    <row r="18">
      <c r="A18" s="9" t="str">
        <f t="shared" ref="A18:A20" si="1">A11</f>
        <v>Cotton fabric</v>
      </c>
      <c r="B18" s="18">
        <v>350.0</v>
      </c>
      <c r="C18" s="9" t="s">
        <v>36</v>
      </c>
      <c r="D18" s="9"/>
      <c r="E18" s="9"/>
      <c r="F18" s="9"/>
      <c r="G18" s="9"/>
      <c r="H18" s="9"/>
      <c r="I18" s="9"/>
      <c r="J18" s="9"/>
      <c r="K18" s="9"/>
    </row>
    <row r="19">
      <c r="A19" s="9" t="str">
        <f t="shared" si="1"/>
        <v>Thread</v>
      </c>
      <c r="B19" s="16">
        <v>300.0</v>
      </c>
      <c r="C19" s="9" t="s">
        <v>36</v>
      </c>
      <c r="D19" s="9"/>
      <c r="E19" s="9"/>
      <c r="F19" s="9"/>
      <c r="G19" s="9"/>
      <c r="H19" s="9"/>
      <c r="I19" s="9"/>
      <c r="J19" s="9"/>
      <c r="K19" s="9"/>
    </row>
    <row r="20">
      <c r="A20" s="9" t="str">
        <f t="shared" si="1"/>
        <v>Dye</v>
      </c>
      <c r="B20" s="16">
        <v>500.0</v>
      </c>
      <c r="C20" s="9" t="s">
        <v>36</v>
      </c>
      <c r="D20" s="9"/>
      <c r="E20" s="9"/>
      <c r="F20" s="9"/>
      <c r="G20" s="9"/>
      <c r="H20" s="9"/>
      <c r="I20" s="9"/>
      <c r="J20" s="9"/>
      <c r="K20" s="9"/>
    </row>
    <row r="21">
      <c r="A21" s="9"/>
      <c r="B21" s="9"/>
      <c r="C21" s="9"/>
      <c r="D21" s="9"/>
      <c r="E21" s="9"/>
      <c r="F21" s="9"/>
      <c r="G21" s="9"/>
      <c r="H21" s="9"/>
      <c r="I21" s="9"/>
      <c r="J21" s="9"/>
      <c r="K21" s="9"/>
    </row>
    <row r="22">
      <c r="A22" s="9"/>
      <c r="B22" s="9"/>
      <c r="C22" s="9"/>
      <c r="D22" s="9"/>
      <c r="E22" s="9"/>
      <c r="F22" s="9"/>
      <c r="G22" s="9"/>
      <c r="H22" s="9"/>
      <c r="I22" s="9"/>
      <c r="J22" s="9"/>
      <c r="K22" s="9"/>
    </row>
    <row r="23">
      <c r="A23" s="9"/>
      <c r="B23" s="9"/>
      <c r="C23" s="9"/>
      <c r="D23" s="9"/>
      <c r="E23" s="9"/>
      <c r="F23" s="9"/>
      <c r="G23" s="9"/>
      <c r="H23" s="9"/>
      <c r="I23" s="9"/>
      <c r="J23" s="9"/>
      <c r="K23" s="9"/>
    </row>
    <row r="24">
      <c r="A24" s="14" t="s">
        <v>37</v>
      </c>
      <c r="B24" s="9"/>
      <c r="C24" s="9"/>
      <c r="D24" s="11" t="s">
        <v>38</v>
      </c>
      <c r="E24" s="11" t="s">
        <v>39</v>
      </c>
      <c r="F24" s="9"/>
      <c r="G24" s="9"/>
      <c r="H24" s="9"/>
      <c r="I24" s="9"/>
      <c r="J24" s="9"/>
      <c r="K24" s="9"/>
    </row>
    <row r="25">
      <c r="A25" s="9" t="str">
        <f t="shared" ref="A25:A28" si="2">A18</f>
        <v>Cotton fabric</v>
      </c>
      <c r="B25" s="16">
        <v>10000.0</v>
      </c>
      <c r="C25" s="9" t="s">
        <v>40</v>
      </c>
      <c r="D25" s="17" t="s">
        <v>41</v>
      </c>
      <c r="E25" s="9" t="s">
        <v>42</v>
      </c>
      <c r="F25" s="9"/>
      <c r="G25" s="9"/>
      <c r="H25" s="9"/>
      <c r="I25" s="9"/>
      <c r="J25" s="9"/>
      <c r="K25" s="9"/>
    </row>
    <row r="26">
      <c r="A26" s="9" t="str">
        <f t="shared" si="2"/>
        <v>Thread</v>
      </c>
      <c r="B26" s="16">
        <v>2500.0</v>
      </c>
      <c r="C26" s="9" t="s">
        <v>40</v>
      </c>
      <c r="D26" s="17" t="s">
        <v>41</v>
      </c>
      <c r="E26" s="9" t="s">
        <v>43</v>
      </c>
      <c r="F26" s="9"/>
      <c r="G26" s="9"/>
      <c r="H26" s="9"/>
      <c r="I26" s="9"/>
      <c r="J26" s="9"/>
      <c r="K26" s="9"/>
    </row>
    <row r="27">
      <c r="A27" s="9" t="str">
        <f t="shared" si="2"/>
        <v>Dye</v>
      </c>
      <c r="B27" s="16">
        <v>700.0</v>
      </c>
      <c r="C27" s="9" t="s">
        <v>40</v>
      </c>
      <c r="D27" s="17" t="s">
        <v>44</v>
      </c>
      <c r="E27" s="9" t="s">
        <v>45</v>
      </c>
      <c r="F27" s="9"/>
      <c r="G27" s="9"/>
      <c r="H27" s="9"/>
      <c r="I27" s="9"/>
      <c r="J27" s="9"/>
      <c r="K27" s="9"/>
    </row>
    <row r="28">
      <c r="A28" s="9" t="str">
        <f t="shared" si="2"/>
        <v/>
      </c>
      <c r="B28" s="9"/>
      <c r="C28" s="9"/>
      <c r="D28" s="9"/>
      <c r="E28" s="9"/>
      <c r="F28" s="9"/>
      <c r="G28" s="9"/>
      <c r="H28" s="9"/>
      <c r="I28" s="9"/>
      <c r="J28" s="9"/>
      <c r="K28" s="9"/>
    </row>
    <row r="29">
      <c r="A29" s="9"/>
      <c r="B29" s="9"/>
      <c r="C29" s="9"/>
      <c r="D29" s="9"/>
      <c r="E29" s="9"/>
      <c r="F29" s="9"/>
      <c r="G29" s="9"/>
      <c r="H29" s="9"/>
      <c r="I29" s="9"/>
      <c r="J29" s="9"/>
      <c r="K29" s="9"/>
    </row>
    <row r="30">
      <c r="A30" s="9"/>
      <c r="B30" s="9"/>
      <c r="C30" s="9"/>
      <c r="D30" s="9"/>
      <c r="E30" s="9"/>
      <c r="F30" s="9"/>
      <c r="G30" s="9"/>
      <c r="H30" s="9"/>
      <c r="I30" s="9"/>
      <c r="J30" s="9"/>
      <c r="K30" s="9"/>
    </row>
    <row r="31">
      <c r="A31" s="11" t="s">
        <v>46</v>
      </c>
      <c r="B31" s="9"/>
      <c r="C31" s="9"/>
      <c r="D31" s="9"/>
      <c r="E31" s="9"/>
      <c r="F31" s="9"/>
      <c r="G31" s="9"/>
      <c r="H31" s="9"/>
      <c r="I31" s="9"/>
      <c r="J31" s="9"/>
      <c r="K31" s="9"/>
    </row>
    <row r="32">
      <c r="A32" s="9" t="s">
        <v>47</v>
      </c>
      <c r="B32" s="16">
        <v>45000.0</v>
      </c>
      <c r="C32" s="9" t="s">
        <v>48</v>
      </c>
      <c r="D32" s="9"/>
      <c r="E32" s="9"/>
      <c r="F32" s="9"/>
      <c r="G32" s="9"/>
      <c r="H32" s="9"/>
      <c r="I32" s="9"/>
      <c r="J32" s="9"/>
      <c r="K32" s="9"/>
    </row>
    <row r="33">
      <c r="A33" s="9" t="s">
        <v>49</v>
      </c>
      <c r="B33" s="16">
        <v>25000.0</v>
      </c>
      <c r="C33" s="9" t="s">
        <v>48</v>
      </c>
      <c r="D33" s="9"/>
      <c r="E33" s="9"/>
      <c r="F33" s="9"/>
      <c r="G33" s="9"/>
      <c r="H33" s="9"/>
      <c r="I33" s="9"/>
      <c r="J33" s="9"/>
      <c r="K33" s="9"/>
    </row>
  </sheetData>
  <mergeCells count="4">
    <mergeCell ref="B2:C2"/>
    <mergeCell ref="D2:E2"/>
    <mergeCell ref="F2:G2"/>
    <mergeCell ref="H2:I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50</v>
      </c>
      <c r="B1" s="21" t="s">
        <v>51</v>
      </c>
      <c r="C1" s="21" t="s">
        <v>52</v>
      </c>
      <c r="D1" s="21" t="s">
        <v>53</v>
      </c>
      <c r="E1" s="21" t="s">
        <v>54</v>
      </c>
      <c r="F1" s="21" t="s">
        <v>55</v>
      </c>
      <c r="G1" s="21" t="s">
        <v>56</v>
      </c>
      <c r="H1" s="21" t="s">
        <v>57</v>
      </c>
    </row>
    <row r="2">
      <c r="A2" s="9" t="s">
        <v>58</v>
      </c>
      <c r="B2" s="17" t="s">
        <v>59</v>
      </c>
      <c r="C2" s="22" t="s">
        <v>60</v>
      </c>
      <c r="D2" s="18">
        <v>1.0</v>
      </c>
      <c r="E2" s="16">
        <v>20000.0</v>
      </c>
      <c r="F2" s="16">
        <v>12.0</v>
      </c>
      <c r="G2" s="18">
        <f t="shared" ref="G2:G14" si="1">F2+D2</f>
        <v>13</v>
      </c>
      <c r="H2" s="18">
        <f t="shared" ref="H2:H14" si="2">E2/F2*F2</f>
        <v>20000</v>
      </c>
    </row>
    <row r="3">
      <c r="A3" s="9" t="s">
        <v>61</v>
      </c>
      <c r="B3" s="17" t="s">
        <v>59</v>
      </c>
      <c r="C3" s="22" t="s">
        <v>60</v>
      </c>
      <c r="D3" s="18">
        <v>1.0</v>
      </c>
      <c r="E3" s="16">
        <v>20000.0</v>
      </c>
      <c r="F3" s="16">
        <v>12.0</v>
      </c>
      <c r="G3" s="18">
        <f t="shared" si="1"/>
        <v>13</v>
      </c>
      <c r="H3" s="18">
        <f t="shared" si="2"/>
        <v>20000</v>
      </c>
    </row>
    <row r="4">
      <c r="A4" s="9" t="s">
        <v>62</v>
      </c>
      <c r="B4" s="17" t="s">
        <v>59</v>
      </c>
      <c r="C4" s="22" t="s">
        <v>60</v>
      </c>
      <c r="D4" s="16">
        <v>1.0</v>
      </c>
      <c r="E4" s="16">
        <v>20000.0</v>
      </c>
      <c r="F4" s="16">
        <v>12.0</v>
      </c>
      <c r="G4" s="18">
        <f t="shared" si="1"/>
        <v>13</v>
      </c>
      <c r="H4" s="18">
        <f t="shared" si="2"/>
        <v>20000</v>
      </c>
    </row>
    <row r="5">
      <c r="A5" s="9" t="s">
        <v>63</v>
      </c>
      <c r="B5" s="17" t="s">
        <v>59</v>
      </c>
      <c r="C5" s="22" t="s">
        <v>60</v>
      </c>
      <c r="D5" s="18">
        <v>4.0</v>
      </c>
      <c r="E5" s="16">
        <v>20000.0</v>
      </c>
      <c r="F5" s="16">
        <v>12.0</v>
      </c>
      <c r="G5" s="18">
        <f t="shared" si="1"/>
        <v>16</v>
      </c>
      <c r="H5" s="18">
        <f t="shared" si="2"/>
        <v>20000</v>
      </c>
    </row>
    <row r="6">
      <c r="A6" s="9" t="s">
        <v>64</v>
      </c>
      <c r="B6" s="17" t="s">
        <v>65</v>
      </c>
      <c r="C6" s="22" t="s">
        <v>66</v>
      </c>
      <c r="D6" s="16">
        <v>5.0</v>
      </c>
      <c r="E6" s="16">
        <v>150000.0</v>
      </c>
      <c r="F6" s="16">
        <v>25.0</v>
      </c>
      <c r="G6" s="18">
        <f t="shared" si="1"/>
        <v>30</v>
      </c>
      <c r="H6" s="18">
        <f t="shared" si="2"/>
        <v>150000</v>
      </c>
    </row>
    <row r="7">
      <c r="A7" s="9" t="s">
        <v>67</v>
      </c>
      <c r="B7" s="17" t="s">
        <v>68</v>
      </c>
      <c r="C7" s="22" t="s">
        <v>69</v>
      </c>
      <c r="D7" s="18">
        <v>7.0</v>
      </c>
      <c r="E7" s="16">
        <v>380000.0</v>
      </c>
      <c r="F7" s="18">
        <v>15.0</v>
      </c>
      <c r="G7" s="18">
        <f t="shared" si="1"/>
        <v>22</v>
      </c>
      <c r="H7" s="18">
        <f t="shared" si="2"/>
        <v>380000</v>
      </c>
    </row>
    <row r="8">
      <c r="A8" s="9" t="s">
        <v>70</v>
      </c>
      <c r="B8" s="17" t="s">
        <v>71</v>
      </c>
      <c r="C8" s="22" t="s">
        <v>72</v>
      </c>
      <c r="D8" s="16">
        <v>8.0</v>
      </c>
      <c r="E8" s="16">
        <v>5000.0</v>
      </c>
      <c r="F8" s="16">
        <v>10.0</v>
      </c>
      <c r="G8" s="18">
        <f t="shared" si="1"/>
        <v>18</v>
      </c>
      <c r="H8" s="18">
        <f t="shared" si="2"/>
        <v>5000</v>
      </c>
    </row>
    <row r="9">
      <c r="A9" s="9" t="s">
        <v>73</v>
      </c>
      <c r="B9" s="17" t="s">
        <v>59</v>
      </c>
      <c r="C9" s="22" t="s">
        <v>60</v>
      </c>
      <c r="D9" s="16">
        <v>11.0</v>
      </c>
      <c r="E9" s="16">
        <v>20000.0</v>
      </c>
      <c r="F9" s="18">
        <v>12.0</v>
      </c>
      <c r="G9" s="18">
        <f t="shared" si="1"/>
        <v>23</v>
      </c>
      <c r="H9" s="18">
        <f t="shared" si="2"/>
        <v>20000</v>
      </c>
    </row>
    <row r="10">
      <c r="A10" s="9" t="s">
        <v>74</v>
      </c>
      <c r="B10" s="17" t="s">
        <v>59</v>
      </c>
      <c r="C10" s="22" t="s">
        <v>60</v>
      </c>
      <c r="D10" s="16">
        <v>11.0</v>
      </c>
      <c r="E10" s="16">
        <v>20000.0</v>
      </c>
      <c r="F10" s="16">
        <v>12.0</v>
      </c>
      <c r="G10" s="18">
        <f t="shared" si="1"/>
        <v>23</v>
      </c>
      <c r="H10" s="18">
        <f t="shared" si="2"/>
        <v>20000</v>
      </c>
    </row>
    <row r="11">
      <c r="A11" s="9" t="s">
        <v>75</v>
      </c>
      <c r="B11" s="17" t="s">
        <v>71</v>
      </c>
      <c r="C11" s="23" t="s">
        <v>72</v>
      </c>
      <c r="D11" s="16">
        <v>18.0</v>
      </c>
      <c r="E11" s="16">
        <v>5000.0</v>
      </c>
      <c r="F11" s="16">
        <v>10.0</v>
      </c>
      <c r="G11" s="18">
        <f t="shared" si="1"/>
        <v>28</v>
      </c>
      <c r="H11" s="18">
        <f t="shared" si="2"/>
        <v>5000</v>
      </c>
    </row>
    <row r="12">
      <c r="A12" s="9" t="s">
        <v>76</v>
      </c>
      <c r="B12" s="17" t="s">
        <v>59</v>
      </c>
      <c r="C12" s="22" t="s">
        <v>60</v>
      </c>
      <c r="D12" s="16">
        <v>19.0</v>
      </c>
      <c r="E12" s="16">
        <v>20000.0</v>
      </c>
      <c r="F12" s="16">
        <v>12.0</v>
      </c>
      <c r="G12" s="18">
        <f t="shared" si="1"/>
        <v>31</v>
      </c>
      <c r="H12" s="18">
        <f t="shared" si="2"/>
        <v>20000</v>
      </c>
    </row>
    <row r="13">
      <c r="A13" s="9" t="s">
        <v>77</v>
      </c>
      <c r="B13" s="17" t="s">
        <v>65</v>
      </c>
      <c r="C13" s="23" t="s">
        <v>66</v>
      </c>
      <c r="D13" s="16">
        <v>19.0</v>
      </c>
      <c r="E13" s="16">
        <v>50000.0</v>
      </c>
      <c r="F13" s="16">
        <v>25.0</v>
      </c>
      <c r="G13" s="18">
        <f t="shared" si="1"/>
        <v>44</v>
      </c>
      <c r="H13" s="18">
        <f t="shared" si="2"/>
        <v>50000</v>
      </c>
    </row>
    <row r="14">
      <c r="A14" s="9" t="s">
        <v>78</v>
      </c>
      <c r="B14" s="9" t="s">
        <v>71</v>
      </c>
      <c r="C14" s="23" t="s">
        <v>72</v>
      </c>
      <c r="D14" s="16">
        <v>26.0</v>
      </c>
      <c r="E14" s="16">
        <v>6500.0</v>
      </c>
      <c r="F14" s="16">
        <v>10.0</v>
      </c>
      <c r="G14" s="18">
        <f t="shared" si="1"/>
        <v>36</v>
      </c>
      <c r="H14" s="18">
        <f t="shared" si="2"/>
        <v>6500</v>
      </c>
    </row>
    <row r="15">
      <c r="A15" s="9"/>
      <c r="B15" s="9"/>
      <c r="C15" s="9"/>
      <c r="D15" s="18"/>
      <c r="E15" s="18"/>
      <c r="F15" s="18"/>
      <c r="G15" s="18"/>
      <c r="H15"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c r="B1" s="25" t="s">
        <v>79</v>
      </c>
      <c r="C1" s="25" t="s">
        <v>80</v>
      </c>
      <c r="D1" s="25" t="s">
        <v>81</v>
      </c>
      <c r="E1" s="25" t="s">
        <v>82</v>
      </c>
      <c r="F1" s="25" t="s">
        <v>83</v>
      </c>
      <c r="G1" s="25" t="s">
        <v>84</v>
      </c>
      <c r="H1" s="25" t="s">
        <v>85</v>
      </c>
      <c r="I1" s="25" t="s">
        <v>86</v>
      </c>
      <c r="J1" s="25" t="s">
        <v>87</v>
      </c>
      <c r="K1" s="25" t="s">
        <v>88</v>
      </c>
      <c r="L1" s="25" t="s">
        <v>89</v>
      </c>
      <c r="M1" s="25" t="s">
        <v>90</v>
      </c>
      <c r="N1" s="25" t="s">
        <v>91</v>
      </c>
      <c r="O1" s="25" t="s">
        <v>92</v>
      </c>
      <c r="P1" s="25" t="s">
        <v>93</v>
      </c>
      <c r="Q1" s="25" t="s">
        <v>94</v>
      </c>
      <c r="R1" s="25" t="s">
        <v>95</v>
      </c>
      <c r="S1" s="25" t="s">
        <v>96</v>
      </c>
      <c r="T1" s="25" t="s">
        <v>97</v>
      </c>
      <c r="U1" s="25" t="s">
        <v>98</v>
      </c>
      <c r="V1" s="25" t="s">
        <v>99</v>
      </c>
      <c r="W1" s="25" t="s">
        <v>100</v>
      </c>
      <c r="X1" s="25" t="s">
        <v>101</v>
      </c>
      <c r="Y1" s="25" t="s">
        <v>102</v>
      </c>
      <c r="Z1" s="25" t="s">
        <v>103</v>
      </c>
      <c r="AA1" s="25" t="s">
        <v>104</v>
      </c>
      <c r="AB1" s="25" t="s">
        <v>105</v>
      </c>
      <c r="AC1" s="25" t="s">
        <v>106</v>
      </c>
      <c r="AD1" s="25" t="s">
        <v>107</v>
      </c>
      <c r="AE1" s="25" t="s">
        <v>108</v>
      </c>
    </row>
    <row r="2">
      <c r="A2" s="14" t="s">
        <v>109</v>
      </c>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9" t="str">
        <f>'Fixed Asset Register'!B2</f>
        <v>Machines</v>
      </c>
      <c r="B3" s="18">
        <v>0.0</v>
      </c>
      <c r="C3" s="18">
        <f t="shared" ref="C3:AE3" si="1">B27</f>
        <v>60000</v>
      </c>
      <c r="D3" s="18">
        <f t="shared" si="1"/>
        <v>60000</v>
      </c>
      <c r="E3" s="18">
        <f t="shared" si="1"/>
        <v>60000</v>
      </c>
      <c r="F3" s="18">
        <f t="shared" si="1"/>
        <v>80000</v>
      </c>
      <c r="G3" s="18">
        <f t="shared" si="1"/>
        <v>80000</v>
      </c>
      <c r="H3" s="18">
        <f t="shared" si="1"/>
        <v>80000</v>
      </c>
      <c r="I3" s="18">
        <f t="shared" si="1"/>
        <v>80000</v>
      </c>
      <c r="J3" s="18">
        <f t="shared" si="1"/>
        <v>80000</v>
      </c>
      <c r="K3" s="18">
        <f t="shared" si="1"/>
        <v>80000</v>
      </c>
      <c r="L3" s="18">
        <f t="shared" si="1"/>
        <v>80000</v>
      </c>
      <c r="M3" s="18">
        <f t="shared" si="1"/>
        <v>120000</v>
      </c>
      <c r="N3" s="18">
        <f t="shared" si="1"/>
        <v>120000</v>
      </c>
      <c r="O3" s="18">
        <f t="shared" si="1"/>
        <v>60000</v>
      </c>
      <c r="P3" s="18">
        <f t="shared" si="1"/>
        <v>60000</v>
      </c>
      <c r="Q3" s="18">
        <f t="shared" si="1"/>
        <v>60000</v>
      </c>
      <c r="R3" s="18">
        <f t="shared" si="1"/>
        <v>40000</v>
      </c>
      <c r="S3" s="18">
        <f t="shared" si="1"/>
        <v>40000</v>
      </c>
      <c r="T3" s="18">
        <f t="shared" si="1"/>
        <v>40000</v>
      </c>
      <c r="U3" s="18">
        <f t="shared" si="1"/>
        <v>60000</v>
      </c>
      <c r="V3" s="18">
        <f t="shared" si="1"/>
        <v>60000</v>
      </c>
      <c r="W3" s="18">
        <f t="shared" si="1"/>
        <v>60000</v>
      </c>
      <c r="X3" s="18">
        <f t="shared" si="1"/>
        <v>60000</v>
      </c>
      <c r="Y3" s="18">
        <f t="shared" si="1"/>
        <v>20000</v>
      </c>
      <c r="Z3" s="18">
        <f t="shared" si="1"/>
        <v>20000</v>
      </c>
      <c r="AA3" s="18">
        <f t="shared" si="1"/>
        <v>20000</v>
      </c>
      <c r="AB3" s="18">
        <f t="shared" si="1"/>
        <v>20000</v>
      </c>
      <c r="AC3" s="18">
        <f t="shared" si="1"/>
        <v>20000</v>
      </c>
      <c r="AD3" s="18">
        <f t="shared" si="1"/>
        <v>20000</v>
      </c>
      <c r="AE3" s="18">
        <f t="shared" si="1"/>
        <v>20000</v>
      </c>
    </row>
    <row r="4">
      <c r="A4" s="9" t="str">
        <f>'Fixed Asset Register'!B6</f>
        <v>Furniture</v>
      </c>
      <c r="B4" s="18">
        <v>0.0</v>
      </c>
      <c r="C4" s="18">
        <f t="shared" ref="C4:AE4" si="2">B28</f>
        <v>0</v>
      </c>
      <c r="D4" s="18">
        <f t="shared" si="2"/>
        <v>0</v>
      </c>
      <c r="E4" s="18">
        <f t="shared" si="2"/>
        <v>0</v>
      </c>
      <c r="F4" s="18">
        <f t="shared" si="2"/>
        <v>0</v>
      </c>
      <c r="G4" s="18">
        <f t="shared" si="2"/>
        <v>150000</v>
      </c>
      <c r="H4" s="18">
        <f t="shared" si="2"/>
        <v>150000</v>
      </c>
      <c r="I4" s="18">
        <f t="shared" si="2"/>
        <v>150000</v>
      </c>
      <c r="J4" s="18">
        <f t="shared" si="2"/>
        <v>150000</v>
      </c>
      <c r="K4" s="18">
        <f t="shared" si="2"/>
        <v>150000</v>
      </c>
      <c r="L4" s="18">
        <f t="shared" si="2"/>
        <v>150000</v>
      </c>
      <c r="M4" s="18">
        <f t="shared" si="2"/>
        <v>150000</v>
      </c>
      <c r="N4" s="18">
        <f t="shared" si="2"/>
        <v>150000</v>
      </c>
      <c r="O4" s="18">
        <f t="shared" si="2"/>
        <v>150000</v>
      </c>
      <c r="P4" s="18">
        <f t="shared" si="2"/>
        <v>150000</v>
      </c>
      <c r="Q4" s="18">
        <f t="shared" si="2"/>
        <v>150000</v>
      </c>
      <c r="R4" s="18">
        <f t="shared" si="2"/>
        <v>150000</v>
      </c>
      <c r="S4" s="18">
        <f t="shared" si="2"/>
        <v>150000</v>
      </c>
      <c r="T4" s="18">
        <f t="shared" si="2"/>
        <v>150000</v>
      </c>
      <c r="U4" s="18">
        <f t="shared" si="2"/>
        <v>200000</v>
      </c>
      <c r="V4" s="18">
        <f t="shared" si="2"/>
        <v>200000</v>
      </c>
      <c r="W4" s="18">
        <f t="shared" si="2"/>
        <v>200000</v>
      </c>
      <c r="X4" s="18">
        <f t="shared" si="2"/>
        <v>200000</v>
      </c>
      <c r="Y4" s="18">
        <f t="shared" si="2"/>
        <v>200000</v>
      </c>
      <c r="Z4" s="18">
        <f t="shared" si="2"/>
        <v>200000</v>
      </c>
      <c r="AA4" s="18">
        <f t="shared" si="2"/>
        <v>200000</v>
      </c>
      <c r="AB4" s="18">
        <f t="shared" si="2"/>
        <v>200000</v>
      </c>
      <c r="AC4" s="18">
        <f t="shared" si="2"/>
        <v>200000</v>
      </c>
      <c r="AD4" s="18">
        <f t="shared" si="2"/>
        <v>200000</v>
      </c>
      <c r="AE4" s="18">
        <f t="shared" si="2"/>
        <v>200000</v>
      </c>
    </row>
    <row r="5">
      <c r="A5" s="9" t="str">
        <f>'Fixed Asset Register'!B7</f>
        <v>Van</v>
      </c>
      <c r="B5" s="18">
        <v>0.0</v>
      </c>
      <c r="C5" s="18">
        <f t="shared" ref="C5:AE5" si="3">B29</f>
        <v>0</v>
      </c>
      <c r="D5" s="18">
        <f t="shared" si="3"/>
        <v>0</v>
      </c>
      <c r="E5" s="18">
        <f t="shared" si="3"/>
        <v>0</v>
      </c>
      <c r="F5" s="18">
        <f t="shared" si="3"/>
        <v>0</v>
      </c>
      <c r="G5" s="18">
        <f t="shared" si="3"/>
        <v>0</v>
      </c>
      <c r="H5" s="18">
        <f t="shared" si="3"/>
        <v>0</v>
      </c>
      <c r="I5" s="18">
        <f t="shared" si="3"/>
        <v>380000</v>
      </c>
      <c r="J5" s="18">
        <f t="shared" si="3"/>
        <v>380000</v>
      </c>
      <c r="K5" s="18">
        <f t="shared" si="3"/>
        <v>380000</v>
      </c>
      <c r="L5" s="18">
        <f t="shared" si="3"/>
        <v>380000</v>
      </c>
      <c r="M5" s="18">
        <f t="shared" si="3"/>
        <v>380000</v>
      </c>
      <c r="N5" s="18">
        <f t="shared" si="3"/>
        <v>380000</v>
      </c>
      <c r="O5" s="18">
        <f t="shared" si="3"/>
        <v>380000</v>
      </c>
      <c r="P5" s="18">
        <f t="shared" si="3"/>
        <v>380000</v>
      </c>
      <c r="Q5" s="18">
        <f t="shared" si="3"/>
        <v>380000</v>
      </c>
      <c r="R5" s="18">
        <f t="shared" si="3"/>
        <v>380000</v>
      </c>
      <c r="S5" s="18">
        <f t="shared" si="3"/>
        <v>380000</v>
      </c>
      <c r="T5" s="18">
        <f t="shared" si="3"/>
        <v>380000</v>
      </c>
      <c r="U5" s="18">
        <f t="shared" si="3"/>
        <v>380000</v>
      </c>
      <c r="V5" s="18">
        <f t="shared" si="3"/>
        <v>380000</v>
      </c>
      <c r="W5" s="18">
        <f t="shared" si="3"/>
        <v>380000</v>
      </c>
      <c r="X5" s="18">
        <f t="shared" si="3"/>
        <v>0</v>
      </c>
      <c r="Y5" s="18">
        <f t="shared" si="3"/>
        <v>0</v>
      </c>
      <c r="Z5" s="18">
        <f t="shared" si="3"/>
        <v>0</v>
      </c>
      <c r="AA5" s="18">
        <f t="shared" si="3"/>
        <v>0</v>
      </c>
      <c r="AB5" s="18">
        <f t="shared" si="3"/>
        <v>0</v>
      </c>
      <c r="AC5" s="18">
        <f t="shared" si="3"/>
        <v>0</v>
      </c>
      <c r="AD5" s="18">
        <f t="shared" si="3"/>
        <v>0</v>
      </c>
      <c r="AE5" s="18">
        <f t="shared" si="3"/>
        <v>0</v>
      </c>
    </row>
    <row r="6">
      <c r="A6" s="9" t="str">
        <f>'Fixed Asset Register'!B8</f>
        <v>Fan</v>
      </c>
      <c r="B6" s="18">
        <v>0.0</v>
      </c>
      <c r="C6" s="18">
        <f t="shared" ref="C6:AE6" si="4">B30</f>
        <v>0</v>
      </c>
      <c r="D6" s="18">
        <f t="shared" si="4"/>
        <v>0</v>
      </c>
      <c r="E6" s="18">
        <f t="shared" si="4"/>
        <v>0</v>
      </c>
      <c r="F6" s="18">
        <f t="shared" si="4"/>
        <v>0</v>
      </c>
      <c r="G6" s="18">
        <f t="shared" si="4"/>
        <v>0</v>
      </c>
      <c r="H6" s="18">
        <f t="shared" si="4"/>
        <v>0</v>
      </c>
      <c r="I6" s="18">
        <f t="shared" si="4"/>
        <v>0</v>
      </c>
      <c r="J6" s="18">
        <f t="shared" si="4"/>
        <v>5000</v>
      </c>
      <c r="K6" s="18">
        <f t="shared" si="4"/>
        <v>5000</v>
      </c>
      <c r="L6" s="18">
        <f t="shared" si="4"/>
        <v>5000</v>
      </c>
      <c r="M6" s="18">
        <f t="shared" si="4"/>
        <v>5000</v>
      </c>
      <c r="N6" s="18">
        <f t="shared" si="4"/>
        <v>5000</v>
      </c>
      <c r="O6" s="18">
        <f t="shared" si="4"/>
        <v>5000</v>
      </c>
      <c r="P6" s="18">
        <f t="shared" si="4"/>
        <v>5000</v>
      </c>
      <c r="Q6" s="18">
        <f t="shared" si="4"/>
        <v>5000</v>
      </c>
      <c r="R6" s="18">
        <f t="shared" si="4"/>
        <v>5000</v>
      </c>
      <c r="S6" s="18">
        <f t="shared" si="4"/>
        <v>5000</v>
      </c>
      <c r="T6" s="18">
        <f t="shared" si="4"/>
        <v>5000</v>
      </c>
      <c r="U6" s="18">
        <f t="shared" si="4"/>
        <v>5000</v>
      </c>
      <c r="V6" s="18">
        <f t="shared" si="4"/>
        <v>5000</v>
      </c>
      <c r="W6" s="18">
        <f t="shared" si="4"/>
        <v>5000</v>
      </c>
      <c r="X6" s="18">
        <f t="shared" si="4"/>
        <v>5000</v>
      </c>
      <c r="Y6" s="18">
        <f t="shared" si="4"/>
        <v>5000</v>
      </c>
      <c r="Z6" s="18">
        <f t="shared" si="4"/>
        <v>5000</v>
      </c>
      <c r="AA6" s="18">
        <f t="shared" si="4"/>
        <v>5000</v>
      </c>
      <c r="AB6" s="18">
        <f t="shared" si="4"/>
        <v>11500</v>
      </c>
      <c r="AC6" s="18">
        <f t="shared" si="4"/>
        <v>11500</v>
      </c>
      <c r="AD6" s="18">
        <f t="shared" si="4"/>
        <v>6500</v>
      </c>
      <c r="AE6" s="18">
        <f t="shared" si="4"/>
        <v>6500</v>
      </c>
    </row>
    <row r="7">
      <c r="A7" s="9"/>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row>
    <row r="8">
      <c r="A8" s="11" t="s">
        <v>110</v>
      </c>
      <c r="B8" s="18">
        <f t="shared" ref="B8:AE8" si="5">SUM(B3:B7)</f>
        <v>0</v>
      </c>
      <c r="C8" s="18">
        <f t="shared" si="5"/>
        <v>60000</v>
      </c>
      <c r="D8" s="18">
        <f t="shared" si="5"/>
        <v>60000</v>
      </c>
      <c r="E8" s="18">
        <f t="shared" si="5"/>
        <v>60000</v>
      </c>
      <c r="F8" s="18">
        <f t="shared" si="5"/>
        <v>80000</v>
      </c>
      <c r="G8" s="18">
        <f t="shared" si="5"/>
        <v>230000</v>
      </c>
      <c r="H8" s="18">
        <f t="shared" si="5"/>
        <v>230000</v>
      </c>
      <c r="I8" s="18">
        <f t="shared" si="5"/>
        <v>610000</v>
      </c>
      <c r="J8" s="18">
        <f t="shared" si="5"/>
        <v>615000</v>
      </c>
      <c r="K8" s="18">
        <f t="shared" si="5"/>
        <v>615000</v>
      </c>
      <c r="L8" s="18">
        <f t="shared" si="5"/>
        <v>615000</v>
      </c>
      <c r="M8" s="18">
        <f t="shared" si="5"/>
        <v>655000</v>
      </c>
      <c r="N8" s="18">
        <f t="shared" si="5"/>
        <v>655000</v>
      </c>
      <c r="O8" s="18">
        <f t="shared" si="5"/>
        <v>595000</v>
      </c>
      <c r="P8" s="18">
        <f t="shared" si="5"/>
        <v>595000</v>
      </c>
      <c r="Q8" s="18">
        <f t="shared" si="5"/>
        <v>595000</v>
      </c>
      <c r="R8" s="18">
        <f t="shared" si="5"/>
        <v>575000</v>
      </c>
      <c r="S8" s="18">
        <f t="shared" si="5"/>
        <v>575000</v>
      </c>
      <c r="T8" s="18">
        <f t="shared" si="5"/>
        <v>575000</v>
      </c>
      <c r="U8" s="18">
        <f t="shared" si="5"/>
        <v>645000</v>
      </c>
      <c r="V8" s="18">
        <f t="shared" si="5"/>
        <v>645000</v>
      </c>
      <c r="W8" s="18">
        <f t="shared" si="5"/>
        <v>645000</v>
      </c>
      <c r="X8" s="18">
        <f t="shared" si="5"/>
        <v>265000</v>
      </c>
      <c r="Y8" s="18">
        <f t="shared" si="5"/>
        <v>225000</v>
      </c>
      <c r="Z8" s="18">
        <f t="shared" si="5"/>
        <v>225000</v>
      </c>
      <c r="AA8" s="18">
        <f t="shared" si="5"/>
        <v>225000</v>
      </c>
      <c r="AB8" s="18">
        <f t="shared" si="5"/>
        <v>231500</v>
      </c>
      <c r="AC8" s="18">
        <f t="shared" si="5"/>
        <v>231500</v>
      </c>
      <c r="AD8" s="18">
        <f t="shared" si="5"/>
        <v>226500</v>
      </c>
      <c r="AE8" s="18">
        <f t="shared" si="5"/>
        <v>226500</v>
      </c>
    </row>
    <row r="9">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row>
    <row r="10">
      <c r="A10" s="11" t="s">
        <v>111</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row>
    <row r="11">
      <c r="A11" s="9" t="str">
        <f t="shared" ref="A11:A14" si="6">A3</f>
        <v>Machines</v>
      </c>
      <c r="B11" s="18">
        <f>'Fixed Asset Register'!E2+'Fixed Asset Register'!E3+'Fixed Asset Register'!E4</f>
        <v>60000</v>
      </c>
      <c r="C11" s="18">
        <v>0.0</v>
      </c>
      <c r="D11" s="18">
        <v>0.0</v>
      </c>
      <c r="E11" s="18">
        <f>'Fixed Asset Register'!E5</f>
        <v>20000</v>
      </c>
      <c r="F11" s="18">
        <v>0.0</v>
      </c>
      <c r="G11" s="18">
        <v>0.0</v>
      </c>
      <c r="H11" s="18">
        <v>0.0</v>
      </c>
      <c r="I11" s="18">
        <v>0.0</v>
      </c>
      <c r="J11" s="18">
        <v>0.0</v>
      </c>
      <c r="K11" s="18">
        <v>0.0</v>
      </c>
      <c r="L11" s="18">
        <f>'Fixed Asset Register'!E9+'Fixed Asset Register'!E10</f>
        <v>40000</v>
      </c>
      <c r="M11" s="18">
        <v>0.0</v>
      </c>
      <c r="N11" s="18">
        <v>0.0</v>
      </c>
      <c r="O11" s="18">
        <v>0.0</v>
      </c>
      <c r="P11" s="18">
        <v>0.0</v>
      </c>
      <c r="Q11" s="18">
        <v>0.0</v>
      </c>
      <c r="R11" s="18">
        <v>0.0</v>
      </c>
      <c r="S11" s="18">
        <v>0.0</v>
      </c>
      <c r="T11" s="18">
        <f>'Fixed Asset Register'!E12</f>
        <v>20000</v>
      </c>
      <c r="U11" s="18">
        <v>0.0</v>
      </c>
      <c r="V11" s="18">
        <v>0.0</v>
      </c>
      <c r="W11" s="18">
        <v>0.0</v>
      </c>
      <c r="X11" s="18">
        <v>0.0</v>
      </c>
      <c r="Y11" s="18">
        <v>0.0</v>
      </c>
      <c r="Z11" s="18">
        <v>0.0</v>
      </c>
      <c r="AA11" s="18">
        <v>0.0</v>
      </c>
      <c r="AB11" s="18">
        <v>0.0</v>
      </c>
      <c r="AC11" s="18">
        <v>0.0</v>
      </c>
      <c r="AD11" s="18">
        <v>0.0</v>
      </c>
      <c r="AE11" s="18">
        <v>0.0</v>
      </c>
    </row>
    <row r="12">
      <c r="A12" s="9" t="str">
        <f t="shared" si="6"/>
        <v>Furniture</v>
      </c>
      <c r="B12" s="18">
        <v>0.0</v>
      </c>
      <c r="C12" s="18">
        <v>0.0</v>
      </c>
      <c r="D12" s="18">
        <v>0.0</v>
      </c>
      <c r="E12" s="18">
        <v>0.0</v>
      </c>
      <c r="F12" s="18">
        <f>'Fixed Asset Register'!E6</f>
        <v>150000</v>
      </c>
      <c r="G12" s="18">
        <v>0.0</v>
      </c>
      <c r="H12" s="18">
        <v>0.0</v>
      </c>
      <c r="I12" s="18">
        <v>0.0</v>
      </c>
      <c r="J12" s="18">
        <v>0.0</v>
      </c>
      <c r="K12" s="18">
        <v>0.0</v>
      </c>
      <c r="L12" s="18">
        <v>0.0</v>
      </c>
      <c r="M12" s="18">
        <v>0.0</v>
      </c>
      <c r="N12" s="18">
        <v>0.0</v>
      </c>
      <c r="O12" s="18">
        <v>0.0</v>
      </c>
      <c r="P12" s="18">
        <v>0.0</v>
      </c>
      <c r="Q12" s="18">
        <v>0.0</v>
      </c>
      <c r="R12" s="18">
        <v>0.0</v>
      </c>
      <c r="S12" s="18">
        <v>0.0</v>
      </c>
      <c r="T12" s="18">
        <f>'Fixed Asset Register'!E13</f>
        <v>50000</v>
      </c>
      <c r="U12" s="18">
        <v>0.0</v>
      </c>
      <c r="V12" s="18">
        <v>0.0</v>
      </c>
      <c r="W12" s="18">
        <v>0.0</v>
      </c>
      <c r="X12" s="18">
        <v>0.0</v>
      </c>
      <c r="Y12" s="18">
        <v>0.0</v>
      </c>
      <c r="Z12" s="18">
        <v>0.0</v>
      </c>
      <c r="AA12" s="18">
        <v>0.0</v>
      </c>
      <c r="AB12" s="18">
        <v>0.0</v>
      </c>
      <c r="AC12" s="18">
        <v>0.0</v>
      </c>
      <c r="AD12" s="18">
        <v>0.0</v>
      </c>
      <c r="AE12" s="18">
        <v>0.0</v>
      </c>
    </row>
    <row r="13">
      <c r="A13" s="9" t="str">
        <f t="shared" si="6"/>
        <v>Van</v>
      </c>
      <c r="B13" s="18">
        <v>0.0</v>
      </c>
      <c r="C13" s="18">
        <v>0.0</v>
      </c>
      <c r="D13" s="18">
        <v>0.0</v>
      </c>
      <c r="E13" s="18">
        <v>0.0</v>
      </c>
      <c r="F13" s="18">
        <v>0.0</v>
      </c>
      <c r="G13" s="18">
        <v>0.0</v>
      </c>
      <c r="H13" s="18">
        <f>'Fixed Asset Register'!E7</f>
        <v>380000</v>
      </c>
      <c r="I13" s="18">
        <v>0.0</v>
      </c>
      <c r="J13" s="18">
        <v>0.0</v>
      </c>
      <c r="K13" s="18">
        <v>0.0</v>
      </c>
      <c r="L13" s="18">
        <v>0.0</v>
      </c>
      <c r="M13" s="18">
        <v>0.0</v>
      </c>
      <c r="N13" s="18">
        <v>0.0</v>
      </c>
      <c r="O13" s="18">
        <v>0.0</v>
      </c>
      <c r="P13" s="18">
        <v>0.0</v>
      </c>
      <c r="Q13" s="18">
        <v>0.0</v>
      </c>
      <c r="R13" s="18">
        <v>0.0</v>
      </c>
      <c r="S13" s="18">
        <v>0.0</v>
      </c>
      <c r="T13" s="18">
        <v>0.0</v>
      </c>
      <c r="U13" s="18">
        <v>0.0</v>
      </c>
      <c r="V13" s="18">
        <v>0.0</v>
      </c>
      <c r="W13" s="18">
        <v>0.0</v>
      </c>
      <c r="X13" s="18">
        <v>0.0</v>
      </c>
      <c r="Y13" s="18">
        <v>0.0</v>
      </c>
      <c r="Z13" s="18">
        <v>0.0</v>
      </c>
      <c r="AA13" s="18">
        <v>0.0</v>
      </c>
      <c r="AB13" s="18">
        <v>0.0</v>
      </c>
      <c r="AC13" s="18">
        <v>0.0</v>
      </c>
      <c r="AD13" s="18">
        <v>0.0</v>
      </c>
      <c r="AE13" s="18">
        <v>0.0</v>
      </c>
    </row>
    <row r="14">
      <c r="A14" s="9" t="str">
        <f t="shared" si="6"/>
        <v>Fan</v>
      </c>
      <c r="B14" s="18">
        <v>0.0</v>
      </c>
      <c r="C14" s="18">
        <v>0.0</v>
      </c>
      <c r="D14" s="18">
        <v>0.0</v>
      </c>
      <c r="E14" s="18">
        <v>0.0</v>
      </c>
      <c r="F14" s="18">
        <v>0.0</v>
      </c>
      <c r="G14" s="18">
        <v>0.0</v>
      </c>
      <c r="H14" s="18">
        <v>0.0</v>
      </c>
      <c r="I14" s="18">
        <f>'Fixed Asset Register'!E8</f>
        <v>5000</v>
      </c>
      <c r="J14" s="18">
        <v>0.0</v>
      </c>
      <c r="K14" s="18">
        <v>0.0</v>
      </c>
      <c r="L14" s="18">
        <v>0.0</v>
      </c>
      <c r="M14" s="18">
        <v>0.0</v>
      </c>
      <c r="N14" s="18">
        <v>0.0</v>
      </c>
      <c r="O14" s="18">
        <v>0.0</v>
      </c>
      <c r="P14" s="18">
        <v>0.0</v>
      </c>
      <c r="Q14" s="18">
        <v>0.0</v>
      </c>
      <c r="R14" s="18">
        <v>0.0</v>
      </c>
      <c r="S14" s="18">
        <f>'Fixed Asset Register'!E11</f>
        <v>5000</v>
      </c>
      <c r="T14" s="18">
        <v>0.0</v>
      </c>
      <c r="U14" s="18">
        <v>0.0</v>
      </c>
      <c r="V14" s="18">
        <v>0.0</v>
      </c>
      <c r="W14" s="18">
        <v>0.0</v>
      </c>
      <c r="X14" s="18">
        <v>0.0</v>
      </c>
      <c r="Y14" s="18">
        <v>0.0</v>
      </c>
      <c r="Z14" s="18">
        <v>0.0</v>
      </c>
      <c r="AA14" s="18">
        <f>'Fixed Asset Register'!E14</f>
        <v>6500</v>
      </c>
      <c r="AB14" s="18">
        <v>0.0</v>
      </c>
      <c r="AC14" s="18">
        <v>0.0</v>
      </c>
      <c r="AD14" s="18">
        <v>0.0</v>
      </c>
      <c r="AE14" s="18">
        <v>0.0</v>
      </c>
    </row>
    <row r="15">
      <c r="A15" s="9"/>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row>
    <row r="16">
      <c r="A16" s="11" t="str">
        <f>A8</f>
        <v>Total</v>
      </c>
      <c r="B16" s="18">
        <f t="shared" ref="B16:AE16" si="7">SUM(B11:B15)</f>
        <v>60000</v>
      </c>
      <c r="C16" s="18">
        <f t="shared" si="7"/>
        <v>0</v>
      </c>
      <c r="D16" s="18">
        <f t="shared" si="7"/>
        <v>0</v>
      </c>
      <c r="E16" s="18">
        <f t="shared" si="7"/>
        <v>20000</v>
      </c>
      <c r="F16" s="18">
        <f t="shared" si="7"/>
        <v>150000</v>
      </c>
      <c r="G16" s="18">
        <f t="shared" si="7"/>
        <v>0</v>
      </c>
      <c r="H16" s="18">
        <f t="shared" si="7"/>
        <v>380000</v>
      </c>
      <c r="I16" s="18">
        <f t="shared" si="7"/>
        <v>5000</v>
      </c>
      <c r="J16" s="18">
        <f t="shared" si="7"/>
        <v>0</v>
      </c>
      <c r="K16" s="18">
        <f t="shared" si="7"/>
        <v>0</v>
      </c>
      <c r="L16" s="18">
        <f t="shared" si="7"/>
        <v>40000</v>
      </c>
      <c r="M16" s="18">
        <f t="shared" si="7"/>
        <v>0</v>
      </c>
      <c r="N16" s="18">
        <f t="shared" si="7"/>
        <v>0</v>
      </c>
      <c r="O16" s="18">
        <f t="shared" si="7"/>
        <v>0</v>
      </c>
      <c r="P16" s="18">
        <f t="shared" si="7"/>
        <v>0</v>
      </c>
      <c r="Q16" s="18">
        <f t="shared" si="7"/>
        <v>0</v>
      </c>
      <c r="R16" s="18">
        <f t="shared" si="7"/>
        <v>0</v>
      </c>
      <c r="S16" s="18">
        <f t="shared" si="7"/>
        <v>5000</v>
      </c>
      <c r="T16" s="18">
        <f t="shared" si="7"/>
        <v>70000</v>
      </c>
      <c r="U16" s="18">
        <f t="shared" si="7"/>
        <v>0</v>
      </c>
      <c r="V16" s="18">
        <f t="shared" si="7"/>
        <v>0</v>
      </c>
      <c r="W16" s="18">
        <f t="shared" si="7"/>
        <v>0</v>
      </c>
      <c r="X16" s="18">
        <f t="shared" si="7"/>
        <v>0</v>
      </c>
      <c r="Y16" s="18">
        <f t="shared" si="7"/>
        <v>0</v>
      </c>
      <c r="Z16" s="18">
        <f t="shared" si="7"/>
        <v>0</v>
      </c>
      <c r="AA16" s="18">
        <f t="shared" si="7"/>
        <v>6500</v>
      </c>
      <c r="AB16" s="18">
        <f t="shared" si="7"/>
        <v>0</v>
      </c>
      <c r="AC16" s="18">
        <f t="shared" si="7"/>
        <v>0</v>
      </c>
      <c r="AD16" s="18">
        <f t="shared" si="7"/>
        <v>0</v>
      </c>
      <c r="AE16" s="18">
        <f t="shared" si="7"/>
        <v>0</v>
      </c>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8">
      <c r="A18" s="14" t="s">
        <v>112</v>
      </c>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row>
    <row r="19">
      <c r="A19" s="9" t="str">
        <f t="shared" ref="A19:A22" si="8">A11</f>
        <v>Machines</v>
      </c>
      <c r="B19" s="18">
        <v>0.0</v>
      </c>
      <c r="C19" s="18">
        <v>0.0</v>
      </c>
      <c r="D19" s="18">
        <v>0.0</v>
      </c>
      <c r="E19" s="18">
        <v>0.0</v>
      </c>
      <c r="F19" s="18">
        <v>0.0</v>
      </c>
      <c r="G19" s="18">
        <v>0.0</v>
      </c>
      <c r="H19" s="18">
        <v>0.0</v>
      </c>
      <c r="I19" s="18">
        <v>0.0</v>
      </c>
      <c r="J19" s="18">
        <v>0.0</v>
      </c>
      <c r="K19" s="18">
        <v>0.0</v>
      </c>
      <c r="L19" s="18">
        <v>0.0</v>
      </c>
      <c r="M19" s="18">
        <v>0.0</v>
      </c>
      <c r="N19" s="18">
        <f>'Fixed Asset Register'!H2+'Fixed Asset Register'!H3+'Fixed Asset Register'!H4</f>
        <v>60000</v>
      </c>
      <c r="O19" s="18">
        <v>0.0</v>
      </c>
      <c r="P19" s="18">
        <v>0.0</v>
      </c>
      <c r="Q19" s="18">
        <f>'Fixed Asset Register'!H5</f>
        <v>20000</v>
      </c>
      <c r="R19" s="18">
        <v>0.0</v>
      </c>
      <c r="S19" s="18">
        <v>0.0</v>
      </c>
      <c r="T19" s="18">
        <v>0.0</v>
      </c>
      <c r="U19" s="18">
        <v>0.0</v>
      </c>
      <c r="V19" s="18">
        <v>0.0</v>
      </c>
      <c r="W19" s="18">
        <v>0.0</v>
      </c>
      <c r="X19" s="18">
        <f>'Fixed Asset Register'!H9+'Fixed Asset Register'!H10</f>
        <v>40000</v>
      </c>
      <c r="Y19" s="18">
        <v>0.0</v>
      </c>
      <c r="Z19" s="18">
        <v>0.0</v>
      </c>
      <c r="AA19" s="18">
        <v>0.0</v>
      </c>
      <c r="AB19" s="18">
        <v>0.0</v>
      </c>
      <c r="AC19" s="18">
        <v>0.0</v>
      </c>
      <c r="AD19" s="18">
        <v>0.0</v>
      </c>
      <c r="AE19" s="18">
        <v>0.0</v>
      </c>
    </row>
    <row r="20">
      <c r="A20" s="9" t="str">
        <f t="shared" si="8"/>
        <v>Furniture</v>
      </c>
      <c r="B20" s="18">
        <v>0.0</v>
      </c>
      <c r="C20" s="18">
        <v>0.0</v>
      </c>
      <c r="D20" s="18">
        <v>0.0</v>
      </c>
      <c r="E20" s="18">
        <v>0.0</v>
      </c>
      <c r="F20" s="18">
        <v>0.0</v>
      </c>
      <c r="G20" s="18">
        <v>0.0</v>
      </c>
      <c r="H20" s="18">
        <v>0.0</v>
      </c>
      <c r="I20" s="18">
        <v>0.0</v>
      </c>
      <c r="J20" s="18">
        <v>0.0</v>
      </c>
      <c r="K20" s="18">
        <v>0.0</v>
      </c>
      <c r="L20" s="18">
        <v>0.0</v>
      </c>
      <c r="M20" s="18">
        <v>0.0</v>
      </c>
      <c r="N20" s="18">
        <v>0.0</v>
      </c>
      <c r="O20" s="18">
        <v>0.0</v>
      </c>
      <c r="P20" s="18">
        <v>0.0</v>
      </c>
      <c r="Q20" s="18">
        <v>0.0</v>
      </c>
      <c r="R20" s="18">
        <v>0.0</v>
      </c>
      <c r="S20" s="18">
        <v>0.0</v>
      </c>
      <c r="T20" s="18">
        <v>0.0</v>
      </c>
      <c r="U20" s="18">
        <v>0.0</v>
      </c>
      <c r="V20" s="18">
        <v>0.0</v>
      </c>
      <c r="W20" s="18">
        <v>0.0</v>
      </c>
      <c r="X20" s="18">
        <v>0.0</v>
      </c>
      <c r="Y20" s="18">
        <v>0.0</v>
      </c>
      <c r="Z20" s="18">
        <v>0.0</v>
      </c>
      <c r="AA20" s="18">
        <v>0.0</v>
      </c>
      <c r="AB20" s="18">
        <v>0.0</v>
      </c>
      <c r="AC20" s="18">
        <v>0.0</v>
      </c>
      <c r="AD20" s="18">
        <v>0.0</v>
      </c>
      <c r="AE20" s="18">
        <f>'Fixed Asset Register'!H6</f>
        <v>150000</v>
      </c>
    </row>
    <row r="21">
      <c r="A21" s="9" t="str">
        <f t="shared" si="8"/>
        <v>Van</v>
      </c>
      <c r="B21" s="18">
        <v>0.0</v>
      </c>
      <c r="C21" s="18">
        <v>0.0</v>
      </c>
      <c r="D21" s="18">
        <v>0.0</v>
      </c>
      <c r="E21" s="18">
        <v>0.0</v>
      </c>
      <c r="F21" s="18">
        <v>0.0</v>
      </c>
      <c r="G21" s="18">
        <v>0.0</v>
      </c>
      <c r="H21" s="18">
        <v>0.0</v>
      </c>
      <c r="I21" s="18">
        <v>0.0</v>
      </c>
      <c r="J21" s="18">
        <v>0.0</v>
      </c>
      <c r="K21" s="18">
        <v>0.0</v>
      </c>
      <c r="L21" s="18">
        <v>0.0</v>
      </c>
      <c r="M21" s="18">
        <v>0.0</v>
      </c>
      <c r="N21" s="18">
        <v>0.0</v>
      </c>
      <c r="O21" s="18">
        <v>0.0</v>
      </c>
      <c r="P21" s="18">
        <v>0.0</v>
      </c>
      <c r="Q21" s="18">
        <v>0.0</v>
      </c>
      <c r="R21" s="18">
        <v>0.0</v>
      </c>
      <c r="S21" s="18">
        <v>0.0</v>
      </c>
      <c r="T21" s="18">
        <v>0.0</v>
      </c>
      <c r="U21" s="18">
        <v>0.0</v>
      </c>
      <c r="V21" s="18">
        <v>0.0</v>
      </c>
      <c r="W21" s="18">
        <f>'Fixed Asset Register'!H7</f>
        <v>380000</v>
      </c>
      <c r="X21" s="18">
        <v>0.0</v>
      </c>
      <c r="Y21" s="18">
        <v>0.0</v>
      </c>
      <c r="Z21" s="18">
        <v>0.0</v>
      </c>
      <c r="AA21" s="18">
        <v>0.0</v>
      </c>
      <c r="AB21" s="18">
        <v>0.0</v>
      </c>
      <c r="AC21" s="16">
        <v>0.0</v>
      </c>
      <c r="AD21" s="18">
        <v>0.0</v>
      </c>
      <c r="AE21" s="18">
        <v>0.0</v>
      </c>
    </row>
    <row r="22">
      <c r="A22" s="9" t="str">
        <f t="shared" si="8"/>
        <v>Fan</v>
      </c>
      <c r="B22" s="18">
        <v>0.0</v>
      </c>
      <c r="C22" s="18">
        <v>0.0</v>
      </c>
      <c r="D22" s="18">
        <v>0.0</v>
      </c>
      <c r="E22" s="18">
        <v>0.0</v>
      </c>
      <c r="F22" s="18">
        <v>0.0</v>
      </c>
      <c r="G22" s="18">
        <v>0.0</v>
      </c>
      <c r="H22" s="18">
        <v>0.0</v>
      </c>
      <c r="I22" s="18">
        <v>0.0</v>
      </c>
      <c r="J22" s="18">
        <v>0.0</v>
      </c>
      <c r="K22" s="18">
        <v>0.0</v>
      </c>
      <c r="L22" s="18">
        <v>0.0</v>
      </c>
      <c r="M22" s="18">
        <v>0.0</v>
      </c>
      <c r="N22" s="18">
        <v>0.0</v>
      </c>
      <c r="O22" s="18">
        <v>0.0</v>
      </c>
      <c r="P22" s="18">
        <v>0.0</v>
      </c>
      <c r="Q22" s="18">
        <v>0.0</v>
      </c>
      <c r="R22" s="18">
        <v>0.0</v>
      </c>
      <c r="S22" s="18">
        <f>'Fixed Asset Register'!H8</f>
        <v>5000</v>
      </c>
      <c r="T22" s="18">
        <v>0.0</v>
      </c>
      <c r="U22" s="18">
        <v>0.0</v>
      </c>
      <c r="V22" s="18">
        <v>0.0</v>
      </c>
      <c r="W22" s="18">
        <v>0.0</v>
      </c>
      <c r="X22" s="18">
        <v>0.0</v>
      </c>
      <c r="Y22" s="18">
        <v>0.0</v>
      </c>
      <c r="Z22" s="18">
        <v>0.0</v>
      </c>
      <c r="AA22" s="18">
        <v>0.0</v>
      </c>
      <c r="AB22" s="18">
        <v>0.0</v>
      </c>
      <c r="AC22" s="18">
        <f>'Fixed Asset Register'!H11</f>
        <v>5000</v>
      </c>
      <c r="AD22" s="18">
        <v>0.0</v>
      </c>
      <c r="AE22" s="18">
        <v>0.0</v>
      </c>
    </row>
    <row r="23">
      <c r="A23" s="9"/>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row>
    <row r="24">
      <c r="A24" s="11" t="str">
        <f>A16</f>
        <v>Total</v>
      </c>
      <c r="B24" s="18">
        <f t="shared" ref="B24:AE24" si="9">SUM(B19:B23)</f>
        <v>0</v>
      </c>
      <c r="C24" s="18">
        <f t="shared" si="9"/>
        <v>0</v>
      </c>
      <c r="D24" s="18">
        <f t="shared" si="9"/>
        <v>0</v>
      </c>
      <c r="E24" s="18">
        <f t="shared" si="9"/>
        <v>0</v>
      </c>
      <c r="F24" s="18">
        <f t="shared" si="9"/>
        <v>0</v>
      </c>
      <c r="G24" s="18">
        <f t="shared" si="9"/>
        <v>0</v>
      </c>
      <c r="H24" s="18">
        <f t="shared" si="9"/>
        <v>0</v>
      </c>
      <c r="I24" s="18">
        <f t="shared" si="9"/>
        <v>0</v>
      </c>
      <c r="J24" s="18">
        <f t="shared" si="9"/>
        <v>0</v>
      </c>
      <c r="K24" s="18">
        <f t="shared" si="9"/>
        <v>0</v>
      </c>
      <c r="L24" s="18">
        <f t="shared" si="9"/>
        <v>0</v>
      </c>
      <c r="M24" s="18">
        <f t="shared" si="9"/>
        <v>0</v>
      </c>
      <c r="N24" s="18">
        <f t="shared" si="9"/>
        <v>60000</v>
      </c>
      <c r="O24" s="18">
        <f t="shared" si="9"/>
        <v>0</v>
      </c>
      <c r="P24" s="18">
        <f t="shared" si="9"/>
        <v>0</v>
      </c>
      <c r="Q24" s="18">
        <f t="shared" si="9"/>
        <v>20000</v>
      </c>
      <c r="R24" s="18">
        <f t="shared" si="9"/>
        <v>0</v>
      </c>
      <c r="S24" s="18">
        <f t="shared" si="9"/>
        <v>5000</v>
      </c>
      <c r="T24" s="18">
        <f t="shared" si="9"/>
        <v>0</v>
      </c>
      <c r="U24" s="18">
        <f t="shared" si="9"/>
        <v>0</v>
      </c>
      <c r="V24" s="18">
        <f t="shared" si="9"/>
        <v>0</v>
      </c>
      <c r="W24" s="18">
        <f t="shared" si="9"/>
        <v>380000</v>
      </c>
      <c r="X24" s="18">
        <f t="shared" si="9"/>
        <v>40000</v>
      </c>
      <c r="Y24" s="18">
        <f t="shared" si="9"/>
        <v>0</v>
      </c>
      <c r="Z24" s="18">
        <f t="shared" si="9"/>
        <v>0</v>
      </c>
      <c r="AA24" s="18">
        <f t="shared" si="9"/>
        <v>0</v>
      </c>
      <c r="AB24" s="18">
        <f t="shared" si="9"/>
        <v>0</v>
      </c>
      <c r="AC24" s="18">
        <f t="shared" si="9"/>
        <v>5000</v>
      </c>
      <c r="AD24" s="18">
        <f t="shared" si="9"/>
        <v>0</v>
      </c>
      <c r="AE24" s="18">
        <f t="shared" si="9"/>
        <v>150000</v>
      </c>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row>
    <row r="26">
      <c r="A26" s="14" t="s">
        <v>113</v>
      </c>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row>
    <row r="27">
      <c r="A27" s="9" t="str">
        <f t="shared" ref="A27:A30" si="11">A11</f>
        <v>Machines</v>
      </c>
      <c r="B27" s="18">
        <f t="shared" ref="B27:AE27" si="10">B3+B11-B19</f>
        <v>60000</v>
      </c>
      <c r="C27" s="18">
        <f t="shared" si="10"/>
        <v>60000</v>
      </c>
      <c r="D27" s="18">
        <f t="shared" si="10"/>
        <v>60000</v>
      </c>
      <c r="E27" s="18">
        <f t="shared" si="10"/>
        <v>80000</v>
      </c>
      <c r="F27" s="18">
        <f t="shared" si="10"/>
        <v>80000</v>
      </c>
      <c r="G27" s="18">
        <f t="shared" si="10"/>
        <v>80000</v>
      </c>
      <c r="H27" s="18">
        <f t="shared" si="10"/>
        <v>80000</v>
      </c>
      <c r="I27" s="18">
        <f t="shared" si="10"/>
        <v>80000</v>
      </c>
      <c r="J27" s="18">
        <f t="shared" si="10"/>
        <v>80000</v>
      </c>
      <c r="K27" s="18">
        <f t="shared" si="10"/>
        <v>80000</v>
      </c>
      <c r="L27" s="18">
        <f t="shared" si="10"/>
        <v>120000</v>
      </c>
      <c r="M27" s="18">
        <f t="shared" si="10"/>
        <v>120000</v>
      </c>
      <c r="N27" s="18">
        <f t="shared" si="10"/>
        <v>60000</v>
      </c>
      <c r="O27" s="18">
        <f t="shared" si="10"/>
        <v>60000</v>
      </c>
      <c r="P27" s="18">
        <f t="shared" si="10"/>
        <v>60000</v>
      </c>
      <c r="Q27" s="18">
        <f t="shared" si="10"/>
        <v>40000</v>
      </c>
      <c r="R27" s="18">
        <f t="shared" si="10"/>
        <v>40000</v>
      </c>
      <c r="S27" s="18">
        <f t="shared" si="10"/>
        <v>40000</v>
      </c>
      <c r="T27" s="18">
        <f t="shared" si="10"/>
        <v>60000</v>
      </c>
      <c r="U27" s="18">
        <f t="shared" si="10"/>
        <v>60000</v>
      </c>
      <c r="V27" s="18">
        <f t="shared" si="10"/>
        <v>60000</v>
      </c>
      <c r="W27" s="18">
        <f t="shared" si="10"/>
        <v>60000</v>
      </c>
      <c r="X27" s="18">
        <f t="shared" si="10"/>
        <v>20000</v>
      </c>
      <c r="Y27" s="18">
        <f t="shared" si="10"/>
        <v>20000</v>
      </c>
      <c r="Z27" s="18">
        <f t="shared" si="10"/>
        <v>20000</v>
      </c>
      <c r="AA27" s="18">
        <f t="shared" si="10"/>
        <v>20000</v>
      </c>
      <c r="AB27" s="18">
        <f t="shared" si="10"/>
        <v>20000</v>
      </c>
      <c r="AC27" s="18">
        <f t="shared" si="10"/>
        <v>20000</v>
      </c>
      <c r="AD27" s="18">
        <f t="shared" si="10"/>
        <v>20000</v>
      </c>
      <c r="AE27" s="18">
        <f t="shared" si="10"/>
        <v>20000</v>
      </c>
    </row>
    <row r="28">
      <c r="A28" s="9" t="str">
        <f t="shared" si="11"/>
        <v>Furniture</v>
      </c>
      <c r="B28" s="18">
        <f t="shared" ref="B28:AE28" si="12">B4+B12-B20</f>
        <v>0</v>
      </c>
      <c r="C28" s="18">
        <f t="shared" si="12"/>
        <v>0</v>
      </c>
      <c r="D28" s="18">
        <f t="shared" si="12"/>
        <v>0</v>
      </c>
      <c r="E28" s="18">
        <f t="shared" si="12"/>
        <v>0</v>
      </c>
      <c r="F28" s="18">
        <f t="shared" si="12"/>
        <v>150000</v>
      </c>
      <c r="G28" s="18">
        <f t="shared" si="12"/>
        <v>150000</v>
      </c>
      <c r="H28" s="18">
        <f t="shared" si="12"/>
        <v>150000</v>
      </c>
      <c r="I28" s="18">
        <f t="shared" si="12"/>
        <v>150000</v>
      </c>
      <c r="J28" s="18">
        <f t="shared" si="12"/>
        <v>150000</v>
      </c>
      <c r="K28" s="18">
        <f t="shared" si="12"/>
        <v>150000</v>
      </c>
      <c r="L28" s="18">
        <f t="shared" si="12"/>
        <v>150000</v>
      </c>
      <c r="M28" s="18">
        <f t="shared" si="12"/>
        <v>150000</v>
      </c>
      <c r="N28" s="18">
        <f t="shared" si="12"/>
        <v>150000</v>
      </c>
      <c r="O28" s="18">
        <f t="shared" si="12"/>
        <v>150000</v>
      </c>
      <c r="P28" s="18">
        <f t="shared" si="12"/>
        <v>150000</v>
      </c>
      <c r="Q28" s="18">
        <f t="shared" si="12"/>
        <v>150000</v>
      </c>
      <c r="R28" s="18">
        <f t="shared" si="12"/>
        <v>150000</v>
      </c>
      <c r="S28" s="18">
        <f t="shared" si="12"/>
        <v>150000</v>
      </c>
      <c r="T28" s="18">
        <f t="shared" si="12"/>
        <v>200000</v>
      </c>
      <c r="U28" s="18">
        <f t="shared" si="12"/>
        <v>200000</v>
      </c>
      <c r="V28" s="18">
        <f t="shared" si="12"/>
        <v>200000</v>
      </c>
      <c r="W28" s="18">
        <f t="shared" si="12"/>
        <v>200000</v>
      </c>
      <c r="X28" s="18">
        <f t="shared" si="12"/>
        <v>200000</v>
      </c>
      <c r="Y28" s="18">
        <f t="shared" si="12"/>
        <v>200000</v>
      </c>
      <c r="Z28" s="18">
        <f t="shared" si="12"/>
        <v>200000</v>
      </c>
      <c r="AA28" s="18">
        <f t="shared" si="12"/>
        <v>200000</v>
      </c>
      <c r="AB28" s="18">
        <f t="shared" si="12"/>
        <v>200000</v>
      </c>
      <c r="AC28" s="18">
        <f t="shared" si="12"/>
        <v>200000</v>
      </c>
      <c r="AD28" s="18">
        <f t="shared" si="12"/>
        <v>200000</v>
      </c>
      <c r="AE28" s="18">
        <f t="shared" si="12"/>
        <v>50000</v>
      </c>
    </row>
    <row r="29">
      <c r="A29" s="9" t="str">
        <f t="shared" si="11"/>
        <v>Van</v>
      </c>
      <c r="B29" s="18">
        <f t="shared" ref="B29:AE29" si="13">B5+B13-B21</f>
        <v>0</v>
      </c>
      <c r="C29" s="18">
        <f t="shared" si="13"/>
        <v>0</v>
      </c>
      <c r="D29" s="18">
        <f t="shared" si="13"/>
        <v>0</v>
      </c>
      <c r="E29" s="18">
        <f t="shared" si="13"/>
        <v>0</v>
      </c>
      <c r="F29" s="18">
        <f t="shared" si="13"/>
        <v>0</v>
      </c>
      <c r="G29" s="18">
        <f t="shared" si="13"/>
        <v>0</v>
      </c>
      <c r="H29" s="18">
        <f t="shared" si="13"/>
        <v>380000</v>
      </c>
      <c r="I29" s="18">
        <f t="shared" si="13"/>
        <v>380000</v>
      </c>
      <c r="J29" s="18">
        <f t="shared" si="13"/>
        <v>380000</v>
      </c>
      <c r="K29" s="18">
        <f t="shared" si="13"/>
        <v>380000</v>
      </c>
      <c r="L29" s="18">
        <f t="shared" si="13"/>
        <v>380000</v>
      </c>
      <c r="M29" s="18">
        <f t="shared" si="13"/>
        <v>380000</v>
      </c>
      <c r="N29" s="18">
        <f t="shared" si="13"/>
        <v>380000</v>
      </c>
      <c r="O29" s="18">
        <f t="shared" si="13"/>
        <v>380000</v>
      </c>
      <c r="P29" s="18">
        <f t="shared" si="13"/>
        <v>380000</v>
      </c>
      <c r="Q29" s="18">
        <f t="shared" si="13"/>
        <v>380000</v>
      </c>
      <c r="R29" s="18">
        <f t="shared" si="13"/>
        <v>380000</v>
      </c>
      <c r="S29" s="18">
        <f t="shared" si="13"/>
        <v>380000</v>
      </c>
      <c r="T29" s="18">
        <f t="shared" si="13"/>
        <v>380000</v>
      </c>
      <c r="U29" s="18">
        <f t="shared" si="13"/>
        <v>380000</v>
      </c>
      <c r="V29" s="18">
        <f t="shared" si="13"/>
        <v>380000</v>
      </c>
      <c r="W29" s="18">
        <f t="shared" si="13"/>
        <v>0</v>
      </c>
      <c r="X29" s="18">
        <f t="shared" si="13"/>
        <v>0</v>
      </c>
      <c r="Y29" s="18">
        <f t="shared" si="13"/>
        <v>0</v>
      </c>
      <c r="Z29" s="18">
        <f t="shared" si="13"/>
        <v>0</v>
      </c>
      <c r="AA29" s="18">
        <f t="shared" si="13"/>
        <v>0</v>
      </c>
      <c r="AB29" s="18">
        <f t="shared" si="13"/>
        <v>0</v>
      </c>
      <c r="AC29" s="18">
        <f t="shared" si="13"/>
        <v>0</v>
      </c>
      <c r="AD29" s="18">
        <f t="shared" si="13"/>
        <v>0</v>
      </c>
      <c r="AE29" s="18">
        <f t="shared" si="13"/>
        <v>0</v>
      </c>
    </row>
    <row r="30">
      <c r="A30" s="9" t="str">
        <f t="shared" si="11"/>
        <v>Fan</v>
      </c>
      <c r="B30" s="18">
        <f t="shared" ref="B30:AE30" si="14">B6+B14-B22</f>
        <v>0</v>
      </c>
      <c r="C30" s="18">
        <f t="shared" si="14"/>
        <v>0</v>
      </c>
      <c r="D30" s="18">
        <f t="shared" si="14"/>
        <v>0</v>
      </c>
      <c r="E30" s="18">
        <f t="shared" si="14"/>
        <v>0</v>
      </c>
      <c r="F30" s="18">
        <f t="shared" si="14"/>
        <v>0</v>
      </c>
      <c r="G30" s="18">
        <f t="shared" si="14"/>
        <v>0</v>
      </c>
      <c r="H30" s="18">
        <f t="shared" si="14"/>
        <v>0</v>
      </c>
      <c r="I30" s="18">
        <f t="shared" si="14"/>
        <v>5000</v>
      </c>
      <c r="J30" s="18">
        <f t="shared" si="14"/>
        <v>5000</v>
      </c>
      <c r="K30" s="18">
        <f t="shared" si="14"/>
        <v>5000</v>
      </c>
      <c r="L30" s="18">
        <f t="shared" si="14"/>
        <v>5000</v>
      </c>
      <c r="M30" s="18">
        <f t="shared" si="14"/>
        <v>5000</v>
      </c>
      <c r="N30" s="18">
        <f t="shared" si="14"/>
        <v>5000</v>
      </c>
      <c r="O30" s="18">
        <f t="shared" si="14"/>
        <v>5000</v>
      </c>
      <c r="P30" s="18">
        <f t="shared" si="14"/>
        <v>5000</v>
      </c>
      <c r="Q30" s="18">
        <f t="shared" si="14"/>
        <v>5000</v>
      </c>
      <c r="R30" s="18">
        <f t="shared" si="14"/>
        <v>5000</v>
      </c>
      <c r="S30" s="18">
        <f t="shared" si="14"/>
        <v>5000</v>
      </c>
      <c r="T30" s="18">
        <f t="shared" si="14"/>
        <v>5000</v>
      </c>
      <c r="U30" s="18">
        <f t="shared" si="14"/>
        <v>5000</v>
      </c>
      <c r="V30" s="18">
        <f t="shared" si="14"/>
        <v>5000</v>
      </c>
      <c r="W30" s="18">
        <f t="shared" si="14"/>
        <v>5000</v>
      </c>
      <c r="X30" s="18">
        <f t="shared" si="14"/>
        <v>5000</v>
      </c>
      <c r="Y30" s="18">
        <f t="shared" si="14"/>
        <v>5000</v>
      </c>
      <c r="Z30" s="18">
        <f t="shared" si="14"/>
        <v>5000</v>
      </c>
      <c r="AA30" s="18">
        <f t="shared" si="14"/>
        <v>11500</v>
      </c>
      <c r="AB30" s="18">
        <f t="shared" si="14"/>
        <v>11500</v>
      </c>
      <c r="AC30" s="18">
        <f t="shared" si="14"/>
        <v>6500</v>
      </c>
      <c r="AD30" s="18">
        <f t="shared" si="14"/>
        <v>6500</v>
      </c>
      <c r="AE30" s="18">
        <f t="shared" si="14"/>
        <v>6500</v>
      </c>
    </row>
    <row r="31">
      <c r="A31" s="9"/>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row>
    <row r="32">
      <c r="A32" s="11" t="s">
        <v>110</v>
      </c>
      <c r="B32" s="18">
        <f t="shared" ref="B32:AE32" si="15">SUM(B27:B31)</f>
        <v>60000</v>
      </c>
      <c r="C32" s="18">
        <f t="shared" si="15"/>
        <v>60000</v>
      </c>
      <c r="D32" s="18">
        <f t="shared" si="15"/>
        <v>60000</v>
      </c>
      <c r="E32" s="18">
        <f t="shared" si="15"/>
        <v>80000</v>
      </c>
      <c r="F32" s="18">
        <f t="shared" si="15"/>
        <v>230000</v>
      </c>
      <c r="G32" s="18">
        <f t="shared" si="15"/>
        <v>230000</v>
      </c>
      <c r="H32" s="18">
        <f t="shared" si="15"/>
        <v>610000</v>
      </c>
      <c r="I32" s="18">
        <f t="shared" si="15"/>
        <v>615000</v>
      </c>
      <c r="J32" s="18">
        <f t="shared" si="15"/>
        <v>615000</v>
      </c>
      <c r="K32" s="18">
        <f t="shared" si="15"/>
        <v>615000</v>
      </c>
      <c r="L32" s="18">
        <f t="shared" si="15"/>
        <v>655000</v>
      </c>
      <c r="M32" s="18">
        <f t="shared" si="15"/>
        <v>655000</v>
      </c>
      <c r="N32" s="18">
        <f t="shared" si="15"/>
        <v>595000</v>
      </c>
      <c r="O32" s="18">
        <f t="shared" si="15"/>
        <v>595000</v>
      </c>
      <c r="P32" s="18">
        <f t="shared" si="15"/>
        <v>595000</v>
      </c>
      <c r="Q32" s="18">
        <f t="shared" si="15"/>
        <v>575000</v>
      </c>
      <c r="R32" s="18">
        <f t="shared" si="15"/>
        <v>575000</v>
      </c>
      <c r="S32" s="18">
        <f t="shared" si="15"/>
        <v>575000</v>
      </c>
      <c r="T32" s="18">
        <f t="shared" si="15"/>
        <v>645000</v>
      </c>
      <c r="U32" s="18">
        <f t="shared" si="15"/>
        <v>645000</v>
      </c>
      <c r="V32" s="18">
        <f t="shared" si="15"/>
        <v>645000</v>
      </c>
      <c r="W32" s="18">
        <f t="shared" si="15"/>
        <v>265000</v>
      </c>
      <c r="X32" s="18">
        <f t="shared" si="15"/>
        <v>225000</v>
      </c>
      <c r="Y32" s="18">
        <f t="shared" si="15"/>
        <v>225000</v>
      </c>
      <c r="Z32" s="18">
        <f t="shared" si="15"/>
        <v>225000</v>
      </c>
      <c r="AA32" s="18">
        <f t="shared" si="15"/>
        <v>231500</v>
      </c>
      <c r="AB32" s="18">
        <f t="shared" si="15"/>
        <v>231500</v>
      </c>
      <c r="AC32" s="18">
        <f t="shared" si="15"/>
        <v>226500</v>
      </c>
      <c r="AD32" s="18">
        <f t="shared" si="15"/>
        <v>226500</v>
      </c>
      <c r="AE32" s="18">
        <f t="shared" si="15"/>
        <v>76500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c r="B1" s="25" t="s">
        <v>79</v>
      </c>
      <c r="C1" s="25" t="s">
        <v>80</v>
      </c>
      <c r="D1" s="25" t="s">
        <v>81</v>
      </c>
      <c r="E1" s="25" t="s">
        <v>82</v>
      </c>
      <c r="F1" s="25" t="s">
        <v>83</v>
      </c>
      <c r="G1" s="25" t="s">
        <v>84</v>
      </c>
      <c r="H1" s="25" t="s">
        <v>85</v>
      </c>
      <c r="I1" s="25" t="s">
        <v>86</v>
      </c>
      <c r="J1" s="25" t="s">
        <v>87</v>
      </c>
      <c r="K1" s="25" t="s">
        <v>88</v>
      </c>
      <c r="L1" s="25" t="s">
        <v>89</v>
      </c>
      <c r="M1" s="25" t="s">
        <v>90</v>
      </c>
      <c r="N1" s="25" t="s">
        <v>91</v>
      </c>
      <c r="O1" s="25" t="s">
        <v>92</v>
      </c>
      <c r="P1" s="25" t="s">
        <v>93</v>
      </c>
      <c r="Q1" s="25" t="s">
        <v>94</v>
      </c>
      <c r="R1" s="25" t="s">
        <v>95</v>
      </c>
      <c r="S1" s="25" t="s">
        <v>96</v>
      </c>
      <c r="T1" s="25" t="s">
        <v>97</v>
      </c>
      <c r="U1" s="25" t="s">
        <v>98</v>
      </c>
      <c r="V1" s="25" t="s">
        <v>99</v>
      </c>
      <c r="W1" s="25" t="s">
        <v>100</v>
      </c>
      <c r="X1" s="25" t="s">
        <v>101</v>
      </c>
      <c r="Y1" s="25" t="s">
        <v>102</v>
      </c>
      <c r="Z1" s="25" t="s">
        <v>103</v>
      </c>
      <c r="AA1" s="25" t="s">
        <v>104</v>
      </c>
      <c r="AB1" s="25" t="s">
        <v>105</v>
      </c>
      <c r="AC1" s="25" t="s">
        <v>106</v>
      </c>
      <c r="AD1" s="25" t="s">
        <v>107</v>
      </c>
      <c r="AE1" s="25" t="s">
        <v>108</v>
      </c>
    </row>
    <row r="2">
      <c r="A2" s="14" t="s">
        <v>109</v>
      </c>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9" t="str">
        <f>'Fixed Asset Balance'!A3</f>
        <v>Machines</v>
      </c>
      <c r="B3" s="18">
        <v>0.0</v>
      </c>
      <c r="C3" s="26">
        <f t="shared" ref="C3:AE3" si="1">B27</f>
        <v>5000</v>
      </c>
      <c r="D3" s="26">
        <f t="shared" si="1"/>
        <v>10000</v>
      </c>
      <c r="E3" s="26">
        <f t="shared" si="1"/>
        <v>15000</v>
      </c>
      <c r="F3" s="26">
        <f t="shared" si="1"/>
        <v>21666.66667</v>
      </c>
      <c r="G3" s="26">
        <f t="shared" si="1"/>
        <v>28333.33333</v>
      </c>
      <c r="H3" s="26">
        <f t="shared" si="1"/>
        <v>35000</v>
      </c>
      <c r="I3" s="26">
        <f t="shared" si="1"/>
        <v>41666.66667</v>
      </c>
      <c r="J3" s="26">
        <f t="shared" si="1"/>
        <v>48333.33333</v>
      </c>
      <c r="K3" s="26">
        <f t="shared" si="1"/>
        <v>55000</v>
      </c>
      <c r="L3" s="26">
        <f t="shared" si="1"/>
        <v>61666.66667</v>
      </c>
      <c r="M3" s="26">
        <f t="shared" si="1"/>
        <v>71666.66667</v>
      </c>
      <c r="N3" s="26">
        <f t="shared" si="1"/>
        <v>81666.66667</v>
      </c>
      <c r="O3" s="26">
        <f t="shared" si="1"/>
        <v>26666.66667</v>
      </c>
      <c r="P3" s="26">
        <f t="shared" si="1"/>
        <v>31666.66667</v>
      </c>
      <c r="Q3" s="26">
        <f t="shared" si="1"/>
        <v>36666.66667</v>
      </c>
      <c r="R3" s="26">
        <f t="shared" si="1"/>
        <v>20000</v>
      </c>
      <c r="S3" s="26">
        <f t="shared" si="1"/>
        <v>23333.33333</v>
      </c>
      <c r="T3" s="26">
        <f t="shared" si="1"/>
        <v>26666.66667</v>
      </c>
      <c r="U3" s="26">
        <f t="shared" si="1"/>
        <v>31666.66667</v>
      </c>
      <c r="V3" s="26">
        <f t="shared" si="1"/>
        <v>36666.66667</v>
      </c>
      <c r="W3" s="26">
        <f t="shared" si="1"/>
        <v>41666.66667</v>
      </c>
      <c r="X3" s="26">
        <f t="shared" si="1"/>
        <v>46666.66667</v>
      </c>
      <c r="Y3" s="26">
        <f t="shared" si="1"/>
        <v>8333.333333</v>
      </c>
      <c r="Z3" s="26">
        <f t="shared" si="1"/>
        <v>10000</v>
      </c>
      <c r="AA3" s="26">
        <f t="shared" si="1"/>
        <v>11666.66667</v>
      </c>
      <c r="AB3" s="26">
        <f t="shared" si="1"/>
        <v>13333.33333</v>
      </c>
      <c r="AC3" s="26">
        <f t="shared" si="1"/>
        <v>15000</v>
      </c>
      <c r="AD3" s="26">
        <f t="shared" si="1"/>
        <v>16666.66667</v>
      </c>
      <c r="AE3" s="26">
        <f t="shared" si="1"/>
        <v>18333.33333</v>
      </c>
    </row>
    <row r="4">
      <c r="A4" s="9" t="str">
        <f>'Fixed Asset Balance'!A4</f>
        <v>Furniture</v>
      </c>
      <c r="B4" s="18">
        <v>0.0</v>
      </c>
      <c r="C4" s="26">
        <f t="shared" ref="C4:AE4" si="2">B28</f>
        <v>0</v>
      </c>
      <c r="D4" s="26">
        <f t="shared" si="2"/>
        <v>0</v>
      </c>
      <c r="E4" s="26">
        <f t="shared" si="2"/>
        <v>0</v>
      </c>
      <c r="F4" s="26">
        <f t="shared" si="2"/>
        <v>0</v>
      </c>
      <c r="G4" s="26">
        <f t="shared" si="2"/>
        <v>6000</v>
      </c>
      <c r="H4" s="26">
        <f t="shared" si="2"/>
        <v>12000</v>
      </c>
      <c r="I4" s="26">
        <f t="shared" si="2"/>
        <v>18000</v>
      </c>
      <c r="J4" s="26">
        <f t="shared" si="2"/>
        <v>24000</v>
      </c>
      <c r="K4" s="26">
        <f t="shared" si="2"/>
        <v>30000</v>
      </c>
      <c r="L4" s="26">
        <f t="shared" si="2"/>
        <v>36000</v>
      </c>
      <c r="M4" s="26">
        <f t="shared" si="2"/>
        <v>42000</v>
      </c>
      <c r="N4" s="26">
        <f t="shared" si="2"/>
        <v>48000</v>
      </c>
      <c r="O4" s="26">
        <f t="shared" si="2"/>
        <v>54000</v>
      </c>
      <c r="P4" s="26">
        <f t="shared" si="2"/>
        <v>60000</v>
      </c>
      <c r="Q4" s="26">
        <f t="shared" si="2"/>
        <v>66000</v>
      </c>
      <c r="R4" s="26">
        <f t="shared" si="2"/>
        <v>72000</v>
      </c>
      <c r="S4" s="26">
        <f t="shared" si="2"/>
        <v>78000</v>
      </c>
      <c r="T4" s="26">
        <f t="shared" si="2"/>
        <v>84000</v>
      </c>
      <c r="U4" s="26">
        <f t="shared" si="2"/>
        <v>92000</v>
      </c>
      <c r="V4" s="26">
        <f t="shared" si="2"/>
        <v>100000</v>
      </c>
      <c r="W4" s="26">
        <f t="shared" si="2"/>
        <v>108000</v>
      </c>
      <c r="X4" s="26">
        <f t="shared" si="2"/>
        <v>116000</v>
      </c>
      <c r="Y4" s="26">
        <f t="shared" si="2"/>
        <v>124000</v>
      </c>
      <c r="Z4" s="26">
        <f t="shared" si="2"/>
        <v>132000</v>
      </c>
      <c r="AA4" s="26">
        <f t="shared" si="2"/>
        <v>140000</v>
      </c>
      <c r="AB4" s="26">
        <f t="shared" si="2"/>
        <v>148000</v>
      </c>
      <c r="AC4" s="26">
        <f t="shared" si="2"/>
        <v>156000</v>
      </c>
      <c r="AD4" s="26">
        <f t="shared" si="2"/>
        <v>164000</v>
      </c>
      <c r="AE4" s="26">
        <f t="shared" si="2"/>
        <v>172000</v>
      </c>
    </row>
    <row r="5">
      <c r="A5" s="9" t="str">
        <f>'Fixed Asset Balance'!A5</f>
        <v>Van</v>
      </c>
      <c r="B5" s="18">
        <v>0.0</v>
      </c>
      <c r="C5" s="26">
        <f t="shared" ref="C5:AE5" si="3">B29</f>
        <v>0</v>
      </c>
      <c r="D5" s="26">
        <f t="shared" si="3"/>
        <v>0</v>
      </c>
      <c r="E5" s="26">
        <f t="shared" si="3"/>
        <v>0</v>
      </c>
      <c r="F5" s="26">
        <f t="shared" si="3"/>
        <v>0</v>
      </c>
      <c r="G5" s="26">
        <f t="shared" si="3"/>
        <v>0</v>
      </c>
      <c r="H5" s="26">
        <f t="shared" si="3"/>
        <v>0</v>
      </c>
      <c r="I5" s="26">
        <f t="shared" si="3"/>
        <v>25333.33333</v>
      </c>
      <c r="J5" s="26">
        <f t="shared" si="3"/>
        <v>50666.66667</v>
      </c>
      <c r="K5" s="26">
        <f t="shared" si="3"/>
        <v>76000</v>
      </c>
      <c r="L5" s="26">
        <f t="shared" si="3"/>
        <v>101333.3333</v>
      </c>
      <c r="M5" s="26">
        <f t="shared" si="3"/>
        <v>126666.6667</v>
      </c>
      <c r="N5" s="26">
        <f t="shared" si="3"/>
        <v>152000</v>
      </c>
      <c r="O5" s="26">
        <f t="shared" si="3"/>
        <v>177333.3333</v>
      </c>
      <c r="P5" s="26">
        <f t="shared" si="3"/>
        <v>202666.6667</v>
      </c>
      <c r="Q5" s="26">
        <f t="shared" si="3"/>
        <v>228000</v>
      </c>
      <c r="R5" s="26">
        <f t="shared" si="3"/>
        <v>253333.3333</v>
      </c>
      <c r="S5" s="26">
        <f t="shared" si="3"/>
        <v>278666.6667</v>
      </c>
      <c r="T5" s="26">
        <f t="shared" si="3"/>
        <v>304000</v>
      </c>
      <c r="U5" s="26">
        <f t="shared" si="3"/>
        <v>329333.3333</v>
      </c>
      <c r="V5" s="26">
        <f t="shared" si="3"/>
        <v>354666.6667</v>
      </c>
      <c r="W5" s="26">
        <f t="shared" si="3"/>
        <v>380000</v>
      </c>
      <c r="X5" s="26">
        <f t="shared" si="3"/>
        <v>0</v>
      </c>
      <c r="Y5" s="26">
        <f t="shared" si="3"/>
        <v>0</v>
      </c>
      <c r="Z5" s="26">
        <f t="shared" si="3"/>
        <v>0</v>
      </c>
      <c r="AA5" s="26">
        <f t="shared" si="3"/>
        <v>0</v>
      </c>
      <c r="AB5" s="26">
        <f t="shared" si="3"/>
        <v>0</v>
      </c>
      <c r="AC5" s="26">
        <f t="shared" si="3"/>
        <v>0</v>
      </c>
      <c r="AD5" s="26">
        <f t="shared" si="3"/>
        <v>0</v>
      </c>
      <c r="AE5" s="26">
        <f t="shared" si="3"/>
        <v>0</v>
      </c>
    </row>
    <row r="6">
      <c r="A6" s="9" t="str">
        <f>'Fixed Asset Balance'!A6</f>
        <v>Fan</v>
      </c>
      <c r="B6" s="18">
        <v>0.0</v>
      </c>
      <c r="C6" s="26">
        <f t="shared" ref="C6:AE6" si="4">B30</f>
        <v>0</v>
      </c>
      <c r="D6" s="26">
        <f t="shared" si="4"/>
        <v>0</v>
      </c>
      <c r="E6" s="26">
        <f t="shared" si="4"/>
        <v>0</v>
      </c>
      <c r="F6" s="26">
        <f t="shared" si="4"/>
        <v>0</v>
      </c>
      <c r="G6" s="26">
        <f t="shared" si="4"/>
        <v>0</v>
      </c>
      <c r="H6" s="26">
        <f t="shared" si="4"/>
        <v>0</v>
      </c>
      <c r="I6" s="26">
        <f t="shared" si="4"/>
        <v>0</v>
      </c>
      <c r="J6" s="26">
        <f t="shared" si="4"/>
        <v>500</v>
      </c>
      <c r="K6" s="26">
        <f t="shared" si="4"/>
        <v>1000</v>
      </c>
      <c r="L6" s="26">
        <f t="shared" si="4"/>
        <v>1500</v>
      </c>
      <c r="M6" s="26">
        <f t="shared" si="4"/>
        <v>2000</v>
      </c>
      <c r="N6" s="26">
        <f t="shared" si="4"/>
        <v>2500</v>
      </c>
      <c r="O6" s="26">
        <f t="shared" si="4"/>
        <v>3000</v>
      </c>
      <c r="P6" s="26">
        <f t="shared" si="4"/>
        <v>3500</v>
      </c>
      <c r="Q6" s="26">
        <f t="shared" si="4"/>
        <v>4000</v>
      </c>
      <c r="R6" s="26">
        <f t="shared" si="4"/>
        <v>4500</v>
      </c>
      <c r="S6" s="26">
        <f t="shared" si="4"/>
        <v>5000</v>
      </c>
      <c r="T6" s="26">
        <f t="shared" si="4"/>
        <v>500</v>
      </c>
      <c r="U6" s="26">
        <f t="shared" si="4"/>
        <v>1000</v>
      </c>
      <c r="V6" s="26">
        <f t="shared" si="4"/>
        <v>1500</v>
      </c>
      <c r="W6" s="26">
        <f t="shared" si="4"/>
        <v>2000</v>
      </c>
      <c r="X6" s="26">
        <f t="shared" si="4"/>
        <v>2500</v>
      </c>
      <c r="Y6" s="26">
        <f t="shared" si="4"/>
        <v>3000</v>
      </c>
      <c r="Z6" s="26">
        <f t="shared" si="4"/>
        <v>3500</v>
      </c>
      <c r="AA6" s="26">
        <f t="shared" si="4"/>
        <v>4000</v>
      </c>
      <c r="AB6" s="26">
        <f t="shared" si="4"/>
        <v>5150</v>
      </c>
      <c r="AC6" s="26">
        <f t="shared" si="4"/>
        <v>6300</v>
      </c>
      <c r="AD6" s="26">
        <f t="shared" si="4"/>
        <v>1950</v>
      </c>
      <c r="AE6" s="26">
        <f t="shared" si="4"/>
        <v>2600</v>
      </c>
    </row>
    <row r="7">
      <c r="A7" s="9"/>
      <c r="B7" s="18"/>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row>
    <row r="8">
      <c r="A8" s="11" t="s">
        <v>110</v>
      </c>
      <c r="B8" s="18">
        <f t="shared" ref="B8:AE8" si="5">SUM(B3:B7)</f>
        <v>0</v>
      </c>
      <c r="C8" s="26">
        <f t="shared" si="5"/>
        <v>5000</v>
      </c>
      <c r="D8" s="26">
        <f t="shared" si="5"/>
        <v>10000</v>
      </c>
      <c r="E8" s="26">
        <f t="shared" si="5"/>
        <v>15000</v>
      </c>
      <c r="F8" s="26">
        <f t="shared" si="5"/>
        <v>21666.66667</v>
      </c>
      <c r="G8" s="26">
        <f t="shared" si="5"/>
        <v>34333.33333</v>
      </c>
      <c r="H8" s="26">
        <f t="shared" si="5"/>
        <v>47000</v>
      </c>
      <c r="I8" s="26">
        <f t="shared" si="5"/>
        <v>85000</v>
      </c>
      <c r="J8" s="26">
        <f t="shared" si="5"/>
        <v>123500</v>
      </c>
      <c r="K8" s="26">
        <f t="shared" si="5"/>
        <v>162000</v>
      </c>
      <c r="L8" s="26">
        <f t="shared" si="5"/>
        <v>200500</v>
      </c>
      <c r="M8" s="26">
        <f t="shared" si="5"/>
        <v>242333.3333</v>
      </c>
      <c r="N8" s="26">
        <f t="shared" si="5"/>
        <v>284166.6667</v>
      </c>
      <c r="O8" s="26">
        <f t="shared" si="5"/>
        <v>261000</v>
      </c>
      <c r="P8" s="26">
        <f t="shared" si="5"/>
        <v>297833.3333</v>
      </c>
      <c r="Q8" s="26">
        <f t="shared" si="5"/>
        <v>334666.6667</v>
      </c>
      <c r="R8" s="26">
        <f t="shared" si="5"/>
        <v>349833.3333</v>
      </c>
      <c r="S8" s="26">
        <f t="shared" si="5"/>
        <v>385000</v>
      </c>
      <c r="T8" s="26">
        <f t="shared" si="5"/>
        <v>415166.6667</v>
      </c>
      <c r="U8" s="26">
        <f t="shared" si="5"/>
        <v>454000</v>
      </c>
      <c r="V8" s="26">
        <f t="shared" si="5"/>
        <v>492833.3333</v>
      </c>
      <c r="W8" s="26">
        <f t="shared" si="5"/>
        <v>531666.6667</v>
      </c>
      <c r="X8" s="26">
        <f t="shared" si="5"/>
        <v>165166.6667</v>
      </c>
      <c r="Y8" s="26">
        <f t="shared" si="5"/>
        <v>135333.3333</v>
      </c>
      <c r="Z8" s="26">
        <f t="shared" si="5"/>
        <v>145500</v>
      </c>
      <c r="AA8" s="26">
        <f t="shared" si="5"/>
        <v>155666.6667</v>
      </c>
      <c r="AB8" s="26">
        <f t="shared" si="5"/>
        <v>166483.3333</v>
      </c>
      <c r="AC8" s="26">
        <f t="shared" si="5"/>
        <v>177300</v>
      </c>
      <c r="AD8" s="26">
        <f t="shared" si="5"/>
        <v>182616.6667</v>
      </c>
      <c r="AE8" s="26">
        <f t="shared" si="5"/>
        <v>192933.3333</v>
      </c>
    </row>
    <row r="9">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row>
    <row r="10">
      <c r="A10" s="14" t="s">
        <v>114</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row>
    <row r="11">
      <c r="A11" s="9" t="str">
        <f t="shared" ref="A11:A14" si="6">A3</f>
        <v>Machines</v>
      </c>
      <c r="B11" s="26">
        <f>'Fixed Asset Balance'!B27/'Fixed Asset Register'!$F$2</f>
        <v>5000</v>
      </c>
      <c r="C11" s="26">
        <f>'Fixed Asset Balance'!C27/'Fixed Asset Register'!$F$2</f>
        <v>5000</v>
      </c>
      <c r="D11" s="26">
        <f>'Fixed Asset Balance'!D27/'Fixed Asset Register'!$F$2</f>
        <v>5000</v>
      </c>
      <c r="E11" s="26">
        <f>'Fixed Asset Balance'!E27/'Fixed Asset Register'!$F$2</f>
        <v>6666.666667</v>
      </c>
      <c r="F11" s="26">
        <f>'Fixed Asset Balance'!F27/'Fixed Asset Register'!$F$2</f>
        <v>6666.666667</v>
      </c>
      <c r="G11" s="26">
        <f>'Fixed Asset Balance'!G27/'Fixed Asset Register'!$F$2</f>
        <v>6666.666667</v>
      </c>
      <c r="H11" s="26">
        <f>'Fixed Asset Balance'!H27/'Fixed Asset Register'!$F$2</f>
        <v>6666.666667</v>
      </c>
      <c r="I11" s="26">
        <f>'Fixed Asset Balance'!I27/'Fixed Asset Register'!$F$2</f>
        <v>6666.666667</v>
      </c>
      <c r="J11" s="26">
        <f>'Fixed Asset Balance'!J27/'Fixed Asset Register'!$F$2</f>
        <v>6666.666667</v>
      </c>
      <c r="K11" s="26">
        <f>'Fixed Asset Balance'!K27/'Fixed Asset Register'!$F$2</f>
        <v>6666.666667</v>
      </c>
      <c r="L11" s="26">
        <f>'Fixed Asset Balance'!L27/'Fixed Asset Register'!$F$2</f>
        <v>10000</v>
      </c>
      <c r="M11" s="26">
        <f>'Fixed Asset Balance'!M27/'Fixed Asset Register'!$F$2</f>
        <v>10000</v>
      </c>
      <c r="N11" s="26">
        <f>'Fixed Asset Balance'!N27/'Fixed Asset Register'!$F$2</f>
        <v>5000</v>
      </c>
      <c r="O11" s="26">
        <f>'Fixed Asset Balance'!O27/'Fixed Asset Register'!$F$2</f>
        <v>5000</v>
      </c>
      <c r="P11" s="26">
        <f>'Fixed Asset Balance'!P27/'Fixed Asset Register'!$F$2</f>
        <v>5000</v>
      </c>
      <c r="Q11" s="26">
        <f>'Fixed Asset Balance'!Q27/'Fixed Asset Register'!$F$2</f>
        <v>3333.333333</v>
      </c>
      <c r="R11" s="26">
        <f>'Fixed Asset Balance'!R27/'Fixed Asset Register'!$F$2</f>
        <v>3333.333333</v>
      </c>
      <c r="S11" s="26">
        <f>'Fixed Asset Balance'!S27/'Fixed Asset Register'!$F$2</f>
        <v>3333.333333</v>
      </c>
      <c r="T11" s="26">
        <f>'Fixed Asset Balance'!T27/'Fixed Asset Register'!$F$2</f>
        <v>5000</v>
      </c>
      <c r="U11" s="26">
        <f>'Fixed Asset Balance'!U27/'Fixed Asset Register'!$F$2</f>
        <v>5000</v>
      </c>
      <c r="V11" s="26">
        <f>'Fixed Asset Balance'!V27/'Fixed Asset Register'!$F$2</f>
        <v>5000</v>
      </c>
      <c r="W11" s="26">
        <f>'Fixed Asset Balance'!W27/'Fixed Asset Register'!$F$2</f>
        <v>5000</v>
      </c>
      <c r="X11" s="26">
        <f>'Fixed Asset Balance'!X27/'Fixed Asset Register'!$F$2</f>
        <v>1666.666667</v>
      </c>
      <c r="Y11" s="26">
        <f>'Fixed Asset Balance'!Y27/'Fixed Asset Register'!$F$2</f>
        <v>1666.666667</v>
      </c>
      <c r="Z11" s="26">
        <f>'Fixed Asset Balance'!Z27/'Fixed Asset Register'!$F$2</f>
        <v>1666.666667</v>
      </c>
      <c r="AA11" s="26">
        <f>'Fixed Asset Balance'!AA27/'Fixed Asset Register'!$F$2</f>
        <v>1666.666667</v>
      </c>
      <c r="AB11" s="26">
        <f>'Fixed Asset Balance'!AB27/'Fixed Asset Register'!$F$2</f>
        <v>1666.666667</v>
      </c>
      <c r="AC11" s="26">
        <f>'Fixed Asset Balance'!AC27/'Fixed Asset Register'!$F$2</f>
        <v>1666.666667</v>
      </c>
      <c r="AD11" s="26">
        <f>'Fixed Asset Balance'!AD27/'Fixed Asset Register'!$F$2</f>
        <v>1666.666667</v>
      </c>
      <c r="AE11" s="26">
        <f>'Fixed Asset Balance'!AE27/'Fixed Asset Register'!$F$2</f>
        <v>1666.666667</v>
      </c>
    </row>
    <row r="12">
      <c r="A12" s="9" t="str">
        <f t="shared" si="6"/>
        <v>Furniture</v>
      </c>
      <c r="B12" s="26">
        <f>'Fixed Asset Balance'!B28/'Fixed Asset Register'!$F$6</f>
        <v>0</v>
      </c>
      <c r="C12" s="26">
        <f>'Fixed Asset Balance'!C28/'Fixed Asset Register'!$F$6</f>
        <v>0</v>
      </c>
      <c r="D12" s="26">
        <f>'Fixed Asset Balance'!D28/'Fixed Asset Register'!$F$6</f>
        <v>0</v>
      </c>
      <c r="E12" s="26">
        <f>'Fixed Asset Balance'!E28/'Fixed Asset Register'!$F$6</f>
        <v>0</v>
      </c>
      <c r="F12" s="26">
        <f>'Fixed Asset Balance'!F28/'Fixed Asset Register'!$F$6</f>
        <v>6000</v>
      </c>
      <c r="G12" s="26">
        <f>'Fixed Asset Balance'!G28/'Fixed Asset Register'!$F$6</f>
        <v>6000</v>
      </c>
      <c r="H12" s="26">
        <f>'Fixed Asset Balance'!H28/'Fixed Asset Register'!$F$6</f>
        <v>6000</v>
      </c>
      <c r="I12" s="26">
        <f>'Fixed Asset Balance'!I28/'Fixed Asset Register'!$F$6</f>
        <v>6000</v>
      </c>
      <c r="J12" s="26">
        <f>'Fixed Asset Balance'!J28/'Fixed Asset Register'!$F$6</f>
        <v>6000</v>
      </c>
      <c r="K12" s="26">
        <f>'Fixed Asset Balance'!K28/'Fixed Asset Register'!$F$6</f>
        <v>6000</v>
      </c>
      <c r="L12" s="26">
        <f>'Fixed Asset Balance'!L28/'Fixed Asset Register'!$F$6</f>
        <v>6000</v>
      </c>
      <c r="M12" s="26">
        <f>'Fixed Asset Balance'!M28/'Fixed Asset Register'!$F$6</f>
        <v>6000</v>
      </c>
      <c r="N12" s="26">
        <f>'Fixed Asset Balance'!N28/'Fixed Asset Register'!$F$6</f>
        <v>6000</v>
      </c>
      <c r="O12" s="26">
        <f>'Fixed Asset Balance'!O28/'Fixed Asset Register'!$F$6</f>
        <v>6000</v>
      </c>
      <c r="P12" s="26">
        <f>'Fixed Asset Balance'!P28/'Fixed Asset Register'!$F$6</f>
        <v>6000</v>
      </c>
      <c r="Q12" s="26">
        <f>'Fixed Asset Balance'!Q28/'Fixed Asset Register'!$F$6</f>
        <v>6000</v>
      </c>
      <c r="R12" s="26">
        <f>'Fixed Asset Balance'!R28/'Fixed Asset Register'!$F$6</f>
        <v>6000</v>
      </c>
      <c r="S12" s="26">
        <f>'Fixed Asset Balance'!S28/'Fixed Asset Register'!$F$6</f>
        <v>6000</v>
      </c>
      <c r="T12" s="26">
        <f>'Fixed Asset Balance'!T28/'Fixed Asset Register'!$F$6</f>
        <v>8000</v>
      </c>
      <c r="U12" s="26">
        <f>'Fixed Asset Balance'!U28/'Fixed Asset Register'!$F$6</f>
        <v>8000</v>
      </c>
      <c r="V12" s="26">
        <f>'Fixed Asset Balance'!V28/'Fixed Asset Register'!$F$6</f>
        <v>8000</v>
      </c>
      <c r="W12" s="26">
        <f>'Fixed Asset Balance'!W28/'Fixed Asset Register'!$F$6</f>
        <v>8000</v>
      </c>
      <c r="X12" s="26">
        <f>'Fixed Asset Balance'!X28/'Fixed Asset Register'!$F$6</f>
        <v>8000</v>
      </c>
      <c r="Y12" s="26">
        <f>'Fixed Asset Balance'!Y28/'Fixed Asset Register'!$F$6</f>
        <v>8000</v>
      </c>
      <c r="Z12" s="26">
        <f>'Fixed Asset Balance'!Z28/'Fixed Asset Register'!$F$6</f>
        <v>8000</v>
      </c>
      <c r="AA12" s="26">
        <f>'Fixed Asset Balance'!AA28/'Fixed Asset Register'!$F$6</f>
        <v>8000</v>
      </c>
      <c r="AB12" s="26">
        <f>'Fixed Asset Balance'!AB28/'Fixed Asset Register'!$F$6</f>
        <v>8000</v>
      </c>
      <c r="AC12" s="26">
        <f>'Fixed Asset Balance'!AC28/'Fixed Asset Register'!$F$6</f>
        <v>8000</v>
      </c>
      <c r="AD12" s="26">
        <f>'Fixed Asset Balance'!AD28/'Fixed Asset Register'!$F$6</f>
        <v>8000</v>
      </c>
      <c r="AE12" s="26">
        <f>'Fixed Asset Balance'!AE28/'Fixed Asset Register'!$F$6</f>
        <v>2000</v>
      </c>
    </row>
    <row r="13">
      <c r="A13" s="9" t="str">
        <f t="shared" si="6"/>
        <v>Van</v>
      </c>
      <c r="B13" s="26">
        <f>'Fixed Asset Balance'!B29/'Fixed Asset Register'!$F$7</f>
        <v>0</v>
      </c>
      <c r="C13" s="26">
        <f>'Fixed Asset Balance'!C29/'Fixed Asset Register'!$F$7</f>
        <v>0</v>
      </c>
      <c r="D13" s="26">
        <f>'Fixed Asset Balance'!D29/'Fixed Asset Register'!$F$7</f>
        <v>0</v>
      </c>
      <c r="E13" s="26">
        <f>'Fixed Asset Balance'!E29/'Fixed Asset Register'!$F$7</f>
        <v>0</v>
      </c>
      <c r="F13" s="26">
        <f>'Fixed Asset Balance'!F29/'Fixed Asset Register'!$F$7</f>
        <v>0</v>
      </c>
      <c r="G13" s="26">
        <f>'Fixed Asset Balance'!G29/'Fixed Asset Register'!$F$7</f>
        <v>0</v>
      </c>
      <c r="H13" s="26">
        <f>'Fixed Asset Balance'!H29/'Fixed Asset Register'!$F$7</f>
        <v>25333.33333</v>
      </c>
      <c r="I13" s="26">
        <f>'Fixed Asset Balance'!I29/'Fixed Asset Register'!$F$7</f>
        <v>25333.33333</v>
      </c>
      <c r="J13" s="26">
        <f>'Fixed Asset Balance'!J29/'Fixed Asset Register'!$F$7</f>
        <v>25333.33333</v>
      </c>
      <c r="K13" s="26">
        <f>'Fixed Asset Balance'!K29/'Fixed Asset Register'!$F$7</f>
        <v>25333.33333</v>
      </c>
      <c r="L13" s="26">
        <f>'Fixed Asset Balance'!L29/'Fixed Asset Register'!$F$7</f>
        <v>25333.33333</v>
      </c>
      <c r="M13" s="26">
        <f>'Fixed Asset Balance'!M29/'Fixed Asset Register'!$F$7</f>
        <v>25333.33333</v>
      </c>
      <c r="N13" s="26">
        <f>'Fixed Asset Balance'!N29/'Fixed Asset Register'!$F$7</f>
        <v>25333.33333</v>
      </c>
      <c r="O13" s="26">
        <f>'Fixed Asset Balance'!O29/'Fixed Asset Register'!$F$7</f>
        <v>25333.33333</v>
      </c>
      <c r="P13" s="26">
        <f>'Fixed Asset Balance'!P29/'Fixed Asset Register'!$F$7</f>
        <v>25333.33333</v>
      </c>
      <c r="Q13" s="26">
        <f>'Fixed Asset Balance'!Q29/'Fixed Asset Register'!$F$7</f>
        <v>25333.33333</v>
      </c>
      <c r="R13" s="26">
        <f>'Fixed Asset Balance'!R29/'Fixed Asset Register'!$F$7</f>
        <v>25333.33333</v>
      </c>
      <c r="S13" s="26">
        <f>'Fixed Asset Balance'!S29/'Fixed Asset Register'!$F$7</f>
        <v>25333.33333</v>
      </c>
      <c r="T13" s="26">
        <f>'Fixed Asset Balance'!T29/'Fixed Asset Register'!$F$7</f>
        <v>25333.33333</v>
      </c>
      <c r="U13" s="26">
        <f>'Fixed Asset Balance'!U29/'Fixed Asset Register'!$F$7</f>
        <v>25333.33333</v>
      </c>
      <c r="V13" s="26">
        <f>'Fixed Asset Balance'!V29/'Fixed Asset Register'!$F$7</f>
        <v>25333.33333</v>
      </c>
      <c r="W13" s="26">
        <f>'Fixed Asset Balance'!W29/'Fixed Asset Register'!$F$7</f>
        <v>0</v>
      </c>
      <c r="X13" s="26">
        <f>'Fixed Asset Balance'!X29/'Fixed Asset Register'!$F$7</f>
        <v>0</v>
      </c>
      <c r="Y13" s="26">
        <f>'Fixed Asset Balance'!Y29/'Fixed Asset Register'!$F$7</f>
        <v>0</v>
      </c>
      <c r="Z13" s="26">
        <f>'Fixed Asset Balance'!Z29/'Fixed Asset Register'!$F$7</f>
        <v>0</v>
      </c>
      <c r="AA13" s="26">
        <f>'Fixed Asset Balance'!AA29/'Fixed Asset Register'!$F$7</f>
        <v>0</v>
      </c>
      <c r="AB13" s="26">
        <f>'Fixed Asset Balance'!AB29/'Fixed Asset Register'!$F$7</f>
        <v>0</v>
      </c>
      <c r="AC13" s="26">
        <f>'Fixed Asset Balance'!AC29/'Fixed Asset Register'!$F$7</f>
        <v>0</v>
      </c>
      <c r="AD13" s="26">
        <f>'Fixed Asset Balance'!AD29/'Fixed Asset Register'!$F$7</f>
        <v>0</v>
      </c>
      <c r="AE13" s="26">
        <f>'Fixed Asset Balance'!AE29/'Fixed Asset Register'!$F$7</f>
        <v>0</v>
      </c>
    </row>
    <row r="14">
      <c r="A14" s="9" t="str">
        <f t="shared" si="6"/>
        <v>Fan</v>
      </c>
      <c r="B14" s="26">
        <f>'Fixed Asset Balance'!B30/'Fixed Asset Register'!$F$8</f>
        <v>0</v>
      </c>
      <c r="C14" s="26">
        <f>'Fixed Asset Balance'!C30/'Fixed Asset Register'!$F$8</f>
        <v>0</v>
      </c>
      <c r="D14" s="26">
        <f>'Fixed Asset Balance'!D30/'Fixed Asset Register'!$F$8</f>
        <v>0</v>
      </c>
      <c r="E14" s="26">
        <f>'Fixed Asset Balance'!E30/'Fixed Asset Register'!$F$8</f>
        <v>0</v>
      </c>
      <c r="F14" s="26">
        <f>'Fixed Asset Balance'!F30/'Fixed Asset Register'!$F$8</f>
        <v>0</v>
      </c>
      <c r="G14" s="26">
        <f>'Fixed Asset Balance'!G30/'Fixed Asset Register'!$F$8</f>
        <v>0</v>
      </c>
      <c r="H14" s="26">
        <f>'Fixed Asset Balance'!H30/'Fixed Asset Register'!$F$8</f>
        <v>0</v>
      </c>
      <c r="I14" s="26">
        <f>'Fixed Asset Balance'!I30/'Fixed Asset Register'!$F$8</f>
        <v>500</v>
      </c>
      <c r="J14" s="26">
        <f>'Fixed Asset Balance'!J30/'Fixed Asset Register'!$F$8</f>
        <v>500</v>
      </c>
      <c r="K14" s="26">
        <f>'Fixed Asset Balance'!K30/'Fixed Asset Register'!$F$8</f>
        <v>500</v>
      </c>
      <c r="L14" s="26">
        <f>'Fixed Asset Balance'!L30/'Fixed Asset Register'!$F$8</f>
        <v>500</v>
      </c>
      <c r="M14" s="26">
        <f>'Fixed Asset Balance'!M30/'Fixed Asset Register'!$F$8</f>
        <v>500</v>
      </c>
      <c r="N14" s="26">
        <f>'Fixed Asset Balance'!N30/'Fixed Asset Register'!$F$8</f>
        <v>500</v>
      </c>
      <c r="O14" s="26">
        <f>'Fixed Asset Balance'!O30/'Fixed Asset Register'!$F$8</f>
        <v>500</v>
      </c>
      <c r="P14" s="26">
        <f>'Fixed Asset Balance'!P30/'Fixed Asset Register'!$F$8</f>
        <v>500</v>
      </c>
      <c r="Q14" s="26">
        <f>'Fixed Asset Balance'!Q30/'Fixed Asset Register'!$F$8</f>
        <v>500</v>
      </c>
      <c r="R14" s="26">
        <f>'Fixed Asset Balance'!R30/'Fixed Asset Register'!$F$8</f>
        <v>500</v>
      </c>
      <c r="S14" s="26">
        <f>'Fixed Asset Balance'!S30/'Fixed Asset Register'!$F$8</f>
        <v>500</v>
      </c>
      <c r="T14" s="26">
        <f>'Fixed Asset Balance'!T30/'Fixed Asset Register'!$F$8</f>
        <v>500</v>
      </c>
      <c r="U14" s="26">
        <f>'Fixed Asset Balance'!U30/'Fixed Asset Register'!$F$8</f>
        <v>500</v>
      </c>
      <c r="V14" s="26">
        <f>'Fixed Asset Balance'!V30/'Fixed Asset Register'!$F$8</f>
        <v>500</v>
      </c>
      <c r="W14" s="26">
        <f>'Fixed Asset Balance'!W30/'Fixed Asset Register'!$F$8</f>
        <v>500</v>
      </c>
      <c r="X14" s="26">
        <f>'Fixed Asset Balance'!X30/'Fixed Asset Register'!$F$8</f>
        <v>500</v>
      </c>
      <c r="Y14" s="26">
        <f>'Fixed Asset Balance'!Y30/'Fixed Asset Register'!$F$8</f>
        <v>500</v>
      </c>
      <c r="Z14" s="26">
        <f>'Fixed Asset Balance'!Z30/'Fixed Asset Register'!$F$8</f>
        <v>500</v>
      </c>
      <c r="AA14" s="26">
        <f>'Fixed Asset Balance'!AA30/'Fixed Asset Register'!$F$8</f>
        <v>1150</v>
      </c>
      <c r="AB14" s="26">
        <f>'Fixed Asset Balance'!AB30/'Fixed Asset Register'!$F$8</f>
        <v>1150</v>
      </c>
      <c r="AC14" s="26">
        <f>'Fixed Asset Balance'!AC30/'Fixed Asset Register'!$F$8</f>
        <v>650</v>
      </c>
      <c r="AD14" s="26">
        <f>'Fixed Asset Balance'!AD30/'Fixed Asset Register'!$F$8</f>
        <v>650</v>
      </c>
      <c r="AE14" s="26">
        <f>'Fixed Asset Balance'!AE30/'Fixed Asset Register'!$F$8</f>
        <v>650</v>
      </c>
    </row>
    <row r="15">
      <c r="A15" s="9"/>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row>
    <row r="16">
      <c r="A16" s="11" t="str">
        <f>A8</f>
        <v>Total</v>
      </c>
      <c r="B16" s="26">
        <f t="shared" ref="B16:AE16" si="7">SUM(B11:B15)</f>
        <v>5000</v>
      </c>
      <c r="C16" s="26">
        <f t="shared" si="7"/>
        <v>5000</v>
      </c>
      <c r="D16" s="26">
        <f t="shared" si="7"/>
        <v>5000</v>
      </c>
      <c r="E16" s="26">
        <f t="shared" si="7"/>
        <v>6666.666667</v>
      </c>
      <c r="F16" s="26">
        <f t="shared" si="7"/>
        <v>12666.66667</v>
      </c>
      <c r="G16" s="26">
        <f t="shared" si="7"/>
        <v>12666.66667</v>
      </c>
      <c r="H16" s="26">
        <f t="shared" si="7"/>
        <v>38000</v>
      </c>
      <c r="I16" s="26">
        <f t="shared" si="7"/>
        <v>38500</v>
      </c>
      <c r="J16" s="26">
        <f t="shared" si="7"/>
        <v>38500</v>
      </c>
      <c r="K16" s="26">
        <f t="shared" si="7"/>
        <v>38500</v>
      </c>
      <c r="L16" s="26">
        <f t="shared" si="7"/>
        <v>41833.33333</v>
      </c>
      <c r="M16" s="26">
        <f t="shared" si="7"/>
        <v>41833.33333</v>
      </c>
      <c r="N16" s="26">
        <f t="shared" si="7"/>
        <v>36833.33333</v>
      </c>
      <c r="O16" s="26">
        <f t="shared" si="7"/>
        <v>36833.33333</v>
      </c>
      <c r="P16" s="26">
        <f t="shared" si="7"/>
        <v>36833.33333</v>
      </c>
      <c r="Q16" s="26">
        <f t="shared" si="7"/>
        <v>35166.66667</v>
      </c>
      <c r="R16" s="26">
        <f t="shared" si="7"/>
        <v>35166.66667</v>
      </c>
      <c r="S16" s="26">
        <f t="shared" si="7"/>
        <v>35166.66667</v>
      </c>
      <c r="T16" s="26">
        <f t="shared" si="7"/>
        <v>38833.33333</v>
      </c>
      <c r="U16" s="26">
        <f t="shared" si="7"/>
        <v>38833.33333</v>
      </c>
      <c r="V16" s="26">
        <f t="shared" si="7"/>
        <v>38833.33333</v>
      </c>
      <c r="W16" s="26">
        <f t="shared" si="7"/>
        <v>13500</v>
      </c>
      <c r="X16" s="26">
        <f t="shared" si="7"/>
        <v>10166.66667</v>
      </c>
      <c r="Y16" s="26">
        <f t="shared" si="7"/>
        <v>10166.66667</v>
      </c>
      <c r="Z16" s="26">
        <f t="shared" si="7"/>
        <v>10166.66667</v>
      </c>
      <c r="AA16" s="26">
        <f t="shared" si="7"/>
        <v>10816.66667</v>
      </c>
      <c r="AB16" s="26">
        <f t="shared" si="7"/>
        <v>10816.66667</v>
      </c>
      <c r="AC16" s="26">
        <f t="shared" si="7"/>
        <v>10316.66667</v>
      </c>
      <c r="AD16" s="26">
        <f t="shared" si="7"/>
        <v>10316.66667</v>
      </c>
      <c r="AE16" s="26">
        <f t="shared" si="7"/>
        <v>4316.666667</v>
      </c>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8">
      <c r="A18" s="14" t="s">
        <v>115</v>
      </c>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row>
    <row r="19">
      <c r="A19" s="9" t="str">
        <f t="shared" ref="A19:A22" si="8">A11</f>
        <v>Machines</v>
      </c>
      <c r="B19" s="18">
        <v>0.0</v>
      </c>
      <c r="C19" s="18">
        <v>0.0</v>
      </c>
      <c r="D19" s="18">
        <v>0.0</v>
      </c>
      <c r="E19" s="18">
        <v>0.0</v>
      </c>
      <c r="F19" s="18">
        <v>0.0</v>
      </c>
      <c r="G19" s="18">
        <v>0.0</v>
      </c>
      <c r="H19" s="18">
        <v>0.0</v>
      </c>
      <c r="I19" s="18">
        <v>0.0</v>
      </c>
      <c r="J19" s="18">
        <v>0.0</v>
      </c>
      <c r="K19" s="18">
        <v>0.0</v>
      </c>
      <c r="L19" s="18">
        <v>0.0</v>
      </c>
      <c r="M19" s="18">
        <v>0.0</v>
      </c>
      <c r="N19" s="18">
        <f>'Fixed Asset Register'!H2+'Fixed Asset Register'!H3+'Fixed Asset Register'!H4</f>
        <v>60000</v>
      </c>
      <c r="O19" s="18">
        <v>0.0</v>
      </c>
      <c r="P19" s="18">
        <v>0.0</v>
      </c>
      <c r="Q19" s="18">
        <f>'Fixed Asset Register'!H5</f>
        <v>20000</v>
      </c>
      <c r="R19" s="18">
        <v>0.0</v>
      </c>
      <c r="S19" s="18">
        <v>0.0</v>
      </c>
      <c r="T19" s="18">
        <v>0.0</v>
      </c>
      <c r="U19" s="18">
        <v>0.0</v>
      </c>
      <c r="V19" s="18">
        <v>0.0</v>
      </c>
      <c r="W19" s="18">
        <v>0.0</v>
      </c>
      <c r="X19" s="18">
        <f>'Fixed Asset Register'!H9+'Fixed Asset Register'!H10</f>
        <v>40000</v>
      </c>
      <c r="Y19" s="18">
        <v>0.0</v>
      </c>
      <c r="Z19" s="18">
        <v>0.0</v>
      </c>
      <c r="AA19" s="18">
        <v>0.0</v>
      </c>
      <c r="AB19" s="18">
        <v>0.0</v>
      </c>
      <c r="AC19" s="18">
        <v>0.0</v>
      </c>
      <c r="AD19" s="18">
        <v>0.0</v>
      </c>
      <c r="AE19" s="18">
        <v>0.0</v>
      </c>
    </row>
    <row r="20">
      <c r="A20" s="9" t="str">
        <f t="shared" si="8"/>
        <v>Furniture</v>
      </c>
      <c r="B20" s="18">
        <v>0.0</v>
      </c>
      <c r="C20" s="18">
        <v>0.0</v>
      </c>
      <c r="D20" s="18">
        <v>0.0</v>
      </c>
      <c r="E20" s="18">
        <v>0.0</v>
      </c>
      <c r="F20" s="18">
        <v>0.0</v>
      </c>
      <c r="G20" s="18">
        <v>0.0</v>
      </c>
      <c r="H20" s="18">
        <v>0.0</v>
      </c>
      <c r="I20" s="18">
        <v>0.0</v>
      </c>
      <c r="J20" s="18">
        <v>0.0</v>
      </c>
      <c r="K20" s="18">
        <v>0.0</v>
      </c>
      <c r="L20" s="18">
        <v>0.0</v>
      </c>
      <c r="M20" s="18">
        <v>0.0</v>
      </c>
      <c r="N20" s="18">
        <v>0.0</v>
      </c>
      <c r="O20" s="18">
        <v>0.0</v>
      </c>
      <c r="P20" s="18">
        <v>0.0</v>
      </c>
      <c r="Q20" s="18">
        <v>0.0</v>
      </c>
      <c r="R20" s="18">
        <v>0.0</v>
      </c>
      <c r="S20" s="18">
        <v>0.0</v>
      </c>
      <c r="T20" s="18">
        <v>0.0</v>
      </c>
      <c r="U20" s="18">
        <v>0.0</v>
      </c>
      <c r="V20" s="18">
        <v>0.0</v>
      </c>
      <c r="W20" s="18">
        <v>0.0</v>
      </c>
      <c r="X20" s="18">
        <v>0.0</v>
      </c>
      <c r="Y20" s="18">
        <v>0.0</v>
      </c>
      <c r="Z20" s="18">
        <v>0.0</v>
      </c>
      <c r="AA20" s="18">
        <v>0.0</v>
      </c>
      <c r="AB20" s="18">
        <v>0.0</v>
      </c>
      <c r="AC20" s="18">
        <v>0.0</v>
      </c>
      <c r="AD20" s="18">
        <v>0.0</v>
      </c>
      <c r="AE20" s="18">
        <f>'Fixed Asset Register'!H6</f>
        <v>150000</v>
      </c>
    </row>
    <row r="21">
      <c r="A21" s="9" t="str">
        <f t="shared" si="8"/>
        <v>Van</v>
      </c>
      <c r="B21" s="18">
        <v>0.0</v>
      </c>
      <c r="C21" s="18">
        <v>0.0</v>
      </c>
      <c r="D21" s="18">
        <v>0.0</v>
      </c>
      <c r="E21" s="18">
        <v>0.0</v>
      </c>
      <c r="F21" s="18">
        <v>0.0</v>
      </c>
      <c r="G21" s="18">
        <v>0.0</v>
      </c>
      <c r="H21" s="18">
        <v>0.0</v>
      </c>
      <c r="I21" s="18">
        <v>0.0</v>
      </c>
      <c r="J21" s="18">
        <v>0.0</v>
      </c>
      <c r="K21" s="18">
        <v>0.0</v>
      </c>
      <c r="L21" s="18">
        <v>0.0</v>
      </c>
      <c r="M21" s="18">
        <v>0.0</v>
      </c>
      <c r="N21" s="18">
        <v>0.0</v>
      </c>
      <c r="O21" s="18">
        <v>0.0</v>
      </c>
      <c r="P21" s="18">
        <v>0.0</v>
      </c>
      <c r="Q21" s="18">
        <v>0.0</v>
      </c>
      <c r="R21" s="18">
        <v>0.0</v>
      </c>
      <c r="S21" s="18">
        <v>0.0</v>
      </c>
      <c r="T21" s="18">
        <v>0.0</v>
      </c>
      <c r="U21" s="18">
        <v>0.0</v>
      </c>
      <c r="V21" s="18">
        <v>0.0</v>
      </c>
      <c r="W21" s="18">
        <f>'Fixed Asset Register'!H7</f>
        <v>380000</v>
      </c>
      <c r="X21" s="18">
        <v>0.0</v>
      </c>
      <c r="Y21" s="18">
        <v>0.0</v>
      </c>
      <c r="Z21" s="18">
        <v>0.0</v>
      </c>
      <c r="AA21" s="18">
        <v>0.0</v>
      </c>
      <c r="AB21" s="18">
        <v>0.0</v>
      </c>
      <c r="AC21" s="16">
        <v>0.0</v>
      </c>
      <c r="AD21" s="18">
        <v>0.0</v>
      </c>
      <c r="AE21" s="18">
        <v>0.0</v>
      </c>
    </row>
    <row r="22">
      <c r="A22" s="9" t="str">
        <f t="shared" si="8"/>
        <v>Fan</v>
      </c>
      <c r="B22" s="18">
        <v>0.0</v>
      </c>
      <c r="C22" s="18">
        <v>0.0</v>
      </c>
      <c r="D22" s="18">
        <v>0.0</v>
      </c>
      <c r="E22" s="18">
        <v>0.0</v>
      </c>
      <c r="F22" s="18">
        <v>0.0</v>
      </c>
      <c r="G22" s="18">
        <v>0.0</v>
      </c>
      <c r="H22" s="18">
        <v>0.0</v>
      </c>
      <c r="I22" s="18">
        <v>0.0</v>
      </c>
      <c r="J22" s="18">
        <v>0.0</v>
      </c>
      <c r="K22" s="18">
        <v>0.0</v>
      </c>
      <c r="L22" s="18">
        <v>0.0</v>
      </c>
      <c r="M22" s="18">
        <v>0.0</v>
      </c>
      <c r="N22" s="18">
        <v>0.0</v>
      </c>
      <c r="O22" s="18">
        <v>0.0</v>
      </c>
      <c r="P22" s="18">
        <v>0.0</v>
      </c>
      <c r="Q22" s="18">
        <v>0.0</v>
      </c>
      <c r="R22" s="18">
        <v>0.0</v>
      </c>
      <c r="S22" s="18">
        <f>'Fixed Asset Register'!H8</f>
        <v>5000</v>
      </c>
      <c r="T22" s="18">
        <v>0.0</v>
      </c>
      <c r="U22" s="18">
        <v>0.0</v>
      </c>
      <c r="V22" s="18">
        <v>0.0</v>
      </c>
      <c r="W22" s="18">
        <v>0.0</v>
      </c>
      <c r="X22" s="18">
        <v>0.0</v>
      </c>
      <c r="Y22" s="18">
        <v>0.0</v>
      </c>
      <c r="Z22" s="18">
        <v>0.0</v>
      </c>
      <c r="AA22" s="18">
        <v>0.0</v>
      </c>
      <c r="AB22" s="18">
        <v>0.0</v>
      </c>
      <c r="AC22" s="18">
        <f>'Fixed Asset Register'!H11</f>
        <v>5000</v>
      </c>
      <c r="AD22" s="18">
        <v>0.0</v>
      </c>
      <c r="AE22" s="18">
        <v>0.0</v>
      </c>
    </row>
    <row r="23">
      <c r="A23" s="9"/>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row>
    <row r="24">
      <c r="A24" s="11" t="str">
        <f>A16</f>
        <v>Total</v>
      </c>
      <c r="B24" s="18">
        <f t="shared" ref="B24:AE24" si="9">SUM(B19:B23)</f>
        <v>0</v>
      </c>
      <c r="C24" s="18">
        <f t="shared" si="9"/>
        <v>0</v>
      </c>
      <c r="D24" s="18">
        <f t="shared" si="9"/>
        <v>0</v>
      </c>
      <c r="E24" s="18">
        <f t="shared" si="9"/>
        <v>0</v>
      </c>
      <c r="F24" s="18">
        <f t="shared" si="9"/>
        <v>0</v>
      </c>
      <c r="G24" s="18">
        <f t="shared" si="9"/>
        <v>0</v>
      </c>
      <c r="H24" s="18">
        <f t="shared" si="9"/>
        <v>0</v>
      </c>
      <c r="I24" s="18">
        <f t="shared" si="9"/>
        <v>0</v>
      </c>
      <c r="J24" s="18">
        <f t="shared" si="9"/>
        <v>0</v>
      </c>
      <c r="K24" s="18">
        <f t="shared" si="9"/>
        <v>0</v>
      </c>
      <c r="L24" s="18">
        <f t="shared" si="9"/>
        <v>0</v>
      </c>
      <c r="M24" s="18">
        <f t="shared" si="9"/>
        <v>0</v>
      </c>
      <c r="N24" s="18">
        <f t="shared" si="9"/>
        <v>60000</v>
      </c>
      <c r="O24" s="18">
        <f t="shared" si="9"/>
        <v>0</v>
      </c>
      <c r="P24" s="18">
        <f t="shared" si="9"/>
        <v>0</v>
      </c>
      <c r="Q24" s="18">
        <f t="shared" si="9"/>
        <v>20000</v>
      </c>
      <c r="R24" s="18">
        <f t="shared" si="9"/>
        <v>0</v>
      </c>
      <c r="S24" s="18">
        <f t="shared" si="9"/>
        <v>5000</v>
      </c>
      <c r="T24" s="18">
        <f t="shared" si="9"/>
        <v>0</v>
      </c>
      <c r="U24" s="18">
        <f t="shared" si="9"/>
        <v>0</v>
      </c>
      <c r="V24" s="18">
        <f t="shared" si="9"/>
        <v>0</v>
      </c>
      <c r="W24" s="18">
        <f t="shared" si="9"/>
        <v>380000</v>
      </c>
      <c r="X24" s="18">
        <f t="shared" si="9"/>
        <v>40000</v>
      </c>
      <c r="Y24" s="18">
        <f t="shared" si="9"/>
        <v>0</v>
      </c>
      <c r="Z24" s="18">
        <f t="shared" si="9"/>
        <v>0</v>
      </c>
      <c r="AA24" s="18">
        <f t="shared" si="9"/>
        <v>0</v>
      </c>
      <c r="AB24" s="18">
        <f t="shared" si="9"/>
        <v>0</v>
      </c>
      <c r="AC24" s="18">
        <f t="shared" si="9"/>
        <v>5000</v>
      </c>
      <c r="AD24" s="18">
        <f t="shared" si="9"/>
        <v>0</v>
      </c>
      <c r="AE24" s="18">
        <f t="shared" si="9"/>
        <v>150000</v>
      </c>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row>
    <row r="26">
      <c r="A26" s="14" t="s">
        <v>113</v>
      </c>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row>
    <row r="27">
      <c r="A27" s="9" t="str">
        <f t="shared" ref="A27:A30" si="11">A11</f>
        <v>Machines</v>
      </c>
      <c r="B27" s="26">
        <f t="shared" ref="B27:AE27" si="10">B3+B11-B19</f>
        <v>5000</v>
      </c>
      <c r="C27" s="26">
        <f t="shared" si="10"/>
        <v>10000</v>
      </c>
      <c r="D27" s="26">
        <f t="shared" si="10"/>
        <v>15000</v>
      </c>
      <c r="E27" s="26">
        <f t="shared" si="10"/>
        <v>21666.66667</v>
      </c>
      <c r="F27" s="26">
        <f t="shared" si="10"/>
        <v>28333.33333</v>
      </c>
      <c r="G27" s="26">
        <f t="shared" si="10"/>
        <v>35000</v>
      </c>
      <c r="H27" s="26">
        <f t="shared" si="10"/>
        <v>41666.66667</v>
      </c>
      <c r="I27" s="26">
        <f t="shared" si="10"/>
        <v>48333.33333</v>
      </c>
      <c r="J27" s="26">
        <f t="shared" si="10"/>
        <v>55000</v>
      </c>
      <c r="K27" s="26">
        <f t="shared" si="10"/>
        <v>61666.66667</v>
      </c>
      <c r="L27" s="26">
        <f t="shared" si="10"/>
        <v>71666.66667</v>
      </c>
      <c r="M27" s="26">
        <f t="shared" si="10"/>
        <v>81666.66667</v>
      </c>
      <c r="N27" s="26">
        <f t="shared" si="10"/>
        <v>26666.66667</v>
      </c>
      <c r="O27" s="26">
        <f t="shared" si="10"/>
        <v>31666.66667</v>
      </c>
      <c r="P27" s="26">
        <f t="shared" si="10"/>
        <v>36666.66667</v>
      </c>
      <c r="Q27" s="26">
        <f t="shared" si="10"/>
        <v>20000</v>
      </c>
      <c r="R27" s="26">
        <f t="shared" si="10"/>
        <v>23333.33333</v>
      </c>
      <c r="S27" s="26">
        <f t="shared" si="10"/>
        <v>26666.66667</v>
      </c>
      <c r="T27" s="26">
        <f t="shared" si="10"/>
        <v>31666.66667</v>
      </c>
      <c r="U27" s="26">
        <f t="shared" si="10"/>
        <v>36666.66667</v>
      </c>
      <c r="V27" s="26">
        <f t="shared" si="10"/>
        <v>41666.66667</v>
      </c>
      <c r="W27" s="26">
        <f t="shared" si="10"/>
        <v>46666.66667</v>
      </c>
      <c r="X27" s="26">
        <f t="shared" si="10"/>
        <v>8333.333333</v>
      </c>
      <c r="Y27" s="26">
        <f t="shared" si="10"/>
        <v>10000</v>
      </c>
      <c r="Z27" s="26">
        <f t="shared" si="10"/>
        <v>11666.66667</v>
      </c>
      <c r="AA27" s="26">
        <f t="shared" si="10"/>
        <v>13333.33333</v>
      </c>
      <c r="AB27" s="26">
        <f t="shared" si="10"/>
        <v>15000</v>
      </c>
      <c r="AC27" s="26">
        <f t="shared" si="10"/>
        <v>16666.66667</v>
      </c>
      <c r="AD27" s="26">
        <f t="shared" si="10"/>
        <v>18333.33333</v>
      </c>
      <c r="AE27" s="26">
        <f t="shared" si="10"/>
        <v>20000</v>
      </c>
    </row>
    <row r="28">
      <c r="A28" s="9" t="str">
        <f t="shared" si="11"/>
        <v>Furniture</v>
      </c>
      <c r="B28" s="26">
        <f t="shared" ref="B28:AE28" si="12">B4+B12-B20</f>
        <v>0</v>
      </c>
      <c r="C28" s="26">
        <f t="shared" si="12"/>
        <v>0</v>
      </c>
      <c r="D28" s="26">
        <f t="shared" si="12"/>
        <v>0</v>
      </c>
      <c r="E28" s="26">
        <f t="shared" si="12"/>
        <v>0</v>
      </c>
      <c r="F28" s="26">
        <f t="shared" si="12"/>
        <v>6000</v>
      </c>
      <c r="G28" s="26">
        <f t="shared" si="12"/>
        <v>12000</v>
      </c>
      <c r="H28" s="26">
        <f t="shared" si="12"/>
        <v>18000</v>
      </c>
      <c r="I28" s="26">
        <f t="shared" si="12"/>
        <v>24000</v>
      </c>
      <c r="J28" s="26">
        <f t="shared" si="12"/>
        <v>30000</v>
      </c>
      <c r="K28" s="26">
        <f t="shared" si="12"/>
        <v>36000</v>
      </c>
      <c r="L28" s="26">
        <f t="shared" si="12"/>
        <v>42000</v>
      </c>
      <c r="M28" s="26">
        <f t="shared" si="12"/>
        <v>48000</v>
      </c>
      <c r="N28" s="26">
        <f t="shared" si="12"/>
        <v>54000</v>
      </c>
      <c r="O28" s="26">
        <f t="shared" si="12"/>
        <v>60000</v>
      </c>
      <c r="P28" s="26">
        <f t="shared" si="12"/>
        <v>66000</v>
      </c>
      <c r="Q28" s="26">
        <f t="shared" si="12"/>
        <v>72000</v>
      </c>
      <c r="R28" s="26">
        <f t="shared" si="12"/>
        <v>78000</v>
      </c>
      <c r="S28" s="26">
        <f t="shared" si="12"/>
        <v>84000</v>
      </c>
      <c r="T28" s="26">
        <f t="shared" si="12"/>
        <v>92000</v>
      </c>
      <c r="U28" s="26">
        <f t="shared" si="12"/>
        <v>100000</v>
      </c>
      <c r="V28" s="26">
        <f t="shared" si="12"/>
        <v>108000</v>
      </c>
      <c r="W28" s="26">
        <f t="shared" si="12"/>
        <v>116000</v>
      </c>
      <c r="X28" s="26">
        <f t="shared" si="12"/>
        <v>124000</v>
      </c>
      <c r="Y28" s="26">
        <f t="shared" si="12"/>
        <v>132000</v>
      </c>
      <c r="Z28" s="26">
        <f t="shared" si="12"/>
        <v>140000</v>
      </c>
      <c r="AA28" s="26">
        <f t="shared" si="12"/>
        <v>148000</v>
      </c>
      <c r="AB28" s="26">
        <f t="shared" si="12"/>
        <v>156000</v>
      </c>
      <c r="AC28" s="26">
        <f t="shared" si="12"/>
        <v>164000</v>
      </c>
      <c r="AD28" s="26">
        <f t="shared" si="12"/>
        <v>172000</v>
      </c>
      <c r="AE28" s="26">
        <f t="shared" si="12"/>
        <v>24000</v>
      </c>
    </row>
    <row r="29">
      <c r="A29" s="9" t="str">
        <f t="shared" si="11"/>
        <v>Van</v>
      </c>
      <c r="B29" s="26">
        <f t="shared" ref="B29:AE29" si="13">B5+B13-B21</f>
        <v>0</v>
      </c>
      <c r="C29" s="26">
        <f t="shared" si="13"/>
        <v>0</v>
      </c>
      <c r="D29" s="26">
        <f t="shared" si="13"/>
        <v>0</v>
      </c>
      <c r="E29" s="26">
        <f t="shared" si="13"/>
        <v>0</v>
      </c>
      <c r="F29" s="26">
        <f t="shared" si="13"/>
        <v>0</v>
      </c>
      <c r="G29" s="26">
        <f t="shared" si="13"/>
        <v>0</v>
      </c>
      <c r="H29" s="26">
        <f t="shared" si="13"/>
        <v>25333.33333</v>
      </c>
      <c r="I29" s="26">
        <f t="shared" si="13"/>
        <v>50666.66667</v>
      </c>
      <c r="J29" s="26">
        <f t="shared" si="13"/>
        <v>76000</v>
      </c>
      <c r="K29" s="26">
        <f t="shared" si="13"/>
        <v>101333.3333</v>
      </c>
      <c r="L29" s="26">
        <f t="shared" si="13"/>
        <v>126666.6667</v>
      </c>
      <c r="M29" s="26">
        <f t="shared" si="13"/>
        <v>152000</v>
      </c>
      <c r="N29" s="26">
        <f t="shared" si="13"/>
        <v>177333.3333</v>
      </c>
      <c r="O29" s="26">
        <f t="shared" si="13"/>
        <v>202666.6667</v>
      </c>
      <c r="P29" s="26">
        <f t="shared" si="13"/>
        <v>228000</v>
      </c>
      <c r="Q29" s="26">
        <f t="shared" si="13"/>
        <v>253333.3333</v>
      </c>
      <c r="R29" s="26">
        <f t="shared" si="13"/>
        <v>278666.6667</v>
      </c>
      <c r="S29" s="26">
        <f t="shared" si="13"/>
        <v>304000</v>
      </c>
      <c r="T29" s="26">
        <f t="shared" si="13"/>
        <v>329333.3333</v>
      </c>
      <c r="U29" s="26">
        <f t="shared" si="13"/>
        <v>354666.6667</v>
      </c>
      <c r="V29" s="26">
        <f t="shared" si="13"/>
        <v>380000</v>
      </c>
      <c r="W29" s="26">
        <f t="shared" si="13"/>
        <v>0</v>
      </c>
      <c r="X29" s="26">
        <f t="shared" si="13"/>
        <v>0</v>
      </c>
      <c r="Y29" s="26">
        <f t="shared" si="13"/>
        <v>0</v>
      </c>
      <c r="Z29" s="26">
        <f t="shared" si="13"/>
        <v>0</v>
      </c>
      <c r="AA29" s="26">
        <f t="shared" si="13"/>
        <v>0</v>
      </c>
      <c r="AB29" s="26">
        <f t="shared" si="13"/>
        <v>0</v>
      </c>
      <c r="AC29" s="26">
        <f t="shared" si="13"/>
        <v>0</v>
      </c>
      <c r="AD29" s="26">
        <f t="shared" si="13"/>
        <v>0</v>
      </c>
      <c r="AE29" s="26">
        <f t="shared" si="13"/>
        <v>0</v>
      </c>
    </row>
    <row r="30">
      <c r="A30" s="9" t="str">
        <f t="shared" si="11"/>
        <v>Fan</v>
      </c>
      <c r="B30" s="26">
        <f t="shared" ref="B30:AE30" si="14">B6+B14-B22</f>
        <v>0</v>
      </c>
      <c r="C30" s="26">
        <f t="shared" si="14"/>
        <v>0</v>
      </c>
      <c r="D30" s="26">
        <f t="shared" si="14"/>
        <v>0</v>
      </c>
      <c r="E30" s="26">
        <f t="shared" si="14"/>
        <v>0</v>
      </c>
      <c r="F30" s="26">
        <f t="shared" si="14"/>
        <v>0</v>
      </c>
      <c r="G30" s="26">
        <f t="shared" si="14"/>
        <v>0</v>
      </c>
      <c r="H30" s="26">
        <f t="shared" si="14"/>
        <v>0</v>
      </c>
      <c r="I30" s="26">
        <f t="shared" si="14"/>
        <v>500</v>
      </c>
      <c r="J30" s="26">
        <f t="shared" si="14"/>
        <v>1000</v>
      </c>
      <c r="K30" s="26">
        <f t="shared" si="14"/>
        <v>1500</v>
      </c>
      <c r="L30" s="26">
        <f t="shared" si="14"/>
        <v>2000</v>
      </c>
      <c r="M30" s="26">
        <f t="shared" si="14"/>
        <v>2500</v>
      </c>
      <c r="N30" s="26">
        <f t="shared" si="14"/>
        <v>3000</v>
      </c>
      <c r="O30" s="26">
        <f t="shared" si="14"/>
        <v>3500</v>
      </c>
      <c r="P30" s="26">
        <f t="shared" si="14"/>
        <v>4000</v>
      </c>
      <c r="Q30" s="26">
        <f t="shared" si="14"/>
        <v>4500</v>
      </c>
      <c r="R30" s="26">
        <f t="shared" si="14"/>
        <v>5000</v>
      </c>
      <c r="S30" s="26">
        <f t="shared" si="14"/>
        <v>500</v>
      </c>
      <c r="T30" s="26">
        <f t="shared" si="14"/>
        <v>1000</v>
      </c>
      <c r="U30" s="26">
        <f t="shared" si="14"/>
        <v>1500</v>
      </c>
      <c r="V30" s="26">
        <f t="shared" si="14"/>
        <v>2000</v>
      </c>
      <c r="W30" s="26">
        <f t="shared" si="14"/>
        <v>2500</v>
      </c>
      <c r="X30" s="26">
        <f t="shared" si="14"/>
        <v>3000</v>
      </c>
      <c r="Y30" s="26">
        <f t="shared" si="14"/>
        <v>3500</v>
      </c>
      <c r="Z30" s="26">
        <f t="shared" si="14"/>
        <v>4000</v>
      </c>
      <c r="AA30" s="26">
        <f t="shared" si="14"/>
        <v>5150</v>
      </c>
      <c r="AB30" s="26">
        <f t="shared" si="14"/>
        <v>6300</v>
      </c>
      <c r="AC30" s="26">
        <f t="shared" si="14"/>
        <v>1950</v>
      </c>
      <c r="AD30" s="26">
        <f t="shared" si="14"/>
        <v>2600</v>
      </c>
      <c r="AE30" s="26">
        <f t="shared" si="14"/>
        <v>3250</v>
      </c>
    </row>
    <row r="31">
      <c r="A31" s="9"/>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c r="A32" s="11" t="s">
        <v>110</v>
      </c>
      <c r="B32" s="26">
        <f t="shared" ref="B32:AE32" si="15">SUM(B27:B31)</f>
        <v>5000</v>
      </c>
      <c r="C32" s="26">
        <f t="shared" si="15"/>
        <v>10000</v>
      </c>
      <c r="D32" s="26">
        <f t="shared" si="15"/>
        <v>15000</v>
      </c>
      <c r="E32" s="26">
        <f t="shared" si="15"/>
        <v>21666.66667</v>
      </c>
      <c r="F32" s="26">
        <f t="shared" si="15"/>
        <v>34333.33333</v>
      </c>
      <c r="G32" s="26">
        <f t="shared" si="15"/>
        <v>47000</v>
      </c>
      <c r="H32" s="26">
        <f t="shared" si="15"/>
        <v>85000</v>
      </c>
      <c r="I32" s="26">
        <f t="shared" si="15"/>
        <v>123500</v>
      </c>
      <c r="J32" s="26">
        <f t="shared" si="15"/>
        <v>162000</v>
      </c>
      <c r="K32" s="26">
        <f t="shared" si="15"/>
        <v>200500</v>
      </c>
      <c r="L32" s="26">
        <f t="shared" si="15"/>
        <v>242333.3333</v>
      </c>
      <c r="M32" s="26">
        <f t="shared" si="15"/>
        <v>284166.6667</v>
      </c>
      <c r="N32" s="26">
        <f t="shared" si="15"/>
        <v>261000</v>
      </c>
      <c r="O32" s="26">
        <f t="shared" si="15"/>
        <v>297833.3333</v>
      </c>
      <c r="P32" s="26">
        <f t="shared" si="15"/>
        <v>334666.6667</v>
      </c>
      <c r="Q32" s="26">
        <f t="shared" si="15"/>
        <v>349833.3333</v>
      </c>
      <c r="R32" s="26">
        <f t="shared" si="15"/>
        <v>385000</v>
      </c>
      <c r="S32" s="26">
        <f t="shared" si="15"/>
        <v>415166.6667</v>
      </c>
      <c r="T32" s="26">
        <f t="shared" si="15"/>
        <v>454000</v>
      </c>
      <c r="U32" s="26">
        <f t="shared" si="15"/>
        <v>492833.3333</v>
      </c>
      <c r="V32" s="26">
        <f t="shared" si="15"/>
        <v>531666.6667</v>
      </c>
      <c r="W32" s="26">
        <f t="shared" si="15"/>
        <v>165166.6667</v>
      </c>
      <c r="X32" s="26">
        <f t="shared" si="15"/>
        <v>135333.3333</v>
      </c>
      <c r="Y32" s="26">
        <f t="shared" si="15"/>
        <v>145500</v>
      </c>
      <c r="Z32" s="26">
        <f t="shared" si="15"/>
        <v>155666.6667</v>
      </c>
      <c r="AA32" s="26">
        <f t="shared" si="15"/>
        <v>166483.3333</v>
      </c>
      <c r="AB32" s="26">
        <f t="shared" si="15"/>
        <v>177300</v>
      </c>
      <c r="AC32" s="26">
        <f t="shared" si="15"/>
        <v>182616.6667</v>
      </c>
      <c r="AD32" s="26">
        <f t="shared" si="15"/>
        <v>192933.3333</v>
      </c>
      <c r="AE32" s="26">
        <f t="shared" si="15"/>
        <v>47250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s>
  <sheetData>
    <row r="1">
      <c r="A1" s="24"/>
      <c r="B1" s="25" t="s">
        <v>79</v>
      </c>
      <c r="C1" s="25" t="s">
        <v>80</v>
      </c>
      <c r="D1" s="25" t="s">
        <v>81</v>
      </c>
      <c r="E1" s="25" t="s">
        <v>82</v>
      </c>
      <c r="F1" s="25" t="s">
        <v>83</v>
      </c>
      <c r="G1" s="25" t="s">
        <v>84</v>
      </c>
      <c r="H1" s="25" t="s">
        <v>85</v>
      </c>
      <c r="I1" s="25" t="s">
        <v>86</v>
      </c>
      <c r="J1" s="25" t="s">
        <v>87</v>
      </c>
      <c r="K1" s="25" t="s">
        <v>88</v>
      </c>
      <c r="L1" s="25" t="s">
        <v>89</v>
      </c>
      <c r="M1" s="25" t="s">
        <v>90</v>
      </c>
      <c r="N1" s="25" t="s">
        <v>91</v>
      </c>
      <c r="O1" s="25" t="s">
        <v>92</v>
      </c>
      <c r="P1" s="25" t="s">
        <v>93</v>
      </c>
      <c r="Q1" s="25" t="s">
        <v>94</v>
      </c>
      <c r="R1" s="25" t="s">
        <v>95</v>
      </c>
      <c r="S1" s="25" t="s">
        <v>96</v>
      </c>
      <c r="T1" s="25" t="s">
        <v>97</v>
      </c>
      <c r="U1" s="25" t="s">
        <v>98</v>
      </c>
      <c r="V1" s="25" t="s">
        <v>99</v>
      </c>
      <c r="W1" s="25" t="s">
        <v>100</v>
      </c>
      <c r="X1" s="25" t="s">
        <v>101</v>
      </c>
      <c r="Y1" s="25" t="s">
        <v>102</v>
      </c>
      <c r="Z1" s="25" t="s">
        <v>103</v>
      </c>
      <c r="AA1" s="25" t="s">
        <v>104</v>
      </c>
      <c r="AB1" s="25" t="s">
        <v>105</v>
      </c>
      <c r="AC1" s="25" t="s">
        <v>106</v>
      </c>
      <c r="AD1" s="25" t="s">
        <v>107</v>
      </c>
      <c r="AE1" s="25" t="s">
        <v>108</v>
      </c>
    </row>
    <row r="2">
      <c r="A2" s="11" t="s">
        <v>116</v>
      </c>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11" t="str">
        <f>Assumptions!A4</f>
        <v>Standard T-Shirts</v>
      </c>
      <c r="B3" s="9"/>
      <c r="C3" s="9"/>
      <c r="D3" s="9"/>
      <c r="E3" s="9"/>
      <c r="F3" s="9"/>
      <c r="G3" s="9"/>
      <c r="H3" s="9"/>
      <c r="I3" s="9"/>
      <c r="J3" s="9"/>
      <c r="K3" s="9"/>
      <c r="L3" s="9"/>
      <c r="M3" s="9"/>
      <c r="N3" s="9"/>
      <c r="O3" s="9"/>
      <c r="P3" s="9"/>
      <c r="Q3" s="9"/>
      <c r="R3" s="9"/>
      <c r="S3" s="9"/>
      <c r="T3" s="9"/>
      <c r="U3" s="9"/>
      <c r="V3" s="9"/>
      <c r="W3" s="9"/>
      <c r="X3" s="9"/>
      <c r="Y3" s="9"/>
      <c r="Z3" s="9"/>
      <c r="AA3" s="9"/>
      <c r="AB3" s="9"/>
      <c r="AC3" s="9"/>
      <c r="AD3" s="9"/>
      <c r="AE3" s="9"/>
    </row>
    <row r="4">
      <c r="A4" s="9" t="str">
        <f>Assumptions!B2</f>
        <v>Walkin</v>
      </c>
      <c r="B4" s="18">
        <f>Assumptions!$B4</f>
        <v>2000</v>
      </c>
      <c r="C4" s="18">
        <f>Assumptions!$B4</f>
        <v>2000</v>
      </c>
      <c r="D4" s="18">
        <f>Assumptions!$B4</f>
        <v>2000</v>
      </c>
      <c r="E4" s="18">
        <f>Assumptions!$B4</f>
        <v>2000</v>
      </c>
      <c r="F4" s="18">
        <f>Assumptions!$B4</f>
        <v>2000</v>
      </c>
      <c r="G4" s="18">
        <f>Assumptions!$B4</f>
        <v>2000</v>
      </c>
      <c r="H4" s="18">
        <f>Assumptions!$B4</f>
        <v>2000</v>
      </c>
      <c r="I4" s="18">
        <f>Assumptions!$B4</f>
        <v>2000</v>
      </c>
      <c r="J4" s="18">
        <f>Assumptions!$B4</f>
        <v>2000</v>
      </c>
      <c r="K4" s="18">
        <f>Assumptions!$B4</f>
        <v>2000</v>
      </c>
      <c r="L4" s="18">
        <f>Assumptions!$B4</f>
        <v>2000</v>
      </c>
      <c r="M4" s="18">
        <f>Assumptions!$B4</f>
        <v>2000</v>
      </c>
      <c r="N4" s="18">
        <f>Assumptions!$B4</f>
        <v>2000</v>
      </c>
      <c r="O4" s="18">
        <f>Assumptions!$B4</f>
        <v>2000</v>
      </c>
      <c r="P4" s="18">
        <f>Assumptions!$B4</f>
        <v>2000</v>
      </c>
      <c r="Q4" s="18">
        <f>Assumptions!$B4</f>
        <v>2000</v>
      </c>
      <c r="R4" s="18">
        <f>Assumptions!$B4</f>
        <v>2000</v>
      </c>
      <c r="S4" s="18">
        <f>Assumptions!$B4</f>
        <v>2000</v>
      </c>
      <c r="T4" s="18">
        <f>Assumptions!$B4</f>
        <v>2000</v>
      </c>
      <c r="U4" s="18">
        <f>Assumptions!$B4</f>
        <v>2000</v>
      </c>
      <c r="V4" s="18">
        <f>Assumptions!$B4</f>
        <v>2000</v>
      </c>
      <c r="W4" s="18">
        <f>Assumptions!$B4</f>
        <v>2000</v>
      </c>
      <c r="X4" s="18">
        <f>Assumptions!$B4</f>
        <v>2000</v>
      </c>
      <c r="Y4" s="18">
        <f>Assumptions!$B4</f>
        <v>2000</v>
      </c>
      <c r="Z4" s="18">
        <f>Assumptions!$B4</f>
        <v>2000</v>
      </c>
      <c r="AA4" s="18">
        <f>Assumptions!$B4</f>
        <v>2000</v>
      </c>
      <c r="AB4" s="18">
        <f>Assumptions!$B4</f>
        <v>2000</v>
      </c>
      <c r="AC4" s="18">
        <f>Assumptions!$B4</f>
        <v>2000</v>
      </c>
      <c r="AD4" s="18">
        <f>Assumptions!$B4</f>
        <v>2000</v>
      </c>
      <c r="AE4" s="18">
        <f>Assumptions!$B4</f>
        <v>2000</v>
      </c>
    </row>
    <row r="5">
      <c r="A5" s="9" t="str">
        <f>Assumptions!D2</f>
        <v>Wholesale customers</v>
      </c>
      <c r="B5" s="18">
        <f>Assumptions!$D4</f>
        <v>5000</v>
      </c>
      <c r="C5" s="18">
        <f>Assumptions!$D4</f>
        <v>5000</v>
      </c>
      <c r="D5" s="18">
        <f>Assumptions!$D4</f>
        <v>5000</v>
      </c>
      <c r="E5" s="18">
        <f>Assumptions!$D4</f>
        <v>5000</v>
      </c>
      <c r="F5" s="18">
        <f>Assumptions!$D4</f>
        <v>5000</v>
      </c>
      <c r="G5" s="18">
        <f>Assumptions!$D4</f>
        <v>5000</v>
      </c>
      <c r="H5" s="18">
        <f>Assumptions!$D4</f>
        <v>5000</v>
      </c>
      <c r="I5" s="18">
        <f>Assumptions!$D4</f>
        <v>5000</v>
      </c>
      <c r="J5" s="18">
        <f>Assumptions!$D4</f>
        <v>5000</v>
      </c>
      <c r="K5" s="18">
        <f>Assumptions!$D4</f>
        <v>5000</v>
      </c>
      <c r="L5" s="18">
        <f>Assumptions!$D4</f>
        <v>5000</v>
      </c>
      <c r="M5" s="18">
        <f>Assumptions!$D4</f>
        <v>5000</v>
      </c>
      <c r="N5" s="18">
        <f>Assumptions!$D4</f>
        <v>5000</v>
      </c>
      <c r="O5" s="18">
        <f>Assumptions!$D4</f>
        <v>5000</v>
      </c>
      <c r="P5" s="18">
        <f>Assumptions!$D4</f>
        <v>5000</v>
      </c>
      <c r="Q5" s="18">
        <f>Assumptions!$D4</f>
        <v>5000</v>
      </c>
      <c r="R5" s="18">
        <f>Assumptions!$D4</f>
        <v>5000</v>
      </c>
      <c r="S5" s="18">
        <f>Assumptions!$D4</f>
        <v>5000</v>
      </c>
      <c r="T5" s="18">
        <f>Assumptions!$D4</f>
        <v>5000</v>
      </c>
      <c r="U5" s="18">
        <f>Assumptions!$D4</f>
        <v>5000</v>
      </c>
      <c r="V5" s="18">
        <f>Assumptions!$D4</f>
        <v>5000</v>
      </c>
      <c r="W5" s="18">
        <f>Assumptions!$D4</f>
        <v>5000</v>
      </c>
      <c r="X5" s="18">
        <f>Assumptions!$D4</f>
        <v>5000</v>
      </c>
      <c r="Y5" s="18">
        <f>Assumptions!$D4</f>
        <v>5000</v>
      </c>
      <c r="Z5" s="18">
        <f>Assumptions!$D4</f>
        <v>5000</v>
      </c>
      <c r="AA5" s="18">
        <f>Assumptions!$D4</f>
        <v>5000</v>
      </c>
      <c r="AB5" s="18">
        <f>Assumptions!$D4</f>
        <v>5000</v>
      </c>
      <c r="AC5" s="18">
        <f>Assumptions!$D4</f>
        <v>5000</v>
      </c>
      <c r="AD5" s="18">
        <f>Assumptions!$D4</f>
        <v>5000</v>
      </c>
      <c r="AE5" s="18">
        <f>Assumptions!$D4</f>
        <v>5000</v>
      </c>
    </row>
    <row r="6">
      <c r="A6" s="9" t="str">
        <f>Assumptions!F2</f>
        <v>Online customers</v>
      </c>
      <c r="B6" s="18">
        <f>Assumptions!$F4</f>
        <v>1500</v>
      </c>
      <c r="C6" s="18">
        <f>Assumptions!$F4</f>
        <v>1500</v>
      </c>
      <c r="D6" s="18">
        <f>Assumptions!$F4</f>
        <v>1500</v>
      </c>
      <c r="E6" s="18">
        <f>Assumptions!$F4</f>
        <v>1500</v>
      </c>
      <c r="F6" s="18">
        <f>Assumptions!$F4</f>
        <v>1500</v>
      </c>
      <c r="G6" s="18">
        <f>Assumptions!$F4</f>
        <v>1500</v>
      </c>
      <c r="H6" s="18">
        <f>Assumptions!$F4</f>
        <v>1500</v>
      </c>
      <c r="I6" s="18">
        <f>Assumptions!$F4</f>
        <v>1500</v>
      </c>
      <c r="J6" s="18">
        <f>Assumptions!$F4</f>
        <v>1500</v>
      </c>
      <c r="K6" s="18">
        <f>Assumptions!$F4</f>
        <v>1500</v>
      </c>
      <c r="L6" s="18">
        <f>Assumptions!$F4</f>
        <v>1500</v>
      </c>
      <c r="M6" s="18">
        <f>Assumptions!$F4</f>
        <v>1500</v>
      </c>
      <c r="N6" s="18">
        <f>Assumptions!$F4</f>
        <v>1500</v>
      </c>
      <c r="O6" s="18">
        <f>Assumptions!$F4</f>
        <v>1500</v>
      </c>
      <c r="P6" s="18">
        <f>Assumptions!$F4</f>
        <v>1500</v>
      </c>
      <c r="Q6" s="18">
        <f>Assumptions!$F4</f>
        <v>1500</v>
      </c>
      <c r="R6" s="18">
        <f>Assumptions!$F4</f>
        <v>1500</v>
      </c>
      <c r="S6" s="18">
        <f>Assumptions!$F4</f>
        <v>1500</v>
      </c>
      <c r="T6" s="18">
        <f>Assumptions!$F4</f>
        <v>1500</v>
      </c>
      <c r="U6" s="18">
        <f>Assumptions!$F4</f>
        <v>1500</v>
      </c>
      <c r="V6" s="18">
        <f>Assumptions!$F4</f>
        <v>1500</v>
      </c>
      <c r="W6" s="18">
        <f>Assumptions!$F4</f>
        <v>1500</v>
      </c>
      <c r="X6" s="18">
        <f>Assumptions!$F4</f>
        <v>1500</v>
      </c>
      <c r="Y6" s="18">
        <f>Assumptions!$F4</f>
        <v>1500</v>
      </c>
      <c r="Z6" s="18">
        <f>Assumptions!$F4</f>
        <v>1500</v>
      </c>
      <c r="AA6" s="18">
        <f>Assumptions!$F4</f>
        <v>1500</v>
      </c>
      <c r="AB6" s="18">
        <f>Assumptions!$F4</f>
        <v>1500</v>
      </c>
      <c r="AC6" s="18">
        <f>Assumptions!$F4</f>
        <v>1500</v>
      </c>
      <c r="AD6" s="18">
        <f>Assumptions!$F4</f>
        <v>1500</v>
      </c>
      <c r="AE6" s="18">
        <f>Assumptions!$F4</f>
        <v>1500</v>
      </c>
    </row>
    <row r="7">
      <c r="A7" s="9" t="str">
        <f>Assumptions!H2</f>
        <v>Corporate customers</v>
      </c>
      <c r="B7" s="18">
        <f>Assumptions!$H4</f>
        <v>500</v>
      </c>
      <c r="C7" s="18">
        <f>Assumptions!$H4</f>
        <v>500</v>
      </c>
      <c r="D7" s="18">
        <f>Assumptions!$H4</f>
        <v>500</v>
      </c>
      <c r="E7" s="18">
        <f>Assumptions!$H4</f>
        <v>500</v>
      </c>
      <c r="F7" s="18">
        <f>Assumptions!$H4</f>
        <v>500</v>
      </c>
      <c r="G7" s="18">
        <f>Assumptions!$H4</f>
        <v>500</v>
      </c>
      <c r="H7" s="18">
        <f>Assumptions!$H4</f>
        <v>500</v>
      </c>
      <c r="I7" s="18">
        <f>Assumptions!$H4</f>
        <v>500</v>
      </c>
      <c r="J7" s="18">
        <f>Assumptions!$H4</f>
        <v>500</v>
      </c>
      <c r="K7" s="18">
        <f>Assumptions!$H4</f>
        <v>500</v>
      </c>
      <c r="L7" s="18">
        <f>Assumptions!$H4</f>
        <v>500</v>
      </c>
      <c r="M7" s="18">
        <f>Assumptions!$H4</f>
        <v>500</v>
      </c>
      <c r="N7" s="18">
        <f>Assumptions!$H4</f>
        <v>500</v>
      </c>
      <c r="O7" s="18">
        <f>Assumptions!$H4</f>
        <v>500</v>
      </c>
      <c r="P7" s="18">
        <f>Assumptions!$H4</f>
        <v>500</v>
      </c>
      <c r="Q7" s="18">
        <f>Assumptions!$H4</f>
        <v>500</v>
      </c>
      <c r="R7" s="18">
        <f>Assumptions!$H4</f>
        <v>500</v>
      </c>
      <c r="S7" s="18">
        <f>Assumptions!$H4</f>
        <v>500</v>
      </c>
      <c r="T7" s="18">
        <f>Assumptions!$H4</f>
        <v>500</v>
      </c>
      <c r="U7" s="18">
        <f>Assumptions!$H4</f>
        <v>500</v>
      </c>
      <c r="V7" s="18">
        <f>Assumptions!$H4</f>
        <v>500</v>
      </c>
      <c r="W7" s="18">
        <f>Assumptions!$H4</f>
        <v>500</v>
      </c>
      <c r="X7" s="18">
        <f>Assumptions!$H4</f>
        <v>500</v>
      </c>
      <c r="Y7" s="18">
        <f>Assumptions!$H4</f>
        <v>500</v>
      </c>
      <c r="Z7" s="18">
        <f>Assumptions!$H4</f>
        <v>500</v>
      </c>
      <c r="AA7" s="18">
        <f>Assumptions!$H4</f>
        <v>500</v>
      </c>
      <c r="AB7" s="18">
        <f>Assumptions!$H4</f>
        <v>500</v>
      </c>
      <c r="AC7" s="18">
        <f>Assumptions!$H4</f>
        <v>500</v>
      </c>
      <c r="AD7" s="18">
        <f>Assumptions!$H4</f>
        <v>500</v>
      </c>
      <c r="AE7" s="18">
        <f>Assumptions!$H4</f>
        <v>500</v>
      </c>
    </row>
    <row r="8">
      <c r="A8" s="11" t="s">
        <v>117</v>
      </c>
      <c r="B8" s="18">
        <f t="shared" ref="B8:AE8" si="1">sum(B4:B7)</f>
        <v>9000</v>
      </c>
      <c r="C8" s="18">
        <f t="shared" si="1"/>
        <v>9000</v>
      </c>
      <c r="D8" s="18">
        <f t="shared" si="1"/>
        <v>9000</v>
      </c>
      <c r="E8" s="18">
        <f t="shared" si="1"/>
        <v>9000</v>
      </c>
      <c r="F8" s="18">
        <f t="shared" si="1"/>
        <v>9000</v>
      </c>
      <c r="G8" s="18">
        <f t="shared" si="1"/>
        <v>9000</v>
      </c>
      <c r="H8" s="18">
        <f t="shared" si="1"/>
        <v>9000</v>
      </c>
      <c r="I8" s="18">
        <f t="shared" si="1"/>
        <v>9000</v>
      </c>
      <c r="J8" s="18">
        <f t="shared" si="1"/>
        <v>9000</v>
      </c>
      <c r="K8" s="18">
        <f t="shared" si="1"/>
        <v>9000</v>
      </c>
      <c r="L8" s="18">
        <f t="shared" si="1"/>
        <v>9000</v>
      </c>
      <c r="M8" s="18">
        <f t="shared" si="1"/>
        <v>9000</v>
      </c>
      <c r="N8" s="18">
        <f t="shared" si="1"/>
        <v>9000</v>
      </c>
      <c r="O8" s="18">
        <f t="shared" si="1"/>
        <v>9000</v>
      </c>
      <c r="P8" s="18">
        <f t="shared" si="1"/>
        <v>9000</v>
      </c>
      <c r="Q8" s="18">
        <f t="shared" si="1"/>
        <v>9000</v>
      </c>
      <c r="R8" s="18">
        <f t="shared" si="1"/>
        <v>9000</v>
      </c>
      <c r="S8" s="18">
        <f t="shared" si="1"/>
        <v>9000</v>
      </c>
      <c r="T8" s="18">
        <f t="shared" si="1"/>
        <v>9000</v>
      </c>
      <c r="U8" s="18">
        <f t="shared" si="1"/>
        <v>9000</v>
      </c>
      <c r="V8" s="18">
        <f t="shared" si="1"/>
        <v>9000</v>
      </c>
      <c r="W8" s="18">
        <f t="shared" si="1"/>
        <v>9000</v>
      </c>
      <c r="X8" s="18">
        <f t="shared" si="1"/>
        <v>9000</v>
      </c>
      <c r="Y8" s="18">
        <f t="shared" si="1"/>
        <v>9000</v>
      </c>
      <c r="Z8" s="18">
        <f t="shared" si="1"/>
        <v>9000</v>
      </c>
      <c r="AA8" s="18">
        <f t="shared" si="1"/>
        <v>9000</v>
      </c>
      <c r="AB8" s="18">
        <f t="shared" si="1"/>
        <v>9000</v>
      </c>
      <c r="AC8" s="18">
        <f t="shared" si="1"/>
        <v>9000</v>
      </c>
      <c r="AD8" s="18">
        <f t="shared" si="1"/>
        <v>9000</v>
      </c>
      <c r="AE8" s="18">
        <f t="shared" si="1"/>
        <v>9000</v>
      </c>
    </row>
    <row r="9">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row>
    <row r="10">
      <c r="A10" s="15" t="s">
        <v>118</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row>
    <row r="11">
      <c r="A11" s="17" t="str">
        <f t="shared" ref="A11:A15" si="2">A4</f>
        <v>Walkin</v>
      </c>
      <c r="B11" s="9">
        <f>Assumptions!$B5</f>
        <v>1000</v>
      </c>
      <c r="C11" s="9">
        <f>Assumptions!$B5</f>
        <v>1000</v>
      </c>
      <c r="D11" s="9">
        <f>Assumptions!$B5</f>
        <v>1000</v>
      </c>
      <c r="E11" s="9">
        <f>Assumptions!$B5</f>
        <v>1000</v>
      </c>
      <c r="F11" s="9">
        <f>Assumptions!$B5</f>
        <v>1000</v>
      </c>
      <c r="G11" s="9">
        <f>Assumptions!$B5</f>
        <v>1000</v>
      </c>
      <c r="H11" s="9">
        <f>Assumptions!$B5</f>
        <v>1000</v>
      </c>
      <c r="I11" s="9">
        <f>Assumptions!$B5</f>
        <v>1000</v>
      </c>
      <c r="J11" s="9">
        <f>Assumptions!$B5</f>
        <v>1000</v>
      </c>
      <c r="K11" s="9">
        <f>Assumptions!$B5</f>
        <v>1000</v>
      </c>
      <c r="L11" s="9">
        <f>Assumptions!$B5</f>
        <v>1000</v>
      </c>
      <c r="M11" s="9">
        <f>Assumptions!$B5</f>
        <v>1000</v>
      </c>
      <c r="N11" s="9">
        <f>Assumptions!$B5</f>
        <v>1000</v>
      </c>
      <c r="O11" s="9">
        <f>Assumptions!$B5</f>
        <v>1000</v>
      </c>
      <c r="P11" s="9">
        <f>Assumptions!$B5</f>
        <v>1000</v>
      </c>
      <c r="Q11" s="9">
        <f>Assumptions!$B5</f>
        <v>1000</v>
      </c>
      <c r="R11" s="9">
        <f>Assumptions!$B5</f>
        <v>1000</v>
      </c>
      <c r="S11" s="9">
        <f>Assumptions!$B5</f>
        <v>1000</v>
      </c>
      <c r="T11" s="9">
        <f>Assumptions!$B5</f>
        <v>1000</v>
      </c>
      <c r="U11" s="9">
        <f>Assumptions!$B5</f>
        <v>1000</v>
      </c>
      <c r="V11" s="9">
        <f>Assumptions!$B5</f>
        <v>1000</v>
      </c>
      <c r="W11" s="9">
        <f>Assumptions!$B5</f>
        <v>1000</v>
      </c>
      <c r="X11" s="9">
        <f>Assumptions!$B5</f>
        <v>1000</v>
      </c>
      <c r="Y11" s="9">
        <f>Assumptions!$B5</f>
        <v>1000</v>
      </c>
      <c r="Z11" s="9">
        <f>Assumptions!$B5</f>
        <v>1000</v>
      </c>
      <c r="AA11" s="9">
        <f>Assumptions!$B5</f>
        <v>1000</v>
      </c>
      <c r="AB11" s="9">
        <f>Assumptions!$B5</f>
        <v>1000</v>
      </c>
      <c r="AC11" s="9">
        <f>Assumptions!$B5</f>
        <v>1000</v>
      </c>
      <c r="AD11" s="9">
        <f>Assumptions!$B5</f>
        <v>1000</v>
      </c>
      <c r="AE11" s="9">
        <f>Assumptions!$B5</f>
        <v>1000</v>
      </c>
    </row>
    <row r="12">
      <c r="A12" s="17" t="str">
        <f t="shared" si="2"/>
        <v>Wholesale customers</v>
      </c>
      <c r="B12" s="9">
        <f>Assumptions!$D5</f>
        <v>2000</v>
      </c>
      <c r="C12" s="9">
        <f>Assumptions!$D5</f>
        <v>2000</v>
      </c>
      <c r="D12" s="9">
        <f>Assumptions!$D5</f>
        <v>2000</v>
      </c>
      <c r="E12" s="9">
        <f>Assumptions!$D5</f>
        <v>2000</v>
      </c>
      <c r="F12" s="9">
        <f>Assumptions!$D5</f>
        <v>2000</v>
      </c>
      <c r="G12" s="9">
        <f>Assumptions!$D5</f>
        <v>2000</v>
      </c>
      <c r="H12" s="9">
        <f>Assumptions!$D5</f>
        <v>2000</v>
      </c>
      <c r="I12" s="9">
        <f>Assumptions!$D5</f>
        <v>2000</v>
      </c>
      <c r="J12" s="9">
        <f>Assumptions!$D5</f>
        <v>2000</v>
      </c>
      <c r="K12" s="9">
        <f>Assumptions!$D5</f>
        <v>2000</v>
      </c>
      <c r="L12" s="9">
        <f>Assumptions!$D5</f>
        <v>2000</v>
      </c>
      <c r="M12" s="9">
        <f>Assumptions!$D5</f>
        <v>2000</v>
      </c>
      <c r="N12" s="9">
        <f>Assumptions!$D5</f>
        <v>2000</v>
      </c>
      <c r="O12" s="9">
        <f>Assumptions!$D5</f>
        <v>2000</v>
      </c>
      <c r="P12" s="9">
        <f>Assumptions!$D5</f>
        <v>2000</v>
      </c>
      <c r="Q12" s="9">
        <f>Assumptions!$D5</f>
        <v>2000</v>
      </c>
      <c r="R12" s="9">
        <f>Assumptions!$D5</f>
        <v>2000</v>
      </c>
      <c r="S12" s="9">
        <f>Assumptions!$D5</f>
        <v>2000</v>
      </c>
      <c r="T12" s="9">
        <f>Assumptions!$D5</f>
        <v>2000</v>
      </c>
      <c r="U12" s="9">
        <f>Assumptions!$D5</f>
        <v>2000</v>
      </c>
      <c r="V12" s="9">
        <f>Assumptions!$D5</f>
        <v>2000</v>
      </c>
      <c r="W12" s="9">
        <f>Assumptions!$D5</f>
        <v>2000</v>
      </c>
      <c r="X12" s="9">
        <f>Assumptions!$D5</f>
        <v>2000</v>
      </c>
      <c r="Y12" s="9">
        <f>Assumptions!$D5</f>
        <v>2000</v>
      </c>
      <c r="Z12" s="9">
        <f>Assumptions!$D5</f>
        <v>2000</v>
      </c>
      <c r="AA12" s="9">
        <f>Assumptions!$D5</f>
        <v>2000</v>
      </c>
      <c r="AB12" s="9">
        <f>Assumptions!$D5</f>
        <v>2000</v>
      </c>
      <c r="AC12" s="9">
        <f>Assumptions!$D5</f>
        <v>2000</v>
      </c>
      <c r="AD12" s="9">
        <f>Assumptions!$D5</f>
        <v>2000</v>
      </c>
      <c r="AE12" s="9">
        <f>Assumptions!$D5</f>
        <v>2000</v>
      </c>
    </row>
    <row r="13">
      <c r="A13" s="17" t="str">
        <f t="shared" si="2"/>
        <v>Online customers</v>
      </c>
      <c r="B13" s="9">
        <f>Assumptions!$F5</f>
        <v>200</v>
      </c>
      <c r="C13" s="9">
        <f>Assumptions!$F5</f>
        <v>200</v>
      </c>
      <c r="D13" s="9">
        <f>Assumptions!$F5</f>
        <v>200</v>
      </c>
      <c r="E13" s="9">
        <f>Assumptions!$F5</f>
        <v>200</v>
      </c>
      <c r="F13" s="9">
        <f>Assumptions!$F5</f>
        <v>200</v>
      </c>
      <c r="G13" s="9">
        <f>Assumptions!$F5</f>
        <v>200</v>
      </c>
      <c r="H13" s="9">
        <f>Assumptions!$F5</f>
        <v>200</v>
      </c>
      <c r="I13" s="9">
        <f>Assumptions!$F5</f>
        <v>200</v>
      </c>
      <c r="J13" s="9">
        <f>Assumptions!$F5</f>
        <v>200</v>
      </c>
      <c r="K13" s="9">
        <f>Assumptions!$F5</f>
        <v>200</v>
      </c>
      <c r="L13" s="9">
        <f>Assumptions!$F5</f>
        <v>200</v>
      </c>
      <c r="M13" s="9">
        <f>Assumptions!$F5</f>
        <v>200</v>
      </c>
      <c r="N13" s="9">
        <f>Assumptions!$F5</f>
        <v>200</v>
      </c>
      <c r="O13" s="9">
        <f>Assumptions!$F5</f>
        <v>200</v>
      </c>
      <c r="P13" s="9">
        <f>Assumptions!$F5</f>
        <v>200</v>
      </c>
      <c r="Q13" s="9">
        <f>Assumptions!$F5</f>
        <v>200</v>
      </c>
      <c r="R13" s="9">
        <f>Assumptions!$F5</f>
        <v>200</v>
      </c>
      <c r="S13" s="9">
        <f>Assumptions!$F5</f>
        <v>200</v>
      </c>
      <c r="T13" s="9">
        <f>Assumptions!$F5</f>
        <v>200</v>
      </c>
      <c r="U13" s="9">
        <f>Assumptions!$F5</f>
        <v>200</v>
      </c>
      <c r="V13" s="9">
        <f>Assumptions!$F5</f>
        <v>200</v>
      </c>
      <c r="W13" s="9">
        <f>Assumptions!$F5</f>
        <v>200</v>
      </c>
      <c r="X13" s="9">
        <f>Assumptions!$F5</f>
        <v>200</v>
      </c>
      <c r="Y13" s="9">
        <f>Assumptions!$F5</f>
        <v>200</v>
      </c>
      <c r="Z13" s="9">
        <f>Assumptions!$F5</f>
        <v>200</v>
      </c>
      <c r="AA13" s="9">
        <f>Assumptions!$F5</f>
        <v>200</v>
      </c>
      <c r="AB13" s="9">
        <f>Assumptions!$F5</f>
        <v>200</v>
      </c>
      <c r="AC13" s="9">
        <f>Assumptions!$F5</f>
        <v>200</v>
      </c>
      <c r="AD13" s="9">
        <f>Assumptions!$F5</f>
        <v>200</v>
      </c>
      <c r="AE13" s="9">
        <f>Assumptions!$F5</f>
        <v>200</v>
      </c>
    </row>
    <row r="14">
      <c r="A14" s="17" t="str">
        <f t="shared" si="2"/>
        <v>Corporate customers</v>
      </c>
      <c r="B14" s="9">
        <f>Assumptions!$H5</f>
        <v>200</v>
      </c>
      <c r="C14" s="9">
        <f>Assumptions!$H5</f>
        <v>200</v>
      </c>
      <c r="D14" s="9">
        <f>Assumptions!$H5</f>
        <v>200</v>
      </c>
      <c r="E14" s="9">
        <f>Assumptions!$H5</f>
        <v>200</v>
      </c>
      <c r="F14" s="9">
        <f>Assumptions!$H5</f>
        <v>200</v>
      </c>
      <c r="G14" s="9">
        <f>Assumptions!$H5</f>
        <v>200</v>
      </c>
      <c r="H14" s="9">
        <f>Assumptions!$H5</f>
        <v>200</v>
      </c>
      <c r="I14" s="9">
        <f>Assumptions!$H5</f>
        <v>200</v>
      </c>
      <c r="J14" s="9">
        <f>Assumptions!$H5</f>
        <v>200</v>
      </c>
      <c r="K14" s="9">
        <f>Assumptions!$H5</f>
        <v>200</v>
      </c>
      <c r="L14" s="9">
        <f>Assumptions!$H5</f>
        <v>200</v>
      </c>
      <c r="M14" s="9">
        <f>Assumptions!$H5</f>
        <v>200</v>
      </c>
      <c r="N14" s="9">
        <f>Assumptions!$H5</f>
        <v>200</v>
      </c>
      <c r="O14" s="9">
        <f>Assumptions!$H5</f>
        <v>200</v>
      </c>
      <c r="P14" s="9">
        <f>Assumptions!$H5</f>
        <v>200</v>
      </c>
      <c r="Q14" s="9">
        <f>Assumptions!$H5</f>
        <v>200</v>
      </c>
      <c r="R14" s="9">
        <f>Assumptions!$H5</f>
        <v>200</v>
      </c>
      <c r="S14" s="9">
        <f>Assumptions!$H5</f>
        <v>200</v>
      </c>
      <c r="T14" s="9">
        <f>Assumptions!$H5</f>
        <v>200</v>
      </c>
      <c r="U14" s="9">
        <f>Assumptions!$H5</f>
        <v>200</v>
      </c>
      <c r="V14" s="9">
        <f>Assumptions!$H5</f>
        <v>200</v>
      </c>
      <c r="W14" s="9">
        <f>Assumptions!$H5</f>
        <v>200</v>
      </c>
      <c r="X14" s="9">
        <f>Assumptions!$H5</f>
        <v>200</v>
      </c>
      <c r="Y14" s="9">
        <f>Assumptions!$H5</f>
        <v>200</v>
      </c>
      <c r="Z14" s="9">
        <f>Assumptions!$H5</f>
        <v>200</v>
      </c>
      <c r="AA14" s="9">
        <f>Assumptions!$H5</f>
        <v>200</v>
      </c>
      <c r="AB14" s="9">
        <f>Assumptions!$H5</f>
        <v>200</v>
      </c>
      <c r="AC14" s="9">
        <f>Assumptions!$H5</f>
        <v>200</v>
      </c>
      <c r="AD14" s="9">
        <f>Assumptions!$H5</f>
        <v>200</v>
      </c>
      <c r="AE14" s="9">
        <f>Assumptions!$H5</f>
        <v>200</v>
      </c>
    </row>
    <row r="15">
      <c r="A15" s="15" t="str">
        <f t="shared" si="2"/>
        <v>Total Sales</v>
      </c>
      <c r="B15" s="9">
        <f t="shared" ref="B15:AE15" si="3">sum(B11:B14)</f>
        <v>3400</v>
      </c>
      <c r="C15" s="9">
        <f t="shared" si="3"/>
        <v>3400</v>
      </c>
      <c r="D15" s="9">
        <f t="shared" si="3"/>
        <v>3400</v>
      </c>
      <c r="E15" s="9">
        <f t="shared" si="3"/>
        <v>3400</v>
      </c>
      <c r="F15" s="9">
        <f t="shared" si="3"/>
        <v>3400</v>
      </c>
      <c r="G15" s="9">
        <f t="shared" si="3"/>
        <v>3400</v>
      </c>
      <c r="H15" s="9">
        <f t="shared" si="3"/>
        <v>3400</v>
      </c>
      <c r="I15" s="9">
        <f t="shared" si="3"/>
        <v>3400</v>
      </c>
      <c r="J15" s="9">
        <f t="shared" si="3"/>
        <v>3400</v>
      </c>
      <c r="K15" s="9">
        <f t="shared" si="3"/>
        <v>3400</v>
      </c>
      <c r="L15" s="9">
        <f t="shared" si="3"/>
        <v>3400</v>
      </c>
      <c r="M15" s="9">
        <f t="shared" si="3"/>
        <v>3400</v>
      </c>
      <c r="N15" s="9">
        <f t="shared" si="3"/>
        <v>3400</v>
      </c>
      <c r="O15" s="9">
        <f t="shared" si="3"/>
        <v>3400</v>
      </c>
      <c r="P15" s="9">
        <f t="shared" si="3"/>
        <v>3400</v>
      </c>
      <c r="Q15" s="9">
        <f t="shared" si="3"/>
        <v>3400</v>
      </c>
      <c r="R15" s="9">
        <f t="shared" si="3"/>
        <v>3400</v>
      </c>
      <c r="S15" s="9">
        <f t="shared" si="3"/>
        <v>3400</v>
      </c>
      <c r="T15" s="9">
        <f t="shared" si="3"/>
        <v>3400</v>
      </c>
      <c r="U15" s="9">
        <f t="shared" si="3"/>
        <v>3400</v>
      </c>
      <c r="V15" s="9">
        <f t="shared" si="3"/>
        <v>3400</v>
      </c>
      <c r="W15" s="9">
        <f t="shared" si="3"/>
        <v>3400</v>
      </c>
      <c r="X15" s="9">
        <f t="shared" si="3"/>
        <v>3400</v>
      </c>
      <c r="Y15" s="9">
        <f t="shared" si="3"/>
        <v>3400</v>
      </c>
      <c r="Z15" s="9">
        <f t="shared" si="3"/>
        <v>3400</v>
      </c>
      <c r="AA15" s="9">
        <f t="shared" si="3"/>
        <v>3400</v>
      </c>
      <c r="AB15" s="9">
        <f t="shared" si="3"/>
        <v>3400</v>
      </c>
      <c r="AC15" s="9">
        <f t="shared" si="3"/>
        <v>3400</v>
      </c>
      <c r="AD15" s="9">
        <f t="shared" si="3"/>
        <v>3400</v>
      </c>
      <c r="AE15" s="9">
        <f t="shared" si="3"/>
        <v>3400</v>
      </c>
    </row>
    <row r="16">
      <c r="A16" s="17"/>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row>
    <row r="17">
      <c r="A17" s="15" t="s">
        <v>119</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8">
      <c r="A18" s="9" t="str">
        <f>Assumptions!A11</f>
        <v>Cotton fabric</v>
      </c>
      <c r="B18" s="18">
        <f>B$8*Assumptions!$B11/1000</f>
        <v>1440</v>
      </c>
      <c r="C18" s="18">
        <f>C$8*Assumptions!$B11/1000</f>
        <v>1440</v>
      </c>
      <c r="D18" s="18">
        <f>D$8*Assumptions!$B11/1000</f>
        <v>1440</v>
      </c>
      <c r="E18" s="18">
        <f>E$8*Assumptions!$B11/1000</f>
        <v>1440</v>
      </c>
      <c r="F18" s="18">
        <f>F$8*Assumptions!$B11/1000</f>
        <v>1440</v>
      </c>
      <c r="G18" s="18">
        <f>G$8*Assumptions!$B11/1000</f>
        <v>1440</v>
      </c>
      <c r="H18" s="18">
        <f>H$8*Assumptions!$B11/1000</f>
        <v>1440</v>
      </c>
      <c r="I18" s="18">
        <f>I$8*Assumptions!$B11/1000</f>
        <v>1440</v>
      </c>
      <c r="J18" s="18">
        <f>J$8*Assumptions!$B11/1000</f>
        <v>1440</v>
      </c>
      <c r="K18" s="18">
        <f>K$8*Assumptions!$B11/1000</f>
        <v>1440</v>
      </c>
      <c r="L18" s="18">
        <f>L$8*Assumptions!$B11/1000</f>
        <v>1440</v>
      </c>
      <c r="M18" s="18">
        <f>M$8*Assumptions!$B11/1000</f>
        <v>1440</v>
      </c>
      <c r="N18" s="18">
        <f>N$8*Assumptions!$B11/1000</f>
        <v>1440</v>
      </c>
      <c r="O18" s="18">
        <f>O$8*Assumptions!$B11/1000</f>
        <v>1440</v>
      </c>
      <c r="P18" s="18">
        <f>P$8*Assumptions!$B11/1000</f>
        <v>1440</v>
      </c>
      <c r="Q18" s="18">
        <f>Q$8*Assumptions!$B11/1000</f>
        <v>1440</v>
      </c>
      <c r="R18" s="18">
        <f>R$8*Assumptions!$B11/1000</f>
        <v>1440</v>
      </c>
      <c r="S18" s="18">
        <f>S$8*Assumptions!$B11/1000</f>
        <v>1440</v>
      </c>
      <c r="T18" s="18">
        <f>T$8*Assumptions!$B11/1000</f>
        <v>1440</v>
      </c>
      <c r="U18" s="18">
        <f>U$8*Assumptions!$B11/1000</f>
        <v>1440</v>
      </c>
      <c r="V18" s="18">
        <f>V$8*Assumptions!$B11/1000</f>
        <v>1440</v>
      </c>
      <c r="W18" s="18">
        <f>W$8*Assumptions!$B11/1000</f>
        <v>1440</v>
      </c>
      <c r="X18" s="18">
        <f>X$8*Assumptions!$B11/1000</f>
        <v>1440</v>
      </c>
      <c r="Y18" s="18">
        <f>Y$8*Assumptions!$B11/1000</f>
        <v>1440</v>
      </c>
      <c r="Z18" s="18">
        <f>Z$8*Assumptions!$B11/1000</f>
        <v>1440</v>
      </c>
      <c r="AA18" s="18">
        <f>AA$8*Assumptions!$B11/1000</f>
        <v>1440</v>
      </c>
      <c r="AB18" s="18">
        <f>AB$8*Assumptions!$B11/1000</f>
        <v>1440</v>
      </c>
      <c r="AC18" s="18">
        <f>AC$8*Assumptions!$B11/1000</f>
        <v>1440</v>
      </c>
      <c r="AD18" s="18">
        <f>AD$8*Assumptions!$B11/1000</f>
        <v>1440</v>
      </c>
      <c r="AE18" s="18">
        <f>AE$8*Assumptions!$B11/1000</f>
        <v>1440</v>
      </c>
    </row>
    <row r="19">
      <c r="A19" s="9" t="str">
        <f>Assumptions!A12</f>
        <v>Thread</v>
      </c>
      <c r="B19" s="18">
        <f>B$8*Assumptions!$B12/1000</f>
        <v>450</v>
      </c>
      <c r="C19" s="18">
        <f>C$8*Assumptions!$B12/1000</f>
        <v>450</v>
      </c>
      <c r="D19" s="18">
        <f>D$8*Assumptions!$B12/1000</f>
        <v>450</v>
      </c>
      <c r="E19" s="18">
        <f>E$8*Assumptions!$B12/1000</f>
        <v>450</v>
      </c>
      <c r="F19" s="18">
        <f>F$8*Assumptions!$B12/1000</f>
        <v>450</v>
      </c>
      <c r="G19" s="18">
        <f>G$8*Assumptions!$B12/1000</f>
        <v>450</v>
      </c>
      <c r="H19" s="18">
        <f>H$8*Assumptions!$B12/1000</f>
        <v>450</v>
      </c>
      <c r="I19" s="18">
        <f>I$8*Assumptions!$B12/1000</f>
        <v>450</v>
      </c>
      <c r="J19" s="18">
        <f>J$8*Assumptions!$B12/1000</f>
        <v>450</v>
      </c>
      <c r="K19" s="18">
        <f>K$8*Assumptions!$B12/1000</f>
        <v>450</v>
      </c>
      <c r="L19" s="18">
        <f>L$8*Assumptions!$B12/1000</f>
        <v>450</v>
      </c>
      <c r="M19" s="18">
        <f>M$8*Assumptions!$B12/1000</f>
        <v>450</v>
      </c>
      <c r="N19" s="18">
        <f>N$8*Assumptions!$B12/1000</f>
        <v>450</v>
      </c>
      <c r="O19" s="18">
        <f>O$8*Assumptions!$B12/1000</f>
        <v>450</v>
      </c>
      <c r="P19" s="18">
        <f>P$8*Assumptions!$B12/1000</f>
        <v>450</v>
      </c>
      <c r="Q19" s="18">
        <f>Q$8*Assumptions!$B12/1000</f>
        <v>450</v>
      </c>
      <c r="R19" s="18">
        <f>R$8*Assumptions!$B12/1000</f>
        <v>450</v>
      </c>
      <c r="S19" s="18">
        <f>S$8*Assumptions!$B12/1000</f>
        <v>450</v>
      </c>
      <c r="T19" s="18">
        <f>T$8*Assumptions!$B12/1000</f>
        <v>450</v>
      </c>
      <c r="U19" s="18">
        <f>U$8*Assumptions!$B12/1000</f>
        <v>450</v>
      </c>
      <c r="V19" s="18">
        <f>V$8*Assumptions!$B12/1000</f>
        <v>450</v>
      </c>
      <c r="W19" s="18">
        <f>W$8*Assumptions!$B12/1000</f>
        <v>450</v>
      </c>
      <c r="X19" s="18">
        <f>X$8*Assumptions!$B12/1000</f>
        <v>450</v>
      </c>
      <c r="Y19" s="18">
        <f>Y$8*Assumptions!$B12/1000</f>
        <v>450</v>
      </c>
      <c r="Z19" s="18">
        <f>Z$8*Assumptions!$B12/1000</f>
        <v>450</v>
      </c>
      <c r="AA19" s="18">
        <f>AA$8*Assumptions!$B12/1000</f>
        <v>450</v>
      </c>
      <c r="AB19" s="18">
        <f>AB$8*Assumptions!$B12/1000</f>
        <v>450</v>
      </c>
      <c r="AC19" s="18">
        <f>AC$8*Assumptions!$B12/1000</f>
        <v>450</v>
      </c>
      <c r="AD19" s="18">
        <f>AD$8*Assumptions!$B12/1000</f>
        <v>450</v>
      </c>
      <c r="AE19" s="18">
        <f>AE$8*Assumptions!$B12/1000</f>
        <v>450</v>
      </c>
    </row>
    <row r="20">
      <c r="A20" s="9" t="str">
        <f>Assumptions!A13</f>
        <v>Dye</v>
      </c>
      <c r="B20" s="18">
        <f>B$8*Assumptions!$B13/1000</f>
        <v>90</v>
      </c>
      <c r="C20" s="18">
        <f>C$8*Assumptions!$B13/1000</f>
        <v>90</v>
      </c>
      <c r="D20" s="18">
        <f>D$8*Assumptions!$B13/1000</f>
        <v>90</v>
      </c>
      <c r="E20" s="18">
        <f>E$8*Assumptions!$B13/1000</f>
        <v>90</v>
      </c>
      <c r="F20" s="18">
        <f>F$8*Assumptions!$B13/1000</f>
        <v>90</v>
      </c>
      <c r="G20" s="18">
        <f>G$8*Assumptions!$B13/1000</f>
        <v>90</v>
      </c>
      <c r="H20" s="18">
        <f>H$8*Assumptions!$B13/1000</f>
        <v>90</v>
      </c>
      <c r="I20" s="18">
        <f>I$8*Assumptions!$B13/1000</f>
        <v>90</v>
      </c>
      <c r="J20" s="18">
        <f>J$8*Assumptions!$B13/1000</f>
        <v>90</v>
      </c>
      <c r="K20" s="18">
        <f>K$8*Assumptions!$B13/1000</f>
        <v>90</v>
      </c>
      <c r="L20" s="18">
        <f>L$8*Assumptions!$B13/1000</f>
        <v>90</v>
      </c>
      <c r="M20" s="18">
        <f>M$8*Assumptions!$B13/1000</f>
        <v>90</v>
      </c>
      <c r="N20" s="18">
        <f>N$8*Assumptions!$B13/1000</f>
        <v>90</v>
      </c>
      <c r="O20" s="18">
        <f>O$8*Assumptions!$B13/1000</f>
        <v>90</v>
      </c>
      <c r="P20" s="18">
        <f>P$8*Assumptions!$B13/1000</f>
        <v>90</v>
      </c>
      <c r="Q20" s="18">
        <f>Q$8*Assumptions!$B13/1000</f>
        <v>90</v>
      </c>
      <c r="R20" s="18">
        <f>R$8*Assumptions!$B13/1000</f>
        <v>90</v>
      </c>
      <c r="S20" s="18">
        <f>S$8*Assumptions!$B13/1000</f>
        <v>90</v>
      </c>
      <c r="T20" s="18">
        <f>T$8*Assumptions!$B13/1000</f>
        <v>90</v>
      </c>
      <c r="U20" s="18">
        <f>U$8*Assumptions!$B13/1000</f>
        <v>90</v>
      </c>
      <c r="V20" s="18">
        <f>V$8*Assumptions!$B13/1000</f>
        <v>90</v>
      </c>
      <c r="W20" s="18">
        <f>W$8*Assumptions!$B13/1000</f>
        <v>90</v>
      </c>
      <c r="X20" s="18">
        <f>X$8*Assumptions!$B13/1000</f>
        <v>90</v>
      </c>
      <c r="Y20" s="18">
        <f>Y$8*Assumptions!$B13/1000</f>
        <v>90</v>
      </c>
      <c r="Z20" s="18">
        <f>Z$8*Assumptions!$B13/1000</f>
        <v>90</v>
      </c>
      <c r="AA20" s="18">
        <f>AA$8*Assumptions!$B13/1000</f>
        <v>90</v>
      </c>
      <c r="AB20" s="18">
        <f>AB$8*Assumptions!$B13/1000</f>
        <v>90</v>
      </c>
      <c r="AC20" s="18">
        <f>AC$8*Assumptions!$B13/1000</f>
        <v>90</v>
      </c>
      <c r="AD20" s="18">
        <f>AD$8*Assumptions!$B13/1000</f>
        <v>90</v>
      </c>
      <c r="AE20" s="18">
        <f>AE$8*Assumptions!$B13/1000</f>
        <v>90</v>
      </c>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row>
    <row r="22">
      <c r="A22" s="15" t="s">
        <v>119</v>
      </c>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row>
    <row r="23">
      <c r="A23" s="9" t="str">
        <f t="shared" ref="A23:A25" si="4">A18</f>
        <v>Cotton fabric</v>
      </c>
      <c r="B23" s="18">
        <f>B$15*Assumptions!$C11/1000</f>
        <v>850</v>
      </c>
      <c r="C23" s="18">
        <f>C$15*Assumptions!$C11/1000</f>
        <v>850</v>
      </c>
      <c r="D23" s="18">
        <f>D$15*Assumptions!$C11/1000</f>
        <v>850</v>
      </c>
      <c r="E23" s="18">
        <f>E$15*Assumptions!$C11/1000</f>
        <v>850</v>
      </c>
      <c r="F23" s="18">
        <f>F$15*Assumptions!$C11/1000</f>
        <v>850</v>
      </c>
      <c r="G23" s="18">
        <f>G$15*Assumptions!$C11/1000</f>
        <v>850</v>
      </c>
      <c r="H23" s="18">
        <f>H$15*Assumptions!$C11/1000</f>
        <v>850</v>
      </c>
      <c r="I23" s="18">
        <f>I$15*Assumptions!$C11/1000</f>
        <v>850</v>
      </c>
      <c r="J23" s="18">
        <f>J$15*Assumptions!$C11/1000</f>
        <v>850</v>
      </c>
      <c r="K23" s="18">
        <f>K$15*Assumptions!$C11/1000</f>
        <v>850</v>
      </c>
      <c r="L23" s="18">
        <f>L$15*Assumptions!$C11/1000</f>
        <v>850</v>
      </c>
      <c r="M23" s="18">
        <f>M$15*Assumptions!$C11/1000</f>
        <v>850</v>
      </c>
      <c r="N23" s="18">
        <f>N$15*Assumptions!$C11/1000</f>
        <v>850</v>
      </c>
      <c r="O23" s="18">
        <f>O$15*Assumptions!$C11/1000</f>
        <v>850</v>
      </c>
      <c r="P23" s="18">
        <f>P$15*Assumptions!$C11/1000</f>
        <v>850</v>
      </c>
      <c r="Q23" s="18">
        <f>Q$15*Assumptions!$C11/1000</f>
        <v>850</v>
      </c>
      <c r="R23" s="18">
        <f>R$15*Assumptions!$C11/1000</f>
        <v>850</v>
      </c>
      <c r="S23" s="18">
        <f>S$15*Assumptions!$C11/1000</f>
        <v>850</v>
      </c>
      <c r="T23" s="18">
        <f>T$15*Assumptions!$C11/1000</f>
        <v>850</v>
      </c>
      <c r="U23" s="18">
        <f>U$15*Assumptions!$C11/1000</f>
        <v>850</v>
      </c>
      <c r="V23" s="18">
        <f>V$15*Assumptions!$C11/1000</f>
        <v>850</v>
      </c>
      <c r="W23" s="18">
        <f>W$15*Assumptions!$C11/1000</f>
        <v>850</v>
      </c>
      <c r="X23" s="18">
        <f>X$15*Assumptions!$C11/1000</f>
        <v>850</v>
      </c>
      <c r="Y23" s="18">
        <f>Y$15*Assumptions!$C11/1000</f>
        <v>850</v>
      </c>
      <c r="Z23" s="18">
        <f>Z$15*Assumptions!$C11/1000</f>
        <v>850</v>
      </c>
      <c r="AA23" s="18">
        <f>AA$15*Assumptions!$C11/1000</f>
        <v>850</v>
      </c>
      <c r="AB23" s="18">
        <f>AB$15*Assumptions!$C11/1000</f>
        <v>850</v>
      </c>
      <c r="AC23" s="18">
        <f>AC$15*Assumptions!$C11/1000</f>
        <v>850</v>
      </c>
      <c r="AD23" s="18">
        <f>AD$15*Assumptions!$C11/1000</f>
        <v>850</v>
      </c>
      <c r="AE23" s="18">
        <f>AE$15*Assumptions!$C11/1000</f>
        <v>850</v>
      </c>
    </row>
    <row r="24">
      <c r="A24" s="9" t="str">
        <f t="shared" si="4"/>
        <v>Thread</v>
      </c>
      <c r="B24" s="18">
        <f>B$15*Assumptions!$C12/1000</f>
        <v>170</v>
      </c>
      <c r="C24" s="18">
        <f>C$15*Assumptions!$C12/1000</f>
        <v>170</v>
      </c>
      <c r="D24" s="18">
        <f>D$15*Assumptions!$C12/1000</f>
        <v>170</v>
      </c>
      <c r="E24" s="18">
        <f>E$15*Assumptions!$C12/1000</f>
        <v>170</v>
      </c>
      <c r="F24" s="18">
        <f>F$15*Assumptions!$C12/1000</f>
        <v>170</v>
      </c>
      <c r="G24" s="18">
        <f>G$15*Assumptions!$C12/1000</f>
        <v>170</v>
      </c>
      <c r="H24" s="18">
        <f>H$15*Assumptions!$C12/1000</f>
        <v>170</v>
      </c>
      <c r="I24" s="18">
        <f>I$15*Assumptions!$C12/1000</f>
        <v>170</v>
      </c>
      <c r="J24" s="18">
        <f>J$15*Assumptions!$C12/1000</f>
        <v>170</v>
      </c>
      <c r="K24" s="18">
        <f>K$15*Assumptions!$C12/1000</f>
        <v>170</v>
      </c>
      <c r="L24" s="18">
        <f>L$15*Assumptions!$C12/1000</f>
        <v>170</v>
      </c>
      <c r="M24" s="18">
        <f>M$15*Assumptions!$C12/1000</f>
        <v>170</v>
      </c>
      <c r="N24" s="18">
        <f>N$15*Assumptions!$C12/1000</f>
        <v>170</v>
      </c>
      <c r="O24" s="18">
        <f>O$15*Assumptions!$C12/1000</f>
        <v>170</v>
      </c>
      <c r="P24" s="18">
        <f>P$15*Assumptions!$C12/1000</f>
        <v>170</v>
      </c>
      <c r="Q24" s="18">
        <f>Q$15*Assumptions!$C12/1000</f>
        <v>170</v>
      </c>
      <c r="R24" s="18">
        <f>R$15*Assumptions!$C12/1000</f>
        <v>170</v>
      </c>
      <c r="S24" s="18">
        <f>S$15*Assumptions!$C12/1000</f>
        <v>170</v>
      </c>
      <c r="T24" s="18">
        <f>T$15*Assumptions!$C12/1000</f>
        <v>170</v>
      </c>
      <c r="U24" s="18">
        <f>U$15*Assumptions!$C12/1000</f>
        <v>170</v>
      </c>
      <c r="V24" s="18">
        <f>V$15*Assumptions!$C12/1000</f>
        <v>170</v>
      </c>
      <c r="W24" s="18">
        <f>W$15*Assumptions!$C12/1000</f>
        <v>170</v>
      </c>
      <c r="X24" s="18">
        <f>X$15*Assumptions!$C12/1000</f>
        <v>170</v>
      </c>
      <c r="Y24" s="18">
        <f>Y$15*Assumptions!$C12/1000</f>
        <v>170</v>
      </c>
      <c r="Z24" s="18">
        <f>Z$15*Assumptions!$C12/1000</f>
        <v>170</v>
      </c>
      <c r="AA24" s="18">
        <f>AA$15*Assumptions!$C12/1000</f>
        <v>170</v>
      </c>
      <c r="AB24" s="18">
        <f>AB$15*Assumptions!$C12/1000</f>
        <v>170</v>
      </c>
      <c r="AC24" s="18">
        <f>AC$15*Assumptions!$C12/1000</f>
        <v>170</v>
      </c>
      <c r="AD24" s="18">
        <f>AD$15*Assumptions!$C12/1000</f>
        <v>170</v>
      </c>
      <c r="AE24" s="18">
        <f>AE$15*Assumptions!$C12/1000</f>
        <v>170</v>
      </c>
    </row>
    <row r="25">
      <c r="A25" s="9" t="str">
        <f t="shared" si="4"/>
        <v>Dye</v>
      </c>
      <c r="B25" s="18">
        <f>B$15*Assumptions!$C13/1000</f>
        <v>34</v>
      </c>
      <c r="C25" s="18">
        <f>C$15*Assumptions!$C13/1000</f>
        <v>34</v>
      </c>
      <c r="D25" s="18">
        <f>D$15*Assumptions!$C13/1000</f>
        <v>34</v>
      </c>
      <c r="E25" s="18">
        <f>E$15*Assumptions!$C13/1000</f>
        <v>34</v>
      </c>
      <c r="F25" s="18">
        <f>F$15*Assumptions!$C13/1000</f>
        <v>34</v>
      </c>
      <c r="G25" s="18">
        <f>G$15*Assumptions!$C13/1000</f>
        <v>34</v>
      </c>
      <c r="H25" s="18">
        <f>H$15*Assumptions!$C13/1000</f>
        <v>34</v>
      </c>
      <c r="I25" s="18">
        <f>I$15*Assumptions!$C13/1000</f>
        <v>34</v>
      </c>
      <c r="J25" s="18">
        <f>J$15*Assumptions!$C13/1000</f>
        <v>34</v>
      </c>
      <c r="K25" s="18">
        <f>K$15*Assumptions!$C13/1000</f>
        <v>34</v>
      </c>
      <c r="L25" s="18">
        <f>L$15*Assumptions!$C13/1000</f>
        <v>34</v>
      </c>
      <c r="M25" s="18">
        <f>M$15*Assumptions!$C13/1000</f>
        <v>34</v>
      </c>
      <c r="N25" s="18">
        <f>N$15*Assumptions!$C13/1000</f>
        <v>34</v>
      </c>
      <c r="O25" s="18">
        <f>O$15*Assumptions!$C13/1000</f>
        <v>34</v>
      </c>
      <c r="P25" s="18">
        <f>P$15*Assumptions!$C13/1000</f>
        <v>34</v>
      </c>
      <c r="Q25" s="18">
        <f>Q$15*Assumptions!$C13/1000</f>
        <v>34</v>
      </c>
      <c r="R25" s="18">
        <f>R$15*Assumptions!$C13/1000</f>
        <v>34</v>
      </c>
      <c r="S25" s="18">
        <f>S$15*Assumptions!$C13/1000</f>
        <v>34</v>
      </c>
      <c r="T25" s="18">
        <f>T$15*Assumptions!$C13/1000</f>
        <v>34</v>
      </c>
      <c r="U25" s="18">
        <f>U$15*Assumptions!$C13/1000</f>
        <v>34</v>
      </c>
      <c r="V25" s="18">
        <f>V$15*Assumptions!$C13/1000</f>
        <v>34</v>
      </c>
      <c r="W25" s="18">
        <f>W$15*Assumptions!$C13/1000</f>
        <v>34</v>
      </c>
      <c r="X25" s="18">
        <f>X$15*Assumptions!$C13/1000</f>
        <v>34</v>
      </c>
      <c r="Y25" s="18">
        <f>Y$15*Assumptions!$C13/1000</f>
        <v>34</v>
      </c>
      <c r="Z25" s="18">
        <f>Z$15*Assumptions!$C13/1000</f>
        <v>34</v>
      </c>
      <c r="AA25" s="18">
        <f>AA$15*Assumptions!$C13/1000</f>
        <v>34</v>
      </c>
      <c r="AB25" s="18">
        <f>AB$15*Assumptions!$C13/1000</f>
        <v>34</v>
      </c>
      <c r="AC25" s="18">
        <f>AC$15*Assumptions!$C13/1000</f>
        <v>34</v>
      </c>
      <c r="AD25" s="18">
        <f>AD$15*Assumptions!$C13/1000</f>
        <v>34</v>
      </c>
      <c r="AE25" s="18">
        <f>AE$15*Assumptions!$C13/1000</f>
        <v>34</v>
      </c>
    </row>
    <row r="26">
      <c r="A26" s="14"/>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row>
    <row r="27">
      <c r="A27" s="14" t="s">
        <v>120</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row>
    <row r="28">
      <c r="A28" s="9" t="str">
        <f t="shared" ref="A28:A30" si="5">A18</f>
        <v>Cotton fabric</v>
      </c>
      <c r="B28" s="18">
        <f>Assumptions!$B25</f>
        <v>10000</v>
      </c>
      <c r="C28" s="18">
        <f>Assumptions!$B25</f>
        <v>10000</v>
      </c>
      <c r="D28" s="18">
        <f>Assumptions!$B25</f>
        <v>10000</v>
      </c>
      <c r="E28" s="18">
        <f>Assumptions!$B25</f>
        <v>10000</v>
      </c>
      <c r="F28" s="18">
        <f>Assumptions!$B25</f>
        <v>10000</v>
      </c>
      <c r="G28" s="18">
        <f>Assumptions!$B25</f>
        <v>10000</v>
      </c>
      <c r="H28" s="18">
        <f>Assumptions!$B25</f>
        <v>10000</v>
      </c>
      <c r="I28" s="18">
        <f>Assumptions!$B25</f>
        <v>10000</v>
      </c>
      <c r="J28" s="18">
        <f>Assumptions!$B25</f>
        <v>10000</v>
      </c>
      <c r="K28" s="18">
        <f>Assumptions!$B25</f>
        <v>10000</v>
      </c>
      <c r="L28" s="18">
        <f>Assumptions!$B25</f>
        <v>10000</v>
      </c>
      <c r="M28" s="18">
        <f>Assumptions!$B25</f>
        <v>10000</v>
      </c>
      <c r="N28" s="18">
        <f>Assumptions!$B25</f>
        <v>10000</v>
      </c>
      <c r="O28" s="18">
        <f>Assumptions!$B25</f>
        <v>10000</v>
      </c>
      <c r="P28" s="18">
        <f>Assumptions!$B25</f>
        <v>10000</v>
      </c>
      <c r="Q28" s="18">
        <f>Assumptions!$B25</f>
        <v>10000</v>
      </c>
      <c r="R28" s="18">
        <f>Assumptions!$B25</f>
        <v>10000</v>
      </c>
      <c r="S28" s="18">
        <f>Assumptions!$B25</f>
        <v>10000</v>
      </c>
      <c r="T28" s="18">
        <f>Assumptions!$B25</f>
        <v>10000</v>
      </c>
      <c r="U28" s="18">
        <f>Assumptions!$B25</f>
        <v>10000</v>
      </c>
      <c r="V28" s="18">
        <f>Assumptions!$B25</f>
        <v>10000</v>
      </c>
      <c r="W28" s="18">
        <f>Assumptions!$B25</f>
        <v>10000</v>
      </c>
      <c r="X28" s="18">
        <f>Assumptions!$B25</f>
        <v>10000</v>
      </c>
      <c r="Y28" s="18">
        <f>Assumptions!$B25</f>
        <v>10000</v>
      </c>
      <c r="Z28" s="18">
        <f>Assumptions!$B25</f>
        <v>10000</v>
      </c>
      <c r="AA28" s="18">
        <f>Assumptions!$B25</f>
        <v>10000</v>
      </c>
      <c r="AB28" s="18">
        <f>Assumptions!$B25</f>
        <v>10000</v>
      </c>
      <c r="AC28" s="18">
        <f>Assumptions!$B25</f>
        <v>10000</v>
      </c>
      <c r="AD28" s="18">
        <f>Assumptions!$B25</f>
        <v>10000</v>
      </c>
      <c r="AE28" s="18">
        <f>Assumptions!$B25</f>
        <v>10000</v>
      </c>
    </row>
    <row r="29">
      <c r="A29" s="9" t="str">
        <f t="shared" si="5"/>
        <v>Thread</v>
      </c>
      <c r="B29" s="18">
        <f>Assumptions!$B26</f>
        <v>2500</v>
      </c>
      <c r="C29" s="18">
        <f>Assumptions!$B26</f>
        <v>2500</v>
      </c>
      <c r="D29" s="18">
        <f>Assumptions!$B26</f>
        <v>2500</v>
      </c>
      <c r="E29" s="18">
        <f>Assumptions!$B26</f>
        <v>2500</v>
      </c>
      <c r="F29" s="18">
        <f>Assumptions!$B26</f>
        <v>2500</v>
      </c>
      <c r="G29" s="18">
        <f>Assumptions!$B26</f>
        <v>2500</v>
      </c>
      <c r="H29" s="18">
        <f>Assumptions!$B26</f>
        <v>2500</v>
      </c>
      <c r="I29" s="18">
        <f>Assumptions!$B26</f>
        <v>2500</v>
      </c>
      <c r="J29" s="18">
        <f>Assumptions!$B26</f>
        <v>2500</v>
      </c>
      <c r="K29" s="18">
        <f>Assumptions!$B26</f>
        <v>2500</v>
      </c>
      <c r="L29" s="18">
        <f>Assumptions!$B26</f>
        <v>2500</v>
      </c>
      <c r="M29" s="18">
        <f>Assumptions!$B26</f>
        <v>2500</v>
      </c>
      <c r="N29" s="18">
        <f>Assumptions!$B26</f>
        <v>2500</v>
      </c>
      <c r="O29" s="18">
        <f>Assumptions!$B26</f>
        <v>2500</v>
      </c>
      <c r="P29" s="18">
        <f>Assumptions!$B26</f>
        <v>2500</v>
      </c>
      <c r="Q29" s="18">
        <f>Assumptions!$B26</f>
        <v>2500</v>
      </c>
      <c r="R29" s="18">
        <f>Assumptions!$B26</f>
        <v>2500</v>
      </c>
      <c r="S29" s="18">
        <f>Assumptions!$B26</f>
        <v>2500</v>
      </c>
      <c r="T29" s="18">
        <f>Assumptions!$B26</f>
        <v>2500</v>
      </c>
      <c r="U29" s="18">
        <f>Assumptions!$B26</f>
        <v>2500</v>
      </c>
      <c r="V29" s="18">
        <f>Assumptions!$B26</f>
        <v>2500</v>
      </c>
      <c r="W29" s="18">
        <f>Assumptions!$B26</f>
        <v>2500</v>
      </c>
      <c r="X29" s="18">
        <f>Assumptions!$B26</f>
        <v>2500</v>
      </c>
      <c r="Y29" s="18">
        <f>Assumptions!$B26</f>
        <v>2500</v>
      </c>
      <c r="Z29" s="18">
        <f>Assumptions!$B26</f>
        <v>2500</v>
      </c>
      <c r="AA29" s="18">
        <f>Assumptions!$B26</f>
        <v>2500</v>
      </c>
      <c r="AB29" s="18">
        <f>Assumptions!$B26</f>
        <v>2500</v>
      </c>
      <c r="AC29" s="18">
        <f>Assumptions!$B26</f>
        <v>2500</v>
      </c>
      <c r="AD29" s="18">
        <f>Assumptions!$B26</f>
        <v>2500</v>
      </c>
      <c r="AE29" s="18">
        <f>Assumptions!$B26</f>
        <v>2500</v>
      </c>
    </row>
    <row r="30">
      <c r="A30" s="9" t="str">
        <f t="shared" si="5"/>
        <v>Dye</v>
      </c>
      <c r="B30" s="18">
        <f>Assumptions!$B27</f>
        <v>700</v>
      </c>
      <c r="C30" s="18">
        <v>0.0</v>
      </c>
      <c r="D30" s="18">
        <f>Assumptions!$B27</f>
        <v>700</v>
      </c>
      <c r="E30" s="18">
        <v>0.0</v>
      </c>
      <c r="F30" s="18">
        <f>Assumptions!$B27</f>
        <v>700</v>
      </c>
      <c r="G30" s="18">
        <v>0.0</v>
      </c>
      <c r="H30" s="18">
        <f>Assumptions!$B27</f>
        <v>700</v>
      </c>
      <c r="I30" s="18">
        <v>0.0</v>
      </c>
      <c r="J30" s="18">
        <f>Assumptions!$B27</f>
        <v>700</v>
      </c>
      <c r="K30" s="18">
        <v>0.0</v>
      </c>
      <c r="L30" s="18">
        <f>Assumptions!$B27</f>
        <v>700</v>
      </c>
      <c r="M30" s="18">
        <v>0.0</v>
      </c>
      <c r="N30" s="18">
        <f>Assumptions!$B27</f>
        <v>700</v>
      </c>
      <c r="O30" s="18">
        <v>0.0</v>
      </c>
      <c r="P30" s="18">
        <f>Assumptions!$B27</f>
        <v>700</v>
      </c>
      <c r="Q30" s="18">
        <v>0.0</v>
      </c>
      <c r="R30" s="18">
        <f>Assumptions!$B27</f>
        <v>700</v>
      </c>
      <c r="S30" s="18">
        <v>0.0</v>
      </c>
      <c r="T30" s="18">
        <f>Assumptions!$B27</f>
        <v>700</v>
      </c>
      <c r="U30" s="18">
        <v>0.0</v>
      </c>
      <c r="V30" s="18">
        <f>Assumptions!$B27</f>
        <v>700</v>
      </c>
      <c r="W30" s="18">
        <v>0.0</v>
      </c>
      <c r="X30" s="18">
        <f>Assumptions!$B27</f>
        <v>700</v>
      </c>
      <c r="Y30" s="18">
        <v>0.0</v>
      </c>
      <c r="Z30" s="18">
        <f>Assumptions!$B27</f>
        <v>700</v>
      </c>
      <c r="AA30" s="18">
        <v>0.0</v>
      </c>
      <c r="AB30" s="18">
        <f>Assumptions!$B27</f>
        <v>700</v>
      </c>
      <c r="AC30" s="18">
        <v>0.0</v>
      </c>
      <c r="AD30" s="18">
        <f>Assumptions!$B27</f>
        <v>700</v>
      </c>
      <c r="AE30" s="18">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c r="B1" s="25" t="s">
        <v>79</v>
      </c>
      <c r="C1" s="25" t="s">
        <v>80</v>
      </c>
      <c r="D1" s="25" t="s">
        <v>81</v>
      </c>
      <c r="E1" s="25" t="s">
        <v>82</v>
      </c>
      <c r="F1" s="25" t="s">
        <v>83</v>
      </c>
      <c r="G1" s="25" t="s">
        <v>84</v>
      </c>
      <c r="H1" s="25" t="s">
        <v>85</v>
      </c>
      <c r="I1" s="25" t="s">
        <v>86</v>
      </c>
      <c r="J1" s="25" t="s">
        <v>87</v>
      </c>
      <c r="K1" s="25" t="s">
        <v>88</v>
      </c>
      <c r="L1" s="25" t="s">
        <v>89</v>
      </c>
      <c r="M1" s="25" t="s">
        <v>90</v>
      </c>
      <c r="N1" s="25" t="s">
        <v>91</v>
      </c>
      <c r="O1" s="25" t="s">
        <v>92</v>
      </c>
      <c r="P1" s="25" t="s">
        <v>93</v>
      </c>
      <c r="Q1" s="25" t="s">
        <v>94</v>
      </c>
      <c r="R1" s="25" t="s">
        <v>95</v>
      </c>
      <c r="S1" s="25" t="s">
        <v>96</v>
      </c>
      <c r="T1" s="25" t="s">
        <v>97</v>
      </c>
      <c r="U1" s="25" t="s">
        <v>98</v>
      </c>
      <c r="V1" s="25" t="s">
        <v>99</v>
      </c>
      <c r="W1" s="25" t="s">
        <v>100</v>
      </c>
      <c r="X1" s="25" t="s">
        <v>101</v>
      </c>
      <c r="Y1" s="25" t="s">
        <v>102</v>
      </c>
      <c r="Z1" s="25" t="s">
        <v>103</v>
      </c>
      <c r="AA1" s="25" t="s">
        <v>104</v>
      </c>
      <c r="AB1" s="25" t="s">
        <v>105</v>
      </c>
      <c r="AC1" s="25" t="s">
        <v>106</v>
      </c>
      <c r="AD1" s="25" t="s">
        <v>107</v>
      </c>
      <c r="AE1" s="25" t="s">
        <v>108</v>
      </c>
    </row>
    <row r="2">
      <c r="A2" s="11" t="s">
        <v>121</v>
      </c>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11" t="str">
        <f>Assumptions!A4&amp;" "&amp;"(in Rs.)"</f>
        <v>Standard T-Shirts (in Rs.)</v>
      </c>
      <c r="B3" s="9"/>
      <c r="C3" s="9"/>
      <c r="D3" s="9"/>
      <c r="E3" s="9"/>
      <c r="F3" s="9"/>
      <c r="G3" s="9"/>
      <c r="H3" s="9"/>
      <c r="I3" s="9"/>
      <c r="J3" s="9"/>
      <c r="K3" s="9"/>
      <c r="L3" s="9"/>
      <c r="M3" s="9"/>
      <c r="N3" s="9"/>
      <c r="O3" s="9"/>
      <c r="P3" s="9"/>
      <c r="Q3" s="9"/>
      <c r="R3" s="9"/>
      <c r="S3" s="9"/>
      <c r="T3" s="9"/>
      <c r="U3" s="9"/>
      <c r="V3" s="9"/>
      <c r="W3" s="9"/>
      <c r="X3" s="9"/>
      <c r="Y3" s="9"/>
      <c r="Z3" s="9"/>
      <c r="AA3" s="9"/>
      <c r="AB3" s="9"/>
      <c r="AC3" s="9"/>
      <c r="AD3" s="9"/>
      <c r="AE3" s="9"/>
    </row>
    <row r="4">
      <c r="A4" s="9" t="str">
        <f>'calc-1'!A4</f>
        <v>Walkin</v>
      </c>
      <c r="B4" s="18">
        <f>'calc-1'!B4*Assumptions!$C$4</f>
        <v>800000</v>
      </c>
      <c r="C4" s="18">
        <f>'calc-1'!C4*Assumptions!$C$4</f>
        <v>800000</v>
      </c>
      <c r="D4" s="18">
        <f>'calc-1'!D4*Assumptions!$C$4</f>
        <v>800000</v>
      </c>
      <c r="E4" s="18">
        <f>'calc-1'!E4*Assumptions!$C$4</f>
        <v>800000</v>
      </c>
      <c r="F4" s="18">
        <f>'calc-1'!F4*Assumptions!$C$4</f>
        <v>800000</v>
      </c>
      <c r="G4" s="18">
        <f>'calc-1'!G4*Assumptions!$C$4</f>
        <v>800000</v>
      </c>
      <c r="H4" s="18">
        <f>'calc-1'!H4*Assumptions!$C$4</f>
        <v>800000</v>
      </c>
      <c r="I4" s="18">
        <f>'calc-1'!I4*Assumptions!$C$4</f>
        <v>800000</v>
      </c>
      <c r="J4" s="18">
        <f>'calc-1'!J4*Assumptions!$C$4</f>
        <v>800000</v>
      </c>
      <c r="K4" s="18">
        <f>'calc-1'!K4*Assumptions!$C$4</f>
        <v>800000</v>
      </c>
      <c r="L4" s="18">
        <f>'calc-1'!L4*Assumptions!$C$4</f>
        <v>800000</v>
      </c>
      <c r="M4" s="18">
        <f>'calc-1'!M4*Assumptions!$C$4</f>
        <v>800000</v>
      </c>
      <c r="N4" s="18">
        <f>'calc-1'!N4*Assumptions!$C$4</f>
        <v>800000</v>
      </c>
      <c r="O4" s="18">
        <f>'calc-1'!O4*Assumptions!$C$4</f>
        <v>800000</v>
      </c>
      <c r="P4" s="18">
        <f>'calc-1'!P4*Assumptions!$C$4</f>
        <v>800000</v>
      </c>
      <c r="Q4" s="18">
        <f>'calc-1'!Q4*Assumptions!$C$4</f>
        <v>800000</v>
      </c>
      <c r="R4" s="18">
        <f>'calc-1'!R4*Assumptions!$C$4</f>
        <v>800000</v>
      </c>
      <c r="S4" s="18">
        <f>'calc-1'!S4*Assumptions!$C$4</f>
        <v>800000</v>
      </c>
      <c r="T4" s="18">
        <f>'calc-1'!T4*Assumptions!$C$4</f>
        <v>800000</v>
      </c>
      <c r="U4" s="18">
        <f>'calc-1'!U4*Assumptions!$C$4</f>
        <v>800000</v>
      </c>
      <c r="V4" s="18">
        <f>'calc-1'!V4*Assumptions!$C$4</f>
        <v>800000</v>
      </c>
      <c r="W4" s="18">
        <f>'calc-1'!W4*Assumptions!$C$4</f>
        <v>800000</v>
      </c>
      <c r="X4" s="18">
        <f>'calc-1'!X4*Assumptions!$C$4</f>
        <v>800000</v>
      </c>
      <c r="Y4" s="18">
        <f>'calc-1'!Y4*Assumptions!$C$4</f>
        <v>800000</v>
      </c>
      <c r="Z4" s="18">
        <f>'calc-1'!Z4*Assumptions!$C$4</f>
        <v>800000</v>
      </c>
      <c r="AA4" s="18">
        <f>'calc-1'!AA4*Assumptions!$C$4</f>
        <v>800000</v>
      </c>
      <c r="AB4" s="18">
        <f>'calc-1'!AB4*Assumptions!$C$4</f>
        <v>800000</v>
      </c>
      <c r="AC4" s="18">
        <f>'calc-1'!AC4*Assumptions!$C$4</f>
        <v>800000</v>
      </c>
      <c r="AD4" s="18">
        <f>'calc-1'!AD4*Assumptions!$C$4</f>
        <v>800000</v>
      </c>
      <c r="AE4" s="18">
        <f>'calc-1'!AE4*Assumptions!$C$4</f>
        <v>800000</v>
      </c>
    </row>
    <row r="5">
      <c r="A5" s="9" t="str">
        <f>'calc-1'!A5</f>
        <v>Wholesale customers</v>
      </c>
      <c r="B5" s="18">
        <f>'calc-1'!B5*Assumptions!$E$4</f>
        <v>1250000</v>
      </c>
      <c r="C5" s="18">
        <f>'calc-1'!C5*Assumptions!$E$4</f>
        <v>1250000</v>
      </c>
      <c r="D5" s="18">
        <f>'calc-1'!D5*Assumptions!$E$4</f>
        <v>1250000</v>
      </c>
      <c r="E5" s="18">
        <f>'calc-1'!E5*Assumptions!$E$4</f>
        <v>1250000</v>
      </c>
      <c r="F5" s="18">
        <f>'calc-1'!F5*Assumptions!$E$4</f>
        <v>1250000</v>
      </c>
      <c r="G5" s="18">
        <f>'calc-1'!G5*Assumptions!$E$4</f>
        <v>1250000</v>
      </c>
      <c r="H5" s="18">
        <f>'calc-1'!H5*Assumptions!$E$4</f>
        <v>1250000</v>
      </c>
      <c r="I5" s="18">
        <f>'calc-1'!I5*Assumptions!$E$4</f>
        <v>1250000</v>
      </c>
      <c r="J5" s="18">
        <f>'calc-1'!J5*Assumptions!$E$4</f>
        <v>1250000</v>
      </c>
      <c r="K5" s="18">
        <f>'calc-1'!K5*Assumptions!$E$4</f>
        <v>1250000</v>
      </c>
      <c r="L5" s="18">
        <f>'calc-1'!L5*Assumptions!$E$4</f>
        <v>1250000</v>
      </c>
      <c r="M5" s="18">
        <f>'calc-1'!M5*Assumptions!$E$4</f>
        <v>1250000</v>
      </c>
      <c r="N5" s="18">
        <f>'calc-1'!N5*Assumptions!$E$4</f>
        <v>1250000</v>
      </c>
      <c r="O5" s="18">
        <f>'calc-1'!O5*Assumptions!$E$4</f>
        <v>1250000</v>
      </c>
      <c r="P5" s="18">
        <f>'calc-1'!P5*Assumptions!$E$4</f>
        <v>1250000</v>
      </c>
      <c r="Q5" s="18">
        <f>'calc-1'!Q5*Assumptions!$E$4</f>
        <v>1250000</v>
      </c>
      <c r="R5" s="18">
        <f>'calc-1'!R5*Assumptions!$E$4</f>
        <v>1250000</v>
      </c>
      <c r="S5" s="18">
        <f>'calc-1'!S5*Assumptions!$E$4</f>
        <v>1250000</v>
      </c>
      <c r="T5" s="18">
        <f>'calc-1'!T5*Assumptions!$E$4</f>
        <v>1250000</v>
      </c>
      <c r="U5" s="18">
        <f>'calc-1'!U5*Assumptions!$E$4</f>
        <v>1250000</v>
      </c>
      <c r="V5" s="18">
        <f>'calc-1'!V5*Assumptions!$E$4</f>
        <v>1250000</v>
      </c>
      <c r="W5" s="18">
        <f>'calc-1'!W5*Assumptions!$E$4</f>
        <v>1250000</v>
      </c>
      <c r="X5" s="18">
        <f>'calc-1'!X5*Assumptions!$E$4</f>
        <v>1250000</v>
      </c>
      <c r="Y5" s="18">
        <f>'calc-1'!Y5*Assumptions!$E$4</f>
        <v>1250000</v>
      </c>
      <c r="Z5" s="18">
        <f>'calc-1'!Z5*Assumptions!$E$4</f>
        <v>1250000</v>
      </c>
      <c r="AA5" s="18">
        <f>'calc-1'!AA5*Assumptions!$E$4</f>
        <v>1250000</v>
      </c>
      <c r="AB5" s="18">
        <f>'calc-1'!AB5*Assumptions!$E$4</f>
        <v>1250000</v>
      </c>
      <c r="AC5" s="18">
        <f>'calc-1'!AC5*Assumptions!$E$4</f>
        <v>1250000</v>
      </c>
      <c r="AD5" s="18">
        <f>'calc-1'!AD5*Assumptions!$E$4</f>
        <v>1250000</v>
      </c>
      <c r="AE5" s="18">
        <f>'calc-1'!AE5*Assumptions!$E$4</f>
        <v>1250000</v>
      </c>
    </row>
    <row r="6">
      <c r="A6" s="9" t="str">
        <f>'calc-1'!A6</f>
        <v>Online customers</v>
      </c>
      <c r="B6" s="18">
        <f>'calc-1'!B6*Assumptions!$G$4</f>
        <v>675000</v>
      </c>
      <c r="C6" s="18">
        <f>'calc-1'!C6*Assumptions!$G$4</f>
        <v>675000</v>
      </c>
      <c r="D6" s="18">
        <f>'calc-1'!D6*Assumptions!$G$4</f>
        <v>675000</v>
      </c>
      <c r="E6" s="18">
        <f>'calc-1'!E6*Assumptions!$G$4</f>
        <v>675000</v>
      </c>
      <c r="F6" s="18">
        <f>'calc-1'!F6*Assumptions!$G$4</f>
        <v>675000</v>
      </c>
      <c r="G6" s="18">
        <f>'calc-1'!G6*Assumptions!$G$4</f>
        <v>675000</v>
      </c>
      <c r="H6" s="18">
        <f>'calc-1'!H6*Assumptions!$G$4</f>
        <v>675000</v>
      </c>
      <c r="I6" s="18">
        <f>'calc-1'!I6*Assumptions!$G$4</f>
        <v>675000</v>
      </c>
      <c r="J6" s="18">
        <f>'calc-1'!J6*Assumptions!$G$4</f>
        <v>675000</v>
      </c>
      <c r="K6" s="18">
        <f>'calc-1'!K6*Assumptions!$G$4</f>
        <v>675000</v>
      </c>
      <c r="L6" s="18">
        <f>'calc-1'!L6*Assumptions!$G$4</f>
        <v>675000</v>
      </c>
      <c r="M6" s="18">
        <f>'calc-1'!M6*Assumptions!$G$4</f>
        <v>675000</v>
      </c>
      <c r="N6" s="18">
        <f>'calc-1'!N6*Assumptions!$G$4</f>
        <v>675000</v>
      </c>
      <c r="O6" s="18">
        <f>'calc-1'!O6*Assumptions!$G$4</f>
        <v>675000</v>
      </c>
      <c r="P6" s="18">
        <f>'calc-1'!P6*Assumptions!$G$4</f>
        <v>675000</v>
      </c>
      <c r="Q6" s="18">
        <f>'calc-1'!Q6*Assumptions!$G$4</f>
        <v>675000</v>
      </c>
      <c r="R6" s="18">
        <f>'calc-1'!R6*Assumptions!$G$4</f>
        <v>675000</v>
      </c>
      <c r="S6" s="18">
        <f>'calc-1'!S6*Assumptions!$G$4</f>
        <v>675000</v>
      </c>
      <c r="T6" s="18">
        <f>'calc-1'!T6*Assumptions!$G$4</f>
        <v>675000</v>
      </c>
      <c r="U6" s="18">
        <f>'calc-1'!U6*Assumptions!$G$4</f>
        <v>675000</v>
      </c>
      <c r="V6" s="18">
        <f>'calc-1'!V6*Assumptions!$G$4</f>
        <v>675000</v>
      </c>
      <c r="W6" s="18">
        <f>'calc-1'!W6*Assumptions!$G$4</f>
        <v>675000</v>
      </c>
      <c r="X6" s="18">
        <f>'calc-1'!X6*Assumptions!$G$4</f>
        <v>675000</v>
      </c>
      <c r="Y6" s="18">
        <f>'calc-1'!Y6*Assumptions!$G$4</f>
        <v>675000</v>
      </c>
      <c r="Z6" s="18">
        <f>'calc-1'!Z6*Assumptions!$G$4</f>
        <v>675000</v>
      </c>
      <c r="AA6" s="18">
        <f>'calc-1'!AA6*Assumptions!$G$4</f>
        <v>675000</v>
      </c>
      <c r="AB6" s="18">
        <f>'calc-1'!AB6*Assumptions!$G$4</f>
        <v>675000</v>
      </c>
      <c r="AC6" s="18">
        <f>'calc-1'!AC6*Assumptions!$G$4</f>
        <v>675000</v>
      </c>
      <c r="AD6" s="18">
        <f>'calc-1'!AD6*Assumptions!$G$4</f>
        <v>675000</v>
      </c>
      <c r="AE6" s="18">
        <f>'calc-1'!AE6*Assumptions!$G$4</f>
        <v>675000</v>
      </c>
    </row>
    <row r="7">
      <c r="A7" s="9" t="str">
        <f>'calc-1'!A7</f>
        <v>Corporate customers</v>
      </c>
      <c r="B7" s="18">
        <f>'calc-1'!B7*Assumptions!$I$4</f>
        <v>250000</v>
      </c>
      <c r="C7" s="18">
        <f>'calc-1'!C7*Assumptions!$I$4</f>
        <v>250000</v>
      </c>
      <c r="D7" s="18">
        <f>'calc-1'!D7*Assumptions!$I$4</f>
        <v>250000</v>
      </c>
      <c r="E7" s="18">
        <f>'calc-1'!E7*Assumptions!$I$4</f>
        <v>250000</v>
      </c>
      <c r="F7" s="18">
        <f>'calc-1'!F7*Assumptions!$I$4</f>
        <v>250000</v>
      </c>
      <c r="G7" s="18">
        <f>'calc-1'!G7*Assumptions!$I$4</f>
        <v>250000</v>
      </c>
      <c r="H7" s="18">
        <f>'calc-1'!H7*Assumptions!$I$4</f>
        <v>250000</v>
      </c>
      <c r="I7" s="18">
        <f>'calc-1'!I7*Assumptions!$I$4</f>
        <v>250000</v>
      </c>
      <c r="J7" s="18">
        <f>'calc-1'!J7*Assumptions!$I$4</f>
        <v>250000</v>
      </c>
      <c r="K7" s="18">
        <f>'calc-1'!K7*Assumptions!$I$4</f>
        <v>250000</v>
      </c>
      <c r="L7" s="18">
        <f>'calc-1'!L7*Assumptions!$I$4</f>
        <v>250000</v>
      </c>
      <c r="M7" s="18">
        <f>'calc-1'!M7*Assumptions!$I$4</f>
        <v>250000</v>
      </c>
      <c r="N7" s="18">
        <f>'calc-1'!N7*Assumptions!$I$4</f>
        <v>250000</v>
      </c>
      <c r="O7" s="18">
        <f>'calc-1'!O7*Assumptions!$I$4</f>
        <v>250000</v>
      </c>
      <c r="P7" s="18">
        <f>'calc-1'!P7*Assumptions!$I$4</f>
        <v>250000</v>
      </c>
      <c r="Q7" s="18">
        <f>'calc-1'!Q7*Assumptions!$I$4</f>
        <v>250000</v>
      </c>
      <c r="R7" s="18">
        <f>'calc-1'!R7*Assumptions!$I$4</f>
        <v>250000</v>
      </c>
      <c r="S7" s="18">
        <f>'calc-1'!S7*Assumptions!$I$4</f>
        <v>250000</v>
      </c>
      <c r="T7" s="18">
        <f>'calc-1'!T7*Assumptions!$I$4</f>
        <v>250000</v>
      </c>
      <c r="U7" s="18">
        <f>'calc-1'!U7*Assumptions!$I$4</f>
        <v>250000</v>
      </c>
      <c r="V7" s="18">
        <f>'calc-1'!V7*Assumptions!$I$4</f>
        <v>250000</v>
      </c>
      <c r="W7" s="18">
        <f>'calc-1'!W7*Assumptions!$I$4</f>
        <v>250000</v>
      </c>
      <c r="X7" s="18">
        <f>'calc-1'!X7*Assumptions!$I$4</f>
        <v>250000</v>
      </c>
      <c r="Y7" s="18">
        <f>'calc-1'!Y7*Assumptions!$I$4</f>
        <v>250000</v>
      </c>
      <c r="Z7" s="18">
        <f>'calc-1'!Z7*Assumptions!$I$4</f>
        <v>250000</v>
      </c>
      <c r="AA7" s="18">
        <f>'calc-1'!AA7*Assumptions!$I$4</f>
        <v>250000</v>
      </c>
      <c r="AB7" s="18">
        <f>'calc-1'!AB7*Assumptions!$I$4</f>
        <v>250000</v>
      </c>
      <c r="AC7" s="18">
        <f>'calc-1'!AC7*Assumptions!$I$4</f>
        <v>250000</v>
      </c>
      <c r="AD7" s="18">
        <f>'calc-1'!AD7*Assumptions!$I$4</f>
        <v>250000</v>
      </c>
      <c r="AE7" s="18">
        <f>'calc-1'!AE7*Assumptions!$I$4</f>
        <v>250000</v>
      </c>
    </row>
    <row r="8">
      <c r="A8" s="11" t="s">
        <v>117</v>
      </c>
      <c r="B8" s="18">
        <f t="shared" ref="B8:AE8" si="1">sum(B4:B7)</f>
        <v>2975000</v>
      </c>
      <c r="C8" s="18">
        <f t="shared" si="1"/>
        <v>2975000</v>
      </c>
      <c r="D8" s="18">
        <f t="shared" si="1"/>
        <v>2975000</v>
      </c>
      <c r="E8" s="18">
        <f t="shared" si="1"/>
        <v>2975000</v>
      </c>
      <c r="F8" s="18">
        <f t="shared" si="1"/>
        <v>2975000</v>
      </c>
      <c r="G8" s="18">
        <f t="shared" si="1"/>
        <v>2975000</v>
      </c>
      <c r="H8" s="18">
        <f t="shared" si="1"/>
        <v>2975000</v>
      </c>
      <c r="I8" s="18">
        <f t="shared" si="1"/>
        <v>2975000</v>
      </c>
      <c r="J8" s="18">
        <f t="shared" si="1"/>
        <v>2975000</v>
      </c>
      <c r="K8" s="18">
        <f t="shared" si="1"/>
        <v>2975000</v>
      </c>
      <c r="L8" s="18">
        <f t="shared" si="1"/>
        <v>2975000</v>
      </c>
      <c r="M8" s="18">
        <f t="shared" si="1"/>
        <v>2975000</v>
      </c>
      <c r="N8" s="18">
        <f t="shared" si="1"/>
        <v>2975000</v>
      </c>
      <c r="O8" s="18">
        <f t="shared" si="1"/>
        <v>2975000</v>
      </c>
      <c r="P8" s="18">
        <f t="shared" si="1"/>
        <v>2975000</v>
      </c>
      <c r="Q8" s="18">
        <f t="shared" si="1"/>
        <v>2975000</v>
      </c>
      <c r="R8" s="18">
        <f t="shared" si="1"/>
        <v>2975000</v>
      </c>
      <c r="S8" s="18">
        <f t="shared" si="1"/>
        <v>2975000</v>
      </c>
      <c r="T8" s="18">
        <f t="shared" si="1"/>
        <v>2975000</v>
      </c>
      <c r="U8" s="18">
        <f t="shared" si="1"/>
        <v>2975000</v>
      </c>
      <c r="V8" s="18">
        <f t="shared" si="1"/>
        <v>2975000</v>
      </c>
      <c r="W8" s="18">
        <f t="shared" si="1"/>
        <v>2975000</v>
      </c>
      <c r="X8" s="18">
        <f t="shared" si="1"/>
        <v>2975000</v>
      </c>
      <c r="Y8" s="18">
        <f t="shared" si="1"/>
        <v>2975000</v>
      </c>
      <c r="Z8" s="18">
        <f t="shared" si="1"/>
        <v>2975000</v>
      </c>
      <c r="AA8" s="18">
        <f t="shared" si="1"/>
        <v>2975000</v>
      </c>
      <c r="AB8" s="18">
        <f t="shared" si="1"/>
        <v>2975000</v>
      </c>
      <c r="AC8" s="18">
        <f t="shared" si="1"/>
        <v>2975000</v>
      </c>
      <c r="AD8" s="18">
        <f t="shared" si="1"/>
        <v>2975000</v>
      </c>
      <c r="AE8" s="18">
        <f t="shared" si="1"/>
        <v>2975000</v>
      </c>
    </row>
    <row r="9">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row>
    <row r="10">
      <c r="A10" s="11" t="str">
        <f>'calc-1'!A10</f>
        <v>Premium T-shirts</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row>
    <row r="11">
      <c r="A11" s="9" t="str">
        <f>'calc-1'!A11</f>
        <v>Walkin</v>
      </c>
      <c r="B11" s="9">
        <f>'calc-1'!B11*Assumptions!$C$5</f>
        <v>550000</v>
      </c>
      <c r="C11" s="9">
        <f>'calc-1'!C11*Assumptions!$C$5</f>
        <v>550000</v>
      </c>
      <c r="D11" s="9">
        <f>'calc-1'!D11*Assumptions!$C$5</f>
        <v>550000</v>
      </c>
      <c r="E11" s="9">
        <f>'calc-1'!E11*Assumptions!$C$5</f>
        <v>550000</v>
      </c>
      <c r="F11" s="9">
        <f>'calc-1'!F11*Assumptions!$C$5</f>
        <v>550000</v>
      </c>
      <c r="G11" s="9">
        <f>'calc-1'!G11*Assumptions!$C$5</f>
        <v>550000</v>
      </c>
      <c r="H11" s="9">
        <f>'calc-1'!H11*Assumptions!$C$5</f>
        <v>550000</v>
      </c>
      <c r="I11" s="9">
        <f>'calc-1'!I11*Assumptions!$C$5</f>
        <v>550000</v>
      </c>
      <c r="J11" s="9">
        <f>'calc-1'!J11*Assumptions!$C$5</f>
        <v>550000</v>
      </c>
      <c r="K11" s="9">
        <f>'calc-1'!K11*Assumptions!$C$5</f>
        <v>550000</v>
      </c>
      <c r="L11" s="9">
        <f>'calc-1'!L11*Assumptions!$C$5</f>
        <v>550000</v>
      </c>
      <c r="M11" s="9">
        <f>'calc-1'!M11*Assumptions!$C$5</f>
        <v>550000</v>
      </c>
      <c r="N11" s="9">
        <f>'calc-1'!N11*Assumptions!$C$5</f>
        <v>550000</v>
      </c>
      <c r="O11" s="9">
        <f>'calc-1'!O11*Assumptions!$C$5</f>
        <v>550000</v>
      </c>
      <c r="P11" s="9">
        <f>'calc-1'!P11*Assumptions!$C$5</f>
        <v>550000</v>
      </c>
      <c r="Q11" s="9">
        <f>'calc-1'!Q11*Assumptions!$C$5</f>
        <v>550000</v>
      </c>
      <c r="R11" s="9">
        <f>'calc-1'!R11*Assumptions!$C$5</f>
        <v>550000</v>
      </c>
      <c r="S11" s="9">
        <f>'calc-1'!S11*Assumptions!$C$5</f>
        <v>550000</v>
      </c>
      <c r="T11" s="9">
        <f>'calc-1'!T11*Assumptions!$C$5</f>
        <v>550000</v>
      </c>
      <c r="U11" s="9">
        <f>'calc-1'!U11*Assumptions!$C$5</f>
        <v>550000</v>
      </c>
      <c r="V11" s="9">
        <f>'calc-1'!V11*Assumptions!$C$5</f>
        <v>550000</v>
      </c>
      <c r="W11" s="9">
        <f>'calc-1'!W11*Assumptions!$C$5</f>
        <v>550000</v>
      </c>
      <c r="X11" s="9">
        <f>'calc-1'!X11*Assumptions!$C$5</f>
        <v>550000</v>
      </c>
      <c r="Y11" s="9">
        <f>'calc-1'!Y11*Assumptions!$C$5</f>
        <v>550000</v>
      </c>
      <c r="Z11" s="9">
        <f>'calc-1'!Z11*Assumptions!$C$5</f>
        <v>550000</v>
      </c>
      <c r="AA11" s="9">
        <f>'calc-1'!AA11*Assumptions!$C$5</f>
        <v>550000</v>
      </c>
      <c r="AB11" s="9">
        <f>'calc-1'!AB11*Assumptions!$C$5</f>
        <v>550000</v>
      </c>
      <c r="AC11" s="9">
        <f>'calc-1'!AC11*Assumptions!$C$5</f>
        <v>550000</v>
      </c>
      <c r="AD11" s="9">
        <f>'calc-1'!AD11*Assumptions!$C$5</f>
        <v>550000</v>
      </c>
      <c r="AE11" s="9">
        <f>'calc-1'!AE11*Assumptions!$C$5</f>
        <v>550000</v>
      </c>
    </row>
    <row r="12">
      <c r="A12" s="9" t="str">
        <f>'calc-1'!A12</f>
        <v>Wholesale customers</v>
      </c>
      <c r="B12" s="9">
        <f>'calc-1'!B12*Assumptions!$E$5</f>
        <v>700000</v>
      </c>
      <c r="C12" s="9">
        <f>'calc-1'!C12*Assumptions!$E$5</f>
        <v>700000</v>
      </c>
      <c r="D12" s="9">
        <f>'calc-1'!D12*Assumptions!$E$5</f>
        <v>700000</v>
      </c>
      <c r="E12" s="9">
        <f>'calc-1'!E12*Assumptions!$E$5</f>
        <v>700000</v>
      </c>
      <c r="F12" s="9">
        <f>'calc-1'!F12*Assumptions!$E$5</f>
        <v>700000</v>
      </c>
      <c r="G12" s="9">
        <f>'calc-1'!G12*Assumptions!$E$5</f>
        <v>700000</v>
      </c>
      <c r="H12" s="9">
        <f>'calc-1'!H12*Assumptions!$E$5</f>
        <v>700000</v>
      </c>
      <c r="I12" s="9">
        <f>'calc-1'!I12*Assumptions!$E$5</f>
        <v>700000</v>
      </c>
      <c r="J12" s="9">
        <f>'calc-1'!J12*Assumptions!$E$5</f>
        <v>700000</v>
      </c>
      <c r="K12" s="9">
        <f>'calc-1'!K12*Assumptions!$E$5</f>
        <v>700000</v>
      </c>
      <c r="L12" s="9">
        <f>'calc-1'!L12*Assumptions!$E$5</f>
        <v>700000</v>
      </c>
      <c r="M12" s="9">
        <f>'calc-1'!M12*Assumptions!$E$5</f>
        <v>700000</v>
      </c>
      <c r="N12" s="9">
        <f>'calc-1'!N12*Assumptions!$E$5</f>
        <v>700000</v>
      </c>
      <c r="O12" s="9">
        <f>'calc-1'!O12*Assumptions!$E$5</f>
        <v>700000</v>
      </c>
      <c r="P12" s="9">
        <f>'calc-1'!P12*Assumptions!$E$5</f>
        <v>700000</v>
      </c>
      <c r="Q12" s="9">
        <f>'calc-1'!Q12*Assumptions!$E$5</f>
        <v>700000</v>
      </c>
      <c r="R12" s="9">
        <f>'calc-1'!R12*Assumptions!$E$5</f>
        <v>700000</v>
      </c>
      <c r="S12" s="9">
        <f>'calc-1'!S12*Assumptions!$E$5</f>
        <v>700000</v>
      </c>
      <c r="T12" s="9">
        <f>'calc-1'!T12*Assumptions!$E$5</f>
        <v>700000</v>
      </c>
      <c r="U12" s="9">
        <f>'calc-1'!U12*Assumptions!$E$5</f>
        <v>700000</v>
      </c>
      <c r="V12" s="9">
        <f>'calc-1'!V12*Assumptions!$E$5</f>
        <v>700000</v>
      </c>
      <c r="W12" s="9">
        <f>'calc-1'!W12*Assumptions!$E$5</f>
        <v>700000</v>
      </c>
      <c r="X12" s="9">
        <f>'calc-1'!X12*Assumptions!$E$5</f>
        <v>700000</v>
      </c>
      <c r="Y12" s="9">
        <f>'calc-1'!Y12*Assumptions!$E$5</f>
        <v>700000</v>
      </c>
      <c r="Z12" s="9">
        <f>'calc-1'!Z12*Assumptions!$E$5</f>
        <v>700000</v>
      </c>
      <c r="AA12" s="9">
        <f>'calc-1'!AA12*Assumptions!$E$5</f>
        <v>700000</v>
      </c>
      <c r="AB12" s="9">
        <f>'calc-1'!AB12*Assumptions!$E$5</f>
        <v>700000</v>
      </c>
      <c r="AC12" s="9">
        <f>'calc-1'!AC12*Assumptions!$E$5</f>
        <v>700000</v>
      </c>
      <c r="AD12" s="9">
        <f>'calc-1'!AD12*Assumptions!$E$5</f>
        <v>700000</v>
      </c>
      <c r="AE12" s="9">
        <f>'calc-1'!AE12*Assumptions!$E$5</f>
        <v>700000</v>
      </c>
    </row>
    <row r="13">
      <c r="A13" s="9" t="str">
        <f>'calc-1'!A13</f>
        <v>Online customers</v>
      </c>
      <c r="B13" s="9">
        <f>'calc-1'!B13*Assumptions!$G$5</f>
        <v>160000</v>
      </c>
      <c r="C13" s="9">
        <f>'calc-1'!C13*Assumptions!$G$5</f>
        <v>160000</v>
      </c>
      <c r="D13" s="9">
        <f>'calc-1'!D13*Assumptions!$G$5</f>
        <v>160000</v>
      </c>
      <c r="E13" s="9">
        <f>'calc-1'!E13*Assumptions!$G$5</f>
        <v>160000</v>
      </c>
      <c r="F13" s="9">
        <f>'calc-1'!F13*Assumptions!$G$5</f>
        <v>160000</v>
      </c>
      <c r="G13" s="9">
        <f>'calc-1'!G13*Assumptions!$G$5</f>
        <v>160000</v>
      </c>
      <c r="H13" s="9">
        <f>'calc-1'!H13*Assumptions!$G$5</f>
        <v>160000</v>
      </c>
      <c r="I13" s="9">
        <f>'calc-1'!I13*Assumptions!$G$5</f>
        <v>160000</v>
      </c>
      <c r="J13" s="9">
        <f>'calc-1'!J13*Assumptions!$G$5</f>
        <v>160000</v>
      </c>
      <c r="K13" s="9">
        <f>'calc-1'!K13*Assumptions!$G$5</f>
        <v>160000</v>
      </c>
      <c r="L13" s="9">
        <f>'calc-1'!L13*Assumptions!$G$5</f>
        <v>160000</v>
      </c>
      <c r="M13" s="9">
        <f>'calc-1'!M13*Assumptions!$G$5</f>
        <v>160000</v>
      </c>
      <c r="N13" s="9">
        <f>'calc-1'!N13*Assumptions!$G$5</f>
        <v>160000</v>
      </c>
      <c r="O13" s="9">
        <f>'calc-1'!O13*Assumptions!$G$5</f>
        <v>160000</v>
      </c>
      <c r="P13" s="9">
        <f>'calc-1'!P13*Assumptions!$G$5</f>
        <v>160000</v>
      </c>
      <c r="Q13" s="9">
        <f>'calc-1'!Q13*Assumptions!$G$5</f>
        <v>160000</v>
      </c>
      <c r="R13" s="9">
        <f>'calc-1'!R13*Assumptions!$G$5</f>
        <v>160000</v>
      </c>
      <c r="S13" s="9">
        <f>'calc-1'!S13*Assumptions!$G$5</f>
        <v>160000</v>
      </c>
      <c r="T13" s="9">
        <f>'calc-1'!T13*Assumptions!$G$5</f>
        <v>160000</v>
      </c>
      <c r="U13" s="9">
        <f>'calc-1'!U13*Assumptions!$G$5</f>
        <v>160000</v>
      </c>
      <c r="V13" s="9">
        <f>'calc-1'!V13*Assumptions!$G$5</f>
        <v>160000</v>
      </c>
      <c r="W13" s="9">
        <f>'calc-1'!W13*Assumptions!$G$5</f>
        <v>160000</v>
      </c>
      <c r="X13" s="9">
        <f>'calc-1'!X13*Assumptions!$G$5</f>
        <v>160000</v>
      </c>
      <c r="Y13" s="9">
        <f>'calc-1'!Y13*Assumptions!$G$5</f>
        <v>160000</v>
      </c>
      <c r="Z13" s="9">
        <f>'calc-1'!Z13*Assumptions!$G$5</f>
        <v>160000</v>
      </c>
      <c r="AA13" s="9">
        <f>'calc-1'!AA13*Assumptions!$G$5</f>
        <v>160000</v>
      </c>
      <c r="AB13" s="9">
        <f>'calc-1'!AB13*Assumptions!$G$5</f>
        <v>160000</v>
      </c>
      <c r="AC13" s="9">
        <f>'calc-1'!AC13*Assumptions!$G$5</f>
        <v>160000</v>
      </c>
      <c r="AD13" s="9">
        <f>'calc-1'!AD13*Assumptions!$G$5</f>
        <v>160000</v>
      </c>
      <c r="AE13" s="9">
        <f>'calc-1'!AE13*Assumptions!$G$5</f>
        <v>160000</v>
      </c>
    </row>
    <row r="14">
      <c r="A14" s="9" t="str">
        <f>'calc-1'!A14</f>
        <v>Corporate customers</v>
      </c>
      <c r="B14" s="9">
        <f>'calc-1'!B14*Assumptions!$I$5</f>
        <v>120000</v>
      </c>
      <c r="C14" s="9">
        <f>'calc-1'!C14*Assumptions!$I$5</f>
        <v>120000</v>
      </c>
      <c r="D14" s="9">
        <f>'calc-1'!D14*Assumptions!$I$5</f>
        <v>120000</v>
      </c>
      <c r="E14" s="9">
        <f>'calc-1'!E14*Assumptions!$I$5</f>
        <v>120000</v>
      </c>
      <c r="F14" s="9">
        <f>'calc-1'!F14*Assumptions!$I$5</f>
        <v>120000</v>
      </c>
      <c r="G14" s="9">
        <f>'calc-1'!G14*Assumptions!$I$5</f>
        <v>120000</v>
      </c>
      <c r="H14" s="9">
        <f>'calc-1'!H14*Assumptions!$I$5</f>
        <v>120000</v>
      </c>
      <c r="I14" s="9">
        <f>'calc-1'!I14*Assumptions!$I$5</f>
        <v>120000</v>
      </c>
      <c r="J14" s="9">
        <f>'calc-1'!J14*Assumptions!$I$5</f>
        <v>120000</v>
      </c>
      <c r="K14" s="9">
        <f>'calc-1'!K14*Assumptions!$I$5</f>
        <v>120000</v>
      </c>
      <c r="L14" s="9">
        <f>'calc-1'!L14*Assumptions!$I$5</f>
        <v>120000</v>
      </c>
      <c r="M14" s="9">
        <f>'calc-1'!M14*Assumptions!$I$5</f>
        <v>120000</v>
      </c>
      <c r="N14" s="9">
        <f>'calc-1'!N14*Assumptions!$I$5</f>
        <v>120000</v>
      </c>
      <c r="O14" s="9">
        <f>'calc-1'!O14*Assumptions!$I$5</f>
        <v>120000</v>
      </c>
      <c r="P14" s="9">
        <f>'calc-1'!P14*Assumptions!$I$5</f>
        <v>120000</v>
      </c>
      <c r="Q14" s="9">
        <f>'calc-1'!Q14*Assumptions!$I$5</f>
        <v>120000</v>
      </c>
      <c r="R14" s="9">
        <f>'calc-1'!R14*Assumptions!$I$5</f>
        <v>120000</v>
      </c>
      <c r="S14" s="9">
        <f>'calc-1'!S14*Assumptions!$I$5</f>
        <v>120000</v>
      </c>
      <c r="T14" s="9">
        <f>'calc-1'!T14*Assumptions!$I$5</f>
        <v>120000</v>
      </c>
      <c r="U14" s="9">
        <f>'calc-1'!U14*Assumptions!$I$5</f>
        <v>120000</v>
      </c>
      <c r="V14" s="9">
        <f>'calc-1'!V14*Assumptions!$I$5</f>
        <v>120000</v>
      </c>
      <c r="W14" s="9">
        <f>'calc-1'!W14*Assumptions!$I$5</f>
        <v>120000</v>
      </c>
      <c r="X14" s="9">
        <f>'calc-1'!X14*Assumptions!$I$5</f>
        <v>120000</v>
      </c>
      <c r="Y14" s="9">
        <f>'calc-1'!Y14*Assumptions!$I$5</f>
        <v>120000</v>
      </c>
      <c r="Z14" s="9">
        <f>'calc-1'!Z14*Assumptions!$I$5</f>
        <v>120000</v>
      </c>
      <c r="AA14" s="9">
        <f>'calc-1'!AA14*Assumptions!$I$5</f>
        <v>120000</v>
      </c>
      <c r="AB14" s="9">
        <f>'calc-1'!AB14*Assumptions!$I$5</f>
        <v>120000</v>
      </c>
      <c r="AC14" s="9">
        <f>'calc-1'!AC14*Assumptions!$I$5</f>
        <v>120000</v>
      </c>
      <c r="AD14" s="9">
        <f>'calc-1'!AD14*Assumptions!$I$5</f>
        <v>120000</v>
      </c>
      <c r="AE14" s="9">
        <f>'calc-1'!AE14*Assumptions!$I$5</f>
        <v>120000</v>
      </c>
    </row>
    <row r="15">
      <c r="A15" s="11" t="str">
        <f>'calc-1'!A15</f>
        <v>Total Sales</v>
      </c>
      <c r="B15" s="9">
        <f t="shared" ref="B15:AE15" si="2">sum(B11:B14)</f>
        <v>1530000</v>
      </c>
      <c r="C15" s="9">
        <f t="shared" si="2"/>
        <v>1530000</v>
      </c>
      <c r="D15" s="9">
        <f t="shared" si="2"/>
        <v>1530000</v>
      </c>
      <c r="E15" s="9">
        <f t="shared" si="2"/>
        <v>1530000</v>
      </c>
      <c r="F15" s="9">
        <f t="shared" si="2"/>
        <v>1530000</v>
      </c>
      <c r="G15" s="9">
        <f t="shared" si="2"/>
        <v>1530000</v>
      </c>
      <c r="H15" s="9">
        <f t="shared" si="2"/>
        <v>1530000</v>
      </c>
      <c r="I15" s="9">
        <f t="shared" si="2"/>
        <v>1530000</v>
      </c>
      <c r="J15" s="9">
        <f t="shared" si="2"/>
        <v>1530000</v>
      </c>
      <c r="K15" s="9">
        <f t="shared" si="2"/>
        <v>1530000</v>
      </c>
      <c r="L15" s="9">
        <f t="shared" si="2"/>
        <v>1530000</v>
      </c>
      <c r="M15" s="9">
        <f t="shared" si="2"/>
        <v>1530000</v>
      </c>
      <c r="N15" s="9">
        <f t="shared" si="2"/>
        <v>1530000</v>
      </c>
      <c r="O15" s="9">
        <f t="shared" si="2"/>
        <v>1530000</v>
      </c>
      <c r="P15" s="9">
        <f t="shared" si="2"/>
        <v>1530000</v>
      </c>
      <c r="Q15" s="9">
        <f t="shared" si="2"/>
        <v>1530000</v>
      </c>
      <c r="R15" s="9">
        <f t="shared" si="2"/>
        <v>1530000</v>
      </c>
      <c r="S15" s="9">
        <f t="shared" si="2"/>
        <v>1530000</v>
      </c>
      <c r="T15" s="9">
        <f t="shared" si="2"/>
        <v>1530000</v>
      </c>
      <c r="U15" s="9">
        <f t="shared" si="2"/>
        <v>1530000</v>
      </c>
      <c r="V15" s="9">
        <f t="shared" si="2"/>
        <v>1530000</v>
      </c>
      <c r="W15" s="9">
        <f t="shared" si="2"/>
        <v>1530000</v>
      </c>
      <c r="X15" s="9">
        <f t="shared" si="2"/>
        <v>1530000</v>
      </c>
      <c r="Y15" s="9">
        <f t="shared" si="2"/>
        <v>1530000</v>
      </c>
      <c r="Z15" s="9">
        <f t="shared" si="2"/>
        <v>1530000</v>
      </c>
      <c r="AA15" s="9">
        <f t="shared" si="2"/>
        <v>1530000</v>
      </c>
      <c r="AB15" s="9">
        <f t="shared" si="2"/>
        <v>1530000</v>
      </c>
      <c r="AC15" s="9">
        <f t="shared" si="2"/>
        <v>1530000</v>
      </c>
      <c r="AD15" s="9">
        <f t="shared" si="2"/>
        <v>1530000</v>
      </c>
      <c r="AE15" s="9">
        <f t="shared" si="2"/>
        <v>1530000</v>
      </c>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row>
    <row r="17">
      <c r="A17" s="27" t="s">
        <v>122</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8">
      <c r="A18" s="9" t="str">
        <f>Assumptions!A18</f>
        <v>Cotton fabric</v>
      </c>
      <c r="B18" s="18">
        <f>'calc-1'!B18*Assumptions!$B18</f>
        <v>504000</v>
      </c>
      <c r="C18" s="18">
        <f>'calc-1'!C18*Assumptions!$B18</f>
        <v>504000</v>
      </c>
      <c r="D18" s="18">
        <f>'calc-1'!D18*Assumptions!$B18</f>
        <v>504000</v>
      </c>
      <c r="E18" s="18">
        <f>'calc-1'!E18*Assumptions!$B18</f>
        <v>504000</v>
      </c>
      <c r="F18" s="18">
        <f>'calc-1'!F18*Assumptions!$B18</f>
        <v>504000</v>
      </c>
      <c r="G18" s="18">
        <f>'calc-1'!G18*Assumptions!$B18</f>
        <v>504000</v>
      </c>
      <c r="H18" s="18">
        <f>'calc-1'!H18*Assumptions!$B18</f>
        <v>504000</v>
      </c>
      <c r="I18" s="18">
        <f>'calc-1'!I18*Assumptions!$B18</f>
        <v>504000</v>
      </c>
      <c r="J18" s="18">
        <f>'calc-1'!J18*Assumptions!$B18</f>
        <v>504000</v>
      </c>
      <c r="K18" s="18">
        <f>'calc-1'!K18*Assumptions!$B18</f>
        <v>504000</v>
      </c>
      <c r="L18" s="18">
        <f>'calc-1'!L18*Assumptions!$B18</f>
        <v>504000</v>
      </c>
      <c r="M18" s="18">
        <f>'calc-1'!M18*Assumptions!$B18</f>
        <v>504000</v>
      </c>
      <c r="N18" s="18">
        <f>'calc-1'!N18*Assumptions!$B18</f>
        <v>504000</v>
      </c>
      <c r="O18" s="18">
        <f>'calc-1'!O18*Assumptions!$B18</f>
        <v>504000</v>
      </c>
      <c r="P18" s="18">
        <f>'calc-1'!P18*Assumptions!$B18</f>
        <v>504000</v>
      </c>
      <c r="Q18" s="18">
        <f>'calc-1'!Q18*Assumptions!$B18</f>
        <v>504000</v>
      </c>
      <c r="R18" s="18">
        <f>'calc-1'!R18*Assumptions!$B18</f>
        <v>504000</v>
      </c>
      <c r="S18" s="18">
        <f>'calc-1'!S18*Assumptions!$B18</f>
        <v>504000</v>
      </c>
      <c r="T18" s="18">
        <f>'calc-1'!T18*Assumptions!$B18</f>
        <v>504000</v>
      </c>
      <c r="U18" s="18">
        <f>'calc-1'!U18*Assumptions!$B18</f>
        <v>504000</v>
      </c>
      <c r="V18" s="18">
        <f>'calc-1'!V18*Assumptions!$B18</f>
        <v>504000</v>
      </c>
      <c r="W18" s="18">
        <f>'calc-1'!W18*Assumptions!$B18</f>
        <v>504000</v>
      </c>
      <c r="X18" s="18">
        <f>'calc-1'!X18*Assumptions!$B18</f>
        <v>504000</v>
      </c>
      <c r="Y18" s="18">
        <f>'calc-1'!Y18*Assumptions!$B18</f>
        <v>504000</v>
      </c>
      <c r="Z18" s="18">
        <f>'calc-1'!Z18*Assumptions!$B18</f>
        <v>504000</v>
      </c>
      <c r="AA18" s="18">
        <f>'calc-1'!AA18*Assumptions!$B18</f>
        <v>504000</v>
      </c>
      <c r="AB18" s="18">
        <f>'calc-1'!AB18*Assumptions!$B18</f>
        <v>504000</v>
      </c>
      <c r="AC18" s="18">
        <f>'calc-1'!AC18*Assumptions!$B18</f>
        <v>504000</v>
      </c>
      <c r="AD18" s="18">
        <f>'calc-1'!AD18*Assumptions!$B18</f>
        <v>504000</v>
      </c>
      <c r="AE18" s="18">
        <f>'calc-1'!AE18*Assumptions!$B18</f>
        <v>504000</v>
      </c>
    </row>
    <row r="19">
      <c r="A19" s="9" t="str">
        <f>Assumptions!A19</f>
        <v>Thread</v>
      </c>
      <c r="B19" s="18">
        <f>'calc-1'!B19*Assumptions!$B19</f>
        <v>135000</v>
      </c>
      <c r="C19" s="18">
        <f>'calc-1'!C19*Assumptions!$B19</f>
        <v>135000</v>
      </c>
      <c r="D19" s="18">
        <f>'calc-1'!D19*Assumptions!$B19</f>
        <v>135000</v>
      </c>
      <c r="E19" s="18">
        <f>'calc-1'!E19*Assumptions!$B19</f>
        <v>135000</v>
      </c>
      <c r="F19" s="18">
        <f>'calc-1'!F19*Assumptions!$B19</f>
        <v>135000</v>
      </c>
      <c r="G19" s="18">
        <f>'calc-1'!G19*Assumptions!$B19</f>
        <v>135000</v>
      </c>
      <c r="H19" s="18">
        <f>'calc-1'!H19*Assumptions!$B19</f>
        <v>135000</v>
      </c>
      <c r="I19" s="18">
        <f>'calc-1'!I19*Assumptions!$B19</f>
        <v>135000</v>
      </c>
      <c r="J19" s="18">
        <f>'calc-1'!J19*Assumptions!$B19</f>
        <v>135000</v>
      </c>
      <c r="K19" s="18">
        <f>'calc-1'!K19*Assumptions!$B19</f>
        <v>135000</v>
      </c>
      <c r="L19" s="18">
        <f>'calc-1'!L19*Assumptions!$B19</f>
        <v>135000</v>
      </c>
      <c r="M19" s="18">
        <f>'calc-1'!M19*Assumptions!$B19</f>
        <v>135000</v>
      </c>
      <c r="N19" s="18">
        <f>'calc-1'!N19*Assumptions!$B19</f>
        <v>135000</v>
      </c>
      <c r="O19" s="18">
        <f>'calc-1'!O19*Assumptions!$B19</f>
        <v>135000</v>
      </c>
      <c r="P19" s="18">
        <f>'calc-1'!P19*Assumptions!$B19</f>
        <v>135000</v>
      </c>
      <c r="Q19" s="18">
        <f>'calc-1'!Q19*Assumptions!$B19</f>
        <v>135000</v>
      </c>
      <c r="R19" s="18">
        <f>'calc-1'!R19*Assumptions!$B19</f>
        <v>135000</v>
      </c>
      <c r="S19" s="18">
        <f>'calc-1'!S19*Assumptions!$B19</f>
        <v>135000</v>
      </c>
      <c r="T19" s="18">
        <f>'calc-1'!T19*Assumptions!$B19</f>
        <v>135000</v>
      </c>
      <c r="U19" s="18">
        <f>'calc-1'!U19*Assumptions!$B19</f>
        <v>135000</v>
      </c>
      <c r="V19" s="18">
        <f>'calc-1'!V19*Assumptions!$B19</f>
        <v>135000</v>
      </c>
      <c r="W19" s="18">
        <f>'calc-1'!W19*Assumptions!$B19</f>
        <v>135000</v>
      </c>
      <c r="X19" s="18">
        <f>'calc-1'!X19*Assumptions!$B19</f>
        <v>135000</v>
      </c>
      <c r="Y19" s="18">
        <f>'calc-1'!Y19*Assumptions!$B19</f>
        <v>135000</v>
      </c>
      <c r="Z19" s="18">
        <f>'calc-1'!Z19*Assumptions!$B19</f>
        <v>135000</v>
      </c>
      <c r="AA19" s="18">
        <f>'calc-1'!AA19*Assumptions!$B19</f>
        <v>135000</v>
      </c>
      <c r="AB19" s="18">
        <f>'calc-1'!AB19*Assumptions!$B19</f>
        <v>135000</v>
      </c>
      <c r="AC19" s="18">
        <f>'calc-1'!AC19*Assumptions!$B19</f>
        <v>135000</v>
      </c>
      <c r="AD19" s="18">
        <f>'calc-1'!AD19*Assumptions!$B19</f>
        <v>135000</v>
      </c>
      <c r="AE19" s="18">
        <f>'calc-1'!AE19*Assumptions!$B19</f>
        <v>135000</v>
      </c>
    </row>
    <row r="20">
      <c r="A20" s="9" t="str">
        <f>Assumptions!A20</f>
        <v>Dye</v>
      </c>
      <c r="B20" s="18">
        <f>'calc-1'!B20*Assumptions!$B20</f>
        <v>45000</v>
      </c>
      <c r="C20" s="18">
        <f>'calc-1'!C20*Assumptions!$B20</f>
        <v>45000</v>
      </c>
      <c r="D20" s="18">
        <f>'calc-1'!D20*Assumptions!$B20</f>
        <v>45000</v>
      </c>
      <c r="E20" s="18">
        <f>'calc-1'!E20*Assumptions!$B20</f>
        <v>45000</v>
      </c>
      <c r="F20" s="18">
        <f>'calc-1'!F20*Assumptions!$B20</f>
        <v>45000</v>
      </c>
      <c r="G20" s="18">
        <f>'calc-1'!G20*Assumptions!$B20</f>
        <v>45000</v>
      </c>
      <c r="H20" s="18">
        <f>'calc-1'!H20*Assumptions!$B20</f>
        <v>45000</v>
      </c>
      <c r="I20" s="18">
        <f>'calc-1'!I20*Assumptions!$B20</f>
        <v>45000</v>
      </c>
      <c r="J20" s="18">
        <f>'calc-1'!J20*Assumptions!$B20</f>
        <v>45000</v>
      </c>
      <c r="K20" s="18">
        <f>'calc-1'!K20*Assumptions!$B20</f>
        <v>45000</v>
      </c>
      <c r="L20" s="18">
        <f>'calc-1'!L20*Assumptions!$B20</f>
        <v>45000</v>
      </c>
      <c r="M20" s="18">
        <f>'calc-1'!M20*Assumptions!$B20</f>
        <v>45000</v>
      </c>
      <c r="N20" s="18">
        <f>'calc-1'!N20*Assumptions!$B20</f>
        <v>45000</v>
      </c>
      <c r="O20" s="18">
        <f>'calc-1'!O20*Assumptions!$B20</f>
        <v>45000</v>
      </c>
      <c r="P20" s="18">
        <f>'calc-1'!P20*Assumptions!$B20</f>
        <v>45000</v>
      </c>
      <c r="Q20" s="18">
        <f>'calc-1'!Q20*Assumptions!$B20</f>
        <v>45000</v>
      </c>
      <c r="R20" s="18">
        <f>'calc-1'!R20*Assumptions!$B20</f>
        <v>45000</v>
      </c>
      <c r="S20" s="18">
        <f>'calc-1'!S20*Assumptions!$B20</f>
        <v>45000</v>
      </c>
      <c r="T20" s="18">
        <f>'calc-1'!T20*Assumptions!$B20</f>
        <v>45000</v>
      </c>
      <c r="U20" s="18">
        <f>'calc-1'!U20*Assumptions!$B20</f>
        <v>45000</v>
      </c>
      <c r="V20" s="18">
        <f>'calc-1'!V20*Assumptions!$B20</f>
        <v>45000</v>
      </c>
      <c r="W20" s="18">
        <f>'calc-1'!W20*Assumptions!$B20</f>
        <v>45000</v>
      </c>
      <c r="X20" s="18">
        <f>'calc-1'!X20*Assumptions!$B20</f>
        <v>45000</v>
      </c>
      <c r="Y20" s="18">
        <f>'calc-1'!Y20*Assumptions!$B20</f>
        <v>45000</v>
      </c>
      <c r="Z20" s="18">
        <f>'calc-1'!Z20*Assumptions!$B20</f>
        <v>45000</v>
      </c>
      <c r="AA20" s="18">
        <f>'calc-1'!AA20*Assumptions!$B20</f>
        <v>45000</v>
      </c>
      <c r="AB20" s="18">
        <f>'calc-1'!AB20*Assumptions!$B20</f>
        <v>45000</v>
      </c>
      <c r="AC20" s="18">
        <f>'calc-1'!AC20*Assumptions!$B20</f>
        <v>45000</v>
      </c>
      <c r="AD20" s="18">
        <f>'calc-1'!AD20*Assumptions!$B20</f>
        <v>45000</v>
      </c>
      <c r="AE20" s="18">
        <f>'calc-1'!AE20*Assumptions!$B20</f>
        <v>45000</v>
      </c>
    </row>
    <row r="21">
      <c r="A21" s="9" t="s">
        <v>123</v>
      </c>
      <c r="B21" s="18">
        <f t="shared" ref="B21:AE21" si="3">sum(B18:B20)</f>
        <v>684000</v>
      </c>
      <c r="C21" s="18">
        <f t="shared" si="3"/>
        <v>684000</v>
      </c>
      <c r="D21" s="18">
        <f t="shared" si="3"/>
        <v>684000</v>
      </c>
      <c r="E21" s="18">
        <f t="shared" si="3"/>
        <v>684000</v>
      </c>
      <c r="F21" s="18">
        <f t="shared" si="3"/>
        <v>684000</v>
      </c>
      <c r="G21" s="18">
        <f t="shared" si="3"/>
        <v>684000</v>
      </c>
      <c r="H21" s="18">
        <f t="shared" si="3"/>
        <v>684000</v>
      </c>
      <c r="I21" s="18">
        <f t="shared" si="3"/>
        <v>684000</v>
      </c>
      <c r="J21" s="18">
        <f t="shared" si="3"/>
        <v>684000</v>
      </c>
      <c r="K21" s="18">
        <f t="shared" si="3"/>
        <v>684000</v>
      </c>
      <c r="L21" s="18">
        <f t="shared" si="3"/>
        <v>684000</v>
      </c>
      <c r="M21" s="18">
        <f t="shared" si="3"/>
        <v>684000</v>
      </c>
      <c r="N21" s="18">
        <f t="shared" si="3"/>
        <v>684000</v>
      </c>
      <c r="O21" s="18">
        <f t="shared" si="3"/>
        <v>684000</v>
      </c>
      <c r="P21" s="18">
        <f t="shared" si="3"/>
        <v>684000</v>
      </c>
      <c r="Q21" s="18">
        <f t="shared" si="3"/>
        <v>684000</v>
      </c>
      <c r="R21" s="18">
        <f t="shared" si="3"/>
        <v>684000</v>
      </c>
      <c r="S21" s="18">
        <f t="shared" si="3"/>
        <v>684000</v>
      </c>
      <c r="T21" s="18">
        <f t="shared" si="3"/>
        <v>684000</v>
      </c>
      <c r="U21" s="18">
        <f t="shared" si="3"/>
        <v>684000</v>
      </c>
      <c r="V21" s="18">
        <f t="shared" si="3"/>
        <v>684000</v>
      </c>
      <c r="W21" s="18">
        <f t="shared" si="3"/>
        <v>684000</v>
      </c>
      <c r="X21" s="18">
        <f t="shared" si="3"/>
        <v>684000</v>
      </c>
      <c r="Y21" s="18">
        <f t="shared" si="3"/>
        <v>684000</v>
      </c>
      <c r="Z21" s="18">
        <f t="shared" si="3"/>
        <v>684000</v>
      </c>
      <c r="AA21" s="18">
        <f t="shared" si="3"/>
        <v>684000</v>
      </c>
      <c r="AB21" s="18">
        <f t="shared" si="3"/>
        <v>684000</v>
      </c>
      <c r="AC21" s="18">
        <f t="shared" si="3"/>
        <v>684000</v>
      </c>
      <c r="AD21" s="18">
        <f t="shared" si="3"/>
        <v>684000</v>
      </c>
      <c r="AE21" s="18">
        <f t="shared" si="3"/>
        <v>684000</v>
      </c>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row>
    <row r="23">
      <c r="A23" s="15" t="s">
        <v>124</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row>
    <row r="24">
      <c r="A24" s="9" t="str">
        <f t="shared" ref="A24:A27" si="4">A18</f>
        <v>Cotton fabric</v>
      </c>
      <c r="B24" s="9">
        <f>'calc-1'!B23*Assumptions!$B18</f>
        <v>297500</v>
      </c>
      <c r="C24" s="9">
        <f>'calc-1'!C23*Assumptions!$B18</f>
        <v>297500</v>
      </c>
      <c r="D24" s="9">
        <f>'calc-1'!D23*Assumptions!$B18</f>
        <v>297500</v>
      </c>
      <c r="E24" s="9">
        <f>'calc-1'!E23*Assumptions!$B18</f>
        <v>297500</v>
      </c>
      <c r="F24" s="9">
        <f>'calc-1'!F23*Assumptions!$B18</f>
        <v>297500</v>
      </c>
      <c r="G24" s="9">
        <f>'calc-1'!G23*Assumptions!$B18</f>
        <v>297500</v>
      </c>
      <c r="H24" s="9">
        <f>'calc-1'!H23*Assumptions!$B18</f>
        <v>297500</v>
      </c>
      <c r="I24" s="9">
        <f>'calc-1'!I23*Assumptions!$B18</f>
        <v>297500</v>
      </c>
      <c r="J24" s="9">
        <f>'calc-1'!J23*Assumptions!$B18</f>
        <v>297500</v>
      </c>
      <c r="K24" s="9">
        <f>'calc-1'!K23*Assumptions!$B18</f>
        <v>297500</v>
      </c>
      <c r="L24" s="9">
        <f>'calc-1'!L23*Assumptions!$B18</f>
        <v>297500</v>
      </c>
      <c r="M24" s="9">
        <f>'calc-1'!M23*Assumptions!$B18</f>
        <v>297500</v>
      </c>
      <c r="N24" s="9">
        <f>'calc-1'!N23*Assumptions!$B18</f>
        <v>297500</v>
      </c>
      <c r="O24" s="9">
        <f>'calc-1'!O23*Assumptions!$B18</f>
        <v>297500</v>
      </c>
      <c r="P24" s="9">
        <f>'calc-1'!P23*Assumptions!$B18</f>
        <v>297500</v>
      </c>
      <c r="Q24" s="9">
        <f>'calc-1'!Q23*Assumptions!$B18</f>
        <v>297500</v>
      </c>
      <c r="R24" s="9">
        <f>'calc-1'!R23*Assumptions!$B18</f>
        <v>297500</v>
      </c>
      <c r="S24" s="9">
        <f>'calc-1'!S23*Assumptions!$B18</f>
        <v>297500</v>
      </c>
      <c r="T24" s="9">
        <f>'calc-1'!T23*Assumptions!$B18</f>
        <v>297500</v>
      </c>
      <c r="U24" s="9">
        <f>'calc-1'!U23*Assumptions!$B18</f>
        <v>297500</v>
      </c>
      <c r="V24" s="9">
        <f>'calc-1'!V23*Assumptions!$B18</f>
        <v>297500</v>
      </c>
      <c r="W24" s="9">
        <f>'calc-1'!W23*Assumptions!$B18</f>
        <v>297500</v>
      </c>
      <c r="X24" s="9">
        <f>'calc-1'!X23*Assumptions!$B18</f>
        <v>297500</v>
      </c>
      <c r="Y24" s="9">
        <f>'calc-1'!Y23*Assumptions!$B18</f>
        <v>297500</v>
      </c>
      <c r="Z24" s="9">
        <f>'calc-1'!Z23*Assumptions!$B18</f>
        <v>297500</v>
      </c>
      <c r="AA24" s="9">
        <f>'calc-1'!AA23*Assumptions!$B18</f>
        <v>297500</v>
      </c>
      <c r="AB24" s="9">
        <f>'calc-1'!AB23*Assumptions!$B18</f>
        <v>297500</v>
      </c>
      <c r="AC24" s="9">
        <f>'calc-1'!AC23*Assumptions!$B18</f>
        <v>297500</v>
      </c>
      <c r="AD24" s="9">
        <f>'calc-1'!AD23*Assumptions!$B18</f>
        <v>297500</v>
      </c>
      <c r="AE24" s="9">
        <f>'calc-1'!AE23*Assumptions!$B18</f>
        <v>297500</v>
      </c>
    </row>
    <row r="25">
      <c r="A25" s="9" t="str">
        <f t="shared" si="4"/>
        <v>Thread</v>
      </c>
      <c r="B25" s="9">
        <f>'calc-1'!B24*Assumptions!$B19</f>
        <v>51000</v>
      </c>
      <c r="C25" s="9">
        <f>'calc-1'!C24*Assumptions!$B19</f>
        <v>51000</v>
      </c>
      <c r="D25" s="9">
        <f>'calc-1'!D24*Assumptions!$B19</f>
        <v>51000</v>
      </c>
      <c r="E25" s="9">
        <f>'calc-1'!E24*Assumptions!$B19</f>
        <v>51000</v>
      </c>
      <c r="F25" s="9">
        <f>'calc-1'!F24*Assumptions!$B19</f>
        <v>51000</v>
      </c>
      <c r="G25" s="9">
        <f>'calc-1'!G24*Assumptions!$B19</f>
        <v>51000</v>
      </c>
      <c r="H25" s="9">
        <f>'calc-1'!H24*Assumptions!$B19</f>
        <v>51000</v>
      </c>
      <c r="I25" s="9">
        <f>'calc-1'!I24*Assumptions!$B19</f>
        <v>51000</v>
      </c>
      <c r="J25" s="9">
        <f>'calc-1'!J24*Assumptions!$B19</f>
        <v>51000</v>
      </c>
      <c r="K25" s="9">
        <f>'calc-1'!K24*Assumptions!$B19</f>
        <v>51000</v>
      </c>
      <c r="L25" s="9">
        <f>'calc-1'!L24*Assumptions!$B19</f>
        <v>51000</v>
      </c>
      <c r="M25" s="9">
        <f>'calc-1'!M24*Assumptions!$B19</f>
        <v>51000</v>
      </c>
      <c r="N25" s="9">
        <f>'calc-1'!N24*Assumptions!$B19</f>
        <v>51000</v>
      </c>
      <c r="O25" s="9">
        <f>'calc-1'!O24*Assumptions!$B19</f>
        <v>51000</v>
      </c>
      <c r="P25" s="9">
        <f>'calc-1'!P24*Assumptions!$B19</f>
        <v>51000</v>
      </c>
      <c r="Q25" s="9">
        <f>'calc-1'!Q24*Assumptions!$B19</f>
        <v>51000</v>
      </c>
      <c r="R25" s="9">
        <f>'calc-1'!R24*Assumptions!$B19</f>
        <v>51000</v>
      </c>
      <c r="S25" s="9">
        <f>'calc-1'!S24*Assumptions!$B19</f>
        <v>51000</v>
      </c>
      <c r="T25" s="9">
        <f>'calc-1'!T24*Assumptions!$B19</f>
        <v>51000</v>
      </c>
      <c r="U25" s="9">
        <f>'calc-1'!U24*Assumptions!$B19</f>
        <v>51000</v>
      </c>
      <c r="V25" s="9">
        <f>'calc-1'!V24*Assumptions!$B19</f>
        <v>51000</v>
      </c>
      <c r="W25" s="9">
        <f>'calc-1'!W24*Assumptions!$B19</f>
        <v>51000</v>
      </c>
      <c r="X25" s="9">
        <f>'calc-1'!X24*Assumptions!$B19</f>
        <v>51000</v>
      </c>
      <c r="Y25" s="9">
        <f>'calc-1'!Y24*Assumptions!$B19</f>
        <v>51000</v>
      </c>
      <c r="Z25" s="9">
        <f>'calc-1'!Z24*Assumptions!$B19</f>
        <v>51000</v>
      </c>
      <c r="AA25" s="9">
        <f>'calc-1'!AA24*Assumptions!$B19</f>
        <v>51000</v>
      </c>
      <c r="AB25" s="9">
        <f>'calc-1'!AB24*Assumptions!$B19</f>
        <v>51000</v>
      </c>
      <c r="AC25" s="9">
        <f>'calc-1'!AC24*Assumptions!$B19</f>
        <v>51000</v>
      </c>
      <c r="AD25" s="9">
        <f>'calc-1'!AD24*Assumptions!$B19</f>
        <v>51000</v>
      </c>
      <c r="AE25" s="9">
        <f>'calc-1'!AE24*Assumptions!$B19</f>
        <v>51000</v>
      </c>
    </row>
    <row r="26">
      <c r="A26" s="9" t="str">
        <f t="shared" si="4"/>
        <v>Dye</v>
      </c>
      <c r="B26" s="9">
        <f>'calc-1'!B25*Assumptions!$B20</f>
        <v>17000</v>
      </c>
      <c r="C26" s="9">
        <f>'calc-1'!C25*Assumptions!$B20</f>
        <v>17000</v>
      </c>
      <c r="D26" s="9">
        <f>'calc-1'!D25*Assumptions!$B20</f>
        <v>17000</v>
      </c>
      <c r="E26" s="9">
        <f>'calc-1'!E25*Assumptions!$B20</f>
        <v>17000</v>
      </c>
      <c r="F26" s="9">
        <f>'calc-1'!F25*Assumptions!$B20</f>
        <v>17000</v>
      </c>
      <c r="G26" s="9">
        <f>'calc-1'!G25*Assumptions!$B20</f>
        <v>17000</v>
      </c>
      <c r="H26" s="9">
        <f>'calc-1'!H25*Assumptions!$B20</f>
        <v>17000</v>
      </c>
      <c r="I26" s="9">
        <f>'calc-1'!I25*Assumptions!$B20</f>
        <v>17000</v>
      </c>
      <c r="J26" s="9">
        <f>'calc-1'!J25*Assumptions!$B20</f>
        <v>17000</v>
      </c>
      <c r="K26" s="9">
        <f>'calc-1'!K25*Assumptions!$B20</f>
        <v>17000</v>
      </c>
      <c r="L26" s="9">
        <f>'calc-1'!L25*Assumptions!$B20</f>
        <v>17000</v>
      </c>
      <c r="M26" s="9">
        <f>'calc-1'!M25*Assumptions!$B20</f>
        <v>17000</v>
      </c>
      <c r="N26" s="9">
        <f>'calc-1'!N25*Assumptions!$B20</f>
        <v>17000</v>
      </c>
      <c r="O26" s="9">
        <f>'calc-1'!O25*Assumptions!$B20</f>
        <v>17000</v>
      </c>
      <c r="P26" s="9">
        <f>'calc-1'!P25*Assumptions!$B20</f>
        <v>17000</v>
      </c>
      <c r="Q26" s="9">
        <f>'calc-1'!Q25*Assumptions!$B20</f>
        <v>17000</v>
      </c>
      <c r="R26" s="9">
        <f>'calc-1'!R25*Assumptions!$B20</f>
        <v>17000</v>
      </c>
      <c r="S26" s="9">
        <f>'calc-1'!S25*Assumptions!$B20</f>
        <v>17000</v>
      </c>
      <c r="T26" s="9">
        <f>'calc-1'!T25*Assumptions!$B20</f>
        <v>17000</v>
      </c>
      <c r="U26" s="9">
        <f>'calc-1'!U25*Assumptions!$B20</f>
        <v>17000</v>
      </c>
      <c r="V26" s="9">
        <f>'calc-1'!V25*Assumptions!$B20</f>
        <v>17000</v>
      </c>
      <c r="W26" s="9">
        <f>'calc-1'!W25*Assumptions!$B20</f>
        <v>17000</v>
      </c>
      <c r="X26" s="9">
        <f>'calc-1'!X25*Assumptions!$B20</f>
        <v>17000</v>
      </c>
      <c r="Y26" s="9">
        <f>'calc-1'!Y25*Assumptions!$B20</f>
        <v>17000</v>
      </c>
      <c r="Z26" s="9">
        <f>'calc-1'!Z25*Assumptions!$B20</f>
        <v>17000</v>
      </c>
      <c r="AA26" s="9">
        <f>'calc-1'!AA25*Assumptions!$B20</f>
        <v>17000</v>
      </c>
      <c r="AB26" s="9">
        <f>'calc-1'!AB25*Assumptions!$B20</f>
        <v>17000</v>
      </c>
      <c r="AC26" s="9">
        <f>'calc-1'!AC25*Assumptions!$B20</f>
        <v>17000</v>
      </c>
      <c r="AD26" s="9">
        <f>'calc-1'!AD25*Assumptions!$B20</f>
        <v>17000</v>
      </c>
      <c r="AE26" s="9">
        <f>'calc-1'!AE25*Assumptions!$B20</f>
        <v>17000</v>
      </c>
    </row>
    <row r="27">
      <c r="A27" s="11" t="str">
        <f t="shared" si="4"/>
        <v>Total Cost of Goods Sold</v>
      </c>
      <c r="B27" s="9">
        <f t="shared" ref="B27:AE27" si="5">sum(B24:B26)</f>
        <v>365500</v>
      </c>
      <c r="C27" s="9">
        <f t="shared" si="5"/>
        <v>365500</v>
      </c>
      <c r="D27" s="9">
        <f t="shared" si="5"/>
        <v>365500</v>
      </c>
      <c r="E27" s="9">
        <f t="shared" si="5"/>
        <v>365500</v>
      </c>
      <c r="F27" s="9">
        <f t="shared" si="5"/>
        <v>365500</v>
      </c>
      <c r="G27" s="9">
        <f t="shared" si="5"/>
        <v>365500</v>
      </c>
      <c r="H27" s="9">
        <f t="shared" si="5"/>
        <v>365500</v>
      </c>
      <c r="I27" s="9">
        <f t="shared" si="5"/>
        <v>365500</v>
      </c>
      <c r="J27" s="9">
        <f t="shared" si="5"/>
        <v>365500</v>
      </c>
      <c r="K27" s="9">
        <f t="shared" si="5"/>
        <v>365500</v>
      </c>
      <c r="L27" s="9">
        <f t="shared" si="5"/>
        <v>365500</v>
      </c>
      <c r="M27" s="9">
        <f t="shared" si="5"/>
        <v>365500</v>
      </c>
      <c r="N27" s="9">
        <f t="shared" si="5"/>
        <v>365500</v>
      </c>
      <c r="O27" s="9">
        <f t="shared" si="5"/>
        <v>365500</v>
      </c>
      <c r="P27" s="9">
        <f t="shared" si="5"/>
        <v>365500</v>
      </c>
      <c r="Q27" s="9">
        <f t="shared" si="5"/>
        <v>365500</v>
      </c>
      <c r="R27" s="9">
        <f t="shared" si="5"/>
        <v>365500</v>
      </c>
      <c r="S27" s="9">
        <f t="shared" si="5"/>
        <v>365500</v>
      </c>
      <c r="T27" s="9">
        <f t="shared" si="5"/>
        <v>365500</v>
      </c>
      <c r="U27" s="9">
        <f t="shared" si="5"/>
        <v>365500</v>
      </c>
      <c r="V27" s="9">
        <f t="shared" si="5"/>
        <v>365500</v>
      </c>
      <c r="W27" s="9">
        <f t="shared" si="5"/>
        <v>365500</v>
      </c>
      <c r="X27" s="9">
        <f t="shared" si="5"/>
        <v>365500</v>
      </c>
      <c r="Y27" s="9">
        <f t="shared" si="5"/>
        <v>365500</v>
      </c>
      <c r="Z27" s="9">
        <f t="shared" si="5"/>
        <v>365500</v>
      </c>
      <c r="AA27" s="9">
        <f t="shared" si="5"/>
        <v>365500</v>
      </c>
      <c r="AB27" s="9">
        <f t="shared" si="5"/>
        <v>365500</v>
      </c>
      <c r="AC27" s="9">
        <f t="shared" si="5"/>
        <v>365500</v>
      </c>
      <c r="AD27" s="9">
        <f t="shared" si="5"/>
        <v>365500</v>
      </c>
      <c r="AE27" s="9">
        <f t="shared" si="5"/>
        <v>365500</v>
      </c>
    </row>
    <row r="28">
      <c r="A28" s="11"/>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row>
    <row r="29">
      <c r="A29" s="11"/>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row>
    <row r="30">
      <c r="A30" s="11" t="s">
        <v>46</v>
      </c>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row>
    <row r="31">
      <c r="A31" s="9" t="s">
        <v>47</v>
      </c>
      <c r="B31" s="18">
        <f>Assumptions!$B32</f>
        <v>45000</v>
      </c>
      <c r="C31" s="18">
        <f>Assumptions!$B32</f>
        <v>45000</v>
      </c>
      <c r="D31" s="18">
        <f>Assumptions!$B32</f>
        <v>45000</v>
      </c>
      <c r="E31" s="18">
        <f>Assumptions!$B32</f>
        <v>45000</v>
      </c>
      <c r="F31" s="18">
        <f>Assumptions!$B32</f>
        <v>45000</v>
      </c>
      <c r="G31" s="18">
        <f>Assumptions!$B32</f>
        <v>45000</v>
      </c>
      <c r="H31" s="18">
        <f>Assumptions!$B32</f>
        <v>45000</v>
      </c>
      <c r="I31" s="18">
        <f>Assumptions!$B32</f>
        <v>45000</v>
      </c>
      <c r="J31" s="18">
        <f>Assumptions!$B32</f>
        <v>45000</v>
      </c>
      <c r="K31" s="18">
        <f>Assumptions!$B32</f>
        <v>45000</v>
      </c>
      <c r="L31" s="18">
        <f>Assumptions!$B32</f>
        <v>45000</v>
      </c>
      <c r="M31" s="18">
        <f>Assumptions!$B32</f>
        <v>45000</v>
      </c>
      <c r="N31" s="18">
        <f>Assumptions!$B32</f>
        <v>45000</v>
      </c>
      <c r="O31" s="18">
        <f>Assumptions!$B32</f>
        <v>45000</v>
      </c>
      <c r="P31" s="18">
        <f>Assumptions!$B32</f>
        <v>45000</v>
      </c>
      <c r="Q31" s="18">
        <f>Assumptions!$B32</f>
        <v>45000</v>
      </c>
      <c r="R31" s="18">
        <f>Assumptions!$B32</f>
        <v>45000</v>
      </c>
      <c r="S31" s="18">
        <f>Assumptions!$B32</f>
        <v>45000</v>
      </c>
      <c r="T31" s="18">
        <f>Assumptions!$B32</f>
        <v>45000</v>
      </c>
      <c r="U31" s="18">
        <f>Assumptions!$B32</f>
        <v>45000</v>
      </c>
      <c r="V31" s="18">
        <f>Assumptions!$B32</f>
        <v>45000</v>
      </c>
      <c r="W31" s="18">
        <f>Assumptions!$B32</f>
        <v>45000</v>
      </c>
      <c r="X31" s="18">
        <f>Assumptions!$B32</f>
        <v>45000</v>
      </c>
      <c r="Y31" s="18">
        <f>Assumptions!$B32</f>
        <v>45000</v>
      </c>
      <c r="Z31" s="18">
        <f>Assumptions!$B32</f>
        <v>45000</v>
      </c>
      <c r="AA31" s="18">
        <f>Assumptions!$B32</f>
        <v>45000</v>
      </c>
      <c r="AB31" s="18">
        <f>Assumptions!$B32</f>
        <v>45000</v>
      </c>
      <c r="AC31" s="18">
        <f>Assumptions!$B32</f>
        <v>45000</v>
      </c>
      <c r="AD31" s="18">
        <f>Assumptions!$B32</f>
        <v>45000</v>
      </c>
      <c r="AE31" s="18">
        <f>Assumptions!$B32</f>
        <v>45000</v>
      </c>
    </row>
    <row r="32">
      <c r="A32" s="9" t="s">
        <v>125</v>
      </c>
      <c r="B32" s="18">
        <f>Assumptions!$B33</f>
        <v>25000</v>
      </c>
      <c r="C32" s="18">
        <f>Assumptions!$B33</f>
        <v>25000</v>
      </c>
      <c r="D32" s="18">
        <f>Assumptions!$B33</f>
        <v>25000</v>
      </c>
      <c r="E32" s="18">
        <f>Assumptions!$B33</f>
        <v>25000</v>
      </c>
      <c r="F32" s="18">
        <f>Assumptions!$B33</f>
        <v>25000</v>
      </c>
      <c r="G32" s="18">
        <f>Assumptions!$B33</f>
        <v>25000</v>
      </c>
      <c r="H32" s="18">
        <f>Assumptions!$B33</f>
        <v>25000</v>
      </c>
      <c r="I32" s="18">
        <f>Assumptions!$B33</f>
        <v>25000</v>
      </c>
      <c r="J32" s="18">
        <f>Assumptions!$B33</f>
        <v>25000</v>
      </c>
      <c r="K32" s="18">
        <f>Assumptions!$B33</f>
        <v>25000</v>
      </c>
      <c r="L32" s="18">
        <f>Assumptions!$B33</f>
        <v>25000</v>
      </c>
      <c r="M32" s="18">
        <f>Assumptions!$B33</f>
        <v>25000</v>
      </c>
      <c r="N32" s="18">
        <f>Assumptions!$B33</f>
        <v>25000</v>
      </c>
      <c r="O32" s="18">
        <f>Assumptions!$B33</f>
        <v>25000</v>
      </c>
      <c r="P32" s="18">
        <f>Assumptions!$B33</f>
        <v>25000</v>
      </c>
      <c r="Q32" s="18">
        <f>Assumptions!$B33</f>
        <v>25000</v>
      </c>
      <c r="R32" s="18">
        <f>Assumptions!$B33</f>
        <v>25000</v>
      </c>
      <c r="S32" s="18">
        <f>Assumptions!$B33</f>
        <v>25000</v>
      </c>
      <c r="T32" s="18">
        <f>Assumptions!$B33</f>
        <v>25000</v>
      </c>
      <c r="U32" s="18">
        <f>Assumptions!$B33</f>
        <v>25000</v>
      </c>
      <c r="V32" s="18">
        <f>Assumptions!$B33</f>
        <v>25000</v>
      </c>
      <c r="W32" s="18">
        <f>Assumptions!$B33</f>
        <v>25000</v>
      </c>
      <c r="X32" s="18">
        <f>Assumptions!$B33</f>
        <v>25000</v>
      </c>
      <c r="Y32" s="18">
        <f>Assumptions!$B33</f>
        <v>25000</v>
      </c>
      <c r="Z32" s="18">
        <f>Assumptions!$B33</f>
        <v>25000</v>
      </c>
      <c r="AA32" s="18">
        <f>Assumptions!$B33</f>
        <v>25000</v>
      </c>
      <c r="AB32" s="18">
        <f>Assumptions!$B33</f>
        <v>25000</v>
      </c>
      <c r="AC32" s="18">
        <f>Assumptions!$B33</f>
        <v>25000</v>
      </c>
      <c r="AD32" s="18">
        <f>Assumptions!$B33</f>
        <v>25000</v>
      </c>
      <c r="AE32" s="18">
        <f>Assumptions!$B33</f>
        <v>25000</v>
      </c>
    </row>
    <row r="33">
      <c r="A33" s="9" t="s">
        <v>126</v>
      </c>
      <c r="B33" s="26">
        <f>Depreciation!B16</f>
        <v>5000</v>
      </c>
      <c r="C33" s="26">
        <f>Depreciation!C16</f>
        <v>5000</v>
      </c>
      <c r="D33" s="26">
        <f>Depreciation!D16</f>
        <v>5000</v>
      </c>
      <c r="E33" s="26">
        <f>Depreciation!E16</f>
        <v>6666.666667</v>
      </c>
      <c r="F33" s="26">
        <f>Depreciation!F16</f>
        <v>12666.66667</v>
      </c>
      <c r="G33" s="26">
        <f>Depreciation!G16</f>
        <v>12666.66667</v>
      </c>
      <c r="H33" s="26">
        <f>Depreciation!H16</f>
        <v>38000</v>
      </c>
      <c r="I33" s="26">
        <f>Depreciation!I16</f>
        <v>38500</v>
      </c>
      <c r="J33" s="26">
        <f>Depreciation!J16</f>
        <v>38500</v>
      </c>
      <c r="K33" s="26">
        <f>Depreciation!K16</f>
        <v>38500</v>
      </c>
      <c r="L33" s="26">
        <f>Depreciation!L16</f>
        <v>41833.33333</v>
      </c>
      <c r="M33" s="26">
        <f>Depreciation!M16</f>
        <v>41833.33333</v>
      </c>
      <c r="N33" s="26">
        <f>Depreciation!N16</f>
        <v>36833.33333</v>
      </c>
      <c r="O33" s="26">
        <f>Depreciation!O16</f>
        <v>36833.33333</v>
      </c>
      <c r="P33" s="26">
        <f>Depreciation!P16</f>
        <v>36833.33333</v>
      </c>
      <c r="Q33" s="26">
        <f>Depreciation!Q16</f>
        <v>35166.66667</v>
      </c>
      <c r="R33" s="26">
        <f>Depreciation!R16</f>
        <v>35166.66667</v>
      </c>
      <c r="S33" s="26">
        <f>Depreciation!S16</f>
        <v>35166.66667</v>
      </c>
      <c r="T33" s="26">
        <f>Depreciation!T16</f>
        <v>38833.33333</v>
      </c>
      <c r="U33" s="26">
        <f>Depreciation!U16</f>
        <v>38833.33333</v>
      </c>
      <c r="V33" s="26">
        <f>Depreciation!V16</f>
        <v>38833.33333</v>
      </c>
      <c r="W33" s="26">
        <f>Depreciation!W16</f>
        <v>13500</v>
      </c>
      <c r="X33" s="26">
        <f>Depreciation!X16</f>
        <v>10166.66667</v>
      </c>
      <c r="Y33" s="26">
        <f>Depreciation!Y16</f>
        <v>10166.66667</v>
      </c>
      <c r="Z33" s="26">
        <f>Depreciation!Z16</f>
        <v>10166.66667</v>
      </c>
      <c r="AA33" s="26">
        <f>Depreciation!AA16</f>
        <v>10816.66667</v>
      </c>
      <c r="AB33" s="26">
        <f>Depreciation!AB16</f>
        <v>10816.66667</v>
      </c>
      <c r="AC33" s="26">
        <f>Depreciation!AC16</f>
        <v>10316.66667</v>
      </c>
      <c r="AD33" s="26">
        <f>Depreciation!AD16</f>
        <v>10316.66667</v>
      </c>
      <c r="AE33" s="26">
        <f>Depreciation!AE16</f>
        <v>4316.666667</v>
      </c>
    </row>
    <row r="34">
      <c r="A34" s="9"/>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row>
    <row r="36">
      <c r="A36" s="11" t="s">
        <v>127</v>
      </c>
      <c r="B36" s="29">
        <f t="shared" ref="B36:AE36" si="6">B21+B27+B31+B32+B33</f>
        <v>1124500</v>
      </c>
      <c r="C36" s="29">
        <f t="shared" si="6"/>
        <v>1124500</v>
      </c>
      <c r="D36" s="29">
        <f t="shared" si="6"/>
        <v>1124500</v>
      </c>
      <c r="E36" s="29">
        <f t="shared" si="6"/>
        <v>1126166.667</v>
      </c>
      <c r="F36" s="29">
        <f t="shared" si="6"/>
        <v>1132166.667</v>
      </c>
      <c r="G36" s="29">
        <f t="shared" si="6"/>
        <v>1132166.667</v>
      </c>
      <c r="H36" s="29">
        <f t="shared" si="6"/>
        <v>1157500</v>
      </c>
      <c r="I36" s="29">
        <f t="shared" si="6"/>
        <v>1158000</v>
      </c>
      <c r="J36" s="29">
        <f t="shared" si="6"/>
        <v>1158000</v>
      </c>
      <c r="K36" s="29">
        <f t="shared" si="6"/>
        <v>1158000</v>
      </c>
      <c r="L36" s="29">
        <f t="shared" si="6"/>
        <v>1161333.333</v>
      </c>
      <c r="M36" s="29">
        <f t="shared" si="6"/>
        <v>1161333.333</v>
      </c>
      <c r="N36" s="29">
        <f t="shared" si="6"/>
        <v>1156333.333</v>
      </c>
      <c r="O36" s="29">
        <f t="shared" si="6"/>
        <v>1156333.333</v>
      </c>
      <c r="P36" s="29">
        <f t="shared" si="6"/>
        <v>1156333.333</v>
      </c>
      <c r="Q36" s="29">
        <f t="shared" si="6"/>
        <v>1154666.667</v>
      </c>
      <c r="R36" s="29">
        <f t="shared" si="6"/>
        <v>1154666.667</v>
      </c>
      <c r="S36" s="29">
        <f t="shared" si="6"/>
        <v>1154666.667</v>
      </c>
      <c r="T36" s="29">
        <f t="shared" si="6"/>
        <v>1158333.333</v>
      </c>
      <c r="U36" s="29">
        <f t="shared" si="6"/>
        <v>1158333.333</v>
      </c>
      <c r="V36" s="29">
        <f t="shared" si="6"/>
        <v>1158333.333</v>
      </c>
      <c r="W36" s="29">
        <f t="shared" si="6"/>
        <v>1133000</v>
      </c>
      <c r="X36" s="29">
        <f t="shared" si="6"/>
        <v>1129666.667</v>
      </c>
      <c r="Y36" s="29">
        <f t="shared" si="6"/>
        <v>1129666.667</v>
      </c>
      <c r="Z36" s="29">
        <f t="shared" si="6"/>
        <v>1129666.667</v>
      </c>
      <c r="AA36" s="29">
        <f t="shared" si="6"/>
        <v>1130316.667</v>
      </c>
      <c r="AB36" s="29">
        <f t="shared" si="6"/>
        <v>1130316.667</v>
      </c>
      <c r="AC36" s="29">
        <f t="shared" si="6"/>
        <v>1129816.667</v>
      </c>
      <c r="AD36" s="29">
        <f t="shared" si="6"/>
        <v>1129816.667</v>
      </c>
      <c r="AE36" s="29">
        <f t="shared" si="6"/>
        <v>1123816.667</v>
      </c>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row>
    <row r="38">
      <c r="A38" s="11" t="s">
        <v>128</v>
      </c>
      <c r="B38" s="26">
        <f t="shared" ref="B38:AE38" si="7">B8+B15-B36</f>
        <v>3380500</v>
      </c>
      <c r="C38" s="26">
        <f t="shared" si="7"/>
        <v>3380500</v>
      </c>
      <c r="D38" s="26">
        <f t="shared" si="7"/>
        <v>3380500</v>
      </c>
      <c r="E38" s="26">
        <f t="shared" si="7"/>
        <v>3378833.333</v>
      </c>
      <c r="F38" s="26">
        <f t="shared" si="7"/>
        <v>3372833.333</v>
      </c>
      <c r="G38" s="26">
        <f t="shared" si="7"/>
        <v>3372833.333</v>
      </c>
      <c r="H38" s="26">
        <f t="shared" si="7"/>
        <v>3347500</v>
      </c>
      <c r="I38" s="26">
        <f t="shared" si="7"/>
        <v>3347000</v>
      </c>
      <c r="J38" s="26">
        <f t="shared" si="7"/>
        <v>3347000</v>
      </c>
      <c r="K38" s="26">
        <f t="shared" si="7"/>
        <v>3347000</v>
      </c>
      <c r="L38" s="26">
        <f t="shared" si="7"/>
        <v>3343666.667</v>
      </c>
      <c r="M38" s="26">
        <f t="shared" si="7"/>
        <v>3343666.667</v>
      </c>
      <c r="N38" s="26">
        <f t="shared" si="7"/>
        <v>3348666.667</v>
      </c>
      <c r="O38" s="26">
        <f t="shared" si="7"/>
        <v>3348666.667</v>
      </c>
      <c r="P38" s="26">
        <f t="shared" si="7"/>
        <v>3348666.667</v>
      </c>
      <c r="Q38" s="26">
        <f t="shared" si="7"/>
        <v>3350333.333</v>
      </c>
      <c r="R38" s="26">
        <f t="shared" si="7"/>
        <v>3350333.333</v>
      </c>
      <c r="S38" s="26">
        <f t="shared" si="7"/>
        <v>3350333.333</v>
      </c>
      <c r="T38" s="26">
        <f t="shared" si="7"/>
        <v>3346666.667</v>
      </c>
      <c r="U38" s="26">
        <f t="shared" si="7"/>
        <v>3346666.667</v>
      </c>
      <c r="V38" s="26">
        <f t="shared" si="7"/>
        <v>3346666.667</v>
      </c>
      <c r="W38" s="26">
        <f t="shared" si="7"/>
        <v>3372000</v>
      </c>
      <c r="X38" s="26">
        <f t="shared" si="7"/>
        <v>3375333.333</v>
      </c>
      <c r="Y38" s="26">
        <f t="shared" si="7"/>
        <v>3375333.333</v>
      </c>
      <c r="Z38" s="26">
        <f t="shared" si="7"/>
        <v>3375333.333</v>
      </c>
      <c r="AA38" s="26">
        <f t="shared" si="7"/>
        <v>3374683.333</v>
      </c>
      <c r="AB38" s="26">
        <f t="shared" si="7"/>
        <v>3374683.333</v>
      </c>
      <c r="AC38" s="26">
        <f t="shared" si="7"/>
        <v>3375183.333</v>
      </c>
      <c r="AD38" s="26">
        <f t="shared" si="7"/>
        <v>3375183.333</v>
      </c>
      <c r="AE38" s="26">
        <f t="shared" si="7"/>
        <v>3381183.333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s>
  <sheetData>
    <row r="1">
      <c r="A1" s="24"/>
      <c r="B1" s="25" t="s">
        <v>79</v>
      </c>
      <c r="C1" s="25" t="s">
        <v>80</v>
      </c>
      <c r="D1" s="25" t="s">
        <v>81</v>
      </c>
      <c r="E1" s="25" t="s">
        <v>82</v>
      </c>
      <c r="F1" s="25" t="s">
        <v>83</v>
      </c>
      <c r="G1" s="25" t="s">
        <v>84</v>
      </c>
      <c r="H1" s="25" t="s">
        <v>85</v>
      </c>
      <c r="I1" s="25" t="s">
        <v>86</v>
      </c>
      <c r="J1" s="25" t="s">
        <v>87</v>
      </c>
      <c r="K1" s="25" t="s">
        <v>88</v>
      </c>
      <c r="L1" s="25" t="s">
        <v>89</v>
      </c>
      <c r="M1" s="25" t="s">
        <v>90</v>
      </c>
      <c r="N1" s="25" t="s">
        <v>91</v>
      </c>
      <c r="O1" s="25" t="s">
        <v>92</v>
      </c>
      <c r="P1" s="25" t="s">
        <v>93</v>
      </c>
      <c r="Q1" s="25" t="s">
        <v>94</v>
      </c>
      <c r="R1" s="25" t="s">
        <v>95</v>
      </c>
      <c r="S1" s="25" t="s">
        <v>96</v>
      </c>
      <c r="T1" s="25" t="s">
        <v>97</v>
      </c>
      <c r="U1" s="25" t="s">
        <v>98</v>
      </c>
      <c r="V1" s="25" t="s">
        <v>99</v>
      </c>
      <c r="W1" s="25" t="s">
        <v>100</v>
      </c>
      <c r="X1" s="25" t="s">
        <v>101</v>
      </c>
      <c r="Y1" s="25" t="s">
        <v>102</v>
      </c>
      <c r="Z1" s="25" t="s">
        <v>103</v>
      </c>
      <c r="AA1" s="25" t="s">
        <v>104</v>
      </c>
      <c r="AB1" s="25" t="s">
        <v>105</v>
      </c>
      <c r="AC1" s="25" t="s">
        <v>106</v>
      </c>
      <c r="AD1" s="25" t="s">
        <v>107</v>
      </c>
      <c r="AE1" s="25" t="s">
        <v>108</v>
      </c>
    </row>
    <row r="2">
      <c r="A2" s="14" t="s">
        <v>129</v>
      </c>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9" t="str">
        <f>'calc-1'!A28</f>
        <v>Cotton fabric</v>
      </c>
      <c r="B3" s="18">
        <f>'calc-1'!B28*Assumptions!$B18</f>
        <v>3500000</v>
      </c>
      <c r="C3" s="18">
        <f>'calc-1'!C28*Assumptions!$B18</f>
        <v>3500000</v>
      </c>
      <c r="D3" s="18">
        <f>'calc-1'!D28*Assumptions!$B18</f>
        <v>3500000</v>
      </c>
      <c r="E3" s="18">
        <f>'calc-1'!E28*Assumptions!$B18</f>
        <v>3500000</v>
      </c>
      <c r="F3" s="18">
        <f>'calc-1'!F28*Assumptions!$B18</f>
        <v>3500000</v>
      </c>
      <c r="G3" s="18">
        <f>'calc-1'!G28*Assumptions!$B18</f>
        <v>3500000</v>
      </c>
      <c r="H3" s="18">
        <f>'calc-1'!H28*Assumptions!$B18</f>
        <v>3500000</v>
      </c>
      <c r="I3" s="18">
        <f>'calc-1'!I28*Assumptions!$B18</f>
        <v>3500000</v>
      </c>
      <c r="J3" s="18">
        <f>'calc-1'!J28*Assumptions!$B18</f>
        <v>3500000</v>
      </c>
      <c r="K3" s="18">
        <f>'calc-1'!K28*Assumptions!$B18</f>
        <v>3500000</v>
      </c>
      <c r="L3" s="18">
        <f>'calc-1'!L28*Assumptions!$B18</f>
        <v>3500000</v>
      </c>
      <c r="M3" s="18">
        <f>'calc-1'!M28*Assumptions!$B18</f>
        <v>3500000</v>
      </c>
      <c r="N3" s="18">
        <f>'calc-1'!N28*Assumptions!$B18</f>
        <v>3500000</v>
      </c>
      <c r="O3" s="18">
        <f>'calc-1'!O28*Assumptions!$B18</f>
        <v>3500000</v>
      </c>
      <c r="P3" s="18">
        <f>'calc-1'!P28*Assumptions!$B18</f>
        <v>3500000</v>
      </c>
      <c r="Q3" s="18">
        <f>'calc-1'!Q28*Assumptions!$B18</f>
        <v>3500000</v>
      </c>
      <c r="R3" s="18">
        <f>'calc-1'!R28*Assumptions!$B18</f>
        <v>3500000</v>
      </c>
      <c r="S3" s="18">
        <f>'calc-1'!S28*Assumptions!$B18</f>
        <v>3500000</v>
      </c>
      <c r="T3" s="18">
        <f>'calc-1'!T28*Assumptions!$B18</f>
        <v>3500000</v>
      </c>
      <c r="U3" s="18">
        <f>'calc-1'!U28*Assumptions!$B18</f>
        <v>3500000</v>
      </c>
      <c r="V3" s="18">
        <f>'calc-1'!V28*Assumptions!$B18</f>
        <v>3500000</v>
      </c>
      <c r="W3" s="18">
        <f>'calc-1'!W28*Assumptions!$B18</f>
        <v>3500000</v>
      </c>
      <c r="X3" s="18">
        <f>'calc-1'!X28*Assumptions!$B18</f>
        <v>3500000</v>
      </c>
      <c r="Y3" s="18">
        <f>'calc-1'!Y28*Assumptions!$B18</f>
        <v>3500000</v>
      </c>
      <c r="Z3" s="18">
        <f>'calc-1'!Z28*Assumptions!$B18</f>
        <v>3500000</v>
      </c>
      <c r="AA3" s="18">
        <f>'calc-1'!AA28*Assumptions!$B18</f>
        <v>3500000</v>
      </c>
      <c r="AB3" s="18">
        <f>'calc-1'!AB28*Assumptions!$B18</f>
        <v>3500000</v>
      </c>
      <c r="AC3" s="18">
        <f>'calc-1'!AC28*Assumptions!$B18</f>
        <v>3500000</v>
      </c>
      <c r="AD3" s="18">
        <f>'calc-1'!AD28*Assumptions!$B18</f>
        <v>3500000</v>
      </c>
      <c r="AE3" s="18">
        <f>'calc-1'!AE28*Assumptions!$B18</f>
        <v>3500000</v>
      </c>
    </row>
    <row r="4">
      <c r="A4" s="9" t="str">
        <f>'calc-1'!A29</f>
        <v>Thread</v>
      </c>
      <c r="B4" s="18">
        <f>'calc-1'!B29*Assumptions!$B19</f>
        <v>750000</v>
      </c>
      <c r="C4" s="18">
        <f>'calc-1'!C29*Assumptions!$B19</f>
        <v>750000</v>
      </c>
      <c r="D4" s="18">
        <f>'calc-1'!D29*Assumptions!$B19</f>
        <v>750000</v>
      </c>
      <c r="E4" s="18">
        <f>'calc-1'!E29*Assumptions!$B19</f>
        <v>750000</v>
      </c>
      <c r="F4" s="18">
        <f>'calc-1'!F29*Assumptions!$B19</f>
        <v>750000</v>
      </c>
      <c r="G4" s="18">
        <f>'calc-1'!G29*Assumptions!$B19</f>
        <v>750000</v>
      </c>
      <c r="H4" s="18">
        <f>'calc-1'!H29*Assumptions!$B19</f>
        <v>750000</v>
      </c>
      <c r="I4" s="18">
        <f>'calc-1'!I29*Assumptions!$B19</f>
        <v>750000</v>
      </c>
      <c r="J4" s="18">
        <f>'calc-1'!J29*Assumptions!$B19</f>
        <v>750000</v>
      </c>
      <c r="K4" s="18">
        <f>'calc-1'!K29*Assumptions!$B19</f>
        <v>750000</v>
      </c>
      <c r="L4" s="18">
        <f>'calc-1'!L29*Assumptions!$B19</f>
        <v>750000</v>
      </c>
      <c r="M4" s="18">
        <f>'calc-1'!M29*Assumptions!$B19</f>
        <v>750000</v>
      </c>
      <c r="N4" s="18">
        <f>'calc-1'!N29*Assumptions!$B19</f>
        <v>750000</v>
      </c>
      <c r="O4" s="18">
        <f>'calc-1'!O29*Assumptions!$B19</f>
        <v>750000</v>
      </c>
      <c r="P4" s="18">
        <f>'calc-1'!P29*Assumptions!$B19</f>
        <v>750000</v>
      </c>
      <c r="Q4" s="18">
        <f>'calc-1'!Q29*Assumptions!$B19</f>
        <v>750000</v>
      </c>
      <c r="R4" s="18">
        <f>'calc-1'!R29*Assumptions!$B19</f>
        <v>750000</v>
      </c>
      <c r="S4" s="18">
        <f>'calc-1'!S29*Assumptions!$B19</f>
        <v>750000</v>
      </c>
      <c r="T4" s="18">
        <f>'calc-1'!T29*Assumptions!$B19</f>
        <v>750000</v>
      </c>
      <c r="U4" s="18">
        <f>'calc-1'!U29*Assumptions!$B19</f>
        <v>750000</v>
      </c>
      <c r="V4" s="18">
        <f>'calc-1'!V29*Assumptions!$B19</f>
        <v>750000</v>
      </c>
      <c r="W4" s="18">
        <f>'calc-1'!W29*Assumptions!$B19</f>
        <v>750000</v>
      </c>
      <c r="X4" s="18">
        <f>'calc-1'!X29*Assumptions!$B19</f>
        <v>750000</v>
      </c>
      <c r="Y4" s="18">
        <f>'calc-1'!Y29*Assumptions!$B19</f>
        <v>750000</v>
      </c>
      <c r="Z4" s="18">
        <f>'calc-1'!Z29*Assumptions!$B19</f>
        <v>750000</v>
      </c>
      <c r="AA4" s="18">
        <f>'calc-1'!AA29*Assumptions!$B19</f>
        <v>750000</v>
      </c>
      <c r="AB4" s="18">
        <f>'calc-1'!AB29*Assumptions!$B19</f>
        <v>750000</v>
      </c>
      <c r="AC4" s="18">
        <f>'calc-1'!AC29*Assumptions!$B19</f>
        <v>750000</v>
      </c>
      <c r="AD4" s="18">
        <f>'calc-1'!AD29*Assumptions!$B19</f>
        <v>750000</v>
      </c>
      <c r="AE4" s="18">
        <f>'calc-1'!AE29*Assumptions!$B19</f>
        <v>750000</v>
      </c>
    </row>
    <row r="5">
      <c r="A5" s="9" t="str">
        <f>'calc-1'!A30</f>
        <v>Dye</v>
      </c>
      <c r="B5" s="18">
        <f>'calc-1'!B30*Assumptions!$B20</f>
        <v>350000</v>
      </c>
      <c r="C5" s="18">
        <f>'calc-1'!C30*Assumptions!$B20</f>
        <v>0</v>
      </c>
      <c r="D5" s="18">
        <f>'calc-1'!D30*Assumptions!$B20</f>
        <v>350000</v>
      </c>
      <c r="E5" s="18">
        <f>'calc-1'!E30*Assumptions!$B20</f>
        <v>0</v>
      </c>
      <c r="F5" s="18">
        <f>'calc-1'!F30*Assumptions!$B20</f>
        <v>350000</v>
      </c>
      <c r="G5" s="18">
        <f>'calc-1'!G30*Assumptions!$B20</f>
        <v>0</v>
      </c>
      <c r="H5" s="18">
        <f>'calc-1'!H30*Assumptions!$B20</f>
        <v>350000</v>
      </c>
      <c r="I5" s="18">
        <f>'calc-1'!I30*Assumptions!$B20</f>
        <v>0</v>
      </c>
      <c r="J5" s="18">
        <f>'calc-1'!J30*Assumptions!$B20</f>
        <v>350000</v>
      </c>
      <c r="K5" s="18">
        <f>'calc-1'!K30*Assumptions!$B20</f>
        <v>0</v>
      </c>
      <c r="L5" s="18">
        <f>'calc-1'!L30*Assumptions!$B20</f>
        <v>350000</v>
      </c>
      <c r="M5" s="18">
        <f>'calc-1'!M30*Assumptions!$B20</f>
        <v>0</v>
      </c>
      <c r="N5" s="18">
        <f>'calc-1'!N30*Assumptions!$B20</f>
        <v>350000</v>
      </c>
      <c r="O5" s="18">
        <f>'calc-1'!O30*Assumptions!$B20</f>
        <v>0</v>
      </c>
      <c r="P5" s="18">
        <f>'calc-1'!P30*Assumptions!$B20</f>
        <v>350000</v>
      </c>
      <c r="Q5" s="18">
        <f>'calc-1'!Q30*Assumptions!$B20</f>
        <v>0</v>
      </c>
      <c r="R5" s="18">
        <f>'calc-1'!R30*Assumptions!$B20</f>
        <v>350000</v>
      </c>
      <c r="S5" s="18">
        <f>'calc-1'!S30*Assumptions!$B20</f>
        <v>0</v>
      </c>
      <c r="T5" s="18">
        <f>'calc-1'!T30*Assumptions!$B20</f>
        <v>350000</v>
      </c>
      <c r="U5" s="18">
        <f>'calc-1'!U30*Assumptions!$B20</f>
        <v>0</v>
      </c>
      <c r="V5" s="18">
        <f>'calc-1'!V30*Assumptions!$B20</f>
        <v>350000</v>
      </c>
      <c r="W5" s="18">
        <f>'calc-1'!W30*Assumptions!$B20</f>
        <v>0</v>
      </c>
      <c r="X5" s="18">
        <f>'calc-1'!X30*Assumptions!$B20</f>
        <v>350000</v>
      </c>
      <c r="Y5" s="18">
        <f>'calc-1'!Y30*Assumptions!$B20</f>
        <v>0</v>
      </c>
      <c r="Z5" s="18">
        <f>'calc-1'!Z30*Assumptions!$B20</f>
        <v>350000</v>
      </c>
      <c r="AA5" s="18">
        <f>'calc-1'!AA30*Assumptions!$B20</f>
        <v>0</v>
      </c>
      <c r="AB5" s="18">
        <f>'calc-1'!AB30*Assumptions!$B20</f>
        <v>350000</v>
      </c>
      <c r="AC5" s="18">
        <f>'calc-1'!AC30*Assumptions!$B20</f>
        <v>0</v>
      </c>
      <c r="AD5" s="18">
        <f>'calc-1'!AD30*Assumptions!$B20</f>
        <v>350000</v>
      </c>
      <c r="AE5" s="18">
        <f>'calc-1'!AE30*Assumptions!$B20</f>
        <v>0</v>
      </c>
    </row>
    <row r="6">
      <c r="A6" s="11" t="s">
        <v>130</v>
      </c>
      <c r="B6" s="18">
        <f t="shared" ref="B6:AE6" si="1">sum(B3:B5)</f>
        <v>4600000</v>
      </c>
      <c r="C6" s="18">
        <f t="shared" si="1"/>
        <v>4250000</v>
      </c>
      <c r="D6" s="18">
        <f t="shared" si="1"/>
        <v>4600000</v>
      </c>
      <c r="E6" s="18">
        <f t="shared" si="1"/>
        <v>4250000</v>
      </c>
      <c r="F6" s="18">
        <f t="shared" si="1"/>
        <v>4600000</v>
      </c>
      <c r="G6" s="18">
        <f t="shared" si="1"/>
        <v>4250000</v>
      </c>
      <c r="H6" s="18">
        <f t="shared" si="1"/>
        <v>4600000</v>
      </c>
      <c r="I6" s="18">
        <f t="shared" si="1"/>
        <v>4250000</v>
      </c>
      <c r="J6" s="18">
        <f t="shared" si="1"/>
        <v>4600000</v>
      </c>
      <c r="K6" s="18">
        <f t="shared" si="1"/>
        <v>4250000</v>
      </c>
      <c r="L6" s="18">
        <f t="shared" si="1"/>
        <v>4600000</v>
      </c>
      <c r="M6" s="18">
        <f t="shared" si="1"/>
        <v>4250000</v>
      </c>
      <c r="N6" s="18">
        <f t="shared" si="1"/>
        <v>4600000</v>
      </c>
      <c r="O6" s="18">
        <f t="shared" si="1"/>
        <v>4250000</v>
      </c>
      <c r="P6" s="18">
        <f t="shared" si="1"/>
        <v>4600000</v>
      </c>
      <c r="Q6" s="18">
        <f t="shared" si="1"/>
        <v>4250000</v>
      </c>
      <c r="R6" s="18">
        <f t="shared" si="1"/>
        <v>4600000</v>
      </c>
      <c r="S6" s="18">
        <f t="shared" si="1"/>
        <v>4250000</v>
      </c>
      <c r="T6" s="18">
        <f t="shared" si="1"/>
        <v>4600000</v>
      </c>
      <c r="U6" s="18">
        <f t="shared" si="1"/>
        <v>4250000</v>
      </c>
      <c r="V6" s="18">
        <f t="shared" si="1"/>
        <v>4600000</v>
      </c>
      <c r="W6" s="18">
        <f t="shared" si="1"/>
        <v>4250000</v>
      </c>
      <c r="X6" s="18">
        <f t="shared" si="1"/>
        <v>4600000</v>
      </c>
      <c r="Y6" s="18">
        <f t="shared" si="1"/>
        <v>4250000</v>
      </c>
      <c r="Z6" s="18">
        <f t="shared" si="1"/>
        <v>4600000</v>
      </c>
      <c r="AA6" s="18">
        <f t="shared" si="1"/>
        <v>4250000</v>
      </c>
      <c r="AB6" s="18">
        <f t="shared" si="1"/>
        <v>4600000</v>
      </c>
      <c r="AC6" s="18">
        <f t="shared" si="1"/>
        <v>4250000</v>
      </c>
      <c r="AD6" s="18">
        <f t="shared" si="1"/>
        <v>4600000</v>
      </c>
      <c r="AE6" s="18">
        <f t="shared" si="1"/>
        <v>4250000</v>
      </c>
    </row>
    <row r="7">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row>
    <row r="8">
      <c r="A8" s="14" t="s">
        <v>131</v>
      </c>
      <c r="B8" s="9"/>
      <c r="C8" s="9"/>
      <c r="D8" s="9"/>
      <c r="E8" s="9"/>
      <c r="F8" s="9"/>
      <c r="G8" s="9"/>
      <c r="H8" s="9"/>
      <c r="I8" s="9"/>
      <c r="J8" s="9"/>
      <c r="K8" s="9"/>
      <c r="L8" s="9"/>
      <c r="M8" s="9"/>
      <c r="N8" s="9"/>
      <c r="O8" s="9"/>
      <c r="P8" s="9"/>
      <c r="Q8" s="9"/>
      <c r="R8" s="9"/>
      <c r="S8" s="9"/>
      <c r="T8" s="9"/>
      <c r="U8" s="9"/>
      <c r="V8" s="9"/>
      <c r="W8" s="9"/>
      <c r="X8" s="9"/>
      <c r="Y8" s="9"/>
      <c r="Z8" s="9"/>
      <c r="AA8" s="9"/>
      <c r="AB8" s="9"/>
      <c r="AC8" s="9"/>
      <c r="AD8" s="9"/>
      <c r="AE8" s="9"/>
    </row>
    <row r="9">
      <c r="A9" s="9" t="str">
        <f t="shared" ref="A9:A11" si="3">A3</f>
        <v>Cotton fabric</v>
      </c>
      <c r="B9" s="18">
        <v>0.0</v>
      </c>
      <c r="C9" s="18">
        <v>0.0</v>
      </c>
      <c r="D9" s="18">
        <f t="shared" ref="D9:AE9" si="2">B3</f>
        <v>3500000</v>
      </c>
      <c r="E9" s="18">
        <f t="shared" si="2"/>
        <v>3500000</v>
      </c>
      <c r="F9" s="18">
        <f t="shared" si="2"/>
        <v>3500000</v>
      </c>
      <c r="G9" s="18">
        <f t="shared" si="2"/>
        <v>3500000</v>
      </c>
      <c r="H9" s="18">
        <f t="shared" si="2"/>
        <v>3500000</v>
      </c>
      <c r="I9" s="18">
        <f t="shared" si="2"/>
        <v>3500000</v>
      </c>
      <c r="J9" s="18">
        <f t="shared" si="2"/>
        <v>3500000</v>
      </c>
      <c r="K9" s="18">
        <f t="shared" si="2"/>
        <v>3500000</v>
      </c>
      <c r="L9" s="18">
        <f t="shared" si="2"/>
        <v>3500000</v>
      </c>
      <c r="M9" s="18">
        <f t="shared" si="2"/>
        <v>3500000</v>
      </c>
      <c r="N9" s="18">
        <f t="shared" si="2"/>
        <v>3500000</v>
      </c>
      <c r="O9" s="18">
        <f t="shared" si="2"/>
        <v>3500000</v>
      </c>
      <c r="P9" s="18">
        <f t="shared" si="2"/>
        <v>3500000</v>
      </c>
      <c r="Q9" s="18">
        <f t="shared" si="2"/>
        <v>3500000</v>
      </c>
      <c r="R9" s="18">
        <f t="shared" si="2"/>
        <v>3500000</v>
      </c>
      <c r="S9" s="18">
        <f t="shared" si="2"/>
        <v>3500000</v>
      </c>
      <c r="T9" s="18">
        <f t="shared" si="2"/>
        <v>3500000</v>
      </c>
      <c r="U9" s="18">
        <f t="shared" si="2"/>
        <v>3500000</v>
      </c>
      <c r="V9" s="18">
        <f t="shared" si="2"/>
        <v>3500000</v>
      </c>
      <c r="W9" s="18">
        <f t="shared" si="2"/>
        <v>3500000</v>
      </c>
      <c r="X9" s="18">
        <f t="shared" si="2"/>
        <v>3500000</v>
      </c>
      <c r="Y9" s="18">
        <f t="shared" si="2"/>
        <v>3500000</v>
      </c>
      <c r="Z9" s="18">
        <f t="shared" si="2"/>
        <v>3500000</v>
      </c>
      <c r="AA9" s="18">
        <f t="shared" si="2"/>
        <v>3500000</v>
      </c>
      <c r="AB9" s="18">
        <f t="shared" si="2"/>
        <v>3500000</v>
      </c>
      <c r="AC9" s="18">
        <f t="shared" si="2"/>
        <v>3500000</v>
      </c>
      <c r="AD9" s="18">
        <f t="shared" si="2"/>
        <v>3500000</v>
      </c>
      <c r="AE9" s="18">
        <f t="shared" si="2"/>
        <v>3500000</v>
      </c>
    </row>
    <row r="10">
      <c r="A10" s="9" t="str">
        <f t="shared" si="3"/>
        <v>Thread</v>
      </c>
      <c r="B10" s="18">
        <f t="shared" ref="B10:AE10" si="4">B4</f>
        <v>750000</v>
      </c>
      <c r="C10" s="18">
        <f t="shared" si="4"/>
        <v>750000</v>
      </c>
      <c r="D10" s="18">
        <f t="shared" si="4"/>
        <v>750000</v>
      </c>
      <c r="E10" s="18">
        <f t="shared" si="4"/>
        <v>750000</v>
      </c>
      <c r="F10" s="18">
        <f t="shared" si="4"/>
        <v>750000</v>
      </c>
      <c r="G10" s="18">
        <f t="shared" si="4"/>
        <v>750000</v>
      </c>
      <c r="H10" s="18">
        <f t="shared" si="4"/>
        <v>750000</v>
      </c>
      <c r="I10" s="18">
        <f t="shared" si="4"/>
        <v>750000</v>
      </c>
      <c r="J10" s="18">
        <f t="shared" si="4"/>
        <v>750000</v>
      </c>
      <c r="K10" s="18">
        <f t="shared" si="4"/>
        <v>750000</v>
      </c>
      <c r="L10" s="18">
        <f t="shared" si="4"/>
        <v>750000</v>
      </c>
      <c r="M10" s="18">
        <f t="shared" si="4"/>
        <v>750000</v>
      </c>
      <c r="N10" s="18">
        <f t="shared" si="4"/>
        <v>750000</v>
      </c>
      <c r="O10" s="18">
        <f t="shared" si="4"/>
        <v>750000</v>
      </c>
      <c r="P10" s="18">
        <f t="shared" si="4"/>
        <v>750000</v>
      </c>
      <c r="Q10" s="18">
        <f t="shared" si="4"/>
        <v>750000</v>
      </c>
      <c r="R10" s="18">
        <f t="shared" si="4"/>
        <v>750000</v>
      </c>
      <c r="S10" s="18">
        <f t="shared" si="4"/>
        <v>750000</v>
      </c>
      <c r="T10" s="18">
        <f t="shared" si="4"/>
        <v>750000</v>
      </c>
      <c r="U10" s="18">
        <f t="shared" si="4"/>
        <v>750000</v>
      </c>
      <c r="V10" s="18">
        <f t="shared" si="4"/>
        <v>750000</v>
      </c>
      <c r="W10" s="18">
        <f t="shared" si="4"/>
        <v>750000</v>
      </c>
      <c r="X10" s="18">
        <f t="shared" si="4"/>
        <v>750000</v>
      </c>
      <c r="Y10" s="18">
        <f t="shared" si="4"/>
        <v>750000</v>
      </c>
      <c r="Z10" s="18">
        <f t="shared" si="4"/>
        <v>750000</v>
      </c>
      <c r="AA10" s="18">
        <f t="shared" si="4"/>
        <v>750000</v>
      </c>
      <c r="AB10" s="18">
        <f t="shared" si="4"/>
        <v>750000</v>
      </c>
      <c r="AC10" s="18">
        <f t="shared" si="4"/>
        <v>750000</v>
      </c>
      <c r="AD10" s="18">
        <f t="shared" si="4"/>
        <v>750000</v>
      </c>
      <c r="AE10" s="18">
        <f t="shared" si="4"/>
        <v>750000</v>
      </c>
    </row>
    <row r="11">
      <c r="A11" s="9" t="str">
        <f t="shared" si="3"/>
        <v>Dye</v>
      </c>
      <c r="B11" s="18">
        <v>0.0</v>
      </c>
      <c r="C11" s="18">
        <v>0.0</v>
      </c>
      <c r="D11" s="18">
        <v>0.0</v>
      </c>
      <c r="E11" s="18">
        <f t="shared" ref="E11:AE11" si="5">B5</f>
        <v>350000</v>
      </c>
      <c r="F11" s="18">
        <f t="shared" si="5"/>
        <v>0</v>
      </c>
      <c r="G11" s="18">
        <f t="shared" si="5"/>
        <v>350000</v>
      </c>
      <c r="H11" s="18">
        <f t="shared" si="5"/>
        <v>0</v>
      </c>
      <c r="I11" s="18">
        <f t="shared" si="5"/>
        <v>350000</v>
      </c>
      <c r="J11" s="18">
        <f t="shared" si="5"/>
        <v>0</v>
      </c>
      <c r="K11" s="18">
        <f t="shared" si="5"/>
        <v>350000</v>
      </c>
      <c r="L11" s="18">
        <f t="shared" si="5"/>
        <v>0</v>
      </c>
      <c r="M11" s="18">
        <f t="shared" si="5"/>
        <v>350000</v>
      </c>
      <c r="N11" s="18">
        <f t="shared" si="5"/>
        <v>0</v>
      </c>
      <c r="O11" s="18">
        <f t="shared" si="5"/>
        <v>350000</v>
      </c>
      <c r="P11" s="18">
        <f t="shared" si="5"/>
        <v>0</v>
      </c>
      <c r="Q11" s="18">
        <f t="shared" si="5"/>
        <v>350000</v>
      </c>
      <c r="R11" s="18">
        <f t="shared" si="5"/>
        <v>0</v>
      </c>
      <c r="S11" s="18">
        <f t="shared" si="5"/>
        <v>350000</v>
      </c>
      <c r="T11" s="18">
        <f t="shared" si="5"/>
        <v>0</v>
      </c>
      <c r="U11" s="18">
        <f t="shared" si="5"/>
        <v>350000</v>
      </c>
      <c r="V11" s="18">
        <f t="shared" si="5"/>
        <v>0</v>
      </c>
      <c r="W11" s="18">
        <f t="shared" si="5"/>
        <v>350000</v>
      </c>
      <c r="X11" s="18">
        <f t="shared" si="5"/>
        <v>0</v>
      </c>
      <c r="Y11" s="18">
        <f t="shared" si="5"/>
        <v>350000</v>
      </c>
      <c r="Z11" s="18">
        <f t="shared" si="5"/>
        <v>0</v>
      </c>
      <c r="AA11" s="18">
        <f t="shared" si="5"/>
        <v>350000</v>
      </c>
      <c r="AB11" s="18">
        <f t="shared" si="5"/>
        <v>0</v>
      </c>
      <c r="AC11" s="18">
        <f t="shared" si="5"/>
        <v>350000</v>
      </c>
      <c r="AD11" s="18">
        <f t="shared" si="5"/>
        <v>0</v>
      </c>
      <c r="AE11" s="18">
        <f t="shared" si="5"/>
        <v>350000</v>
      </c>
    </row>
    <row r="12">
      <c r="A12" s="11" t="s">
        <v>132</v>
      </c>
      <c r="B12" s="18">
        <f t="shared" ref="B12:AE12" si="6">sum(B9:B11)</f>
        <v>750000</v>
      </c>
      <c r="C12" s="18">
        <f t="shared" si="6"/>
        <v>750000</v>
      </c>
      <c r="D12" s="18">
        <f t="shared" si="6"/>
        <v>4250000</v>
      </c>
      <c r="E12" s="18">
        <f t="shared" si="6"/>
        <v>4600000</v>
      </c>
      <c r="F12" s="18">
        <f t="shared" si="6"/>
        <v>4250000</v>
      </c>
      <c r="G12" s="18">
        <f t="shared" si="6"/>
        <v>4600000</v>
      </c>
      <c r="H12" s="18">
        <f t="shared" si="6"/>
        <v>4250000</v>
      </c>
      <c r="I12" s="18">
        <f t="shared" si="6"/>
        <v>4600000</v>
      </c>
      <c r="J12" s="18">
        <f t="shared" si="6"/>
        <v>4250000</v>
      </c>
      <c r="K12" s="18">
        <f t="shared" si="6"/>
        <v>4600000</v>
      </c>
      <c r="L12" s="18">
        <f t="shared" si="6"/>
        <v>4250000</v>
      </c>
      <c r="M12" s="18">
        <f t="shared" si="6"/>
        <v>4600000</v>
      </c>
      <c r="N12" s="18">
        <f t="shared" si="6"/>
        <v>4250000</v>
      </c>
      <c r="O12" s="18">
        <f t="shared" si="6"/>
        <v>4600000</v>
      </c>
      <c r="P12" s="18">
        <f t="shared" si="6"/>
        <v>4250000</v>
      </c>
      <c r="Q12" s="18">
        <f t="shared" si="6"/>
        <v>4600000</v>
      </c>
      <c r="R12" s="18">
        <f t="shared" si="6"/>
        <v>4250000</v>
      </c>
      <c r="S12" s="18">
        <f t="shared" si="6"/>
        <v>4600000</v>
      </c>
      <c r="T12" s="18">
        <f t="shared" si="6"/>
        <v>4250000</v>
      </c>
      <c r="U12" s="18">
        <f t="shared" si="6"/>
        <v>4600000</v>
      </c>
      <c r="V12" s="18">
        <f t="shared" si="6"/>
        <v>4250000</v>
      </c>
      <c r="W12" s="18">
        <f t="shared" si="6"/>
        <v>4600000</v>
      </c>
      <c r="X12" s="18">
        <f t="shared" si="6"/>
        <v>4250000</v>
      </c>
      <c r="Y12" s="18">
        <f t="shared" si="6"/>
        <v>4600000</v>
      </c>
      <c r="Z12" s="18">
        <f t="shared" si="6"/>
        <v>4250000</v>
      </c>
      <c r="AA12" s="18">
        <f t="shared" si="6"/>
        <v>4600000</v>
      </c>
      <c r="AB12" s="18">
        <f t="shared" si="6"/>
        <v>4250000</v>
      </c>
      <c r="AC12" s="18">
        <f t="shared" si="6"/>
        <v>4600000</v>
      </c>
      <c r="AD12" s="18">
        <f t="shared" si="6"/>
        <v>4250000</v>
      </c>
      <c r="AE12" s="18">
        <f t="shared" si="6"/>
        <v>4600000</v>
      </c>
    </row>
    <row r="1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row>
    <row r="14">
      <c r="A14" s="14" t="s">
        <v>133</v>
      </c>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row>
    <row r="15">
      <c r="A15" s="9" t="str">
        <f t="shared" ref="A15:A17" si="8">A9</f>
        <v>Cotton fabric</v>
      </c>
      <c r="B15" s="18">
        <f t="shared" ref="B15:B17" si="9">B3-B9</f>
        <v>3500000</v>
      </c>
      <c r="C15" s="18">
        <f t="shared" ref="C15:AE15" si="7">B15+C3-C9</f>
        <v>7000000</v>
      </c>
      <c r="D15" s="18">
        <f t="shared" si="7"/>
        <v>7000000</v>
      </c>
      <c r="E15" s="18">
        <f t="shared" si="7"/>
        <v>7000000</v>
      </c>
      <c r="F15" s="18">
        <f t="shared" si="7"/>
        <v>7000000</v>
      </c>
      <c r="G15" s="18">
        <f t="shared" si="7"/>
        <v>7000000</v>
      </c>
      <c r="H15" s="18">
        <f t="shared" si="7"/>
        <v>7000000</v>
      </c>
      <c r="I15" s="18">
        <f t="shared" si="7"/>
        <v>7000000</v>
      </c>
      <c r="J15" s="18">
        <f t="shared" si="7"/>
        <v>7000000</v>
      </c>
      <c r="K15" s="18">
        <f t="shared" si="7"/>
        <v>7000000</v>
      </c>
      <c r="L15" s="18">
        <f t="shared" si="7"/>
        <v>7000000</v>
      </c>
      <c r="M15" s="18">
        <f t="shared" si="7"/>
        <v>7000000</v>
      </c>
      <c r="N15" s="18">
        <f t="shared" si="7"/>
        <v>7000000</v>
      </c>
      <c r="O15" s="18">
        <f t="shared" si="7"/>
        <v>7000000</v>
      </c>
      <c r="P15" s="18">
        <f t="shared" si="7"/>
        <v>7000000</v>
      </c>
      <c r="Q15" s="18">
        <f t="shared" si="7"/>
        <v>7000000</v>
      </c>
      <c r="R15" s="18">
        <f t="shared" si="7"/>
        <v>7000000</v>
      </c>
      <c r="S15" s="18">
        <f t="shared" si="7"/>
        <v>7000000</v>
      </c>
      <c r="T15" s="18">
        <f t="shared" si="7"/>
        <v>7000000</v>
      </c>
      <c r="U15" s="18">
        <f t="shared" si="7"/>
        <v>7000000</v>
      </c>
      <c r="V15" s="18">
        <f t="shared" si="7"/>
        <v>7000000</v>
      </c>
      <c r="W15" s="18">
        <f t="shared" si="7"/>
        <v>7000000</v>
      </c>
      <c r="X15" s="18">
        <f t="shared" si="7"/>
        <v>7000000</v>
      </c>
      <c r="Y15" s="18">
        <f t="shared" si="7"/>
        <v>7000000</v>
      </c>
      <c r="Z15" s="18">
        <f t="shared" si="7"/>
        <v>7000000</v>
      </c>
      <c r="AA15" s="18">
        <f t="shared" si="7"/>
        <v>7000000</v>
      </c>
      <c r="AB15" s="18">
        <f t="shared" si="7"/>
        <v>7000000</v>
      </c>
      <c r="AC15" s="18">
        <f t="shared" si="7"/>
        <v>7000000</v>
      </c>
      <c r="AD15" s="18">
        <f t="shared" si="7"/>
        <v>7000000</v>
      </c>
      <c r="AE15" s="18">
        <f t="shared" si="7"/>
        <v>7000000</v>
      </c>
    </row>
    <row r="16">
      <c r="A16" s="9" t="str">
        <f t="shared" si="8"/>
        <v>Thread</v>
      </c>
      <c r="B16" s="18">
        <f t="shared" si="9"/>
        <v>0</v>
      </c>
      <c r="C16" s="18">
        <f t="shared" ref="C16:AE16" si="10">B16+C4-C10</f>
        <v>0</v>
      </c>
      <c r="D16" s="18">
        <f t="shared" si="10"/>
        <v>0</v>
      </c>
      <c r="E16" s="18">
        <f t="shared" si="10"/>
        <v>0</v>
      </c>
      <c r="F16" s="18">
        <f t="shared" si="10"/>
        <v>0</v>
      </c>
      <c r="G16" s="18">
        <f t="shared" si="10"/>
        <v>0</v>
      </c>
      <c r="H16" s="18">
        <f t="shared" si="10"/>
        <v>0</v>
      </c>
      <c r="I16" s="18">
        <f t="shared" si="10"/>
        <v>0</v>
      </c>
      <c r="J16" s="18">
        <f t="shared" si="10"/>
        <v>0</v>
      </c>
      <c r="K16" s="18">
        <f t="shared" si="10"/>
        <v>0</v>
      </c>
      <c r="L16" s="18">
        <f t="shared" si="10"/>
        <v>0</v>
      </c>
      <c r="M16" s="18">
        <f t="shared" si="10"/>
        <v>0</v>
      </c>
      <c r="N16" s="18">
        <f t="shared" si="10"/>
        <v>0</v>
      </c>
      <c r="O16" s="18">
        <f t="shared" si="10"/>
        <v>0</v>
      </c>
      <c r="P16" s="18">
        <f t="shared" si="10"/>
        <v>0</v>
      </c>
      <c r="Q16" s="18">
        <f t="shared" si="10"/>
        <v>0</v>
      </c>
      <c r="R16" s="18">
        <f t="shared" si="10"/>
        <v>0</v>
      </c>
      <c r="S16" s="18">
        <f t="shared" si="10"/>
        <v>0</v>
      </c>
      <c r="T16" s="18">
        <f t="shared" si="10"/>
        <v>0</v>
      </c>
      <c r="U16" s="18">
        <f t="shared" si="10"/>
        <v>0</v>
      </c>
      <c r="V16" s="18">
        <f t="shared" si="10"/>
        <v>0</v>
      </c>
      <c r="W16" s="18">
        <f t="shared" si="10"/>
        <v>0</v>
      </c>
      <c r="X16" s="18">
        <f t="shared" si="10"/>
        <v>0</v>
      </c>
      <c r="Y16" s="18">
        <f t="shared" si="10"/>
        <v>0</v>
      </c>
      <c r="Z16" s="18">
        <f t="shared" si="10"/>
        <v>0</v>
      </c>
      <c r="AA16" s="18">
        <f t="shared" si="10"/>
        <v>0</v>
      </c>
      <c r="AB16" s="18">
        <f t="shared" si="10"/>
        <v>0</v>
      </c>
      <c r="AC16" s="18">
        <f t="shared" si="10"/>
        <v>0</v>
      </c>
      <c r="AD16" s="18">
        <f t="shared" si="10"/>
        <v>0</v>
      </c>
      <c r="AE16" s="18">
        <f t="shared" si="10"/>
        <v>0</v>
      </c>
    </row>
    <row r="17">
      <c r="A17" s="9" t="str">
        <f t="shared" si="8"/>
        <v>Dye</v>
      </c>
      <c r="B17" s="18">
        <f t="shared" si="9"/>
        <v>350000</v>
      </c>
      <c r="C17" s="18">
        <f t="shared" ref="C17:AE17" si="11">B17+C5-C11</f>
        <v>350000</v>
      </c>
      <c r="D17" s="18">
        <f t="shared" si="11"/>
        <v>700000</v>
      </c>
      <c r="E17" s="18">
        <f t="shared" si="11"/>
        <v>350000</v>
      </c>
      <c r="F17" s="18">
        <f t="shared" si="11"/>
        <v>700000</v>
      </c>
      <c r="G17" s="18">
        <f t="shared" si="11"/>
        <v>350000</v>
      </c>
      <c r="H17" s="18">
        <f t="shared" si="11"/>
        <v>700000</v>
      </c>
      <c r="I17" s="18">
        <f t="shared" si="11"/>
        <v>350000</v>
      </c>
      <c r="J17" s="18">
        <f t="shared" si="11"/>
        <v>700000</v>
      </c>
      <c r="K17" s="18">
        <f t="shared" si="11"/>
        <v>350000</v>
      </c>
      <c r="L17" s="18">
        <f t="shared" si="11"/>
        <v>700000</v>
      </c>
      <c r="M17" s="18">
        <f t="shared" si="11"/>
        <v>350000</v>
      </c>
      <c r="N17" s="18">
        <f t="shared" si="11"/>
        <v>700000</v>
      </c>
      <c r="O17" s="18">
        <f t="shared" si="11"/>
        <v>350000</v>
      </c>
      <c r="P17" s="18">
        <f t="shared" si="11"/>
        <v>700000</v>
      </c>
      <c r="Q17" s="18">
        <f t="shared" si="11"/>
        <v>350000</v>
      </c>
      <c r="R17" s="18">
        <f t="shared" si="11"/>
        <v>700000</v>
      </c>
      <c r="S17" s="18">
        <f t="shared" si="11"/>
        <v>350000</v>
      </c>
      <c r="T17" s="18">
        <f t="shared" si="11"/>
        <v>700000</v>
      </c>
      <c r="U17" s="18">
        <f t="shared" si="11"/>
        <v>350000</v>
      </c>
      <c r="V17" s="18">
        <f t="shared" si="11"/>
        <v>700000</v>
      </c>
      <c r="W17" s="18">
        <f t="shared" si="11"/>
        <v>350000</v>
      </c>
      <c r="X17" s="18">
        <f t="shared" si="11"/>
        <v>700000</v>
      </c>
      <c r="Y17" s="18">
        <f t="shared" si="11"/>
        <v>350000</v>
      </c>
      <c r="Z17" s="18">
        <f t="shared" si="11"/>
        <v>700000</v>
      </c>
      <c r="AA17" s="18">
        <f t="shared" si="11"/>
        <v>350000</v>
      </c>
      <c r="AB17" s="18">
        <f t="shared" si="11"/>
        <v>700000</v>
      </c>
      <c r="AC17" s="18">
        <f t="shared" si="11"/>
        <v>350000</v>
      </c>
      <c r="AD17" s="18">
        <f t="shared" si="11"/>
        <v>700000</v>
      </c>
      <c r="AE17" s="18">
        <f t="shared" si="11"/>
        <v>350000</v>
      </c>
    </row>
    <row r="18">
      <c r="A18" s="11" t="s">
        <v>134</v>
      </c>
      <c r="B18" s="18">
        <f t="shared" ref="B18:AE18" si="12">sum(B15:B17)</f>
        <v>3850000</v>
      </c>
      <c r="C18" s="18">
        <f t="shared" si="12"/>
        <v>7350000</v>
      </c>
      <c r="D18" s="18">
        <f t="shared" si="12"/>
        <v>7700000</v>
      </c>
      <c r="E18" s="18">
        <f t="shared" si="12"/>
        <v>7350000</v>
      </c>
      <c r="F18" s="18">
        <f t="shared" si="12"/>
        <v>7700000</v>
      </c>
      <c r="G18" s="18">
        <f t="shared" si="12"/>
        <v>7350000</v>
      </c>
      <c r="H18" s="18">
        <f t="shared" si="12"/>
        <v>7700000</v>
      </c>
      <c r="I18" s="18">
        <f t="shared" si="12"/>
        <v>7350000</v>
      </c>
      <c r="J18" s="18">
        <f t="shared" si="12"/>
        <v>7700000</v>
      </c>
      <c r="K18" s="18">
        <f t="shared" si="12"/>
        <v>7350000</v>
      </c>
      <c r="L18" s="18">
        <f t="shared" si="12"/>
        <v>7700000</v>
      </c>
      <c r="M18" s="18">
        <f t="shared" si="12"/>
        <v>7350000</v>
      </c>
      <c r="N18" s="18">
        <f t="shared" si="12"/>
        <v>7700000</v>
      </c>
      <c r="O18" s="18">
        <f t="shared" si="12"/>
        <v>7350000</v>
      </c>
      <c r="P18" s="18">
        <f t="shared" si="12"/>
        <v>7700000</v>
      </c>
      <c r="Q18" s="18">
        <f t="shared" si="12"/>
        <v>7350000</v>
      </c>
      <c r="R18" s="18">
        <f t="shared" si="12"/>
        <v>7700000</v>
      </c>
      <c r="S18" s="18">
        <f t="shared" si="12"/>
        <v>7350000</v>
      </c>
      <c r="T18" s="18">
        <f t="shared" si="12"/>
        <v>7700000</v>
      </c>
      <c r="U18" s="18">
        <f t="shared" si="12"/>
        <v>7350000</v>
      </c>
      <c r="V18" s="18">
        <f t="shared" si="12"/>
        <v>7700000</v>
      </c>
      <c r="W18" s="18">
        <f t="shared" si="12"/>
        <v>7350000</v>
      </c>
      <c r="X18" s="18">
        <f t="shared" si="12"/>
        <v>7700000</v>
      </c>
      <c r="Y18" s="18">
        <f t="shared" si="12"/>
        <v>7350000</v>
      </c>
      <c r="Z18" s="18">
        <f t="shared" si="12"/>
        <v>7700000</v>
      </c>
      <c r="AA18" s="18">
        <f t="shared" si="12"/>
        <v>7350000</v>
      </c>
      <c r="AB18" s="18">
        <f t="shared" si="12"/>
        <v>7700000</v>
      </c>
      <c r="AC18" s="18">
        <f t="shared" si="12"/>
        <v>7350000</v>
      </c>
      <c r="AD18" s="18">
        <f t="shared" si="12"/>
        <v>7700000</v>
      </c>
      <c r="AE18" s="18">
        <f t="shared" si="12"/>
        <v>7350000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c r="B1" s="25" t="s">
        <v>79</v>
      </c>
      <c r="C1" s="25" t="s">
        <v>80</v>
      </c>
      <c r="D1" s="25" t="s">
        <v>81</v>
      </c>
      <c r="E1" s="25" t="s">
        <v>82</v>
      </c>
      <c r="F1" s="25" t="s">
        <v>83</v>
      </c>
      <c r="G1" s="25" t="s">
        <v>84</v>
      </c>
      <c r="H1" s="25" t="s">
        <v>85</v>
      </c>
      <c r="I1" s="25" t="s">
        <v>86</v>
      </c>
      <c r="J1" s="25" t="s">
        <v>87</v>
      </c>
      <c r="K1" s="25" t="s">
        <v>88</v>
      </c>
      <c r="L1" s="25" t="s">
        <v>89</v>
      </c>
      <c r="M1" s="25" t="s">
        <v>90</v>
      </c>
      <c r="N1" s="25" t="s">
        <v>91</v>
      </c>
      <c r="O1" s="25" t="s">
        <v>92</v>
      </c>
      <c r="P1" s="25" t="s">
        <v>93</v>
      </c>
      <c r="Q1" s="25" t="s">
        <v>94</v>
      </c>
      <c r="R1" s="25" t="s">
        <v>95</v>
      </c>
      <c r="S1" s="25" t="s">
        <v>96</v>
      </c>
      <c r="T1" s="25" t="s">
        <v>97</v>
      </c>
      <c r="U1" s="25" t="s">
        <v>98</v>
      </c>
      <c r="V1" s="25" t="s">
        <v>99</v>
      </c>
      <c r="W1" s="25" t="s">
        <v>100</v>
      </c>
      <c r="X1" s="25" t="s">
        <v>101</v>
      </c>
      <c r="Y1" s="25" t="s">
        <v>102</v>
      </c>
      <c r="Z1" s="25" t="s">
        <v>103</v>
      </c>
      <c r="AA1" s="25" t="s">
        <v>104</v>
      </c>
      <c r="AB1" s="25" t="s">
        <v>105</v>
      </c>
      <c r="AC1" s="25" t="s">
        <v>106</v>
      </c>
      <c r="AD1" s="25" t="s">
        <v>107</v>
      </c>
      <c r="AE1" s="25" t="s">
        <v>108</v>
      </c>
    </row>
    <row r="2">
      <c r="A2" s="14" t="s">
        <v>135</v>
      </c>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c r="A3" s="9" t="str">
        <f>Purchases!A3</f>
        <v>Cotton fabric</v>
      </c>
      <c r="B3" s="18">
        <v>0.0</v>
      </c>
      <c r="C3" s="18">
        <f t="shared" ref="C3:AE3" si="1">B15</f>
        <v>7710</v>
      </c>
      <c r="D3" s="18">
        <f t="shared" si="1"/>
        <v>15420</v>
      </c>
      <c r="E3" s="18">
        <f t="shared" si="1"/>
        <v>23130</v>
      </c>
      <c r="F3" s="18">
        <f t="shared" si="1"/>
        <v>30840</v>
      </c>
      <c r="G3" s="18">
        <f t="shared" si="1"/>
        <v>38550</v>
      </c>
      <c r="H3" s="18">
        <f t="shared" si="1"/>
        <v>46260</v>
      </c>
      <c r="I3" s="18">
        <f t="shared" si="1"/>
        <v>53970</v>
      </c>
      <c r="J3" s="18">
        <f t="shared" si="1"/>
        <v>61680</v>
      </c>
      <c r="K3" s="18">
        <f t="shared" si="1"/>
        <v>69390</v>
      </c>
      <c r="L3" s="18">
        <f t="shared" si="1"/>
        <v>77100</v>
      </c>
      <c r="M3" s="18">
        <f t="shared" si="1"/>
        <v>84810</v>
      </c>
      <c r="N3" s="18">
        <f t="shared" si="1"/>
        <v>92520</v>
      </c>
      <c r="O3" s="18">
        <f t="shared" si="1"/>
        <v>100230</v>
      </c>
      <c r="P3" s="18">
        <f t="shared" si="1"/>
        <v>107940</v>
      </c>
      <c r="Q3" s="18">
        <f t="shared" si="1"/>
        <v>115650</v>
      </c>
      <c r="R3" s="18">
        <f t="shared" si="1"/>
        <v>123360</v>
      </c>
      <c r="S3" s="18">
        <f t="shared" si="1"/>
        <v>131070</v>
      </c>
      <c r="T3" s="18">
        <f t="shared" si="1"/>
        <v>138780</v>
      </c>
      <c r="U3" s="18">
        <f t="shared" si="1"/>
        <v>146490</v>
      </c>
      <c r="V3" s="18">
        <f t="shared" si="1"/>
        <v>154200</v>
      </c>
      <c r="W3" s="18">
        <f t="shared" si="1"/>
        <v>161910</v>
      </c>
      <c r="X3" s="18">
        <f t="shared" si="1"/>
        <v>169620</v>
      </c>
      <c r="Y3" s="18">
        <f t="shared" si="1"/>
        <v>177330</v>
      </c>
      <c r="Z3" s="18">
        <f t="shared" si="1"/>
        <v>185040</v>
      </c>
      <c r="AA3" s="18">
        <f t="shared" si="1"/>
        <v>192750</v>
      </c>
      <c r="AB3" s="18">
        <f t="shared" si="1"/>
        <v>200460</v>
      </c>
      <c r="AC3" s="18">
        <f t="shared" si="1"/>
        <v>208170</v>
      </c>
      <c r="AD3" s="18">
        <f t="shared" si="1"/>
        <v>215880</v>
      </c>
      <c r="AE3" s="18">
        <f t="shared" si="1"/>
        <v>223590</v>
      </c>
    </row>
    <row r="4">
      <c r="A4" s="9" t="str">
        <f>Purchases!A4</f>
        <v>Thread</v>
      </c>
      <c r="B4" s="18">
        <v>0.0</v>
      </c>
      <c r="C4" s="18">
        <f t="shared" ref="C4:AE4" si="2">B16</f>
        <v>1880</v>
      </c>
      <c r="D4" s="18">
        <f t="shared" si="2"/>
        <v>3760</v>
      </c>
      <c r="E4" s="18">
        <f t="shared" si="2"/>
        <v>5640</v>
      </c>
      <c r="F4" s="18">
        <f t="shared" si="2"/>
        <v>7520</v>
      </c>
      <c r="G4" s="18">
        <f t="shared" si="2"/>
        <v>9400</v>
      </c>
      <c r="H4" s="18">
        <f t="shared" si="2"/>
        <v>11280</v>
      </c>
      <c r="I4" s="18">
        <f t="shared" si="2"/>
        <v>13160</v>
      </c>
      <c r="J4" s="18">
        <f t="shared" si="2"/>
        <v>15040</v>
      </c>
      <c r="K4" s="18">
        <f t="shared" si="2"/>
        <v>16920</v>
      </c>
      <c r="L4" s="18">
        <f t="shared" si="2"/>
        <v>18800</v>
      </c>
      <c r="M4" s="18">
        <f t="shared" si="2"/>
        <v>20680</v>
      </c>
      <c r="N4" s="18">
        <f t="shared" si="2"/>
        <v>22560</v>
      </c>
      <c r="O4" s="18">
        <f t="shared" si="2"/>
        <v>24440</v>
      </c>
      <c r="P4" s="18">
        <f t="shared" si="2"/>
        <v>26320</v>
      </c>
      <c r="Q4" s="18">
        <f t="shared" si="2"/>
        <v>28200</v>
      </c>
      <c r="R4" s="18">
        <f t="shared" si="2"/>
        <v>30080</v>
      </c>
      <c r="S4" s="18">
        <f t="shared" si="2"/>
        <v>31960</v>
      </c>
      <c r="T4" s="18">
        <f t="shared" si="2"/>
        <v>33840</v>
      </c>
      <c r="U4" s="18">
        <f t="shared" si="2"/>
        <v>35720</v>
      </c>
      <c r="V4" s="18">
        <f t="shared" si="2"/>
        <v>37600</v>
      </c>
      <c r="W4" s="18">
        <f t="shared" si="2"/>
        <v>39480</v>
      </c>
      <c r="X4" s="18">
        <f t="shared" si="2"/>
        <v>41360</v>
      </c>
      <c r="Y4" s="18">
        <f t="shared" si="2"/>
        <v>43240</v>
      </c>
      <c r="Z4" s="18">
        <f t="shared" si="2"/>
        <v>45120</v>
      </c>
      <c r="AA4" s="18">
        <f t="shared" si="2"/>
        <v>47000</v>
      </c>
      <c r="AB4" s="18">
        <f t="shared" si="2"/>
        <v>48880</v>
      </c>
      <c r="AC4" s="18">
        <f t="shared" si="2"/>
        <v>50760</v>
      </c>
      <c r="AD4" s="18">
        <f t="shared" si="2"/>
        <v>52640</v>
      </c>
      <c r="AE4" s="18">
        <f t="shared" si="2"/>
        <v>54520</v>
      </c>
    </row>
    <row r="5">
      <c r="A5" s="9" t="str">
        <f>Purchases!A5</f>
        <v>Dye</v>
      </c>
      <c r="B5" s="18">
        <v>0.0</v>
      </c>
      <c r="C5" s="18">
        <f t="shared" ref="C5:AE5" si="3">B17</f>
        <v>576</v>
      </c>
      <c r="D5" s="18">
        <f t="shared" si="3"/>
        <v>452</v>
      </c>
      <c r="E5" s="18">
        <f t="shared" si="3"/>
        <v>1028</v>
      </c>
      <c r="F5" s="18">
        <f t="shared" si="3"/>
        <v>904</v>
      </c>
      <c r="G5" s="18">
        <f t="shared" si="3"/>
        <v>1480</v>
      </c>
      <c r="H5" s="18">
        <f t="shared" si="3"/>
        <v>1356</v>
      </c>
      <c r="I5" s="18">
        <f t="shared" si="3"/>
        <v>1932</v>
      </c>
      <c r="J5" s="18">
        <f t="shared" si="3"/>
        <v>1808</v>
      </c>
      <c r="K5" s="18">
        <f t="shared" si="3"/>
        <v>2384</v>
      </c>
      <c r="L5" s="18">
        <f t="shared" si="3"/>
        <v>2260</v>
      </c>
      <c r="M5" s="18">
        <f t="shared" si="3"/>
        <v>2836</v>
      </c>
      <c r="N5" s="18">
        <f t="shared" si="3"/>
        <v>2712</v>
      </c>
      <c r="O5" s="18">
        <f t="shared" si="3"/>
        <v>3288</v>
      </c>
      <c r="P5" s="18">
        <f t="shared" si="3"/>
        <v>3164</v>
      </c>
      <c r="Q5" s="18">
        <f t="shared" si="3"/>
        <v>3740</v>
      </c>
      <c r="R5" s="18">
        <f t="shared" si="3"/>
        <v>3616</v>
      </c>
      <c r="S5" s="18">
        <f t="shared" si="3"/>
        <v>4192</v>
      </c>
      <c r="T5" s="18">
        <f t="shared" si="3"/>
        <v>4068</v>
      </c>
      <c r="U5" s="18">
        <f t="shared" si="3"/>
        <v>4644</v>
      </c>
      <c r="V5" s="18">
        <f t="shared" si="3"/>
        <v>4520</v>
      </c>
      <c r="W5" s="18">
        <f t="shared" si="3"/>
        <v>5096</v>
      </c>
      <c r="X5" s="18">
        <f t="shared" si="3"/>
        <v>4972</v>
      </c>
      <c r="Y5" s="18">
        <f t="shared" si="3"/>
        <v>5548</v>
      </c>
      <c r="Z5" s="18">
        <f t="shared" si="3"/>
        <v>5424</v>
      </c>
      <c r="AA5" s="18">
        <f t="shared" si="3"/>
        <v>6000</v>
      </c>
      <c r="AB5" s="18">
        <f t="shared" si="3"/>
        <v>5876</v>
      </c>
      <c r="AC5" s="18">
        <f t="shared" si="3"/>
        <v>6452</v>
      </c>
      <c r="AD5" s="18">
        <f t="shared" si="3"/>
        <v>6328</v>
      </c>
      <c r="AE5" s="18">
        <f t="shared" si="3"/>
        <v>6904</v>
      </c>
    </row>
    <row r="6">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row>
    <row r="7">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row>
    <row r="8">
      <c r="A8" s="14" t="s">
        <v>136</v>
      </c>
      <c r="B8" s="9"/>
      <c r="C8" s="9"/>
      <c r="D8" s="9"/>
      <c r="E8" s="9"/>
      <c r="F8" s="9"/>
      <c r="G8" s="9"/>
      <c r="H8" s="9"/>
      <c r="I8" s="9"/>
      <c r="J8" s="9"/>
      <c r="K8" s="9"/>
      <c r="L8" s="9"/>
      <c r="M8" s="9"/>
      <c r="N8" s="9"/>
      <c r="O8" s="9"/>
      <c r="P8" s="9"/>
      <c r="Q8" s="9"/>
      <c r="R8" s="9"/>
      <c r="S8" s="9"/>
      <c r="T8" s="9"/>
      <c r="U8" s="9"/>
      <c r="V8" s="9"/>
      <c r="W8" s="9"/>
      <c r="X8" s="9"/>
      <c r="Y8" s="9"/>
      <c r="Z8" s="9"/>
      <c r="AA8" s="9"/>
      <c r="AB8" s="9"/>
      <c r="AC8" s="9"/>
      <c r="AD8" s="9"/>
      <c r="AE8" s="9"/>
    </row>
    <row r="9">
      <c r="A9" s="9" t="str">
        <f t="shared" ref="A9:A12" si="4">A3</f>
        <v>Cotton fabric</v>
      </c>
      <c r="B9" s="18">
        <f>'calc-1'!B28-'calc-1'!B18-'calc-1'!B23</f>
        <v>7710</v>
      </c>
      <c r="C9" s="18">
        <f>'calc-1'!C28-'calc-1'!C18-'calc-1'!C23</f>
        <v>7710</v>
      </c>
      <c r="D9" s="18">
        <f>'calc-1'!D28-'calc-1'!D18-'calc-1'!D23</f>
        <v>7710</v>
      </c>
      <c r="E9" s="18">
        <f>'calc-1'!E28-'calc-1'!E18-'calc-1'!E23</f>
        <v>7710</v>
      </c>
      <c r="F9" s="18">
        <f>'calc-1'!F28-'calc-1'!F18-'calc-1'!F23</f>
        <v>7710</v>
      </c>
      <c r="G9" s="18">
        <f>'calc-1'!G28-'calc-1'!G18-'calc-1'!G23</f>
        <v>7710</v>
      </c>
      <c r="H9" s="18">
        <f>'calc-1'!H28-'calc-1'!H18-'calc-1'!H23</f>
        <v>7710</v>
      </c>
      <c r="I9" s="18">
        <f>'calc-1'!I28-'calc-1'!I18-'calc-1'!I23</f>
        <v>7710</v>
      </c>
      <c r="J9" s="18">
        <f>'calc-1'!J28-'calc-1'!J18-'calc-1'!J23</f>
        <v>7710</v>
      </c>
      <c r="K9" s="18">
        <f>'calc-1'!K28-'calc-1'!K18-'calc-1'!K23</f>
        <v>7710</v>
      </c>
      <c r="L9" s="18">
        <f>'calc-1'!L28-'calc-1'!L18-'calc-1'!L23</f>
        <v>7710</v>
      </c>
      <c r="M9" s="18">
        <f>'calc-1'!M28-'calc-1'!M18-'calc-1'!M23</f>
        <v>7710</v>
      </c>
      <c r="N9" s="18">
        <f>'calc-1'!N28-'calc-1'!N18-'calc-1'!N23</f>
        <v>7710</v>
      </c>
      <c r="O9" s="18">
        <f>'calc-1'!O28-'calc-1'!O18-'calc-1'!O23</f>
        <v>7710</v>
      </c>
      <c r="P9" s="18">
        <f>'calc-1'!P28-'calc-1'!P18-'calc-1'!P23</f>
        <v>7710</v>
      </c>
      <c r="Q9" s="18">
        <f>'calc-1'!Q28-'calc-1'!Q18-'calc-1'!Q23</f>
        <v>7710</v>
      </c>
      <c r="R9" s="18">
        <f>'calc-1'!R28-'calc-1'!R18-'calc-1'!R23</f>
        <v>7710</v>
      </c>
      <c r="S9" s="18">
        <f>'calc-1'!S28-'calc-1'!S18-'calc-1'!S23</f>
        <v>7710</v>
      </c>
      <c r="T9" s="18">
        <f>'calc-1'!T28-'calc-1'!T18-'calc-1'!T23</f>
        <v>7710</v>
      </c>
      <c r="U9" s="18">
        <f>'calc-1'!U28-'calc-1'!U18-'calc-1'!U23</f>
        <v>7710</v>
      </c>
      <c r="V9" s="18">
        <f>'calc-1'!V28-'calc-1'!V18-'calc-1'!V23</f>
        <v>7710</v>
      </c>
      <c r="W9" s="18">
        <f>'calc-1'!W28-'calc-1'!W18-'calc-1'!W23</f>
        <v>7710</v>
      </c>
      <c r="X9" s="18">
        <f>'calc-1'!X28-'calc-1'!X18-'calc-1'!X23</f>
        <v>7710</v>
      </c>
      <c r="Y9" s="18">
        <f>'calc-1'!Y28-'calc-1'!Y18-'calc-1'!Y23</f>
        <v>7710</v>
      </c>
      <c r="Z9" s="18">
        <f>'calc-1'!Z28-'calc-1'!Z18-'calc-1'!Z23</f>
        <v>7710</v>
      </c>
      <c r="AA9" s="18">
        <f>'calc-1'!AA28-'calc-1'!AA18-'calc-1'!AA23</f>
        <v>7710</v>
      </c>
      <c r="AB9" s="18">
        <f>'calc-1'!AB28-'calc-1'!AB18-'calc-1'!AB23</f>
        <v>7710</v>
      </c>
      <c r="AC9" s="18">
        <f>'calc-1'!AC28-'calc-1'!AC18-'calc-1'!AC23</f>
        <v>7710</v>
      </c>
      <c r="AD9" s="18">
        <f>'calc-1'!AD28-'calc-1'!AD18-'calc-1'!AD23</f>
        <v>7710</v>
      </c>
      <c r="AE9" s="18">
        <f>'calc-1'!AE28-'calc-1'!AE18-'calc-1'!AE23</f>
        <v>7710</v>
      </c>
    </row>
    <row r="10">
      <c r="A10" s="9" t="str">
        <f t="shared" si="4"/>
        <v>Thread</v>
      </c>
      <c r="B10" s="18">
        <f>'calc-1'!B29-'calc-1'!B19-'calc-1'!B24</f>
        <v>1880</v>
      </c>
      <c r="C10" s="18">
        <f>'calc-1'!C29-'calc-1'!C19-'calc-1'!C24</f>
        <v>1880</v>
      </c>
      <c r="D10" s="18">
        <f>'calc-1'!D29-'calc-1'!D19-'calc-1'!D24</f>
        <v>1880</v>
      </c>
      <c r="E10" s="18">
        <f>'calc-1'!E29-'calc-1'!E19-'calc-1'!E24</f>
        <v>1880</v>
      </c>
      <c r="F10" s="18">
        <f>'calc-1'!F29-'calc-1'!F19-'calc-1'!F24</f>
        <v>1880</v>
      </c>
      <c r="G10" s="18">
        <f>'calc-1'!G29-'calc-1'!G19-'calc-1'!G24</f>
        <v>1880</v>
      </c>
      <c r="H10" s="18">
        <f>'calc-1'!H29-'calc-1'!H19-'calc-1'!H24</f>
        <v>1880</v>
      </c>
      <c r="I10" s="18">
        <f>'calc-1'!I29-'calc-1'!I19-'calc-1'!I24</f>
        <v>1880</v>
      </c>
      <c r="J10" s="18">
        <f>'calc-1'!J29-'calc-1'!J19-'calc-1'!J24</f>
        <v>1880</v>
      </c>
      <c r="K10" s="18">
        <f>'calc-1'!K29-'calc-1'!K19-'calc-1'!K24</f>
        <v>1880</v>
      </c>
      <c r="L10" s="18">
        <f>'calc-1'!L29-'calc-1'!L19-'calc-1'!L24</f>
        <v>1880</v>
      </c>
      <c r="M10" s="18">
        <f>'calc-1'!M29-'calc-1'!M19-'calc-1'!M24</f>
        <v>1880</v>
      </c>
      <c r="N10" s="18">
        <f>'calc-1'!N29-'calc-1'!N19-'calc-1'!N24</f>
        <v>1880</v>
      </c>
      <c r="O10" s="18">
        <f>'calc-1'!O29-'calc-1'!O19-'calc-1'!O24</f>
        <v>1880</v>
      </c>
      <c r="P10" s="18">
        <f>'calc-1'!P29-'calc-1'!P19-'calc-1'!P24</f>
        <v>1880</v>
      </c>
      <c r="Q10" s="18">
        <f>'calc-1'!Q29-'calc-1'!Q19-'calc-1'!Q24</f>
        <v>1880</v>
      </c>
      <c r="R10" s="18">
        <f>'calc-1'!R29-'calc-1'!R19-'calc-1'!R24</f>
        <v>1880</v>
      </c>
      <c r="S10" s="18">
        <f>'calc-1'!S29-'calc-1'!S19-'calc-1'!S24</f>
        <v>1880</v>
      </c>
      <c r="T10" s="18">
        <f>'calc-1'!T29-'calc-1'!T19-'calc-1'!T24</f>
        <v>1880</v>
      </c>
      <c r="U10" s="18">
        <f>'calc-1'!U29-'calc-1'!U19-'calc-1'!U24</f>
        <v>1880</v>
      </c>
      <c r="V10" s="18">
        <f>'calc-1'!V29-'calc-1'!V19-'calc-1'!V24</f>
        <v>1880</v>
      </c>
      <c r="W10" s="18">
        <f>'calc-1'!W29-'calc-1'!W19-'calc-1'!W24</f>
        <v>1880</v>
      </c>
      <c r="X10" s="18">
        <f>'calc-1'!X29-'calc-1'!X19-'calc-1'!X24</f>
        <v>1880</v>
      </c>
      <c r="Y10" s="18">
        <f>'calc-1'!Y29-'calc-1'!Y19-'calc-1'!Y24</f>
        <v>1880</v>
      </c>
      <c r="Z10" s="18">
        <f>'calc-1'!Z29-'calc-1'!Z19-'calc-1'!Z24</f>
        <v>1880</v>
      </c>
      <c r="AA10" s="18">
        <f>'calc-1'!AA29-'calc-1'!AA19-'calc-1'!AA24</f>
        <v>1880</v>
      </c>
      <c r="AB10" s="18">
        <f>'calc-1'!AB29-'calc-1'!AB19-'calc-1'!AB24</f>
        <v>1880</v>
      </c>
      <c r="AC10" s="18">
        <f>'calc-1'!AC29-'calc-1'!AC19-'calc-1'!AC24</f>
        <v>1880</v>
      </c>
      <c r="AD10" s="18">
        <f>'calc-1'!AD29-'calc-1'!AD19-'calc-1'!AD24</f>
        <v>1880</v>
      </c>
      <c r="AE10" s="18">
        <f>'calc-1'!AE29-'calc-1'!AE19-'calc-1'!AE24</f>
        <v>1880</v>
      </c>
    </row>
    <row r="11">
      <c r="A11" s="9" t="str">
        <f t="shared" si="4"/>
        <v>Dye</v>
      </c>
      <c r="B11" s="18">
        <f>'calc-1'!B30-'calc-1'!B20-'calc-1'!B25</f>
        <v>576</v>
      </c>
      <c r="C11" s="18">
        <f>'calc-1'!C30-'calc-1'!C20-'calc-1'!C25</f>
        <v>-124</v>
      </c>
      <c r="D11" s="18">
        <f>'calc-1'!D30-'calc-1'!D20-'calc-1'!D25</f>
        <v>576</v>
      </c>
      <c r="E11" s="18">
        <f>'calc-1'!E30-'calc-1'!E20-'calc-1'!E25</f>
        <v>-124</v>
      </c>
      <c r="F11" s="18">
        <f>'calc-1'!F30-'calc-1'!F20-'calc-1'!F25</f>
        <v>576</v>
      </c>
      <c r="G11" s="18">
        <f>'calc-1'!G30-'calc-1'!G20-'calc-1'!G25</f>
        <v>-124</v>
      </c>
      <c r="H11" s="18">
        <f>'calc-1'!H30-'calc-1'!H20-'calc-1'!H25</f>
        <v>576</v>
      </c>
      <c r="I11" s="18">
        <f>'calc-1'!I30-'calc-1'!I20-'calc-1'!I25</f>
        <v>-124</v>
      </c>
      <c r="J11" s="18">
        <f>'calc-1'!J30-'calc-1'!J20-'calc-1'!J25</f>
        <v>576</v>
      </c>
      <c r="K11" s="18">
        <f>'calc-1'!K30-'calc-1'!K20-'calc-1'!K25</f>
        <v>-124</v>
      </c>
      <c r="L11" s="18">
        <f>'calc-1'!L30-'calc-1'!L20-'calc-1'!L25</f>
        <v>576</v>
      </c>
      <c r="M11" s="18">
        <f>'calc-1'!M30-'calc-1'!M20-'calc-1'!M25</f>
        <v>-124</v>
      </c>
      <c r="N11" s="18">
        <f>'calc-1'!N30-'calc-1'!N20-'calc-1'!N25</f>
        <v>576</v>
      </c>
      <c r="O11" s="18">
        <f>'calc-1'!O30-'calc-1'!O20-'calc-1'!O25</f>
        <v>-124</v>
      </c>
      <c r="P11" s="18">
        <f>'calc-1'!P30-'calc-1'!P20-'calc-1'!P25</f>
        <v>576</v>
      </c>
      <c r="Q11" s="18">
        <f>'calc-1'!Q30-'calc-1'!Q20-'calc-1'!Q25</f>
        <v>-124</v>
      </c>
      <c r="R11" s="18">
        <f>'calc-1'!R30-'calc-1'!R20-'calc-1'!R25</f>
        <v>576</v>
      </c>
      <c r="S11" s="18">
        <f>'calc-1'!S30-'calc-1'!S20-'calc-1'!S25</f>
        <v>-124</v>
      </c>
      <c r="T11" s="18">
        <f>'calc-1'!T30-'calc-1'!T20-'calc-1'!T25</f>
        <v>576</v>
      </c>
      <c r="U11" s="18">
        <f>'calc-1'!U30-'calc-1'!U20-'calc-1'!U25</f>
        <v>-124</v>
      </c>
      <c r="V11" s="18">
        <f>'calc-1'!V30-'calc-1'!V20-'calc-1'!V25</f>
        <v>576</v>
      </c>
      <c r="W11" s="18">
        <f>'calc-1'!W30-'calc-1'!W20-'calc-1'!W25</f>
        <v>-124</v>
      </c>
      <c r="X11" s="18">
        <f>'calc-1'!X30-'calc-1'!X20-'calc-1'!X25</f>
        <v>576</v>
      </c>
      <c r="Y11" s="18">
        <f>'calc-1'!Y30-'calc-1'!Y20-'calc-1'!Y25</f>
        <v>-124</v>
      </c>
      <c r="Z11" s="18">
        <f>'calc-1'!Z30-'calc-1'!Z20-'calc-1'!Z25</f>
        <v>576</v>
      </c>
      <c r="AA11" s="18">
        <f>'calc-1'!AA30-'calc-1'!AA20-'calc-1'!AA25</f>
        <v>-124</v>
      </c>
      <c r="AB11" s="18">
        <f>'calc-1'!AB30-'calc-1'!AB20-'calc-1'!AB25</f>
        <v>576</v>
      </c>
      <c r="AC11" s="18">
        <f>'calc-1'!AC30-'calc-1'!AC20-'calc-1'!AC25</f>
        <v>-124</v>
      </c>
      <c r="AD11" s="18">
        <f>'calc-1'!AD30-'calc-1'!AD20-'calc-1'!AD25</f>
        <v>576</v>
      </c>
      <c r="AE11" s="18">
        <f>'calc-1'!AE30-'calc-1'!AE20-'calc-1'!AE25</f>
        <v>-124</v>
      </c>
    </row>
    <row r="12">
      <c r="A12" s="9" t="str">
        <f t="shared" si="4"/>
        <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row>
    <row r="1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row>
    <row r="14">
      <c r="A14" s="14" t="s">
        <v>137</v>
      </c>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row>
    <row r="15">
      <c r="A15" s="9" t="str">
        <f t="shared" ref="A15:A18" si="6">A9</f>
        <v>Cotton fabric</v>
      </c>
      <c r="B15" s="18">
        <f t="shared" ref="B15:AE15" si="5">B3+B9</f>
        <v>7710</v>
      </c>
      <c r="C15" s="18">
        <f t="shared" si="5"/>
        <v>15420</v>
      </c>
      <c r="D15" s="18">
        <f t="shared" si="5"/>
        <v>23130</v>
      </c>
      <c r="E15" s="18">
        <f t="shared" si="5"/>
        <v>30840</v>
      </c>
      <c r="F15" s="18">
        <f t="shared" si="5"/>
        <v>38550</v>
      </c>
      <c r="G15" s="18">
        <f t="shared" si="5"/>
        <v>46260</v>
      </c>
      <c r="H15" s="18">
        <f t="shared" si="5"/>
        <v>53970</v>
      </c>
      <c r="I15" s="18">
        <f t="shared" si="5"/>
        <v>61680</v>
      </c>
      <c r="J15" s="18">
        <f t="shared" si="5"/>
        <v>69390</v>
      </c>
      <c r="K15" s="18">
        <f t="shared" si="5"/>
        <v>77100</v>
      </c>
      <c r="L15" s="18">
        <f t="shared" si="5"/>
        <v>84810</v>
      </c>
      <c r="M15" s="18">
        <f t="shared" si="5"/>
        <v>92520</v>
      </c>
      <c r="N15" s="18">
        <f t="shared" si="5"/>
        <v>100230</v>
      </c>
      <c r="O15" s="18">
        <f t="shared" si="5"/>
        <v>107940</v>
      </c>
      <c r="P15" s="18">
        <f t="shared" si="5"/>
        <v>115650</v>
      </c>
      <c r="Q15" s="18">
        <f t="shared" si="5"/>
        <v>123360</v>
      </c>
      <c r="R15" s="18">
        <f t="shared" si="5"/>
        <v>131070</v>
      </c>
      <c r="S15" s="18">
        <f t="shared" si="5"/>
        <v>138780</v>
      </c>
      <c r="T15" s="18">
        <f t="shared" si="5"/>
        <v>146490</v>
      </c>
      <c r="U15" s="18">
        <f t="shared" si="5"/>
        <v>154200</v>
      </c>
      <c r="V15" s="18">
        <f t="shared" si="5"/>
        <v>161910</v>
      </c>
      <c r="W15" s="18">
        <f t="shared" si="5"/>
        <v>169620</v>
      </c>
      <c r="X15" s="18">
        <f t="shared" si="5"/>
        <v>177330</v>
      </c>
      <c r="Y15" s="18">
        <f t="shared" si="5"/>
        <v>185040</v>
      </c>
      <c r="Z15" s="18">
        <f t="shared" si="5"/>
        <v>192750</v>
      </c>
      <c r="AA15" s="18">
        <f t="shared" si="5"/>
        <v>200460</v>
      </c>
      <c r="AB15" s="18">
        <f t="shared" si="5"/>
        <v>208170</v>
      </c>
      <c r="AC15" s="18">
        <f t="shared" si="5"/>
        <v>215880</v>
      </c>
      <c r="AD15" s="18">
        <f t="shared" si="5"/>
        <v>223590</v>
      </c>
      <c r="AE15" s="18">
        <f t="shared" si="5"/>
        <v>231300</v>
      </c>
    </row>
    <row r="16">
      <c r="A16" s="9" t="str">
        <f t="shared" si="6"/>
        <v>Thread</v>
      </c>
      <c r="B16" s="18">
        <f t="shared" ref="B16:AE16" si="7">B4+B10</f>
        <v>1880</v>
      </c>
      <c r="C16" s="18">
        <f t="shared" si="7"/>
        <v>3760</v>
      </c>
      <c r="D16" s="18">
        <f t="shared" si="7"/>
        <v>5640</v>
      </c>
      <c r="E16" s="18">
        <f t="shared" si="7"/>
        <v>7520</v>
      </c>
      <c r="F16" s="18">
        <f t="shared" si="7"/>
        <v>9400</v>
      </c>
      <c r="G16" s="18">
        <f t="shared" si="7"/>
        <v>11280</v>
      </c>
      <c r="H16" s="18">
        <f t="shared" si="7"/>
        <v>13160</v>
      </c>
      <c r="I16" s="18">
        <f t="shared" si="7"/>
        <v>15040</v>
      </c>
      <c r="J16" s="18">
        <f t="shared" si="7"/>
        <v>16920</v>
      </c>
      <c r="K16" s="18">
        <f t="shared" si="7"/>
        <v>18800</v>
      </c>
      <c r="L16" s="18">
        <f t="shared" si="7"/>
        <v>20680</v>
      </c>
      <c r="M16" s="18">
        <f t="shared" si="7"/>
        <v>22560</v>
      </c>
      <c r="N16" s="18">
        <f t="shared" si="7"/>
        <v>24440</v>
      </c>
      <c r="O16" s="18">
        <f t="shared" si="7"/>
        <v>26320</v>
      </c>
      <c r="P16" s="18">
        <f t="shared" si="7"/>
        <v>28200</v>
      </c>
      <c r="Q16" s="18">
        <f t="shared" si="7"/>
        <v>30080</v>
      </c>
      <c r="R16" s="18">
        <f t="shared" si="7"/>
        <v>31960</v>
      </c>
      <c r="S16" s="18">
        <f t="shared" si="7"/>
        <v>33840</v>
      </c>
      <c r="T16" s="18">
        <f t="shared" si="7"/>
        <v>35720</v>
      </c>
      <c r="U16" s="18">
        <f t="shared" si="7"/>
        <v>37600</v>
      </c>
      <c r="V16" s="18">
        <f t="shared" si="7"/>
        <v>39480</v>
      </c>
      <c r="W16" s="18">
        <f t="shared" si="7"/>
        <v>41360</v>
      </c>
      <c r="X16" s="18">
        <f t="shared" si="7"/>
        <v>43240</v>
      </c>
      <c r="Y16" s="18">
        <f t="shared" si="7"/>
        <v>45120</v>
      </c>
      <c r="Z16" s="18">
        <f t="shared" si="7"/>
        <v>47000</v>
      </c>
      <c r="AA16" s="18">
        <f t="shared" si="7"/>
        <v>48880</v>
      </c>
      <c r="AB16" s="18">
        <f t="shared" si="7"/>
        <v>50760</v>
      </c>
      <c r="AC16" s="18">
        <f t="shared" si="7"/>
        <v>52640</v>
      </c>
      <c r="AD16" s="18">
        <f t="shared" si="7"/>
        <v>54520</v>
      </c>
      <c r="AE16" s="18">
        <f t="shared" si="7"/>
        <v>56400</v>
      </c>
    </row>
    <row r="17">
      <c r="A17" s="9" t="str">
        <f t="shared" si="6"/>
        <v>Dye</v>
      </c>
      <c r="B17" s="18">
        <f t="shared" ref="B17:AE17" si="8">B5+B11</f>
        <v>576</v>
      </c>
      <c r="C17" s="18">
        <f t="shared" si="8"/>
        <v>452</v>
      </c>
      <c r="D17" s="18">
        <f t="shared" si="8"/>
        <v>1028</v>
      </c>
      <c r="E17" s="18">
        <f t="shared" si="8"/>
        <v>904</v>
      </c>
      <c r="F17" s="18">
        <f t="shared" si="8"/>
        <v>1480</v>
      </c>
      <c r="G17" s="18">
        <f t="shared" si="8"/>
        <v>1356</v>
      </c>
      <c r="H17" s="18">
        <f t="shared" si="8"/>
        <v>1932</v>
      </c>
      <c r="I17" s="18">
        <f t="shared" si="8"/>
        <v>1808</v>
      </c>
      <c r="J17" s="18">
        <f t="shared" si="8"/>
        <v>2384</v>
      </c>
      <c r="K17" s="18">
        <f t="shared" si="8"/>
        <v>2260</v>
      </c>
      <c r="L17" s="18">
        <f t="shared" si="8"/>
        <v>2836</v>
      </c>
      <c r="M17" s="18">
        <f t="shared" si="8"/>
        <v>2712</v>
      </c>
      <c r="N17" s="18">
        <f t="shared" si="8"/>
        <v>3288</v>
      </c>
      <c r="O17" s="18">
        <f t="shared" si="8"/>
        <v>3164</v>
      </c>
      <c r="P17" s="18">
        <f t="shared" si="8"/>
        <v>3740</v>
      </c>
      <c r="Q17" s="18">
        <f t="shared" si="8"/>
        <v>3616</v>
      </c>
      <c r="R17" s="18">
        <f t="shared" si="8"/>
        <v>4192</v>
      </c>
      <c r="S17" s="18">
        <f t="shared" si="8"/>
        <v>4068</v>
      </c>
      <c r="T17" s="18">
        <f t="shared" si="8"/>
        <v>4644</v>
      </c>
      <c r="U17" s="18">
        <f t="shared" si="8"/>
        <v>4520</v>
      </c>
      <c r="V17" s="18">
        <f t="shared" si="8"/>
        <v>5096</v>
      </c>
      <c r="W17" s="18">
        <f t="shared" si="8"/>
        <v>4972</v>
      </c>
      <c r="X17" s="18">
        <f t="shared" si="8"/>
        <v>5548</v>
      </c>
      <c r="Y17" s="18">
        <f t="shared" si="8"/>
        <v>5424</v>
      </c>
      <c r="Z17" s="18">
        <f t="shared" si="8"/>
        <v>6000</v>
      </c>
      <c r="AA17" s="18">
        <f t="shared" si="8"/>
        <v>5876</v>
      </c>
      <c r="AB17" s="18">
        <f t="shared" si="8"/>
        <v>6452</v>
      </c>
      <c r="AC17" s="18">
        <f t="shared" si="8"/>
        <v>6328</v>
      </c>
      <c r="AD17" s="18">
        <f t="shared" si="8"/>
        <v>6904</v>
      </c>
      <c r="AE17" s="18">
        <f t="shared" si="8"/>
        <v>6780</v>
      </c>
    </row>
    <row r="18">
      <c r="A18" s="9" t="str">
        <f t="shared" si="6"/>
        <v/>
      </c>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row>
    <row r="20">
      <c r="A20" s="14" t="s">
        <v>138</v>
      </c>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row>
    <row r="21">
      <c r="A21" s="9" t="str">
        <f t="shared" ref="A21:A24" si="9">A15</f>
        <v>Cotton fabric</v>
      </c>
      <c r="B21" s="18">
        <f>B15*Assumptions!$B18</f>
        <v>2698500</v>
      </c>
      <c r="C21" s="18">
        <f>C15*Assumptions!$B18</f>
        <v>5397000</v>
      </c>
      <c r="D21" s="18">
        <f>D15*Assumptions!$B18</f>
        <v>8095500</v>
      </c>
      <c r="E21" s="18">
        <f>E15*Assumptions!$B18</f>
        <v>10794000</v>
      </c>
      <c r="F21" s="18">
        <f>F15*Assumptions!$B18</f>
        <v>13492500</v>
      </c>
      <c r="G21" s="18">
        <f>G15*Assumptions!$B18</f>
        <v>16191000</v>
      </c>
      <c r="H21" s="18">
        <f>H15*Assumptions!$B18</f>
        <v>18889500</v>
      </c>
      <c r="I21" s="18">
        <f>I15*Assumptions!$B18</f>
        <v>21588000</v>
      </c>
      <c r="J21" s="18">
        <f>J15*Assumptions!$B18</f>
        <v>24286500</v>
      </c>
      <c r="K21" s="18">
        <f>K15*Assumptions!$B18</f>
        <v>26985000</v>
      </c>
      <c r="L21" s="18">
        <f>L15*Assumptions!$B18</f>
        <v>29683500</v>
      </c>
      <c r="M21" s="18">
        <f>M15*Assumptions!$B18</f>
        <v>32382000</v>
      </c>
      <c r="N21" s="18">
        <f>N15*Assumptions!$B18</f>
        <v>35080500</v>
      </c>
      <c r="O21" s="18">
        <f>O15*Assumptions!$B18</f>
        <v>37779000</v>
      </c>
      <c r="P21" s="18">
        <f>P15*Assumptions!$B18</f>
        <v>40477500</v>
      </c>
      <c r="Q21" s="18">
        <f>Q15*Assumptions!$B18</f>
        <v>43176000</v>
      </c>
      <c r="R21" s="18">
        <f>R15*Assumptions!$B18</f>
        <v>45874500</v>
      </c>
      <c r="S21" s="18">
        <f>S15*Assumptions!$B18</f>
        <v>48573000</v>
      </c>
      <c r="T21" s="18">
        <f>T15*Assumptions!$B18</f>
        <v>51271500</v>
      </c>
      <c r="U21" s="18">
        <f>U15*Assumptions!$B18</f>
        <v>53970000</v>
      </c>
      <c r="V21" s="18">
        <f>V15*Assumptions!$B18</f>
        <v>56668500</v>
      </c>
      <c r="W21" s="18">
        <f>W15*Assumptions!$B18</f>
        <v>59367000</v>
      </c>
      <c r="X21" s="18">
        <f>X15*Assumptions!$B18</f>
        <v>62065500</v>
      </c>
      <c r="Y21" s="18">
        <f>Y15*Assumptions!$B18</f>
        <v>64764000</v>
      </c>
      <c r="Z21" s="18">
        <f>Z15*Assumptions!$B18</f>
        <v>67462500</v>
      </c>
      <c r="AA21" s="18">
        <f>AA15*Assumptions!$B18</f>
        <v>70161000</v>
      </c>
      <c r="AB21" s="18">
        <f>AB15*Assumptions!$B18</f>
        <v>72859500</v>
      </c>
      <c r="AC21" s="18">
        <f>AC15*Assumptions!$B18</f>
        <v>75558000</v>
      </c>
      <c r="AD21" s="18">
        <f>AD15*Assumptions!$B18</f>
        <v>78256500</v>
      </c>
      <c r="AE21" s="18">
        <f>AE15*Assumptions!$B18</f>
        <v>80955000</v>
      </c>
    </row>
    <row r="22">
      <c r="A22" s="9" t="str">
        <f t="shared" si="9"/>
        <v>Thread</v>
      </c>
      <c r="B22" s="18">
        <f>B16*Assumptions!$B19</f>
        <v>564000</v>
      </c>
      <c r="C22" s="18">
        <f>C16*Assumptions!$B19</f>
        <v>1128000</v>
      </c>
      <c r="D22" s="18">
        <f>D16*Assumptions!$B19</f>
        <v>1692000</v>
      </c>
      <c r="E22" s="18">
        <f>E16*Assumptions!$B19</f>
        <v>2256000</v>
      </c>
      <c r="F22" s="18">
        <f>F16*Assumptions!$B19</f>
        <v>2820000</v>
      </c>
      <c r="G22" s="18">
        <f>G16*Assumptions!$B19</f>
        <v>3384000</v>
      </c>
      <c r="H22" s="18">
        <f>H16*Assumptions!$B19</f>
        <v>3948000</v>
      </c>
      <c r="I22" s="18">
        <f>I16*Assumptions!$B19</f>
        <v>4512000</v>
      </c>
      <c r="J22" s="18">
        <f>J16*Assumptions!$B19</f>
        <v>5076000</v>
      </c>
      <c r="K22" s="18">
        <f>K16*Assumptions!$B19</f>
        <v>5640000</v>
      </c>
      <c r="L22" s="18">
        <f>L16*Assumptions!$B19</f>
        <v>6204000</v>
      </c>
      <c r="M22" s="18">
        <f>M16*Assumptions!$B19</f>
        <v>6768000</v>
      </c>
      <c r="N22" s="18">
        <f>N16*Assumptions!$B19</f>
        <v>7332000</v>
      </c>
      <c r="O22" s="18">
        <f>O16*Assumptions!$B19</f>
        <v>7896000</v>
      </c>
      <c r="P22" s="18">
        <f>P16*Assumptions!$B19</f>
        <v>8460000</v>
      </c>
      <c r="Q22" s="18">
        <f>Q16*Assumptions!$B19</f>
        <v>9024000</v>
      </c>
      <c r="R22" s="18">
        <f>R16*Assumptions!$B19</f>
        <v>9588000</v>
      </c>
      <c r="S22" s="18">
        <f>S16*Assumptions!$B19</f>
        <v>10152000</v>
      </c>
      <c r="T22" s="18">
        <f>T16*Assumptions!$B19</f>
        <v>10716000</v>
      </c>
      <c r="U22" s="18">
        <f>U16*Assumptions!$B19</f>
        <v>11280000</v>
      </c>
      <c r="V22" s="18">
        <f>V16*Assumptions!$B19</f>
        <v>11844000</v>
      </c>
      <c r="W22" s="18">
        <f>W16*Assumptions!$B19</f>
        <v>12408000</v>
      </c>
      <c r="X22" s="18">
        <f>X16*Assumptions!$B19</f>
        <v>12972000</v>
      </c>
      <c r="Y22" s="18">
        <f>Y16*Assumptions!$B19</f>
        <v>13536000</v>
      </c>
      <c r="Z22" s="18">
        <f>Z16*Assumptions!$B19</f>
        <v>14100000</v>
      </c>
      <c r="AA22" s="18">
        <f>AA16*Assumptions!$B19</f>
        <v>14664000</v>
      </c>
      <c r="AB22" s="18">
        <f>AB16*Assumptions!$B19</f>
        <v>15228000</v>
      </c>
      <c r="AC22" s="18">
        <f>AC16*Assumptions!$B19</f>
        <v>15792000</v>
      </c>
      <c r="AD22" s="18">
        <f>AD16*Assumptions!$B19</f>
        <v>16356000</v>
      </c>
      <c r="AE22" s="18">
        <f>AE16*Assumptions!$B19</f>
        <v>16920000</v>
      </c>
    </row>
    <row r="23">
      <c r="A23" s="9" t="str">
        <f t="shared" si="9"/>
        <v>Dye</v>
      </c>
      <c r="B23" s="18">
        <f>B17*Assumptions!$B20</f>
        <v>288000</v>
      </c>
      <c r="C23" s="18">
        <f>C17*Assumptions!$B20</f>
        <v>226000</v>
      </c>
      <c r="D23" s="18">
        <f>D17*Assumptions!$B20</f>
        <v>514000</v>
      </c>
      <c r="E23" s="18">
        <f>E17*Assumptions!$B20</f>
        <v>452000</v>
      </c>
      <c r="F23" s="18">
        <f>F17*Assumptions!$B20</f>
        <v>740000</v>
      </c>
      <c r="G23" s="18">
        <f>G17*Assumptions!$B20</f>
        <v>678000</v>
      </c>
      <c r="H23" s="18">
        <f>H17*Assumptions!$B20</f>
        <v>966000</v>
      </c>
      <c r="I23" s="18">
        <f>I17*Assumptions!$B20</f>
        <v>904000</v>
      </c>
      <c r="J23" s="18">
        <f>J17*Assumptions!$B20</f>
        <v>1192000</v>
      </c>
      <c r="K23" s="18">
        <f>K17*Assumptions!$B20</f>
        <v>1130000</v>
      </c>
      <c r="L23" s="18">
        <f>L17*Assumptions!$B20</f>
        <v>1418000</v>
      </c>
      <c r="M23" s="18">
        <f>M17*Assumptions!$B20</f>
        <v>1356000</v>
      </c>
      <c r="N23" s="18">
        <f>N17*Assumptions!$B20</f>
        <v>1644000</v>
      </c>
      <c r="O23" s="18">
        <f>O17*Assumptions!$B20</f>
        <v>1582000</v>
      </c>
      <c r="P23" s="18">
        <f>P17*Assumptions!$B20</f>
        <v>1870000</v>
      </c>
      <c r="Q23" s="18">
        <f>Q17*Assumptions!$B20</f>
        <v>1808000</v>
      </c>
      <c r="R23" s="18">
        <f>R17*Assumptions!$B20</f>
        <v>2096000</v>
      </c>
      <c r="S23" s="18">
        <f>S17*Assumptions!$B20</f>
        <v>2034000</v>
      </c>
      <c r="T23" s="18">
        <f>T17*Assumptions!$B20</f>
        <v>2322000</v>
      </c>
      <c r="U23" s="18">
        <f>U17*Assumptions!$B20</f>
        <v>2260000</v>
      </c>
      <c r="V23" s="18">
        <f>V17*Assumptions!$B20</f>
        <v>2548000</v>
      </c>
      <c r="W23" s="18">
        <f>W17*Assumptions!$B20</f>
        <v>2486000</v>
      </c>
      <c r="X23" s="18">
        <f>X17*Assumptions!$B20</f>
        <v>2774000</v>
      </c>
      <c r="Y23" s="18">
        <f>Y17*Assumptions!$B20</f>
        <v>2712000</v>
      </c>
      <c r="Z23" s="18">
        <f>Z17*Assumptions!$B20</f>
        <v>3000000</v>
      </c>
      <c r="AA23" s="18">
        <f>AA17*Assumptions!$B20</f>
        <v>2938000</v>
      </c>
      <c r="AB23" s="18">
        <f>AB17*Assumptions!$B20</f>
        <v>3226000</v>
      </c>
      <c r="AC23" s="18">
        <f>AC17*Assumptions!$B20</f>
        <v>3164000</v>
      </c>
      <c r="AD23" s="18">
        <f>AD17*Assumptions!$B20</f>
        <v>3452000</v>
      </c>
      <c r="AE23" s="18">
        <f>AE17*Assumptions!$B20</f>
        <v>3390000</v>
      </c>
    </row>
    <row r="24">
      <c r="A24" s="9" t="str">
        <f t="shared" si="9"/>
        <v/>
      </c>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row>
    <row r="25">
      <c r="A25" s="11" t="s">
        <v>139</v>
      </c>
      <c r="B25" s="18">
        <f t="shared" ref="B25:AE25" si="10">sum(B21:B23)</f>
        <v>3550500</v>
      </c>
      <c r="C25" s="18">
        <f t="shared" si="10"/>
        <v>6751000</v>
      </c>
      <c r="D25" s="18">
        <f t="shared" si="10"/>
        <v>10301500</v>
      </c>
      <c r="E25" s="18">
        <f t="shared" si="10"/>
        <v>13502000</v>
      </c>
      <c r="F25" s="18">
        <f t="shared" si="10"/>
        <v>17052500</v>
      </c>
      <c r="G25" s="18">
        <f t="shared" si="10"/>
        <v>20253000</v>
      </c>
      <c r="H25" s="18">
        <f t="shared" si="10"/>
        <v>23803500</v>
      </c>
      <c r="I25" s="18">
        <f t="shared" si="10"/>
        <v>27004000</v>
      </c>
      <c r="J25" s="18">
        <f t="shared" si="10"/>
        <v>30554500</v>
      </c>
      <c r="K25" s="18">
        <f t="shared" si="10"/>
        <v>33755000</v>
      </c>
      <c r="L25" s="18">
        <f t="shared" si="10"/>
        <v>37305500</v>
      </c>
      <c r="M25" s="18">
        <f t="shared" si="10"/>
        <v>40506000</v>
      </c>
      <c r="N25" s="18">
        <f t="shared" si="10"/>
        <v>44056500</v>
      </c>
      <c r="O25" s="18">
        <f t="shared" si="10"/>
        <v>47257000</v>
      </c>
      <c r="P25" s="18">
        <f t="shared" si="10"/>
        <v>50807500</v>
      </c>
      <c r="Q25" s="18">
        <f t="shared" si="10"/>
        <v>54008000</v>
      </c>
      <c r="R25" s="18">
        <f t="shared" si="10"/>
        <v>57558500</v>
      </c>
      <c r="S25" s="18">
        <f t="shared" si="10"/>
        <v>60759000</v>
      </c>
      <c r="T25" s="18">
        <f t="shared" si="10"/>
        <v>64309500</v>
      </c>
      <c r="U25" s="18">
        <f t="shared" si="10"/>
        <v>67510000</v>
      </c>
      <c r="V25" s="18">
        <f t="shared" si="10"/>
        <v>71060500</v>
      </c>
      <c r="W25" s="18">
        <f t="shared" si="10"/>
        <v>74261000</v>
      </c>
      <c r="X25" s="18">
        <f t="shared" si="10"/>
        <v>77811500</v>
      </c>
      <c r="Y25" s="18">
        <f t="shared" si="10"/>
        <v>81012000</v>
      </c>
      <c r="Z25" s="18">
        <f t="shared" si="10"/>
        <v>84562500</v>
      </c>
      <c r="AA25" s="18">
        <f t="shared" si="10"/>
        <v>87763000</v>
      </c>
      <c r="AB25" s="18">
        <f t="shared" si="10"/>
        <v>91313500</v>
      </c>
      <c r="AC25" s="18">
        <f t="shared" si="10"/>
        <v>94514000</v>
      </c>
      <c r="AD25" s="18">
        <f t="shared" si="10"/>
        <v>98064500</v>
      </c>
      <c r="AE25" s="18">
        <f t="shared" si="10"/>
        <v>101265000</v>
      </c>
    </row>
  </sheetData>
  <drawing r:id="rId1"/>
</worksheet>
</file>