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xt" sheetId="1" r:id="rId4"/>
    <sheet state="visible" name="FAR" sheetId="2" r:id="rId5"/>
    <sheet state="visible" name="Fixed Asset Balances" sheetId="3" r:id="rId6"/>
    <sheet state="visible" name="Depreciation" sheetId="4" r:id="rId7"/>
    <sheet state="visible" name="Calcs-1" sheetId="5" r:id="rId8"/>
    <sheet state="visible" name="Sales and Costs" sheetId="6" r:id="rId9"/>
    <sheet state="visible" name="Purchases" sheetId="7" r:id="rId10"/>
    <sheet state="visible" name="Collections" sheetId="8" r:id="rId11"/>
    <sheet state="visible" name="Stocks" sheetId="9" r:id="rId12"/>
    <sheet state="visible" name="Assumptions" sheetId="10" r:id="rId13"/>
    <sheet state="visible" name="Capital" sheetId="11" r:id="rId14"/>
    <sheet state="visible" name="Loans and Interests" sheetId="12" r:id="rId15"/>
    <sheet state="visible" name="Cash Details" sheetId="13" r:id="rId16"/>
    <sheet state="visible" name="Balances" sheetId="14" r:id="rId17"/>
  </sheets>
  <definedNames/>
  <calcPr/>
</workbook>
</file>

<file path=xl/sharedStrings.xml><?xml version="1.0" encoding="utf-8"?>
<sst xmlns="http://schemas.openxmlformats.org/spreadsheetml/2006/main" count="458" uniqueCount="167">
  <si>
    <t>Description</t>
  </si>
  <si>
    <t>Bookstore 101 deals in selling Bhagavad Gita and Ikigai Books.</t>
  </si>
  <si>
    <t>Every month they purchase 1825 Bhagavad Gita and 1515 Ikigai.</t>
  </si>
  <si>
    <t>They sell 1512 Bhagavad Gita and 1407 Ikigai.</t>
  </si>
  <si>
    <t>The purchase price of each Bhagavad Gita is Rs. 235 and Ikigai is Rs. 328. They make the payment for purchases every 3 months and make the balance zero in the month they make payment.</t>
  </si>
  <si>
    <t>It sells one Bhagavad Gita for Rs. 400 and Ikigai for Rs. 500 to Customer1. Customer1 pays after one month.</t>
  </si>
  <si>
    <t>In the first month they issued 5621 shares of Rs. 45 each, month 7 they issued 7265 shares of Rs. 52 each and in month 15 they issued 4251 shares of Rs. 67 each to its shareholders who paid for these shares in cash.</t>
  </si>
  <si>
    <t>They employ 2 sales persons to whom Rs. 19200 and Rs. 20400 salary per month is paid. The rent of the office is Rs. 16960 per month and electricity Expenses are Rs. 6253 per month.</t>
  </si>
  <si>
    <t>In month 1 Bookstore 101 takes a 15 months term loan of Rs. 555000 from SBI with interest rate of 13.60% Per Annum. They are paying the Interest on a monthly basis at the end of the month. Loan is repaid after the term of the loan is completed.</t>
  </si>
  <si>
    <t>In month 9 Bookstore 101 takes a 15 months term loan of Rs. 800000 from IDBI with interest rate of 12.10% Per Annum. They are paying the Interest on a monthly basis at the end of the month. Loan is repaid after the term of the loan is completed.</t>
  </si>
  <si>
    <t>In the month 20 Bookstore 101 takes a 11 months term loan of Rs. 675000 from SBI with interest rate of 11.40% Per Annum. They are paying the Interest on a monthly basis at the end of the month. Loan is repaid after the term of the loan is completed.</t>
  </si>
  <si>
    <t>Bookstore 101 purchased Shelf (EL012S) for Rs. 180000 in cash in the starting of the month 1. The life of the Shelf is 23 months. They also purchased AC (FTG21E) for Rs. 78000 in the starting of the month 4. The life of the AC is 16 months. They again purchased Shelf (EL012S) for the same price and same life in the starting of the month 24.</t>
  </si>
  <si>
    <t>They repaid all the loans due on the date of repayment.</t>
  </si>
  <si>
    <t>They paid a dividend of Rs. 12 per share in month 7, month 14 and month 21. It is paid on all the shares issued upto that day.</t>
  </si>
  <si>
    <t>They paid 20% tax on the profit after interest.</t>
  </si>
  <si>
    <t>Make a model for 24 months.</t>
  </si>
  <si>
    <t>Item Code</t>
  </si>
  <si>
    <t>Item Type</t>
  </si>
  <si>
    <t>Item Details</t>
  </si>
  <si>
    <t>Month of Purchase</t>
  </si>
  <si>
    <t>Purchase Amount (Rs.)</t>
  </si>
  <si>
    <t>Life of Asset(in months)</t>
  </si>
  <si>
    <t>Disposal</t>
  </si>
  <si>
    <t>Depreciation on Disposal</t>
  </si>
  <si>
    <t>FAS001</t>
  </si>
  <si>
    <t>Shelf</t>
  </si>
  <si>
    <t>EL012S</t>
  </si>
  <si>
    <t>FAS002</t>
  </si>
  <si>
    <t>AC</t>
  </si>
  <si>
    <t>FTG21E</t>
  </si>
  <si>
    <t>FAS003</t>
  </si>
  <si>
    <t>M1</t>
  </si>
  <si>
    <t>M2</t>
  </si>
  <si>
    <t>M3</t>
  </si>
  <si>
    <t>M4</t>
  </si>
  <si>
    <t>M5</t>
  </si>
  <si>
    <t>M6</t>
  </si>
  <si>
    <t>M7</t>
  </si>
  <si>
    <t>M8</t>
  </si>
  <si>
    <t>M9</t>
  </si>
  <si>
    <t>M10</t>
  </si>
  <si>
    <t>M11</t>
  </si>
  <si>
    <t>M12</t>
  </si>
  <si>
    <t>M13</t>
  </si>
  <si>
    <t>M14</t>
  </si>
  <si>
    <t>M15</t>
  </si>
  <si>
    <t>M16</t>
  </si>
  <si>
    <t>M17</t>
  </si>
  <si>
    <t>M18</t>
  </si>
  <si>
    <t>M19</t>
  </si>
  <si>
    <t>M20</t>
  </si>
  <si>
    <t>M21</t>
  </si>
  <si>
    <t>M22</t>
  </si>
  <si>
    <t>M23</t>
  </si>
  <si>
    <t>M24</t>
  </si>
  <si>
    <t>Opening Balance</t>
  </si>
  <si>
    <t>Total</t>
  </si>
  <si>
    <t>Purchases</t>
  </si>
  <si>
    <t>Closing Balance</t>
  </si>
  <si>
    <t>Depreciation for the month</t>
  </si>
  <si>
    <t>Disposal on Depreciation</t>
  </si>
  <si>
    <t>Purchase Quantity</t>
  </si>
  <si>
    <t>Sales Quantity</t>
  </si>
  <si>
    <t>Amount (in Rs.)</t>
  </si>
  <si>
    <t>Sales</t>
  </si>
  <si>
    <t>Cost of Goods Sold</t>
  </si>
  <si>
    <t>Other Costs</t>
  </si>
  <si>
    <t>Salary</t>
  </si>
  <si>
    <t>Rent</t>
  </si>
  <si>
    <t>Electricity</t>
  </si>
  <si>
    <t>Total Cost</t>
  </si>
  <si>
    <t>Depreciation</t>
  </si>
  <si>
    <t>Profits before interest</t>
  </si>
  <si>
    <t>Interest Paid</t>
  </si>
  <si>
    <t>Profits after interest</t>
  </si>
  <si>
    <t>Tax</t>
  </si>
  <si>
    <t>Profits after Tax</t>
  </si>
  <si>
    <t>Purchases (in Rs.)</t>
  </si>
  <si>
    <t>Payment made for Purchases</t>
  </si>
  <si>
    <t>Payment outstanding for purchases</t>
  </si>
  <si>
    <t>Sales (in Rs.)</t>
  </si>
  <si>
    <t>Collection (in Rs.)</t>
  </si>
  <si>
    <t>Cash to be Collected (in Rs.)</t>
  </si>
  <si>
    <t>Opening Stock (Qty)</t>
  </si>
  <si>
    <t>Change in Stock(Qty)</t>
  </si>
  <si>
    <t>Closing Stock (Qty)</t>
  </si>
  <si>
    <t>Closing Stock (in Rs.)</t>
  </si>
  <si>
    <t>Quantity</t>
  </si>
  <si>
    <t>Selling Price (in Rs.)</t>
  </si>
  <si>
    <t>Collection</t>
  </si>
  <si>
    <t>Bhagavad Gita</t>
  </si>
  <si>
    <t>After 1 month</t>
  </si>
  <si>
    <t>Ikigai</t>
  </si>
  <si>
    <t>Product</t>
  </si>
  <si>
    <t>Purchase Price (in Rs.)</t>
  </si>
  <si>
    <t>Payment</t>
  </si>
  <si>
    <t>Every 3 months payment is done and we make the balance zero</t>
  </si>
  <si>
    <t>Salesperson1</t>
  </si>
  <si>
    <t>Salesperson2</t>
  </si>
  <si>
    <t>Equity Share Issue</t>
  </si>
  <si>
    <t>Month 1</t>
  </si>
  <si>
    <t>Month 7</t>
  </si>
  <si>
    <t>Month 15</t>
  </si>
  <si>
    <t>Issue Price</t>
  </si>
  <si>
    <t>Number of Shares</t>
  </si>
  <si>
    <t>Loan</t>
  </si>
  <si>
    <t>Loan taken month</t>
  </si>
  <si>
    <t>Loan Amount</t>
  </si>
  <si>
    <t>Yearly Interest</t>
  </si>
  <si>
    <t>Interest Payment</t>
  </si>
  <si>
    <t>Loan Period</t>
  </si>
  <si>
    <t>Repayment Month</t>
  </si>
  <si>
    <t>15-month-term Loan-SBI</t>
  </si>
  <si>
    <t>Monthly</t>
  </si>
  <si>
    <t>15-month-term Loan-IDBI</t>
  </si>
  <si>
    <t>11-month-term Loan-SBI</t>
  </si>
  <si>
    <t>Divident Details</t>
  </si>
  <si>
    <t>Dividend</t>
  </si>
  <si>
    <t>Rs. per Share</t>
  </si>
  <si>
    <t>Month</t>
  </si>
  <si>
    <t>7,14 and 21</t>
  </si>
  <si>
    <t>on profit after interest</t>
  </si>
  <si>
    <t>Share Issue</t>
  </si>
  <si>
    <t>Issue Price (in Rs.)</t>
  </si>
  <si>
    <t>Equity Shares Issued (in number)</t>
  </si>
  <si>
    <t>Opening number of Shares</t>
  </si>
  <si>
    <t>Number of shares issued in the month</t>
  </si>
  <si>
    <t>Closing number of Shares</t>
  </si>
  <si>
    <t>Equity Shares Capital (in number)</t>
  </si>
  <si>
    <t>Share Capital Issued</t>
  </si>
  <si>
    <t>Closing balance</t>
  </si>
  <si>
    <t>Divident per Share</t>
  </si>
  <si>
    <t>Divident (in Rs.)</t>
  </si>
  <si>
    <t>Loans</t>
  </si>
  <si>
    <t>Loan Taken</t>
  </si>
  <si>
    <t>Loan Repaid</t>
  </si>
  <si>
    <t>Cash Inflow (in Rs.)</t>
  </si>
  <si>
    <t>Collection from Customer</t>
  </si>
  <si>
    <t>Cash from Loans</t>
  </si>
  <si>
    <t>Cash Received for Equity Share Capital</t>
  </si>
  <si>
    <t>Cash Outflow (in Rs.)</t>
  </si>
  <si>
    <t>Cash Paid for Fixed Assets</t>
  </si>
  <si>
    <t>Payment for Purchases</t>
  </si>
  <si>
    <t>Payment for Other Costs</t>
  </si>
  <si>
    <t>Divident Paid</t>
  </si>
  <si>
    <t>Tax Paid</t>
  </si>
  <si>
    <t>Net cash for the month</t>
  </si>
  <si>
    <t>Cash in Hand</t>
  </si>
  <si>
    <t>Opening cash</t>
  </si>
  <si>
    <t>Net Cash for the month</t>
  </si>
  <si>
    <t>Assets</t>
  </si>
  <si>
    <t>Fixed Assets</t>
  </si>
  <si>
    <t>Stocks</t>
  </si>
  <si>
    <t>Cash to be collected</t>
  </si>
  <si>
    <t>Total Assets(TA)</t>
  </si>
  <si>
    <t>Liabilities</t>
  </si>
  <si>
    <t>Loan Terms</t>
  </si>
  <si>
    <t>Total Liabilities (TL)</t>
  </si>
  <si>
    <t>Difference1</t>
  </si>
  <si>
    <t>Equity</t>
  </si>
  <si>
    <t>Equity Share Capital</t>
  </si>
  <si>
    <t>Accumulated Profits</t>
  </si>
  <si>
    <t>Opening Profits</t>
  </si>
  <si>
    <t>Profits for the month</t>
  </si>
  <si>
    <t>Divident paid in month</t>
  </si>
  <si>
    <t>Total Equity and Accumulated Profits</t>
  </si>
  <si>
    <t>Difference2</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</si>
</sst>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scheme val="minor"/>
    </font>
    <font>
      <b/>
      <sz val="12.0"/>
      <color theme="1"/>
      <name val="Arial"/>
    </font>
    <font>
      <sz val="12.0"/>
      <color theme="1"/>
      <name val="Arial"/>
    </font>
    <font>
      <color theme="1"/>
      <name val="Arial"/>
    </font>
    <font>
      <b/>
      <color theme="1"/>
      <name val="Arial"/>
    </font>
  </fonts>
  <fills count="5">
    <fill>
      <patternFill patternType="none"/>
    </fill>
    <fill>
      <patternFill patternType="lightGray"/>
    </fill>
    <fill>
      <patternFill patternType="solid">
        <fgColor rgb="FFFFFFFF"/>
        <bgColor rgb="FFFFFFFF"/>
      </patternFill>
    </fill>
    <fill>
      <patternFill patternType="solid">
        <fgColor rgb="FFB7B7B7"/>
        <bgColor rgb="FFB7B7B7"/>
      </patternFill>
    </fill>
    <fill>
      <patternFill patternType="solid">
        <fgColor rgb="FF999999"/>
        <bgColor rgb="FF999999"/>
      </patternFill>
    </fill>
  </fills>
  <borders count="1">
    <border/>
  </borders>
  <cellStyleXfs count="1">
    <xf borderId="0" fillId="0" fontId="0" numFmtId="0" applyAlignment="1" applyFont="1"/>
  </cellStyleXfs>
  <cellXfs count="27">
    <xf borderId="0" fillId="0" fontId="0" numFmtId="0" xfId="0" applyAlignment="1" applyFont="1">
      <alignment readingOrder="0" shrinkToFit="0" vertical="bottom" wrapText="0"/>
    </xf>
    <xf borderId="0" fillId="0" fontId="1" numFmtId="0" xfId="0" applyAlignment="1" applyFont="1">
      <alignment shrinkToFit="0" vertical="bottom" wrapText="1"/>
    </xf>
    <xf borderId="0" fillId="0" fontId="2" numFmtId="0" xfId="0" applyAlignment="1" applyFont="1">
      <alignment readingOrder="0" shrinkToFit="0" vertical="bottom" wrapText="1"/>
    </xf>
    <xf borderId="0" fillId="2" fontId="2" numFmtId="0" xfId="0" applyAlignment="1" applyFill="1" applyFont="1">
      <alignment readingOrder="0" shrinkToFit="0" vertical="bottom" wrapText="1"/>
    </xf>
    <xf borderId="0" fillId="0" fontId="2" numFmtId="0" xfId="0" applyAlignment="1" applyFont="1">
      <alignment shrinkToFit="0" vertical="bottom" wrapText="1"/>
    </xf>
    <xf borderId="0" fillId="0" fontId="2" numFmtId="0" xfId="0" applyAlignment="1" applyFont="1">
      <alignment shrinkToFit="0" vertical="bottom" wrapText="1"/>
    </xf>
    <xf borderId="0" fillId="2" fontId="3" numFmtId="0" xfId="0" applyAlignment="1" applyFont="1">
      <alignment vertical="bottom"/>
    </xf>
    <xf borderId="0" fillId="0" fontId="3" numFmtId="0" xfId="0" applyAlignment="1" applyFont="1">
      <alignment vertical="bottom"/>
    </xf>
    <xf borderId="0" fillId="2" fontId="2" numFmtId="0" xfId="0" applyAlignment="1" applyFont="1">
      <alignment shrinkToFit="0" vertical="bottom" wrapText="1"/>
    </xf>
    <xf borderId="0" fillId="3" fontId="4" numFmtId="0" xfId="0" applyAlignment="1" applyFill="1" applyFont="1">
      <alignment horizontal="center" shrinkToFit="0" vertical="bottom" wrapText="1"/>
    </xf>
    <xf borderId="0" fillId="0" fontId="3" numFmtId="0" xfId="0" applyAlignment="1" applyFont="1">
      <alignment readingOrder="0" vertical="bottom"/>
    </xf>
    <xf borderId="0" fillId="0" fontId="3" numFmtId="0" xfId="0" applyAlignment="1" applyFont="1">
      <alignment horizontal="right" vertical="bottom"/>
    </xf>
    <xf borderId="0" fillId="0" fontId="3" numFmtId="0" xfId="0" applyAlignment="1" applyFont="1">
      <alignment horizontal="right" readingOrder="0" vertical="bottom"/>
    </xf>
    <xf borderId="0" fillId="4" fontId="3" numFmtId="0" xfId="0" applyAlignment="1" applyFill="1" applyFont="1">
      <alignment vertical="bottom"/>
    </xf>
    <xf borderId="0" fillId="4" fontId="4" numFmtId="0" xfId="0" applyAlignment="1" applyFont="1">
      <alignment vertical="bottom"/>
    </xf>
    <xf borderId="0" fillId="0" fontId="4" numFmtId="0" xfId="0" applyAlignment="1" applyFont="1">
      <alignment shrinkToFit="0" vertical="bottom" wrapText="0"/>
    </xf>
    <xf borderId="0" fillId="0" fontId="4" numFmtId="0" xfId="0" applyAlignment="1" applyFont="1">
      <alignment vertical="bottom"/>
    </xf>
    <xf borderId="0" fillId="0" fontId="3" numFmtId="1" xfId="0" applyAlignment="1" applyFont="1" applyNumberFormat="1">
      <alignment horizontal="right" vertical="bottom"/>
    </xf>
    <xf borderId="0" fillId="4" fontId="4" numFmtId="1" xfId="0" applyAlignment="1" applyFont="1" applyNumberFormat="1">
      <alignment vertical="bottom"/>
    </xf>
    <xf borderId="0" fillId="0" fontId="4" numFmtId="1" xfId="0" applyAlignment="1" applyFont="1" applyNumberFormat="1">
      <alignment vertical="bottom"/>
    </xf>
    <xf borderId="0" fillId="0" fontId="3" numFmtId="1" xfId="0" applyAlignment="1" applyFont="1" applyNumberFormat="1">
      <alignment vertical="bottom"/>
    </xf>
    <xf borderId="0" fillId="0" fontId="3" numFmtId="0" xfId="0" applyAlignment="1" applyFont="1">
      <alignment readingOrder="0" shrinkToFit="0" vertical="bottom" wrapText="0"/>
    </xf>
    <xf borderId="0" fillId="0" fontId="3" numFmtId="0" xfId="0" applyAlignment="1" applyFont="1">
      <alignment shrinkToFit="0" vertical="bottom" wrapText="0"/>
    </xf>
    <xf borderId="0" fillId="0" fontId="3" numFmtId="10" xfId="0" applyAlignment="1" applyFont="1" applyNumberFormat="1">
      <alignment horizontal="right" readingOrder="0" vertical="bottom"/>
    </xf>
    <xf borderId="0" fillId="0" fontId="3" numFmtId="9" xfId="0" applyAlignment="1" applyFont="1" applyNumberFormat="1">
      <alignment horizontal="right" readingOrder="0" vertical="bottom"/>
    </xf>
    <xf borderId="0" fillId="4" fontId="3" numFmtId="1" xfId="0" applyAlignment="1" applyFont="1" applyNumberFormat="1">
      <alignment vertical="bottom"/>
    </xf>
    <xf borderId="0" fillId="0" fontId="3" numFmtId="1" xfId="0" applyAlignment="1" applyFont="1" applyNumberFormat="1">
      <alignment horizontal="right" readingOrder="0"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1.38"/>
  </cols>
  <sheetData>
    <row r="1">
      <c r="A1" s="1" t="s">
        <v>0</v>
      </c>
    </row>
    <row r="2">
      <c r="A2" s="2" t="s">
        <v>1</v>
      </c>
    </row>
    <row r="3">
      <c r="A3" s="3" t="s">
        <v>2</v>
      </c>
    </row>
    <row r="4">
      <c r="A4" s="2" t="s">
        <v>3</v>
      </c>
    </row>
    <row r="5">
      <c r="A5" s="2"/>
    </row>
    <row r="6">
      <c r="A6" s="2" t="s">
        <v>4</v>
      </c>
    </row>
    <row r="7">
      <c r="A7" s="3"/>
    </row>
    <row r="8">
      <c r="A8" s="3" t="s">
        <v>5</v>
      </c>
    </row>
    <row r="9">
      <c r="A9" s="3" t="s">
        <v>6</v>
      </c>
    </row>
    <row r="10">
      <c r="A10" s="3"/>
    </row>
    <row r="11">
      <c r="A11" s="3" t="s">
        <v>7</v>
      </c>
    </row>
    <row r="12">
      <c r="A12" s="3"/>
    </row>
    <row r="13">
      <c r="A13" s="3" t="s">
        <v>8</v>
      </c>
    </row>
    <row r="14">
      <c r="A14" s="2"/>
    </row>
    <row r="15">
      <c r="A15" s="2" t="s">
        <v>9</v>
      </c>
    </row>
    <row r="16">
      <c r="A16" s="4"/>
    </row>
    <row r="17">
      <c r="A17" s="2" t="s">
        <v>10</v>
      </c>
    </row>
    <row r="18">
      <c r="A18" s="2"/>
    </row>
    <row r="19">
      <c r="A19" s="2" t="s">
        <v>11</v>
      </c>
    </row>
    <row r="20">
      <c r="A20" s="2"/>
    </row>
    <row r="21">
      <c r="A21" s="2" t="s">
        <v>12</v>
      </c>
    </row>
    <row r="22">
      <c r="A22" s="2"/>
    </row>
    <row r="23">
      <c r="A23" s="2" t="s">
        <v>13</v>
      </c>
    </row>
    <row r="24">
      <c r="A24" s="2" t="s">
        <v>14</v>
      </c>
    </row>
    <row r="25">
      <c r="A25" s="2"/>
    </row>
    <row r="26">
      <c r="A26" s="2" t="s">
        <v>15</v>
      </c>
    </row>
    <row r="27">
      <c r="A27" s="2"/>
    </row>
    <row r="28">
      <c r="A28" s="2"/>
    </row>
    <row r="29">
      <c r="A29" s="2"/>
    </row>
    <row r="30">
      <c r="A30" s="5"/>
    </row>
    <row r="31">
      <c r="A31" s="5"/>
    </row>
    <row r="32">
      <c r="A32" s="5"/>
    </row>
    <row r="33">
      <c r="A33" s="5"/>
    </row>
    <row r="34">
      <c r="A34" s="3"/>
    </row>
    <row r="35">
      <c r="A35" s="3"/>
    </row>
    <row r="36">
      <c r="A36" s="6"/>
    </row>
    <row r="37">
      <c r="A37" s="3"/>
    </row>
    <row r="38">
      <c r="A38" s="5"/>
    </row>
    <row r="39">
      <c r="A39" s="7"/>
    </row>
    <row r="40">
      <c r="A40" s="8"/>
    </row>
    <row r="41">
      <c r="A41" s="5"/>
    </row>
    <row r="42">
      <c r="A42" s="3"/>
    </row>
    <row r="43">
      <c r="A43" s="5"/>
    </row>
    <row r="44">
      <c r="A44" s="7"/>
    </row>
    <row r="45">
      <c r="A45" s="5"/>
    </row>
    <row r="47">
      <c r="A47" s="2"/>
    </row>
    <row r="48">
      <c r="A48" s="2"/>
    </row>
    <row r="49">
      <c r="A49" s="5"/>
    </row>
    <row r="50">
      <c r="A50" s="2"/>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75"/>
    <col customWidth="1" min="2" max="2" width="17.5"/>
    <col customWidth="1" min="3" max="3" width="18.63"/>
    <col customWidth="1" min="5" max="5" width="13.63"/>
    <col customWidth="1" min="7" max="7" width="14.63"/>
  </cols>
  <sheetData>
    <row r="1">
      <c r="A1" s="16" t="s">
        <v>64</v>
      </c>
      <c r="B1" s="16" t="s">
        <v>87</v>
      </c>
      <c r="C1" s="16" t="s">
        <v>88</v>
      </c>
      <c r="D1" s="16" t="s">
        <v>89</v>
      </c>
      <c r="E1" s="7"/>
      <c r="F1" s="7"/>
      <c r="G1" s="7"/>
      <c r="H1" s="7"/>
      <c r="I1" s="7"/>
    </row>
    <row r="2">
      <c r="A2" s="10" t="s">
        <v>90</v>
      </c>
      <c r="B2" s="12">
        <v>1512.0</v>
      </c>
      <c r="C2" s="12">
        <v>400.0</v>
      </c>
      <c r="D2" s="7" t="s">
        <v>91</v>
      </c>
      <c r="E2" s="7"/>
      <c r="F2" s="7"/>
      <c r="G2" s="7"/>
      <c r="H2" s="7"/>
      <c r="I2" s="7"/>
    </row>
    <row r="3">
      <c r="A3" s="10" t="s">
        <v>92</v>
      </c>
      <c r="B3" s="12">
        <v>1407.0</v>
      </c>
      <c r="C3" s="12">
        <v>500.0</v>
      </c>
      <c r="D3" s="7" t="s">
        <v>91</v>
      </c>
      <c r="E3" s="7"/>
      <c r="F3" s="7"/>
      <c r="G3" s="7"/>
      <c r="H3" s="7"/>
      <c r="I3" s="7"/>
    </row>
    <row r="4">
      <c r="A4" s="16" t="s">
        <v>93</v>
      </c>
      <c r="B4" s="16" t="s">
        <v>87</v>
      </c>
      <c r="C4" s="16" t="s">
        <v>94</v>
      </c>
      <c r="D4" s="16" t="s">
        <v>95</v>
      </c>
      <c r="E4" s="7"/>
      <c r="F4" s="7"/>
      <c r="G4" s="7"/>
      <c r="H4" s="7"/>
      <c r="I4" s="7"/>
    </row>
    <row r="5">
      <c r="A5" s="7" t="str">
        <f t="shared" ref="A5:A6" si="1">A2</f>
        <v>Bhagavad Gita</v>
      </c>
      <c r="B5" s="12">
        <v>1825.0</v>
      </c>
      <c r="C5" s="12">
        <v>235.0</v>
      </c>
      <c r="D5" s="21" t="s">
        <v>96</v>
      </c>
      <c r="E5" s="7"/>
      <c r="F5" s="7"/>
      <c r="G5" s="7"/>
      <c r="H5" s="7"/>
      <c r="I5" s="7"/>
    </row>
    <row r="6">
      <c r="A6" s="7" t="str">
        <f t="shared" si="1"/>
        <v>Ikigai</v>
      </c>
      <c r="B6" s="12">
        <v>1515.0</v>
      </c>
      <c r="C6" s="12">
        <v>328.0</v>
      </c>
      <c r="D6" s="21" t="s">
        <v>96</v>
      </c>
      <c r="E6" s="7"/>
      <c r="F6" s="7"/>
      <c r="G6" s="7"/>
      <c r="H6" s="7"/>
      <c r="I6" s="7"/>
    </row>
    <row r="7">
      <c r="A7" s="16" t="s">
        <v>66</v>
      </c>
      <c r="B7" s="7"/>
      <c r="C7" s="7"/>
      <c r="D7" s="7"/>
      <c r="E7" s="7"/>
      <c r="F7" s="7"/>
      <c r="G7" s="7"/>
      <c r="H7" s="7"/>
      <c r="I7" s="7"/>
    </row>
    <row r="8">
      <c r="A8" s="16" t="s">
        <v>67</v>
      </c>
      <c r="B8" s="7"/>
      <c r="C8" s="7"/>
      <c r="D8" s="7"/>
      <c r="E8" s="7"/>
      <c r="F8" s="7"/>
      <c r="G8" s="7"/>
      <c r="H8" s="7"/>
      <c r="I8" s="7"/>
    </row>
    <row r="9">
      <c r="A9" s="7" t="s">
        <v>97</v>
      </c>
      <c r="B9" s="12">
        <v>19200.0</v>
      </c>
      <c r="C9" s="7"/>
      <c r="D9" s="7"/>
      <c r="E9" s="7"/>
      <c r="F9" s="7"/>
      <c r="G9" s="7"/>
      <c r="H9" s="7"/>
      <c r="I9" s="7"/>
    </row>
    <row r="10">
      <c r="A10" s="7" t="s">
        <v>98</v>
      </c>
      <c r="B10" s="12">
        <v>20400.0</v>
      </c>
      <c r="C10" s="7"/>
      <c r="D10" s="7"/>
      <c r="E10" s="7"/>
      <c r="F10" s="7"/>
      <c r="G10" s="7"/>
      <c r="H10" s="7"/>
      <c r="I10" s="7"/>
    </row>
    <row r="11">
      <c r="A11" s="7"/>
      <c r="B11" s="7"/>
      <c r="C11" s="7"/>
      <c r="D11" s="7"/>
      <c r="E11" s="7"/>
      <c r="F11" s="7"/>
      <c r="G11" s="7"/>
      <c r="H11" s="7"/>
      <c r="I11" s="7"/>
    </row>
    <row r="12">
      <c r="A12" s="7" t="s">
        <v>68</v>
      </c>
      <c r="B12" s="12">
        <v>16960.0</v>
      </c>
      <c r="C12" s="7"/>
      <c r="D12" s="7"/>
      <c r="E12" s="7"/>
      <c r="F12" s="7"/>
      <c r="G12" s="7"/>
      <c r="H12" s="7"/>
      <c r="I12" s="7"/>
    </row>
    <row r="13">
      <c r="A13" s="7" t="s">
        <v>69</v>
      </c>
      <c r="B13" s="12">
        <v>6253.0</v>
      </c>
      <c r="C13" s="7"/>
      <c r="D13" s="7"/>
      <c r="E13" s="7"/>
      <c r="F13" s="7"/>
      <c r="G13" s="7"/>
      <c r="H13" s="7"/>
      <c r="I13" s="7"/>
    </row>
    <row r="14">
      <c r="A14" s="7"/>
      <c r="B14" s="7"/>
      <c r="C14" s="7"/>
      <c r="D14" s="7"/>
      <c r="E14" s="7"/>
      <c r="F14" s="7"/>
      <c r="G14" s="7"/>
      <c r="H14" s="7"/>
      <c r="I14" s="7"/>
    </row>
    <row r="15">
      <c r="A15" s="16" t="s">
        <v>99</v>
      </c>
      <c r="B15" s="7" t="s">
        <v>100</v>
      </c>
      <c r="C15" s="7" t="s">
        <v>101</v>
      </c>
      <c r="D15" s="10" t="s">
        <v>102</v>
      </c>
      <c r="E15" s="7"/>
      <c r="F15" s="7"/>
      <c r="G15" s="7"/>
      <c r="H15" s="7"/>
      <c r="I15" s="7"/>
    </row>
    <row r="16">
      <c r="A16" s="7" t="s">
        <v>103</v>
      </c>
      <c r="B16" s="12">
        <v>45.0</v>
      </c>
      <c r="C16" s="12">
        <v>52.0</v>
      </c>
      <c r="D16" s="10">
        <v>67.0</v>
      </c>
      <c r="E16" s="7"/>
      <c r="F16" s="7"/>
      <c r="G16" s="7"/>
      <c r="H16" s="7"/>
      <c r="I16" s="7"/>
    </row>
    <row r="17">
      <c r="A17" s="7" t="s">
        <v>104</v>
      </c>
      <c r="B17" s="12">
        <v>5621.0</v>
      </c>
      <c r="C17" s="12">
        <v>7265.0</v>
      </c>
      <c r="D17" s="10">
        <v>4251.0</v>
      </c>
      <c r="E17" s="7"/>
      <c r="F17" s="7"/>
      <c r="G17" s="7"/>
      <c r="H17" s="7"/>
      <c r="I17" s="7"/>
    </row>
    <row r="18">
      <c r="A18" s="7"/>
      <c r="B18" s="7"/>
      <c r="C18" s="7"/>
      <c r="D18" s="7"/>
      <c r="E18" s="7"/>
      <c r="F18" s="7"/>
      <c r="G18" s="7"/>
      <c r="H18" s="7"/>
      <c r="I18" s="7"/>
    </row>
    <row r="19">
      <c r="A19" s="16" t="s">
        <v>105</v>
      </c>
      <c r="B19" s="7" t="s">
        <v>106</v>
      </c>
      <c r="C19" s="7" t="s">
        <v>107</v>
      </c>
      <c r="D19" s="7" t="s">
        <v>108</v>
      </c>
      <c r="E19" s="7" t="s">
        <v>109</v>
      </c>
      <c r="F19" s="7" t="s">
        <v>110</v>
      </c>
      <c r="G19" s="22" t="s">
        <v>111</v>
      </c>
      <c r="H19" s="7"/>
      <c r="I19" s="7"/>
    </row>
    <row r="20">
      <c r="A20" s="10" t="s">
        <v>112</v>
      </c>
      <c r="B20" s="11">
        <v>1.0</v>
      </c>
      <c r="C20" s="12">
        <v>555000.0</v>
      </c>
      <c r="D20" s="23">
        <v>0.136</v>
      </c>
      <c r="E20" s="7" t="s">
        <v>113</v>
      </c>
      <c r="F20" s="12">
        <v>15.0</v>
      </c>
      <c r="G20" s="11">
        <f t="shared" ref="G20:G22" si="2">B20+F20</f>
        <v>16</v>
      </c>
      <c r="H20" s="7"/>
      <c r="I20" s="7"/>
    </row>
    <row r="21">
      <c r="A21" s="10" t="s">
        <v>114</v>
      </c>
      <c r="B21" s="12">
        <v>9.0</v>
      </c>
      <c r="C21" s="12">
        <v>800000.0</v>
      </c>
      <c r="D21" s="23">
        <v>0.121</v>
      </c>
      <c r="E21" s="7" t="s">
        <v>113</v>
      </c>
      <c r="F21" s="12">
        <v>15.0</v>
      </c>
      <c r="G21" s="11">
        <f t="shared" si="2"/>
        <v>24</v>
      </c>
      <c r="H21" s="7"/>
      <c r="I21" s="7"/>
    </row>
    <row r="22">
      <c r="A22" s="10" t="s">
        <v>115</v>
      </c>
      <c r="B22" s="12">
        <v>20.0</v>
      </c>
      <c r="C22" s="12">
        <v>675000.0</v>
      </c>
      <c r="D22" s="23">
        <v>0.114</v>
      </c>
      <c r="E22" s="7" t="s">
        <v>113</v>
      </c>
      <c r="F22" s="12">
        <v>11.0</v>
      </c>
      <c r="G22" s="11">
        <f t="shared" si="2"/>
        <v>31</v>
      </c>
      <c r="H22" s="7"/>
      <c r="I22" s="7"/>
    </row>
    <row r="23">
      <c r="A23" s="16" t="s">
        <v>116</v>
      </c>
      <c r="B23" s="7"/>
      <c r="C23" s="7"/>
      <c r="D23" s="7"/>
      <c r="E23" s="7"/>
      <c r="F23" s="7"/>
      <c r="G23" s="7"/>
      <c r="H23" s="7"/>
      <c r="I23" s="7"/>
    </row>
    <row r="24">
      <c r="A24" s="10" t="s">
        <v>117</v>
      </c>
      <c r="B24" s="12">
        <v>12.0</v>
      </c>
      <c r="C24" s="7" t="s">
        <v>118</v>
      </c>
      <c r="D24" s="7"/>
      <c r="E24" s="7"/>
      <c r="F24" s="7"/>
      <c r="G24" s="7"/>
      <c r="H24" s="7"/>
      <c r="I24" s="7"/>
    </row>
    <row r="25">
      <c r="A25" s="7" t="s">
        <v>119</v>
      </c>
      <c r="B25" s="12" t="s">
        <v>120</v>
      </c>
      <c r="C25" s="7"/>
      <c r="D25" s="7"/>
      <c r="E25" s="7"/>
      <c r="F25" s="7"/>
      <c r="G25" s="7"/>
      <c r="H25" s="7"/>
      <c r="I25" s="7"/>
    </row>
    <row r="26">
      <c r="A26" s="7"/>
      <c r="B26" s="7"/>
      <c r="C26" s="7"/>
      <c r="D26" s="7"/>
      <c r="E26" s="7"/>
      <c r="F26" s="7"/>
      <c r="G26" s="7"/>
      <c r="H26" s="7"/>
      <c r="I26" s="7"/>
    </row>
    <row r="27">
      <c r="A27" s="7" t="s">
        <v>75</v>
      </c>
      <c r="B27" s="24">
        <v>0.2</v>
      </c>
      <c r="C27" s="7" t="s">
        <v>121</v>
      </c>
      <c r="D27" s="7"/>
      <c r="E27" s="7"/>
      <c r="F27" s="7"/>
      <c r="G27" s="7"/>
      <c r="H27" s="7"/>
      <c r="I27" s="7"/>
    </row>
    <row r="28">
      <c r="A28" s="7"/>
      <c r="B28" s="7"/>
      <c r="C28" s="7"/>
      <c r="D28" s="7"/>
      <c r="E28" s="7"/>
      <c r="F28" s="7"/>
      <c r="G28" s="7"/>
      <c r="H28" s="7"/>
      <c r="I28" s="7"/>
    </row>
    <row r="29">
      <c r="A29" s="7"/>
      <c r="B29" s="7"/>
      <c r="C29" s="7"/>
      <c r="D29" s="7"/>
      <c r="E29" s="7"/>
      <c r="F29" s="7"/>
      <c r="G29" s="7"/>
      <c r="H29" s="7"/>
      <c r="I29" s="7"/>
    </row>
    <row r="30">
      <c r="A30" s="7"/>
      <c r="B30" s="7"/>
      <c r="C30" s="7"/>
      <c r="D30" s="7"/>
      <c r="E30" s="7"/>
      <c r="F30" s="7"/>
      <c r="G30" s="7"/>
      <c r="H30" s="7"/>
      <c r="I30" s="7"/>
    </row>
    <row r="31">
      <c r="A31" s="7"/>
      <c r="B31" s="7"/>
      <c r="C31" s="7"/>
      <c r="D31" s="7"/>
      <c r="E31" s="7"/>
      <c r="F31" s="7"/>
      <c r="G31" s="7"/>
      <c r="H31" s="7"/>
      <c r="I31" s="7"/>
    </row>
    <row r="32">
      <c r="A32" s="7"/>
      <c r="B32" s="7"/>
      <c r="C32" s="7"/>
      <c r="D32" s="7"/>
      <c r="E32" s="7"/>
      <c r="F32" s="7"/>
      <c r="G32" s="7"/>
      <c r="H32" s="7"/>
      <c r="I32" s="7"/>
    </row>
    <row r="33">
      <c r="A33" s="7"/>
      <c r="B33" s="7"/>
      <c r="C33" s="7"/>
      <c r="D33" s="7"/>
      <c r="E33" s="7"/>
      <c r="F33" s="7"/>
      <c r="G33" s="7"/>
      <c r="H33" s="7"/>
      <c r="I33" s="7"/>
    </row>
    <row r="34">
      <c r="A34" s="7"/>
      <c r="B34" s="7"/>
      <c r="C34" s="7"/>
      <c r="D34" s="7"/>
      <c r="E34" s="7"/>
      <c r="F34" s="7"/>
      <c r="G34" s="7"/>
      <c r="H34" s="7"/>
      <c r="I34" s="7"/>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9.25"/>
    <col customWidth="1" min="2" max="25" width="6.88"/>
  </cols>
  <sheetData>
    <row r="1">
      <c r="A1" s="13"/>
      <c r="B1" s="14" t="s">
        <v>31</v>
      </c>
      <c r="C1" s="14" t="s">
        <v>32</v>
      </c>
      <c r="D1" s="14" t="s">
        <v>33</v>
      </c>
      <c r="E1" s="14" t="s">
        <v>34</v>
      </c>
      <c r="F1" s="14" t="s">
        <v>35</v>
      </c>
      <c r="G1" s="14" t="s">
        <v>36</v>
      </c>
      <c r="H1" s="14" t="s">
        <v>37</v>
      </c>
      <c r="I1" s="14" t="s">
        <v>38</v>
      </c>
      <c r="J1" s="14" t="s">
        <v>39</v>
      </c>
      <c r="K1" s="14" t="s">
        <v>40</v>
      </c>
      <c r="L1" s="14" t="s">
        <v>41</v>
      </c>
      <c r="M1" s="14" t="s">
        <v>42</v>
      </c>
      <c r="N1" s="14" t="s">
        <v>43</v>
      </c>
      <c r="O1" s="14" t="s">
        <v>44</v>
      </c>
      <c r="P1" s="14" t="s">
        <v>45</v>
      </c>
      <c r="Q1" s="14" t="s">
        <v>46</v>
      </c>
      <c r="R1" s="14" t="s">
        <v>47</v>
      </c>
      <c r="S1" s="14" t="s">
        <v>48</v>
      </c>
      <c r="T1" s="14" t="s">
        <v>49</v>
      </c>
      <c r="U1" s="14" t="s">
        <v>50</v>
      </c>
      <c r="V1" s="14" t="s">
        <v>51</v>
      </c>
      <c r="W1" s="14" t="s">
        <v>52</v>
      </c>
      <c r="X1" s="14" t="s">
        <v>53</v>
      </c>
      <c r="Y1" s="14" t="s">
        <v>54</v>
      </c>
    </row>
    <row r="2">
      <c r="A2" s="16" t="s">
        <v>122</v>
      </c>
      <c r="B2" s="7"/>
      <c r="C2" s="7"/>
      <c r="D2" s="7"/>
      <c r="E2" s="7"/>
      <c r="F2" s="7"/>
      <c r="G2" s="7"/>
      <c r="H2" s="7"/>
      <c r="I2" s="7"/>
      <c r="J2" s="7"/>
      <c r="K2" s="7"/>
      <c r="L2" s="7"/>
      <c r="M2" s="7"/>
      <c r="N2" s="7"/>
      <c r="O2" s="7"/>
      <c r="P2" s="7"/>
      <c r="Q2" s="7"/>
      <c r="R2" s="7"/>
      <c r="S2" s="7"/>
      <c r="T2" s="7"/>
      <c r="U2" s="7"/>
      <c r="V2" s="7"/>
      <c r="W2" s="7"/>
      <c r="X2" s="7"/>
      <c r="Y2" s="7"/>
    </row>
    <row r="3">
      <c r="A3" s="7" t="s">
        <v>123</v>
      </c>
      <c r="B3" s="11">
        <f>Assumptions!B16</f>
        <v>45</v>
      </c>
      <c r="C3" s="11">
        <v>0.0</v>
      </c>
      <c r="D3" s="11">
        <v>0.0</v>
      </c>
      <c r="E3" s="11">
        <v>0.0</v>
      </c>
      <c r="F3" s="11">
        <v>0.0</v>
      </c>
      <c r="G3" s="11">
        <v>0.0</v>
      </c>
      <c r="H3" s="11">
        <f>Assumptions!C16</f>
        <v>52</v>
      </c>
      <c r="I3" s="11">
        <v>0.0</v>
      </c>
      <c r="J3" s="11">
        <v>0.0</v>
      </c>
      <c r="K3" s="11">
        <v>0.0</v>
      </c>
      <c r="L3" s="11">
        <v>0.0</v>
      </c>
      <c r="M3" s="11">
        <v>0.0</v>
      </c>
      <c r="N3" s="11">
        <v>0.0</v>
      </c>
      <c r="O3" s="11">
        <v>0.0</v>
      </c>
      <c r="P3" s="11">
        <f>Assumptions!D16</f>
        <v>67</v>
      </c>
      <c r="Q3" s="11">
        <v>0.0</v>
      </c>
      <c r="R3" s="11">
        <v>0.0</v>
      </c>
      <c r="S3" s="11">
        <v>0.0</v>
      </c>
      <c r="T3" s="11">
        <v>0.0</v>
      </c>
      <c r="U3" s="11">
        <v>0.0</v>
      </c>
      <c r="V3" s="11">
        <v>0.0</v>
      </c>
      <c r="W3" s="11">
        <v>0.0</v>
      </c>
      <c r="X3" s="11">
        <v>0.0</v>
      </c>
      <c r="Y3" s="11">
        <v>0.0</v>
      </c>
    </row>
    <row r="4">
      <c r="A4" s="7" t="s">
        <v>104</v>
      </c>
      <c r="B4" s="11">
        <f>Assumptions!B17</f>
        <v>5621</v>
      </c>
      <c r="C4" s="11">
        <v>0.0</v>
      </c>
      <c r="D4" s="11">
        <v>0.0</v>
      </c>
      <c r="E4" s="11">
        <v>0.0</v>
      </c>
      <c r="F4" s="11">
        <v>0.0</v>
      </c>
      <c r="G4" s="11">
        <v>0.0</v>
      </c>
      <c r="H4" s="11">
        <f>Assumptions!C17</f>
        <v>7265</v>
      </c>
      <c r="I4" s="11">
        <v>0.0</v>
      </c>
      <c r="J4" s="11">
        <v>0.0</v>
      </c>
      <c r="K4" s="11">
        <v>0.0</v>
      </c>
      <c r="L4" s="11">
        <v>0.0</v>
      </c>
      <c r="M4" s="11">
        <v>0.0</v>
      </c>
      <c r="N4" s="11">
        <v>0.0</v>
      </c>
      <c r="O4" s="11">
        <v>0.0</v>
      </c>
      <c r="P4" s="11">
        <f>Assumptions!D17</f>
        <v>4251</v>
      </c>
      <c r="Q4" s="11">
        <v>0.0</v>
      </c>
      <c r="R4" s="11">
        <v>0.0</v>
      </c>
      <c r="S4" s="11">
        <v>0.0</v>
      </c>
      <c r="T4" s="11">
        <v>0.0</v>
      </c>
      <c r="U4" s="11">
        <v>0.0</v>
      </c>
      <c r="V4" s="11">
        <v>0.0</v>
      </c>
      <c r="W4" s="11">
        <v>0.0</v>
      </c>
      <c r="X4" s="11">
        <v>0.0</v>
      </c>
      <c r="Y4" s="11">
        <v>0.0</v>
      </c>
    </row>
    <row r="5">
      <c r="A5" s="7"/>
      <c r="B5" s="7"/>
      <c r="C5" s="7"/>
      <c r="D5" s="7"/>
      <c r="E5" s="7"/>
      <c r="F5" s="7"/>
      <c r="G5" s="7"/>
      <c r="H5" s="7"/>
      <c r="I5" s="7"/>
      <c r="J5" s="7"/>
      <c r="K5" s="7"/>
      <c r="L5" s="7"/>
      <c r="M5" s="7"/>
      <c r="N5" s="7"/>
      <c r="O5" s="7"/>
      <c r="P5" s="7"/>
      <c r="Q5" s="7"/>
      <c r="R5" s="7"/>
      <c r="S5" s="7"/>
      <c r="T5" s="7"/>
      <c r="U5" s="7"/>
      <c r="V5" s="7"/>
      <c r="W5" s="7"/>
      <c r="X5" s="7"/>
      <c r="Y5" s="7"/>
    </row>
    <row r="6">
      <c r="A6" s="16" t="s">
        <v>124</v>
      </c>
      <c r="B6" s="7"/>
      <c r="C6" s="7"/>
      <c r="D6" s="7"/>
      <c r="E6" s="7"/>
      <c r="F6" s="7"/>
      <c r="G6" s="7"/>
      <c r="H6" s="7"/>
      <c r="I6" s="7"/>
      <c r="J6" s="7"/>
      <c r="K6" s="7"/>
      <c r="L6" s="7"/>
      <c r="M6" s="7"/>
      <c r="N6" s="7"/>
      <c r="O6" s="7"/>
      <c r="P6" s="7"/>
      <c r="Q6" s="7"/>
      <c r="R6" s="7"/>
      <c r="S6" s="7"/>
      <c r="T6" s="7"/>
      <c r="U6" s="7"/>
      <c r="V6" s="7"/>
      <c r="W6" s="7"/>
      <c r="X6" s="7"/>
      <c r="Y6" s="7"/>
    </row>
    <row r="7">
      <c r="A7" s="7" t="s">
        <v>125</v>
      </c>
      <c r="B7" s="11">
        <v>0.0</v>
      </c>
      <c r="C7" s="11">
        <f t="shared" ref="C7:Y7" si="1">B9</f>
        <v>5621</v>
      </c>
      <c r="D7" s="11">
        <f t="shared" si="1"/>
        <v>5621</v>
      </c>
      <c r="E7" s="11">
        <f t="shared" si="1"/>
        <v>5621</v>
      </c>
      <c r="F7" s="11">
        <f t="shared" si="1"/>
        <v>5621</v>
      </c>
      <c r="G7" s="11">
        <f t="shared" si="1"/>
        <v>5621</v>
      </c>
      <c r="H7" s="11">
        <f t="shared" si="1"/>
        <v>5621</v>
      </c>
      <c r="I7" s="11">
        <f t="shared" si="1"/>
        <v>12886</v>
      </c>
      <c r="J7" s="11">
        <f t="shared" si="1"/>
        <v>12886</v>
      </c>
      <c r="K7" s="11">
        <f t="shared" si="1"/>
        <v>12886</v>
      </c>
      <c r="L7" s="11">
        <f t="shared" si="1"/>
        <v>12886</v>
      </c>
      <c r="M7" s="11">
        <f t="shared" si="1"/>
        <v>12886</v>
      </c>
      <c r="N7" s="11">
        <f t="shared" si="1"/>
        <v>12886</v>
      </c>
      <c r="O7" s="11">
        <f t="shared" si="1"/>
        <v>12886</v>
      </c>
      <c r="P7" s="11">
        <f t="shared" si="1"/>
        <v>12886</v>
      </c>
      <c r="Q7" s="11">
        <f t="shared" si="1"/>
        <v>17137</v>
      </c>
      <c r="R7" s="11">
        <f t="shared" si="1"/>
        <v>17137</v>
      </c>
      <c r="S7" s="11">
        <f t="shared" si="1"/>
        <v>17137</v>
      </c>
      <c r="T7" s="11">
        <f t="shared" si="1"/>
        <v>17137</v>
      </c>
      <c r="U7" s="11">
        <f t="shared" si="1"/>
        <v>17137</v>
      </c>
      <c r="V7" s="11">
        <f t="shared" si="1"/>
        <v>17137</v>
      </c>
      <c r="W7" s="11">
        <f t="shared" si="1"/>
        <v>17137</v>
      </c>
      <c r="X7" s="11">
        <f t="shared" si="1"/>
        <v>17137</v>
      </c>
      <c r="Y7" s="11">
        <f t="shared" si="1"/>
        <v>17137</v>
      </c>
    </row>
    <row r="8">
      <c r="A8" s="7" t="s">
        <v>126</v>
      </c>
      <c r="B8" s="11">
        <f t="shared" ref="B8:Y8" si="2">B4</f>
        <v>5621</v>
      </c>
      <c r="C8" s="11">
        <f t="shared" si="2"/>
        <v>0</v>
      </c>
      <c r="D8" s="11">
        <f t="shared" si="2"/>
        <v>0</v>
      </c>
      <c r="E8" s="11">
        <f t="shared" si="2"/>
        <v>0</v>
      </c>
      <c r="F8" s="11">
        <f t="shared" si="2"/>
        <v>0</v>
      </c>
      <c r="G8" s="11">
        <f t="shared" si="2"/>
        <v>0</v>
      </c>
      <c r="H8" s="11">
        <f t="shared" si="2"/>
        <v>7265</v>
      </c>
      <c r="I8" s="11">
        <f t="shared" si="2"/>
        <v>0</v>
      </c>
      <c r="J8" s="11">
        <f t="shared" si="2"/>
        <v>0</v>
      </c>
      <c r="K8" s="11">
        <f t="shared" si="2"/>
        <v>0</v>
      </c>
      <c r="L8" s="11">
        <f t="shared" si="2"/>
        <v>0</v>
      </c>
      <c r="M8" s="11">
        <f t="shared" si="2"/>
        <v>0</v>
      </c>
      <c r="N8" s="11">
        <f t="shared" si="2"/>
        <v>0</v>
      </c>
      <c r="O8" s="11">
        <f t="shared" si="2"/>
        <v>0</v>
      </c>
      <c r="P8" s="11">
        <f t="shared" si="2"/>
        <v>4251</v>
      </c>
      <c r="Q8" s="11">
        <f t="shared" si="2"/>
        <v>0</v>
      </c>
      <c r="R8" s="11">
        <f t="shared" si="2"/>
        <v>0</v>
      </c>
      <c r="S8" s="11">
        <f t="shared" si="2"/>
        <v>0</v>
      </c>
      <c r="T8" s="11">
        <f t="shared" si="2"/>
        <v>0</v>
      </c>
      <c r="U8" s="11">
        <f t="shared" si="2"/>
        <v>0</v>
      </c>
      <c r="V8" s="11">
        <f t="shared" si="2"/>
        <v>0</v>
      </c>
      <c r="W8" s="11">
        <f t="shared" si="2"/>
        <v>0</v>
      </c>
      <c r="X8" s="11">
        <f t="shared" si="2"/>
        <v>0</v>
      </c>
      <c r="Y8" s="11">
        <f t="shared" si="2"/>
        <v>0</v>
      </c>
    </row>
    <row r="9">
      <c r="A9" s="7" t="s">
        <v>127</v>
      </c>
      <c r="B9" s="11">
        <f t="shared" ref="B9:Y9" si="3">B7+B8</f>
        <v>5621</v>
      </c>
      <c r="C9" s="11">
        <f t="shared" si="3"/>
        <v>5621</v>
      </c>
      <c r="D9" s="11">
        <f t="shared" si="3"/>
        <v>5621</v>
      </c>
      <c r="E9" s="11">
        <f t="shared" si="3"/>
        <v>5621</v>
      </c>
      <c r="F9" s="11">
        <f t="shared" si="3"/>
        <v>5621</v>
      </c>
      <c r="G9" s="11">
        <f t="shared" si="3"/>
        <v>5621</v>
      </c>
      <c r="H9" s="11">
        <f t="shared" si="3"/>
        <v>12886</v>
      </c>
      <c r="I9" s="11">
        <f t="shared" si="3"/>
        <v>12886</v>
      </c>
      <c r="J9" s="11">
        <f t="shared" si="3"/>
        <v>12886</v>
      </c>
      <c r="K9" s="11">
        <f t="shared" si="3"/>
        <v>12886</v>
      </c>
      <c r="L9" s="11">
        <f t="shared" si="3"/>
        <v>12886</v>
      </c>
      <c r="M9" s="11">
        <f t="shared" si="3"/>
        <v>12886</v>
      </c>
      <c r="N9" s="11">
        <f t="shared" si="3"/>
        <v>12886</v>
      </c>
      <c r="O9" s="11">
        <f t="shared" si="3"/>
        <v>12886</v>
      </c>
      <c r="P9" s="11">
        <f t="shared" si="3"/>
        <v>17137</v>
      </c>
      <c r="Q9" s="11">
        <f t="shared" si="3"/>
        <v>17137</v>
      </c>
      <c r="R9" s="11">
        <f t="shared" si="3"/>
        <v>17137</v>
      </c>
      <c r="S9" s="11">
        <f t="shared" si="3"/>
        <v>17137</v>
      </c>
      <c r="T9" s="11">
        <f t="shared" si="3"/>
        <v>17137</v>
      </c>
      <c r="U9" s="11">
        <f t="shared" si="3"/>
        <v>17137</v>
      </c>
      <c r="V9" s="11">
        <f t="shared" si="3"/>
        <v>17137</v>
      </c>
      <c r="W9" s="11">
        <f t="shared" si="3"/>
        <v>17137</v>
      </c>
      <c r="X9" s="11">
        <f t="shared" si="3"/>
        <v>17137</v>
      </c>
      <c r="Y9" s="11">
        <f t="shared" si="3"/>
        <v>17137</v>
      </c>
    </row>
    <row r="10">
      <c r="A10" s="7"/>
      <c r="B10" s="7"/>
      <c r="C10" s="7"/>
      <c r="D10" s="7"/>
      <c r="E10" s="7"/>
      <c r="F10" s="7"/>
      <c r="G10" s="7"/>
      <c r="H10" s="7"/>
      <c r="I10" s="7"/>
      <c r="J10" s="7"/>
      <c r="K10" s="7"/>
      <c r="L10" s="7"/>
      <c r="M10" s="7"/>
      <c r="N10" s="7"/>
      <c r="O10" s="7"/>
      <c r="P10" s="7"/>
      <c r="Q10" s="7"/>
      <c r="R10" s="7"/>
      <c r="S10" s="7"/>
      <c r="T10" s="7"/>
      <c r="U10" s="7"/>
      <c r="V10" s="7"/>
      <c r="W10" s="7"/>
      <c r="X10" s="7"/>
      <c r="Y10" s="7"/>
    </row>
    <row r="11">
      <c r="A11" s="16" t="s">
        <v>128</v>
      </c>
      <c r="B11" s="7"/>
      <c r="C11" s="7"/>
      <c r="D11" s="7"/>
      <c r="E11" s="7"/>
      <c r="F11" s="7"/>
      <c r="G11" s="7"/>
      <c r="H11" s="7"/>
      <c r="I11" s="7"/>
      <c r="J11" s="7"/>
      <c r="K11" s="7"/>
      <c r="L11" s="7"/>
      <c r="M11" s="7"/>
      <c r="N11" s="7"/>
      <c r="O11" s="7"/>
      <c r="P11" s="7"/>
      <c r="Q11" s="7"/>
      <c r="R11" s="7"/>
      <c r="S11" s="7"/>
      <c r="T11" s="7"/>
      <c r="U11" s="7"/>
      <c r="V11" s="7"/>
      <c r="W11" s="7"/>
      <c r="X11" s="7"/>
      <c r="Y11" s="7"/>
    </row>
    <row r="12">
      <c r="A12" s="7" t="s">
        <v>55</v>
      </c>
      <c r="B12" s="11">
        <v>0.0</v>
      </c>
      <c r="C12" s="11">
        <f t="shared" ref="C12:Y12" si="4">B14</f>
        <v>252945</v>
      </c>
      <c r="D12" s="11">
        <f t="shared" si="4"/>
        <v>252945</v>
      </c>
      <c r="E12" s="11">
        <f t="shared" si="4"/>
        <v>252945</v>
      </c>
      <c r="F12" s="11">
        <f t="shared" si="4"/>
        <v>252945</v>
      </c>
      <c r="G12" s="11">
        <f t="shared" si="4"/>
        <v>252945</v>
      </c>
      <c r="H12" s="11">
        <f t="shared" si="4"/>
        <v>252945</v>
      </c>
      <c r="I12" s="11">
        <f t="shared" si="4"/>
        <v>630725</v>
      </c>
      <c r="J12" s="11">
        <f t="shared" si="4"/>
        <v>630725</v>
      </c>
      <c r="K12" s="11">
        <f t="shared" si="4"/>
        <v>630725</v>
      </c>
      <c r="L12" s="11">
        <f t="shared" si="4"/>
        <v>630725</v>
      </c>
      <c r="M12" s="11">
        <f t="shared" si="4"/>
        <v>630725</v>
      </c>
      <c r="N12" s="11">
        <f t="shared" si="4"/>
        <v>630725</v>
      </c>
      <c r="O12" s="11">
        <f t="shared" si="4"/>
        <v>630725</v>
      </c>
      <c r="P12" s="11">
        <f t="shared" si="4"/>
        <v>630725</v>
      </c>
      <c r="Q12" s="11">
        <f t="shared" si="4"/>
        <v>915542</v>
      </c>
      <c r="R12" s="11">
        <f t="shared" si="4"/>
        <v>915542</v>
      </c>
      <c r="S12" s="11">
        <f t="shared" si="4"/>
        <v>915542</v>
      </c>
      <c r="T12" s="11">
        <f t="shared" si="4"/>
        <v>915542</v>
      </c>
      <c r="U12" s="11">
        <f t="shared" si="4"/>
        <v>915542</v>
      </c>
      <c r="V12" s="11">
        <f t="shared" si="4"/>
        <v>915542</v>
      </c>
      <c r="W12" s="11">
        <f t="shared" si="4"/>
        <v>915542</v>
      </c>
      <c r="X12" s="11">
        <f t="shared" si="4"/>
        <v>915542</v>
      </c>
      <c r="Y12" s="11">
        <f t="shared" si="4"/>
        <v>915542</v>
      </c>
    </row>
    <row r="13">
      <c r="A13" s="7" t="s">
        <v>129</v>
      </c>
      <c r="B13" s="11">
        <f t="shared" ref="B13:Y13" si="5">B3*B4</f>
        <v>252945</v>
      </c>
      <c r="C13" s="11">
        <f t="shared" si="5"/>
        <v>0</v>
      </c>
      <c r="D13" s="11">
        <f t="shared" si="5"/>
        <v>0</v>
      </c>
      <c r="E13" s="11">
        <f t="shared" si="5"/>
        <v>0</v>
      </c>
      <c r="F13" s="11">
        <f t="shared" si="5"/>
        <v>0</v>
      </c>
      <c r="G13" s="11">
        <f t="shared" si="5"/>
        <v>0</v>
      </c>
      <c r="H13" s="11">
        <f t="shared" si="5"/>
        <v>377780</v>
      </c>
      <c r="I13" s="11">
        <f t="shared" si="5"/>
        <v>0</v>
      </c>
      <c r="J13" s="11">
        <f t="shared" si="5"/>
        <v>0</v>
      </c>
      <c r="K13" s="11">
        <f t="shared" si="5"/>
        <v>0</v>
      </c>
      <c r="L13" s="11">
        <f t="shared" si="5"/>
        <v>0</v>
      </c>
      <c r="M13" s="11">
        <f t="shared" si="5"/>
        <v>0</v>
      </c>
      <c r="N13" s="11">
        <f t="shared" si="5"/>
        <v>0</v>
      </c>
      <c r="O13" s="11">
        <f t="shared" si="5"/>
        <v>0</v>
      </c>
      <c r="P13" s="11">
        <f t="shared" si="5"/>
        <v>284817</v>
      </c>
      <c r="Q13" s="11">
        <f t="shared" si="5"/>
        <v>0</v>
      </c>
      <c r="R13" s="11">
        <f t="shared" si="5"/>
        <v>0</v>
      </c>
      <c r="S13" s="11">
        <f t="shared" si="5"/>
        <v>0</v>
      </c>
      <c r="T13" s="11">
        <f t="shared" si="5"/>
        <v>0</v>
      </c>
      <c r="U13" s="11">
        <f t="shared" si="5"/>
        <v>0</v>
      </c>
      <c r="V13" s="11">
        <f t="shared" si="5"/>
        <v>0</v>
      </c>
      <c r="W13" s="11">
        <f t="shared" si="5"/>
        <v>0</v>
      </c>
      <c r="X13" s="11">
        <f t="shared" si="5"/>
        <v>0</v>
      </c>
      <c r="Y13" s="11">
        <f t="shared" si="5"/>
        <v>0</v>
      </c>
    </row>
    <row r="14">
      <c r="A14" s="7" t="s">
        <v>130</v>
      </c>
      <c r="B14" s="11">
        <f t="shared" ref="B14:Y14" si="6">B12+B13</f>
        <v>252945</v>
      </c>
      <c r="C14" s="11">
        <f t="shared" si="6"/>
        <v>252945</v>
      </c>
      <c r="D14" s="11">
        <f t="shared" si="6"/>
        <v>252945</v>
      </c>
      <c r="E14" s="11">
        <f t="shared" si="6"/>
        <v>252945</v>
      </c>
      <c r="F14" s="11">
        <f t="shared" si="6"/>
        <v>252945</v>
      </c>
      <c r="G14" s="11">
        <f t="shared" si="6"/>
        <v>252945</v>
      </c>
      <c r="H14" s="11">
        <f t="shared" si="6"/>
        <v>630725</v>
      </c>
      <c r="I14" s="11">
        <f t="shared" si="6"/>
        <v>630725</v>
      </c>
      <c r="J14" s="11">
        <f t="shared" si="6"/>
        <v>630725</v>
      </c>
      <c r="K14" s="11">
        <f t="shared" si="6"/>
        <v>630725</v>
      </c>
      <c r="L14" s="11">
        <f t="shared" si="6"/>
        <v>630725</v>
      </c>
      <c r="M14" s="11">
        <f t="shared" si="6"/>
        <v>630725</v>
      </c>
      <c r="N14" s="11">
        <f t="shared" si="6"/>
        <v>630725</v>
      </c>
      <c r="O14" s="11">
        <f t="shared" si="6"/>
        <v>630725</v>
      </c>
      <c r="P14" s="11">
        <f t="shared" si="6"/>
        <v>915542</v>
      </c>
      <c r="Q14" s="11">
        <f t="shared" si="6"/>
        <v>915542</v>
      </c>
      <c r="R14" s="11">
        <f t="shared" si="6"/>
        <v>915542</v>
      </c>
      <c r="S14" s="11">
        <f t="shared" si="6"/>
        <v>915542</v>
      </c>
      <c r="T14" s="11">
        <f t="shared" si="6"/>
        <v>915542</v>
      </c>
      <c r="U14" s="11">
        <f t="shared" si="6"/>
        <v>915542</v>
      </c>
      <c r="V14" s="11">
        <f t="shared" si="6"/>
        <v>915542</v>
      </c>
      <c r="W14" s="11">
        <f t="shared" si="6"/>
        <v>915542</v>
      </c>
      <c r="X14" s="11">
        <f t="shared" si="6"/>
        <v>915542</v>
      </c>
      <c r="Y14" s="11">
        <f t="shared" si="6"/>
        <v>915542</v>
      </c>
    </row>
    <row r="15">
      <c r="A15" s="7"/>
      <c r="B15" s="7"/>
      <c r="C15" s="7"/>
      <c r="D15" s="7"/>
      <c r="E15" s="7"/>
      <c r="F15" s="7"/>
      <c r="G15" s="7"/>
      <c r="H15" s="7"/>
      <c r="I15" s="7"/>
      <c r="J15" s="7"/>
      <c r="K15" s="7"/>
      <c r="L15" s="7"/>
      <c r="M15" s="7"/>
      <c r="N15" s="7"/>
      <c r="O15" s="7"/>
      <c r="P15" s="7"/>
      <c r="Q15" s="7"/>
      <c r="R15" s="7"/>
      <c r="S15" s="7"/>
      <c r="T15" s="7"/>
      <c r="U15" s="7"/>
      <c r="V15" s="7"/>
      <c r="W15" s="7"/>
      <c r="X15" s="7"/>
      <c r="Y15" s="7"/>
    </row>
    <row r="16">
      <c r="A16" s="16" t="s">
        <v>131</v>
      </c>
      <c r="B16" s="11">
        <v>0.0</v>
      </c>
      <c r="C16" s="11">
        <v>0.0</v>
      </c>
      <c r="D16" s="11">
        <v>0.0</v>
      </c>
      <c r="E16" s="11">
        <v>0.0</v>
      </c>
      <c r="F16" s="11">
        <v>0.0</v>
      </c>
      <c r="G16" s="11">
        <v>0.0</v>
      </c>
      <c r="H16" s="11">
        <f>Assumptions!B24</f>
        <v>12</v>
      </c>
      <c r="I16" s="12">
        <v>0.0</v>
      </c>
      <c r="J16" s="11">
        <v>0.0</v>
      </c>
      <c r="K16" s="11">
        <v>0.0</v>
      </c>
      <c r="L16" s="11">
        <v>0.0</v>
      </c>
      <c r="M16" s="11">
        <v>0.0</v>
      </c>
      <c r="N16" s="11">
        <v>0.0</v>
      </c>
      <c r="O16" s="11">
        <f>Assumptions!B24</f>
        <v>12</v>
      </c>
      <c r="P16" s="11">
        <v>0.0</v>
      </c>
      <c r="Q16" s="12">
        <v>0.0</v>
      </c>
      <c r="R16" s="11">
        <v>0.0</v>
      </c>
      <c r="S16" s="11">
        <v>0.0</v>
      </c>
      <c r="T16" s="11">
        <v>0.0</v>
      </c>
      <c r="U16" s="11">
        <v>0.0</v>
      </c>
      <c r="V16" s="11">
        <f>Assumptions!B24</f>
        <v>12</v>
      </c>
      <c r="W16" s="11">
        <v>0.0</v>
      </c>
      <c r="X16" s="11">
        <v>0.0</v>
      </c>
      <c r="Y16" s="11">
        <v>0.0</v>
      </c>
    </row>
    <row r="17">
      <c r="A17" s="7"/>
      <c r="B17" s="7"/>
      <c r="C17" s="7"/>
      <c r="D17" s="7"/>
      <c r="E17" s="7"/>
      <c r="F17" s="7"/>
      <c r="G17" s="7"/>
      <c r="H17" s="7"/>
      <c r="I17" s="7"/>
      <c r="J17" s="7"/>
      <c r="K17" s="7"/>
      <c r="L17" s="7"/>
      <c r="M17" s="7"/>
      <c r="N17" s="7"/>
      <c r="O17" s="7"/>
      <c r="P17" s="7"/>
      <c r="Q17" s="7"/>
      <c r="R17" s="7"/>
      <c r="S17" s="7"/>
      <c r="T17" s="7"/>
      <c r="U17" s="7"/>
      <c r="V17" s="7"/>
      <c r="W17" s="7"/>
      <c r="X17" s="7"/>
      <c r="Y17" s="7"/>
    </row>
    <row r="18">
      <c r="A18" s="16" t="s">
        <v>132</v>
      </c>
      <c r="B18" s="11">
        <f t="shared" ref="B18:Y18" si="7">B16*B9</f>
        <v>0</v>
      </c>
      <c r="C18" s="11">
        <f t="shared" si="7"/>
        <v>0</v>
      </c>
      <c r="D18" s="11">
        <f t="shared" si="7"/>
        <v>0</v>
      </c>
      <c r="E18" s="11">
        <f t="shared" si="7"/>
        <v>0</v>
      </c>
      <c r="F18" s="11">
        <f t="shared" si="7"/>
        <v>0</v>
      </c>
      <c r="G18" s="11">
        <f t="shared" si="7"/>
        <v>0</v>
      </c>
      <c r="H18" s="11">
        <f t="shared" si="7"/>
        <v>154632</v>
      </c>
      <c r="I18" s="11">
        <f t="shared" si="7"/>
        <v>0</v>
      </c>
      <c r="J18" s="11">
        <f t="shared" si="7"/>
        <v>0</v>
      </c>
      <c r="K18" s="11">
        <f t="shared" si="7"/>
        <v>0</v>
      </c>
      <c r="L18" s="11">
        <f t="shared" si="7"/>
        <v>0</v>
      </c>
      <c r="M18" s="11">
        <f t="shared" si="7"/>
        <v>0</v>
      </c>
      <c r="N18" s="11">
        <f t="shared" si="7"/>
        <v>0</v>
      </c>
      <c r="O18" s="11">
        <f t="shared" si="7"/>
        <v>154632</v>
      </c>
      <c r="P18" s="11">
        <f t="shared" si="7"/>
        <v>0</v>
      </c>
      <c r="Q18" s="11">
        <f t="shared" si="7"/>
        <v>0</v>
      </c>
      <c r="R18" s="11">
        <f t="shared" si="7"/>
        <v>0</v>
      </c>
      <c r="S18" s="11">
        <f t="shared" si="7"/>
        <v>0</v>
      </c>
      <c r="T18" s="11">
        <f t="shared" si="7"/>
        <v>0</v>
      </c>
      <c r="U18" s="11">
        <f t="shared" si="7"/>
        <v>0</v>
      </c>
      <c r="V18" s="11">
        <f t="shared" si="7"/>
        <v>205644</v>
      </c>
      <c r="W18" s="11">
        <f t="shared" si="7"/>
        <v>0</v>
      </c>
      <c r="X18" s="11">
        <f t="shared" si="7"/>
        <v>0</v>
      </c>
      <c r="Y18" s="11">
        <f t="shared" si="7"/>
        <v>0</v>
      </c>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2.88"/>
    <col customWidth="1" min="2" max="25" width="7.38"/>
  </cols>
  <sheetData>
    <row r="1">
      <c r="A1" s="25"/>
      <c r="B1" s="18" t="s">
        <v>31</v>
      </c>
      <c r="C1" s="18" t="s">
        <v>32</v>
      </c>
      <c r="D1" s="18" t="s">
        <v>33</v>
      </c>
      <c r="E1" s="18" t="s">
        <v>34</v>
      </c>
      <c r="F1" s="18" t="s">
        <v>35</v>
      </c>
      <c r="G1" s="18" t="s">
        <v>36</v>
      </c>
      <c r="H1" s="18" t="s">
        <v>37</v>
      </c>
      <c r="I1" s="18" t="s">
        <v>38</v>
      </c>
      <c r="J1" s="18" t="s">
        <v>39</v>
      </c>
      <c r="K1" s="18" t="s">
        <v>40</v>
      </c>
      <c r="L1" s="18" t="s">
        <v>41</v>
      </c>
      <c r="M1" s="18" t="s">
        <v>42</v>
      </c>
      <c r="N1" s="18" t="s">
        <v>43</v>
      </c>
      <c r="O1" s="18" t="s">
        <v>44</v>
      </c>
      <c r="P1" s="18" t="s">
        <v>45</v>
      </c>
      <c r="Q1" s="18" t="s">
        <v>46</v>
      </c>
      <c r="R1" s="18" t="s">
        <v>47</v>
      </c>
      <c r="S1" s="18" t="s">
        <v>48</v>
      </c>
      <c r="T1" s="18" t="s">
        <v>49</v>
      </c>
      <c r="U1" s="18" t="s">
        <v>50</v>
      </c>
      <c r="V1" s="18" t="s">
        <v>51</v>
      </c>
      <c r="W1" s="18" t="s">
        <v>52</v>
      </c>
      <c r="X1" s="18" t="s">
        <v>53</v>
      </c>
      <c r="Y1" s="18" t="s">
        <v>54</v>
      </c>
    </row>
    <row r="2">
      <c r="A2" s="19" t="s">
        <v>133</v>
      </c>
      <c r="B2" s="20"/>
      <c r="C2" s="20"/>
      <c r="D2" s="20"/>
      <c r="E2" s="20"/>
      <c r="F2" s="20"/>
      <c r="G2" s="20"/>
      <c r="H2" s="20"/>
      <c r="I2" s="20"/>
      <c r="J2" s="20"/>
      <c r="K2" s="20"/>
      <c r="L2" s="20"/>
      <c r="M2" s="20"/>
      <c r="N2" s="20"/>
      <c r="O2" s="20"/>
      <c r="P2" s="20"/>
      <c r="Q2" s="20"/>
      <c r="R2" s="20"/>
      <c r="S2" s="20"/>
      <c r="T2" s="20"/>
      <c r="U2" s="20"/>
      <c r="V2" s="20"/>
      <c r="W2" s="20"/>
      <c r="X2" s="20"/>
      <c r="Y2" s="20"/>
    </row>
    <row r="3">
      <c r="A3" s="19" t="s">
        <v>55</v>
      </c>
      <c r="B3" s="20"/>
      <c r="C3" s="20"/>
      <c r="D3" s="20"/>
      <c r="E3" s="20"/>
      <c r="F3" s="20"/>
      <c r="G3" s="20"/>
      <c r="H3" s="20"/>
      <c r="I3" s="20"/>
      <c r="J3" s="20"/>
      <c r="K3" s="20"/>
      <c r="L3" s="20"/>
      <c r="M3" s="20"/>
      <c r="N3" s="20"/>
      <c r="O3" s="20"/>
      <c r="P3" s="20"/>
      <c r="Q3" s="20"/>
      <c r="R3" s="20"/>
      <c r="S3" s="20"/>
      <c r="T3" s="20"/>
      <c r="U3" s="20"/>
      <c r="V3" s="20"/>
      <c r="W3" s="20"/>
      <c r="X3" s="20"/>
      <c r="Y3" s="20"/>
    </row>
    <row r="4">
      <c r="A4" s="20" t="str">
        <f>Assumptions!A20</f>
        <v>15-month-term Loan-SBI</v>
      </c>
      <c r="B4" s="17">
        <v>0.0</v>
      </c>
      <c r="C4" s="17">
        <f t="shared" ref="C4:Y4" si="1">B22</f>
        <v>555000</v>
      </c>
      <c r="D4" s="17">
        <f t="shared" si="1"/>
        <v>555000</v>
      </c>
      <c r="E4" s="17">
        <f t="shared" si="1"/>
        <v>555000</v>
      </c>
      <c r="F4" s="17">
        <f t="shared" si="1"/>
        <v>555000</v>
      </c>
      <c r="G4" s="17">
        <f t="shared" si="1"/>
        <v>555000</v>
      </c>
      <c r="H4" s="17">
        <f t="shared" si="1"/>
        <v>555000</v>
      </c>
      <c r="I4" s="17">
        <f t="shared" si="1"/>
        <v>555000</v>
      </c>
      <c r="J4" s="17">
        <f t="shared" si="1"/>
        <v>555000</v>
      </c>
      <c r="K4" s="17">
        <f t="shared" si="1"/>
        <v>555000</v>
      </c>
      <c r="L4" s="17">
        <f t="shared" si="1"/>
        <v>555000</v>
      </c>
      <c r="M4" s="17">
        <f t="shared" si="1"/>
        <v>555000</v>
      </c>
      <c r="N4" s="17">
        <f t="shared" si="1"/>
        <v>555000</v>
      </c>
      <c r="O4" s="17">
        <f t="shared" si="1"/>
        <v>555000</v>
      </c>
      <c r="P4" s="17">
        <f t="shared" si="1"/>
        <v>555000</v>
      </c>
      <c r="Q4" s="17">
        <f t="shared" si="1"/>
        <v>555000</v>
      </c>
      <c r="R4" s="17">
        <f t="shared" si="1"/>
        <v>0</v>
      </c>
      <c r="S4" s="17">
        <f t="shared" si="1"/>
        <v>0</v>
      </c>
      <c r="T4" s="17">
        <f t="shared" si="1"/>
        <v>0</v>
      </c>
      <c r="U4" s="17">
        <f t="shared" si="1"/>
        <v>0</v>
      </c>
      <c r="V4" s="17">
        <f t="shared" si="1"/>
        <v>0</v>
      </c>
      <c r="W4" s="17">
        <f t="shared" si="1"/>
        <v>0</v>
      </c>
      <c r="X4" s="17">
        <f t="shared" si="1"/>
        <v>0</v>
      </c>
      <c r="Y4" s="17">
        <f t="shared" si="1"/>
        <v>0</v>
      </c>
    </row>
    <row r="5">
      <c r="A5" s="20" t="str">
        <f>Assumptions!A21</f>
        <v>15-month-term Loan-IDBI</v>
      </c>
      <c r="B5" s="17">
        <v>0.0</v>
      </c>
      <c r="C5" s="17">
        <f t="shared" ref="C5:Y5" si="2">B23</f>
        <v>0</v>
      </c>
      <c r="D5" s="17">
        <f t="shared" si="2"/>
        <v>0</v>
      </c>
      <c r="E5" s="17">
        <f t="shared" si="2"/>
        <v>0</v>
      </c>
      <c r="F5" s="17">
        <f t="shared" si="2"/>
        <v>0</v>
      </c>
      <c r="G5" s="17">
        <f t="shared" si="2"/>
        <v>0</v>
      </c>
      <c r="H5" s="17">
        <f t="shared" si="2"/>
        <v>0</v>
      </c>
      <c r="I5" s="17">
        <f t="shared" si="2"/>
        <v>0</v>
      </c>
      <c r="J5" s="17">
        <f t="shared" si="2"/>
        <v>0</v>
      </c>
      <c r="K5" s="17">
        <f t="shared" si="2"/>
        <v>800000</v>
      </c>
      <c r="L5" s="17">
        <f t="shared" si="2"/>
        <v>800000</v>
      </c>
      <c r="M5" s="17">
        <f t="shared" si="2"/>
        <v>800000</v>
      </c>
      <c r="N5" s="17">
        <f t="shared" si="2"/>
        <v>800000</v>
      </c>
      <c r="O5" s="17">
        <f t="shared" si="2"/>
        <v>800000</v>
      </c>
      <c r="P5" s="17">
        <f t="shared" si="2"/>
        <v>800000</v>
      </c>
      <c r="Q5" s="17">
        <f t="shared" si="2"/>
        <v>800000</v>
      </c>
      <c r="R5" s="17">
        <f t="shared" si="2"/>
        <v>800000</v>
      </c>
      <c r="S5" s="17">
        <f t="shared" si="2"/>
        <v>800000</v>
      </c>
      <c r="T5" s="17">
        <f t="shared" si="2"/>
        <v>800000</v>
      </c>
      <c r="U5" s="17">
        <f t="shared" si="2"/>
        <v>800000</v>
      </c>
      <c r="V5" s="17">
        <f t="shared" si="2"/>
        <v>800000</v>
      </c>
      <c r="W5" s="17">
        <f t="shared" si="2"/>
        <v>800000</v>
      </c>
      <c r="X5" s="17">
        <f t="shared" si="2"/>
        <v>800000</v>
      </c>
      <c r="Y5" s="17">
        <f t="shared" si="2"/>
        <v>800000</v>
      </c>
    </row>
    <row r="6">
      <c r="A6" s="20" t="str">
        <f>Assumptions!A22</f>
        <v>11-month-term Loan-SBI</v>
      </c>
      <c r="B6" s="17">
        <v>0.0</v>
      </c>
      <c r="C6" s="17">
        <f t="shared" ref="C6:Y6" si="3">B24</f>
        <v>0</v>
      </c>
      <c r="D6" s="17">
        <f t="shared" si="3"/>
        <v>0</v>
      </c>
      <c r="E6" s="17">
        <f t="shared" si="3"/>
        <v>0</v>
      </c>
      <c r="F6" s="17">
        <f t="shared" si="3"/>
        <v>0</v>
      </c>
      <c r="G6" s="17">
        <f t="shared" si="3"/>
        <v>0</v>
      </c>
      <c r="H6" s="17">
        <f t="shared" si="3"/>
        <v>0</v>
      </c>
      <c r="I6" s="17">
        <f t="shared" si="3"/>
        <v>0</v>
      </c>
      <c r="J6" s="17">
        <f t="shared" si="3"/>
        <v>0</v>
      </c>
      <c r="K6" s="17">
        <f t="shared" si="3"/>
        <v>0</v>
      </c>
      <c r="L6" s="17">
        <f t="shared" si="3"/>
        <v>0</v>
      </c>
      <c r="M6" s="17">
        <f t="shared" si="3"/>
        <v>0</v>
      </c>
      <c r="N6" s="17">
        <f t="shared" si="3"/>
        <v>0</v>
      </c>
      <c r="O6" s="17">
        <f t="shared" si="3"/>
        <v>0</v>
      </c>
      <c r="P6" s="17">
        <f t="shared" si="3"/>
        <v>0</v>
      </c>
      <c r="Q6" s="17">
        <f t="shared" si="3"/>
        <v>0</v>
      </c>
      <c r="R6" s="17">
        <f t="shared" si="3"/>
        <v>0</v>
      </c>
      <c r="S6" s="17">
        <f t="shared" si="3"/>
        <v>0</v>
      </c>
      <c r="T6" s="17">
        <f t="shared" si="3"/>
        <v>0</v>
      </c>
      <c r="U6" s="17">
        <f t="shared" si="3"/>
        <v>0</v>
      </c>
      <c r="V6" s="17">
        <f t="shared" si="3"/>
        <v>675000</v>
      </c>
      <c r="W6" s="17">
        <f t="shared" si="3"/>
        <v>675000</v>
      </c>
      <c r="X6" s="17">
        <f t="shared" si="3"/>
        <v>675000</v>
      </c>
      <c r="Y6" s="17">
        <f t="shared" si="3"/>
        <v>675000</v>
      </c>
    </row>
    <row r="7">
      <c r="A7" s="19" t="s">
        <v>56</v>
      </c>
      <c r="B7" s="17">
        <f t="shared" ref="B7:Y7" si="4">SUM(B4:B6)</f>
        <v>0</v>
      </c>
      <c r="C7" s="17">
        <f t="shared" si="4"/>
        <v>555000</v>
      </c>
      <c r="D7" s="17">
        <f t="shared" si="4"/>
        <v>555000</v>
      </c>
      <c r="E7" s="17">
        <f t="shared" si="4"/>
        <v>555000</v>
      </c>
      <c r="F7" s="17">
        <f t="shared" si="4"/>
        <v>555000</v>
      </c>
      <c r="G7" s="17">
        <f t="shared" si="4"/>
        <v>555000</v>
      </c>
      <c r="H7" s="17">
        <f t="shared" si="4"/>
        <v>555000</v>
      </c>
      <c r="I7" s="17">
        <f t="shared" si="4"/>
        <v>555000</v>
      </c>
      <c r="J7" s="17">
        <f t="shared" si="4"/>
        <v>555000</v>
      </c>
      <c r="K7" s="17">
        <f t="shared" si="4"/>
        <v>1355000</v>
      </c>
      <c r="L7" s="17">
        <f t="shared" si="4"/>
        <v>1355000</v>
      </c>
      <c r="M7" s="17">
        <f t="shared" si="4"/>
        <v>1355000</v>
      </c>
      <c r="N7" s="17">
        <f t="shared" si="4"/>
        <v>1355000</v>
      </c>
      <c r="O7" s="17">
        <f t="shared" si="4"/>
        <v>1355000</v>
      </c>
      <c r="P7" s="17">
        <f t="shared" si="4"/>
        <v>1355000</v>
      </c>
      <c r="Q7" s="17">
        <f t="shared" si="4"/>
        <v>1355000</v>
      </c>
      <c r="R7" s="17">
        <f t="shared" si="4"/>
        <v>800000</v>
      </c>
      <c r="S7" s="17">
        <f t="shared" si="4"/>
        <v>800000</v>
      </c>
      <c r="T7" s="17">
        <f t="shared" si="4"/>
        <v>800000</v>
      </c>
      <c r="U7" s="17">
        <f t="shared" si="4"/>
        <v>800000</v>
      </c>
      <c r="V7" s="17">
        <f t="shared" si="4"/>
        <v>1475000</v>
      </c>
      <c r="W7" s="17">
        <f t="shared" si="4"/>
        <v>1475000</v>
      </c>
      <c r="X7" s="17">
        <f t="shared" si="4"/>
        <v>1475000</v>
      </c>
      <c r="Y7" s="17">
        <f t="shared" si="4"/>
        <v>1475000</v>
      </c>
    </row>
    <row r="8">
      <c r="A8" s="20"/>
      <c r="B8" s="20"/>
      <c r="C8" s="20"/>
      <c r="D8" s="20"/>
      <c r="E8" s="20"/>
      <c r="F8" s="20"/>
      <c r="G8" s="20"/>
      <c r="H8" s="20"/>
      <c r="I8" s="20"/>
      <c r="J8" s="20"/>
      <c r="K8" s="20"/>
      <c r="L8" s="20"/>
      <c r="M8" s="20"/>
      <c r="N8" s="20"/>
      <c r="O8" s="20"/>
      <c r="P8" s="20"/>
      <c r="Q8" s="20"/>
      <c r="R8" s="20"/>
      <c r="S8" s="20"/>
      <c r="T8" s="20"/>
      <c r="U8" s="20"/>
      <c r="V8" s="20"/>
      <c r="W8" s="20"/>
      <c r="X8" s="20"/>
      <c r="Y8" s="20"/>
    </row>
    <row r="9">
      <c r="A9" s="19" t="s">
        <v>134</v>
      </c>
      <c r="B9" s="20"/>
      <c r="C9" s="20"/>
      <c r="D9" s="20"/>
      <c r="E9" s="20"/>
      <c r="F9" s="20"/>
      <c r="G9" s="20"/>
      <c r="H9" s="20"/>
      <c r="I9" s="20"/>
      <c r="J9" s="20"/>
      <c r="K9" s="20"/>
      <c r="L9" s="20"/>
      <c r="M9" s="20"/>
      <c r="N9" s="20"/>
      <c r="O9" s="20"/>
      <c r="P9" s="20"/>
      <c r="Q9" s="20"/>
      <c r="R9" s="20"/>
      <c r="S9" s="20"/>
      <c r="T9" s="20"/>
      <c r="U9" s="20"/>
      <c r="V9" s="20"/>
      <c r="W9" s="20"/>
      <c r="X9" s="20"/>
      <c r="Y9" s="20"/>
    </row>
    <row r="10">
      <c r="A10" s="20" t="str">
        <f t="shared" ref="A10:A12" si="5">A4</f>
        <v>15-month-term Loan-SBI</v>
      </c>
      <c r="B10" s="17">
        <f>Assumptions!C20</f>
        <v>555000</v>
      </c>
      <c r="C10" s="17">
        <v>0.0</v>
      </c>
      <c r="D10" s="17">
        <v>0.0</v>
      </c>
      <c r="E10" s="17">
        <v>0.0</v>
      </c>
      <c r="F10" s="17">
        <v>0.0</v>
      </c>
      <c r="G10" s="17">
        <v>0.0</v>
      </c>
      <c r="H10" s="17">
        <v>0.0</v>
      </c>
      <c r="I10" s="17">
        <v>0.0</v>
      </c>
      <c r="J10" s="17">
        <v>0.0</v>
      </c>
      <c r="K10" s="17">
        <v>0.0</v>
      </c>
      <c r="L10" s="17">
        <v>0.0</v>
      </c>
      <c r="M10" s="17">
        <v>0.0</v>
      </c>
      <c r="N10" s="17">
        <v>0.0</v>
      </c>
      <c r="O10" s="17">
        <v>0.0</v>
      </c>
      <c r="P10" s="17">
        <v>0.0</v>
      </c>
      <c r="Q10" s="17">
        <v>0.0</v>
      </c>
      <c r="R10" s="17">
        <v>0.0</v>
      </c>
      <c r="S10" s="17">
        <v>0.0</v>
      </c>
      <c r="T10" s="17">
        <v>0.0</v>
      </c>
      <c r="U10" s="17">
        <v>0.0</v>
      </c>
      <c r="V10" s="17">
        <v>0.0</v>
      </c>
      <c r="W10" s="17">
        <v>0.0</v>
      </c>
      <c r="X10" s="17">
        <v>0.0</v>
      </c>
      <c r="Y10" s="17">
        <v>0.0</v>
      </c>
    </row>
    <row r="11">
      <c r="A11" s="20" t="str">
        <f t="shared" si="5"/>
        <v>15-month-term Loan-IDBI</v>
      </c>
      <c r="B11" s="17">
        <v>0.0</v>
      </c>
      <c r="C11" s="26">
        <v>0.0</v>
      </c>
      <c r="D11" s="17">
        <v>0.0</v>
      </c>
      <c r="E11" s="17">
        <v>0.0</v>
      </c>
      <c r="F11" s="17">
        <v>0.0</v>
      </c>
      <c r="G11" s="17">
        <v>0.0</v>
      </c>
      <c r="H11" s="17">
        <v>0.0</v>
      </c>
      <c r="I11" s="17">
        <v>0.0</v>
      </c>
      <c r="J11" s="17">
        <f>Assumptions!C21</f>
        <v>800000</v>
      </c>
      <c r="K11" s="17">
        <v>0.0</v>
      </c>
      <c r="L11" s="17">
        <v>0.0</v>
      </c>
      <c r="M11" s="17">
        <v>0.0</v>
      </c>
      <c r="N11" s="17">
        <v>0.0</v>
      </c>
      <c r="O11" s="17">
        <v>0.0</v>
      </c>
      <c r="P11" s="17">
        <v>0.0</v>
      </c>
      <c r="Q11" s="17">
        <v>0.0</v>
      </c>
      <c r="R11" s="17">
        <v>0.0</v>
      </c>
      <c r="S11" s="17">
        <v>0.0</v>
      </c>
      <c r="T11" s="17">
        <v>0.0</v>
      </c>
      <c r="U11" s="17">
        <v>0.0</v>
      </c>
      <c r="V11" s="17">
        <v>0.0</v>
      </c>
      <c r="W11" s="17">
        <v>0.0</v>
      </c>
      <c r="X11" s="17">
        <v>0.0</v>
      </c>
      <c r="Y11" s="17">
        <v>0.0</v>
      </c>
    </row>
    <row r="12">
      <c r="A12" s="20" t="str">
        <f t="shared" si="5"/>
        <v>11-month-term Loan-SBI</v>
      </c>
      <c r="B12" s="17">
        <v>0.0</v>
      </c>
      <c r="C12" s="17">
        <v>0.0</v>
      </c>
      <c r="D12" s="17">
        <v>0.0</v>
      </c>
      <c r="E12" s="17">
        <v>0.0</v>
      </c>
      <c r="F12" s="17">
        <v>0.0</v>
      </c>
      <c r="G12" s="17">
        <v>0.0</v>
      </c>
      <c r="H12" s="17">
        <v>0.0</v>
      </c>
      <c r="I12" s="17">
        <v>0.0</v>
      </c>
      <c r="J12" s="17">
        <v>0.0</v>
      </c>
      <c r="K12" s="17">
        <v>0.0</v>
      </c>
      <c r="L12" s="17">
        <v>0.0</v>
      </c>
      <c r="M12" s="17">
        <v>0.0</v>
      </c>
      <c r="N12" s="17">
        <v>0.0</v>
      </c>
      <c r="O12" s="17">
        <v>0.0</v>
      </c>
      <c r="P12" s="17">
        <v>0.0</v>
      </c>
      <c r="Q12" s="26">
        <v>0.0</v>
      </c>
      <c r="R12" s="17">
        <v>0.0</v>
      </c>
      <c r="S12" s="17">
        <v>0.0</v>
      </c>
      <c r="T12" s="17">
        <v>0.0</v>
      </c>
      <c r="U12" s="17">
        <f>Assumptions!C22</f>
        <v>675000</v>
      </c>
      <c r="V12" s="17">
        <v>0.0</v>
      </c>
      <c r="W12" s="17">
        <v>0.0</v>
      </c>
      <c r="X12" s="17">
        <v>0.0</v>
      </c>
      <c r="Y12" s="17">
        <v>0.0</v>
      </c>
    </row>
    <row r="13">
      <c r="A13" s="19" t="s">
        <v>56</v>
      </c>
      <c r="B13" s="17">
        <f t="shared" ref="B13:Y13" si="6">SUM(B10:B12)</f>
        <v>555000</v>
      </c>
      <c r="C13" s="17">
        <f t="shared" si="6"/>
        <v>0</v>
      </c>
      <c r="D13" s="17">
        <f t="shared" si="6"/>
        <v>0</v>
      </c>
      <c r="E13" s="17">
        <f t="shared" si="6"/>
        <v>0</v>
      </c>
      <c r="F13" s="17">
        <f t="shared" si="6"/>
        <v>0</v>
      </c>
      <c r="G13" s="17">
        <f t="shared" si="6"/>
        <v>0</v>
      </c>
      <c r="H13" s="17">
        <f t="shared" si="6"/>
        <v>0</v>
      </c>
      <c r="I13" s="17">
        <f t="shared" si="6"/>
        <v>0</v>
      </c>
      <c r="J13" s="17">
        <f t="shared" si="6"/>
        <v>800000</v>
      </c>
      <c r="K13" s="17">
        <f t="shared" si="6"/>
        <v>0</v>
      </c>
      <c r="L13" s="17">
        <f t="shared" si="6"/>
        <v>0</v>
      </c>
      <c r="M13" s="17">
        <f t="shared" si="6"/>
        <v>0</v>
      </c>
      <c r="N13" s="17">
        <f t="shared" si="6"/>
        <v>0</v>
      </c>
      <c r="O13" s="17">
        <f t="shared" si="6"/>
        <v>0</v>
      </c>
      <c r="P13" s="17">
        <f t="shared" si="6"/>
        <v>0</v>
      </c>
      <c r="Q13" s="17">
        <f t="shared" si="6"/>
        <v>0</v>
      </c>
      <c r="R13" s="17">
        <f t="shared" si="6"/>
        <v>0</v>
      </c>
      <c r="S13" s="17">
        <f t="shared" si="6"/>
        <v>0</v>
      </c>
      <c r="T13" s="17">
        <f t="shared" si="6"/>
        <v>0</v>
      </c>
      <c r="U13" s="17">
        <f t="shared" si="6"/>
        <v>675000</v>
      </c>
      <c r="V13" s="17">
        <f t="shared" si="6"/>
        <v>0</v>
      </c>
      <c r="W13" s="17">
        <f t="shared" si="6"/>
        <v>0</v>
      </c>
      <c r="X13" s="17">
        <f t="shared" si="6"/>
        <v>0</v>
      </c>
      <c r="Y13" s="17">
        <f t="shared" si="6"/>
        <v>0</v>
      </c>
    </row>
    <row r="14">
      <c r="A14" s="20"/>
      <c r="B14" s="20"/>
      <c r="C14" s="20"/>
      <c r="D14" s="20"/>
      <c r="E14" s="20"/>
      <c r="F14" s="20"/>
      <c r="G14" s="20"/>
      <c r="H14" s="20"/>
      <c r="I14" s="20"/>
      <c r="J14" s="20"/>
      <c r="K14" s="20"/>
      <c r="L14" s="20"/>
      <c r="M14" s="20"/>
      <c r="N14" s="20"/>
      <c r="O14" s="20"/>
      <c r="P14" s="20"/>
      <c r="Q14" s="20"/>
      <c r="R14" s="20"/>
      <c r="S14" s="20"/>
      <c r="T14" s="20"/>
      <c r="U14" s="20"/>
      <c r="V14" s="20"/>
      <c r="W14" s="20"/>
      <c r="X14" s="20"/>
      <c r="Y14" s="20"/>
    </row>
    <row r="15">
      <c r="A15" s="19" t="s">
        <v>135</v>
      </c>
      <c r="B15" s="20"/>
      <c r="C15" s="20"/>
      <c r="D15" s="20"/>
      <c r="E15" s="20"/>
      <c r="F15" s="20"/>
      <c r="G15" s="20"/>
      <c r="H15" s="20"/>
      <c r="I15" s="20"/>
      <c r="J15" s="20"/>
      <c r="K15" s="20"/>
      <c r="L15" s="20"/>
      <c r="M15" s="20"/>
      <c r="N15" s="20"/>
      <c r="O15" s="20"/>
      <c r="P15" s="20"/>
      <c r="Q15" s="20"/>
      <c r="R15" s="20"/>
      <c r="S15" s="20"/>
      <c r="T15" s="20"/>
      <c r="U15" s="20"/>
      <c r="V15" s="20"/>
      <c r="W15" s="20"/>
      <c r="X15" s="20"/>
      <c r="Y15" s="20"/>
    </row>
    <row r="16">
      <c r="A16" s="20" t="str">
        <f t="shared" ref="A16:A18" si="7">A10</f>
        <v>15-month-term Loan-SBI</v>
      </c>
      <c r="B16" s="17">
        <v>0.0</v>
      </c>
      <c r="C16" s="17">
        <v>0.0</v>
      </c>
      <c r="D16" s="17">
        <v>0.0</v>
      </c>
      <c r="E16" s="17">
        <v>0.0</v>
      </c>
      <c r="F16" s="17">
        <v>0.0</v>
      </c>
      <c r="G16" s="17">
        <v>0.0</v>
      </c>
      <c r="H16" s="17">
        <v>0.0</v>
      </c>
      <c r="I16" s="17">
        <v>0.0</v>
      </c>
      <c r="J16" s="17">
        <v>0.0</v>
      </c>
      <c r="K16" s="17">
        <v>0.0</v>
      </c>
      <c r="L16" s="26">
        <v>0.0</v>
      </c>
      <c r="M16" s="17">
        <v>0.0</v>
      </c>
      <c r="N16" s="17">
        <v>0.0</v>
      </c>
      <c r="O16" s="17">
        <v>0.0</v>
      </c>
      <c r="P16" s="17">
        <v>0.0</v>
      </c>
      <c r="Q16" s="17">
        <f>Assumptions!C20</f>
        <v>555000</v>
      </c>
      <c r="R16" s="17">
        <v>0.0</v>
      </c>
      <c r="S16" s="17">
        <v>0.0</v>
      </c>
      <c r="T16" s="17">
        <v>0.0</v>
      </c>
      <c r="U16" s="17">
        <v>0.0</v>
      </c>
      <c r="V16" s="17">
        <v>0.0</v>
      </c>
      <c r="W16" s="17">
        <v>0.0</v>
      </c>
      <c r="X16" s="17">
        <v>0.0</v>
      </c>
      <c r="Y16" s="17">
        <v>0.0</v>
      </c>
    </row>
    <row r="17">
      <c r="A17" s="20" t="str">
        <f t="shared" si="7"/>
        <v>15-month-term Loan-IDBI</v>
      </c>
      <c r="B17" s="17">
        <v>0.0</v>
      </c>
      <c r="C17" s="17">
        <v>0.0</v>
      </c>
      <c r="D17" s="17">
        <v>0.0</v>
      </c>
      <c r="E17" s="17">
        <v>0.0</v>
      </c>
      <c r="F17" s="17">
        <v>0.0</v>
      </c>
      <c r="G17" s="17">
        <v>0.0</v>
      </c>
      <c r="H17" s="17">
        <v>0.0</v>
      </c>
      <c r="I17" s="17">
        <v>0.0</v>
      </c>
      <c r="J17" s="17">
        <v>0.0</v>
      </c>
      <c r="K17" s="17">
        <v>0.0</v>
      </c>
      <c r="L17" s="17">
        <v>0.0</v>
      </c>
      <c r="M17" s="17">
        <v>0.0</v>
      </c>
      <c r="N17" s="17">
        <v>0.0</v>
      </c>
      <c r="O17" s="17">
        <v>0.0</v>
      </c>
      <c r="P17" s="17">
        <v>0.0</v>
      </c>
      <c r="Q17" s="26">
        <v>0.0</v>
      </c>
      <c r="R17" s="17">
        <v>0.0</v>
      </c>
      <c r="S17" s="17">
        <v>0.0</v>
      </c>
      <c r="T17" s="17">
        <v>0.0</v>
      </c>
      <c r="U17" s="17">
        <v>0.0</v>
      </c>
      <c r="V17" s="17">
        <v>0.0</v>
      </c>
      <c r="W17" s="17">
        <v>0.0</v>
      </c>
      <c r="X17" s="17">
        <v>0.0</v>
      </c>
      <c r="Y17" s="17">
        <f>Assumptions!C21</f>
        <v>800000</v>
      </c>
    </row>
    <row r="18">
      <c r="A18" s="20" t="str">
        <f t="shared" si="7"/>
        <v>11-month-term Loan-SBI</v>
      </c>
      <c r="B18" s="17">
        <v>0.0</v>
      </c>
      <c r="C18" s="17">
        <v>0.0</v>
      </c>
      <c r="D18" s="17">
        <v>0.0</v>
      </c>
      <c r="E18" s="17">
        <v>0.0</v>
      </c>
      <c r="F18" s="17">
        <v>0.0</v>
      </c>
      <c r="G18" s="17">
        <v>0.0</v>
      </c>
      <c r="H18" s="17">
        <v>0.0</v>
      </c>
      <c r="I18" s="17">
        <v>0.0</v>
      </c>
      <c r="J18" s="17">
        <v>0.0</v>
      </c>
      <c r="K18" s="17">
        <v>0.0</v>
      </c>
      <c r="L18" s="17">
        <v>0.0</v>
      </c>
      <c r="M18" s="17">
        <v>0.0</v>
      </c>
      <c r="N18" s="17">
        <v>0.0</v>
      </c>
      <c r="O18" s="17">
        <v>0.0</v>
      </c>
      <c r="P18" s="17">
        <v>0.0</v>
      </c>
      <c r="Q18" s="17">
        <v>0.0</v>
      </c>
      <c r="R18" s="17">
        <v>0.0</v>
      </c>
      <c r="S18" s="17">
        <v>0.0</v>
      </c>
      <c r="T18" s="17">
        <v>0.0</v>
      </c>
      <c r="U18" s="17">
        <v>0.0</v>
      </c>
      <c r="V18" s="17">
        <v>0.0</v>
      </c>
      <c r="W18" s="17">
        <v>0.0</v>
      </c>
      <c r="X18" s="17">
        <v>0.0</v>
      </c>
      <c r="Y18" s="17">
        <v>0.0</v>
      </c>
    </row>
    <row r="19">
      <c r="A19" s="19" t="s">
        <v>56</v>
      </c>
      <c r="B19" s="17">
        <f t="shared" ref="B19:Y19" si="8">SUM(B16:B18)</f>
        <v>0</v>
      </c>
      <c r="C19" s="17">
        <f t="shared" si="8"/>
        <v>0</v>
      </c>
      <c r="D19" s="17">
        <f t="shared" si="8"/>
        <v>0</v>
      </c>
      <c r="E19" s="17">
        <f t="shared" si="8"/>
        <v>0</v>
      </c>
      <c r="F19" s="17">
        <f t="shared" si="8"/>
        <v>0</v>
      </c>
      <c r="G19" s="17">
        <f t="shared" si="8"/>
        <v>0</v>
      </c>
      <c r="H19" s="17">
        <f t="shared" si="8"/>
        <v>0</v>
      </c>
      <c r="I19" s="17">
        <f t="shared" si="8"/>
        <v>0</v>
      </c>
      <c r="J19" s="17">
        <f t="shared" si="8"/>
        <v>0</v>
      </c>
      <c r="K19" s="17">
        <f t="shared" si="8"/>
        <v>0</v>
      </c>
      <c r="L19" s="17">
        <f t="shared" si="8"/>
        <v>0</v>
      </c>
      <c r="M19" s="17">
        <f t="shared" si="8"/>
        <v>0</v>
      </c>
      <c r="N19" s="17">
        <f t="shared" si="8"/>
        <v>0</v>
      </c>
      <c r="O19" s="17">
        <f t="shared" si="8"/>
        <v>0</v>
      </c>
      <c r="P19" s="17">
        <f t="shared" si="8"/>
        <v>0</v>
      </c>
      <c r="Q19" s="17">
        <f t="shared" si="8"/>
        <v>555000</v>
      </c>
      <c r="R19" s="17">
        <f t="shared" si="8"/>
        <v>0</v>
      </c>
      <c r="S19" s="17">
        <f t="shared" si="8"/>
        <v>0</v>
      </c>
      <c r="T19" s="17">
        <f t="shared" si="8"/>
        <v>0</v>
      </c>
      <c r="U19" s="17">
        <f t="shared" si="8"/>
        <v>0</v>
      </c>
      <c r="V19" s="17">
        <f t="shared" si="8"/>
        <v>0</v>
      </c>
      <c r="W19" s="17">
        <f t="shared" si="8"/>
        <v>0</v>
      </c>
      <c r="X19" s="17">
        <f t="shared" si="8"/>
        <v>0</v>
      </c>
      <c r="Y19" s="17">
        <f t="shared" si="8"/>
        <v>800000</v>
      </c>
    </row>
    <row r="20">
      <c r="A20" s="20"/>
      <c r="B20" s="20"/>
      <c r="C20" s="20"/>
      <c r="D20" s="20"/>
      <c r="E20" s="20"/>
      <c r="F20" s="20"/>
      <c r="G20" s="20"/>
      <c r="H20" s="20"/>
      <c r="I20" s="20"/>
      <c r="J20" s="20"/>
      <c r="K20" s="20"/>
      <c r="L20" s="20"/>
      <c r="M20" s="20"/>
      <c r="N20" s="20"/>
      <c r="O20" s="20"/>
      <c r="P20" s="20"/>
      <c r="Q20" s="20"/>
      <c r="R20" s="20"/>
      <c r="S20" s="20"/>
      <c r="T20" s="20"/>
      <c r="U20" s="20"/>
      <c r="V20" s="20"/>
      <c r="W20" s="20"/>
      <c r="X20" s="20"/>
      <c r="Y20" s="20"/>
    </row>
    <row r="21">
      <c r="A21" s="19" t="s">
        <v>58</v>
      </c>
      <c r="B21" s="20"/>
      <c r="C21" s="20"/>
      <c r="D21" s="20"/>
      <c r="E21" s="20"/>
      <c r="F21" s="20"/>
      <c r="G21" s="20"/>
      <c r="H21" s="20"/>
      <c r="I21" s="20"/>
      <c r="J21" s="20"/>
      <c r="K21" s="20"/>
      <c r="L21" s="20"/>
      <c r="M21" s="20"/>
      <c r="N21" s="20"/>
      <c r="O21" s="20"/>
      <c r="P21" s="20"/>
      <c r="Q21" s="20"/>
      <c r="R21" s="20"/>
      <c r="S21" s="20"/>
      <c r="T21" s="20"/>
      <c r="U21" s="20"/>
      <c r="V21" s="20"/>
      <c r="W21" s="20"/>
      <c r="X21" s="20"/>
      <c r="Y21" s="20"/>
    </row>
    <row r="22">
      <c r="A22" s="20" t="str">
        <f t="shared" ref="A22:A24" si="10">A16</f>
        <v>15-month-term Loan-SBI</v>
      </c>
      <c r="B22" s="17">
        <f t="shared" ref="B22:Y22" si="9">B4+B10-B16</f>
        <v>555000</v>
      </c>
      <c r="C22" s="17">
        <f t="shared" si="9"/>
        <v>555000</v>
      </c>
      <c r="D22" s="17">
        <f t="shared" si="9"/>
        <v>555000</v>
      </c>
      <c r="E22" s="17">
        <f t="shared" si="9"/>
        <v>555000</v>
      </c>
      <c r="F22" s="17">
        <f t="shared" si="9"/>
        <v>555000</v>
      </c>
      <c r="G22" s="17">
        <f t="shared" si="9"/>
        <v>555000</v>
      </c>
      <c r="H22" s="17">
        <f t="shared" si="9"/>
        <v>555000</v>
      </c>
      <c r="I22" s="17">
        <f t="shared" si="9"/>
        <v>555000</v>
      </c>
      <c r="J22" s="17">
        <f t="shared" si="9"/>
        <v>555000</v>
      </c>
      <c r="K22" s="17">
        <f t="shared" si="9"/>
        <v>555000</v>
      </c>
      <c r="L22" s="17">
        <f t="shared" si="9"/>
        <v>555000</v>
      </c>
      <c r="M22" s="17">
        <f t="shared" si="9"/>
        <v>555000</v>
      </c>
      <c r="N22" s="17">
        <f t="shared" si="9"/>
        <v>555000</v>
      </c>
      <c r="O22" s="17">
        <f t="shared" si="9"/>
        <v>555000</v>
      </c>
      <c r="P22" s="17">
        <f t="shared" si="9"/>
        <v>555000</v>
      </c>
      <c r="Q22" s="17">
        <f t="shared" si="9"/>
        <v>0</v>
      </c>
      <c r="R22" s="17">
        <f t="shared" si="9"/>
        <v>0</v>
      </c>
      <c r="S22" s="17">
        <f t="shared" si="9"/>
        <v>0</v>
      </c>
      <c r="T22" s="17">
        <f t="shared" si="9"/>
        <v>0</v>
      </c>
      <c r="U22" s="17">
        <f t="shared" si="9"/>
        <v>0</v>
      </c>
      <c r="V22" s="17">
        <f t="shared" si="9"/>
        <v>0</v>
      </c>
      <c r="W22" s="17">
        <f t="shared" si="9"/>
        <v>0</v>
      </c>
      <c r="X22" s="17">
        <f t="shared" si="9"/>
        <v>0</v>
      </c>
      <c r="Y22" s="17">
        <f t="shared" si="9"/>
        <v>0</v>
      </c>
    </row>
    <row r="23">
      <c r="A23" s="20" t="str">
        <f t="shared" si="10"/>
        <v>15-month-term Loan-IDBI</v>
      </c>
      <c r="B23" s="17">
        <f t="shared" ref="B23:Y23" si="11">B5+B11-B17</f>
        <v>0</v>
      </c>
      <c r="C23" s="17">
        <f t="shared" si="11"/>
        <v>0</v>
      </c>
      <c r="D23" s="17">
        <f t="shared" si="11"/>
        <v>0</v>
      </c>
      <c r="E23" s="17">
        <f t="shared" si="11"/>
        <v>0</v>
      </c>
      <c r="F23" s="17">
        <f t="shared" si="11"/>
        <v>0</v>
      </c>
      <c r="G23" s="17">
        <f t="shared" si="11"/>
        <v>0</v>
      </c>
      <c r="H23" s="17">
        <f t="shared" si="11"/>
        <v>0</v>
      </c>
      <c r="I23" s="17">
        <f t="shared" si="11"/>
        <v>0</v>
      </c>
      <c r="J23" s="17">
        <f t="shared" si="11"/>
        <v>800000</v>
      </c>
      <c r="K23" s="17">
        <f t="shared" si="11"/>
        <v>800000</v>
      </c>
      <c r="L23" s="17">
        <f t="shared" si="11"/>
        <v>800000</v>
      </c>
      <c r="M23" s="17">
        <f t="shared" si="11"/>
        <v>800000</v>
      </c>
      <c r="N23" s="17">
        <f t="shared" si="11"/>
        <v>800000</v>
      </c>
      <c r="O23" s="17">
        <f t="shared" si="11"/>
        <v>800000</v>
      </c>
      <c r="P23" s="17">
        <f t="shared" si="11"/>
        <v>800000</v>
      </c>
      <c r="Q23" s="17">
        <f t="shared" si="11"/>
        <v>800000</v>
      </c>
      <c r="R23" s="17">
        <f t="shared" si="11"/>
        <v>800000</v>
      </c>
      <c r="S23" s="17">
        <f t="shared" si="11"/>
        <v>800000</v>
      </c>
      <c r="T23" s="17">
        <f t="shared" si="11"/>
        <v>800000</v>
      </c>
      <c r="U23" s="17">
        <f t="shared" si="11"/>
        <v>800000</v>
      </c>
      <c r="V23" s="17">
        <f t="shared" si="11"/>
        <v>800000</v>
      </c>
      <c r="W23" s="17">
        <f t="shared" si="11"/>
        <v>800000</v>
      </c>
      <c r="X23" s="17">
        <f t="shared" si="11"/>
        <v>800000</v>
      </c>
      <c r="Y23" s="17">
        <f t="shared" si="11"/>
        <v>0</v>
      </c>
    </row>
    <row r="24">
      <c r="A24" s="20" t="str">
        <f t="shared" si="10"/>
        <v>11-month-term Loan-SBI</v>
      </c>
      <c r="B24" s="17">
        <f t="shared" ref="B24:Y24" si="12">B6+B12-B18</f>
        <v>0</v>
      </c>
      <c r="C24" s="17">
        <f t="shared" si="12"/>
        <v>0</v>
      </c>
      <c r="D24" s="17">
        <f t="shared" si="12"/>
        <v>0</v>
      </c>
      <c r="E24" s="17">
        <f t="shared" si="12"/>
        <v>0</v>
      </c>
      <c r="F24" s="17">
        <f t="shared" si="12"/>
        <v>0</v>
      </c>
      <c r="G24" s="17">
        <f t="shared" si="12"/>
        <v>0</v>
      </c>
      <c r="H24" s="17">
        <f t="shared" si="12"/>
        <v>0</v>
      </c>
      <c r="I24" s="17">
        <f t="shared" si="12"/>
        <v>0</v>
      </c>
      <c r="J24" s="17">
        <f t="shared" si="12"/>
        <v>0</v>
      </c>
      <c r="K24" s="17">
        <f t="shared" si="12"/>
        <v>0</v>
      </c>
      <c r="L24" s="17">
        <f t="shared" si="12"/>
        <v>0</v>
      </c>
      <c r="M24" s="17">
        <f t="shared" si="12"/>
        <v>0</v>
      </c>
      <c r="N24" s="17">
        <f t="shared" si="12"/>
        <v>0</v>
      </c>
      <c r="O24" s="17">
        <f t="shared" si="12"/>
        <v>0</v>
      </c>
      <c r="P24" s="17">
        <f t="shared" si="12"/>
        <v>0</v>
      </c>
      <c r="Q24" s="17">
        <f t="shared" si="12"/>
        <v>0</v>
      </c>
      <c r="R24" s="17">
        <f t="shared" si="12"/>
        <v>0</v>
      </c>
      <c r="S24" s="17">
        <f t="shared" si="12"/>
        <v>0</v>
      </c>
      <c r="T24" s="17">
        <f t="shared" si="12"/>
        <v>0</v>
      </c>
      <c r="U24" s="17">
        <f t="shared" si="12"/>
        <v>675000</v>
      </c>
      <c r="V24" s="17">
        <f t="shared" si="12"/>
        <v>675000</v>
      </c>
      <c r="W24" s="17">
        <f t="shared" si="12"/>
        <v>675000</v>
      </c>
      <c r="X24" s="17">
        <f t="shared" si="12"/>
        <v>675000</v>
      </c>
      <c r="Y24" s="17">
        <f t="shared" si="12"/>
        <v>675000</v>
      </c>
    </row>
    <row r="25">
      <c r="A25" s="19" t="s">
        <v>56</v>
      </c>
      <c r="B25" s="17">
        <f t="shared" ref="B25:Y25" si="13">SUM(B22:B24)</f>
        <v>555000</v>
      </c>
      <c r="C25" s="17">
        <f t="shared" si="13"/>
        <v>555000</v>
      </c>
      <c r="D25" s="17">
        <f t="shared" si="13"/>
        <v>555000</v>
      </c>
      <c r="E25" s="17">
        <f t="shared" si="13"/>
        <v>555000</v>
      </c>
      <c r="F25" s="17">
        <f t="shared" si="13"/>
        <v>555000</v>
      </c>
      <c r="G25" s="17">
        <f t="shared" si="13"/>
        <v>555000</v>
      </c>
      <c r="H25" s="17">
        <f t="shared" si="13"/>
        <v>555000</v>
      </c>
      <c r="I25" s="17">
        <f t="shared" si="13"/>
        <v>555000</v>
      </c>
      <c r="J25" s="17">
        <f t="shared" si="13"/>
        <v>1355000</v>
      </c>
      <c r="K25" s="17">
        <f t="shared" si="13"/>
        <v>1355000</v>
      </c>
      <c r="L25" s="17">
        <f t="shared" si="13"/>
        <v>1355000</v>
      </c>
      <c r="M25" s="17">
        <f t="shared" si="13"/>
        <v>1355000</v>
      </c>
      <c r="N25" s="17">
        <f t="shared" si="13"/>
        <v>1355000</v>
      </c>
      <c r="O25" s="17">
        <f t="shared" si="13"/>
        <v>1355000</v>
      </c>
      <c r="P25" s="17">
        <f t="shared" si="13"/>
        <v>1355000</v>
      </c>
      <c r="Q25" s="17">
        <f t="shared" si="13"/>
        <v>800000</v>
      </c>
      <c r="R25" s="17">
        <f t="shared" si="13"/>
        <v>800000</v>
      </c>
      <c r="S25" s="17">
        <f t="shared" si="13"/>
        <v>800000</v>
      </c>
      <c r="T25" s="17">
        <f t="shared" si="13"/>
        <v>800000</v>
      </c>
      <c r="U25" s="17">
        <f t="shared" si="13"/>
        <v>1475000</v>
      </c>
      <c r="V25" s="17">
        <f t="shared" si="13"/>
        <v>1475000</v>
      </c>
      <c r="W25" s="17">
        <f t="shared" si="13"/>
        <v>1475000</v>
      </c>
      <c r="X25" s="17">
        <f t="shared" si="13"/>
        <v>1475000</v>
      </c>
      <c r="Y25" s="17">
        <f t="shared" si="13"/>
        <v>675000</v>
      </c>
    </row>
    <row r="26">
      <c r="A26" s="20"/>
      <c r="B26" s="20"/>
      <c r="C26" s="20"/>
      <c r="D26" s="20"/>
      <c r="E26" s="20"/>
      <c r="F26" s="20"/>
      <c r="G26" s="20"/>
      <c r="H26" s="20"/>
      <c r="I26" s="20"/>
      <c r="J26" s="20"/>
      <c r="K26" s="20"/>
      <c r="L26" s="20"/>
      <c r="M26" s="20"/>
      <c r="N26" s="20"/>
      <c r="O26" s="20"/>
      <c r="P26" s="20"/>
      <c r="Q26" s="20"/>
      <c r="R26" s="20"/>
      <c r="S26" s="20"/>
      <c r="T26" s="20"/>
      <c r="U26" s="20"/>
      <c r="V26" s="20"/>
      <c r="W26" s="20"/>
      <c r="X26" s="20"/>
      <c r="Y26" s="20"/>
    </row>
    <row r="27">
      <c r="A27" s="19" t="s">
        <v>73</v>
      </c>
      <c r="B27" s="20"/>
      <c r="C27" s="20"/>
      <c r="D27" s="20"/>
      <c r="E27" s="20"/>
      <c r="F27" s="20"/>
      <c r="G27" s="20"/>
      <c r="H27" s="20"/>
      <c r="I27" s="20"/>
      <c r="J27" s="20"/>
      <c r="K27" s="20"/>
      <c r="L27" s="20"/>
      <c r="M27" s="20"/>
      <c r="N27" s="20"/>
      <c r="O27" s="20"/>
      <c r="P27" s="20"/>
      <c r="Q27" s="20"/>
      <c r="R27" s="20"/>
      <c r="S27" s="20"/>
      <c r="T27" s="20"/>
      <c r="U27" s="20"/>
      <c r="V27" s="20"/>
      <c r="W27" s="20"/>
      <c r="X27" s="20"/>
      <c r="Y27" s="20"/>
    </row>
    <row r="28">
      <c r="A28" s="20" t="str">
        <f t="shared" ref="A28:A30" si="14">A22</f>
        <v>15-month-term Loan-SBI</v>
      </c>
      <c r="B28" s="17">
        <f>B22*Assumptions!$D20/12</f>
        <v>6290</v>
      </c>
      <c r="C28" s="17">
        <f>C22*Assumptions!$D20/12</f>
        <v>6290</v>
      </c>
      <c r="D28" s="17">
        <f>D22*Assumptions!$D20/12</f>
        <v>6290</v>
      </c>
      <c r="E28" s="17">
        <f>E22*Assumptions!$D20/12</f>
        <v>6290</v>
      </c>
      <c r="F28" s="17">
        <f>F22*Assumptions!$D20/12</f>
        <v>6290</v>
      </c>
      <c r="G28" s="17">
        <f>G22*Assumptions!$D20/12</f>
        <v>6290</v>
      </c>
      <c r="H28" s="17">
        <f>H22*Assumptions!$D20/12</f>
        <v>6290</v>
      </c>
      <c r="I28" s="17">
        <f>I22*Assumptions!$D20/12</f>
        <v>6290</v>
      </c>
      <c r="J28" s="17">
        <f>J22*Assumptions!$D20/12</f>
        <v>6290</v>
      </c>
      <c r="K28" s="17">
        <f>K22*Assumptions!$D20/12</f>
        <v>6290</v>
      </c>
      <c r="L28" s="17">
        <f>L22*Assumptions!$D20/12</f>
        <v>6290</v>
      </c>
      <c r="M28" s="17">
        <f>M22*Assumptions!$D20/12</f>
        <v>6290</v>
      </c>
      <c r="N28" s="17">
        <f>N22*Assumptions!$D20/12</f>
        <v>6290</v>
      </c>
      <c r="O28" s="17">
        <f>O22*Assumptions!$D20/12</f>
        <v>6290</v>
      </c>
      <c r="P28" s="17">
        <f>P22*Assumptions!$D20/12</f>
        <v>6290</v>
      </c>
      <c r="Q28" s="17">
        <f>Q22*Assumptions!$D20/12</f>
        <v>0</v>
      </c>
      <c r="R28" s="17">
        <f>R22*Assumptions!$D20/12</f>
        <v>0</v>
      </c>
      <c r="S28" s="17">
        <f>S22*Assumptions!$D20/12</f>
        <v>0</v>
      </c>
      <c r="T28" s="17">
        <f>T22*Assumptions!$D20/12</f>
        <v>0</v>
      </c>
      <c r="U28" s="17">
        <f>U22*Assumptions!$D20/12</f>
        <v>0</v>
      </c>
      <c r="V28" s="17">
        <f>V22*Assumptions!$D20/12</f>
        <v>0</v>
      </c>
      <c r="W28" s="17">
        <f>W22*Assumptions!$D20/12</f>
        <v>0</v>
      </c>
      <c r="X28" s="17">
        <f>X22*Assumptions!$D20/12</f>
        <v>0</v>
      </c>
      <c r="Y28" s="17">
        <f>Y22*Assumptions!$D20/12</f>
        <v>0</v>
      </c>
    </row>
    <row r="29">
      <c r="A29" s="20" t="str">
        <f t="shared" si="14"/>
        <v>15-month-term Loan-IDBI</v>
      </c>
      <c r="B29" s="17">
        <f>B23*Assumptions!$D21/12</f>
        <v>0</v>
      </c>
      <c r="C29" s="17">
        <f>C23*Assumptions!$D21/12</f>
        <v>0</v>
      </c>
      <c r="D29" s="17">
        <f>D23*Assumptions!$D21/12</f>
        <v>0</v>
      </c>
      <c r="E29" s="17">
        <f>E23*Assumptions!$D21/12</f>
        <v>0</v>
      </c>
      <c r="F29" s="17">
        <f>F23*Assumptions!$D21/12</f>
        <v>0</v>
      </c>
      <c r="G29" s="17">
        <f>G23*Assumptions!$D21/12</f>
        <v>0</v>
      </c>
      <c r="H29" s="17">
        <f>H23*Assumptions!$D21/12</f>
        <v>0</v>
      </c>
      <c r="I29" s="17">
        <f>I23*Assumptions!$D21/12</f>
        <v>0</v>
      </c>
      <c r="J29" s="17">
        <f>J23*Assumptions!$D21/12</f>
        <v>8066.666667</v>
      </c>
      <c r="K29" s="17">
        <f>K23*Assumptions!$D21/12</f>
        <v>8066.666667</v>
      </c>
      <c r="L29" s="17">
        <f>L23*Assumptions!$D21/12</f>
        <v>8066.666667</v>
      </c>
      <c r="M29" s="17">
        <f>M23*Assumptions!$D21/12</f>
        <v>8066.666667</v>
      </c>
      <c r="N29" s="17">
        <f>N23*Assumptions!$D21/12</f>
        <v>8066.666667</v>
      </c>
      <c r="O29" s="17">
        <f>O23*Assumptions!$D21/12</f>
        <v>8066.666667</v>
      </c>
      <c r="P29" s="17">
        <f>P23*Assumptions!$D21/12</f>
        <v>8066.666667</v>
      </c>
      <c r="Q29" s="17">
        <f>Q23*Assumptions!$D21/12</f>
        <v>8066.666667</v>
      </c>
      <c r="R29" s="17">
        <f>R23*Assumptions!$D21/12</f>
        <v>8066.666667</v>
      </c>
      <c r="S29" s="17">
        <f>S23*Assumptions!$D21/12</f>
        <v>8066.666667</v>
      </c>
      <c r="T29" s="17">
        <f>T23*Assumptions!$D21/12</f>
        <v>8066.666667</v>
      </c>
      <c r="U29" s="17">
        <f>U23*Assumptions!$D21/12</f>
        <v>8066.666667</v>
      </c>
      <c r="V29" s="17">
        <f>V23*Assumptions!$D21/12</f>
        <v>8066.666667</v>
      </c>
      <c r="W29" s="17">
        <f>W23*Assumptions!$D21/12</f>
        <v>8066.666667</v>
      </c>
      <c r="X29" s="17">
        <f>X23*Assumptions!$D21/12</f>
        <v>8066.666667</v>
      </c>
      <c r="Y29" s="17">
        <f>Y23*Assumptions!$D21/12</f>
        <v>0</v>
      </c>
    </row>
    <row r="30">
      <c r="A30" s="20" t="str">
        <f t="shared" si="14"/>
        <v>11-month-term Loan-SBI</v>
      </c>
      <c r="B30" s="17">
        <f>B24*Assumptions!$D22/12</f>
        <v>0</v>
      </c>
      <c r="C30" s="17">
        <f>C24*Assumptions!$D22/12</f>
        <v>0</v>
      </c>
      <c r="D30" s="17">
        <f>D24*Assumptions!$D22/12</f>
        <v>0</v>
      </c>
      <c r="E30" s="17">
        <f>E24*Assumptions!$D22/12</f>
        <v>0</v>
      </c>
      <c r="F30" s="17">
        <f>F24*Assumptions!$D22/12</f>
        <v>0</v>
      </c>
      <c r="G30" s="17">
        <f>G24*Assumptions!$D22/12</f>
        <v>0</v>
      </c>
      <c r="H30" s="17">
        <f>H24*Assumptions!$D22/12</f>
        <v>0</v>
      </c>
      <c r="I30" s="17">
        <f>I24*Assumptions!$D22/12</f>
        <v>0</v>
      </c>
      <c r="J30" s="17">
        <f>J24*Assumptions!$D22/12</f>
        <v>0</v>
      </c>
      <c r="K30" s="17">
        <f>K24*Assumptions!$D22/12</f>
        <v>0</v>
      </c>
      <c r="L30" s="17">
        <f>L24*Assumptions!$D22/12</f>
        <v>0</v>
      </c>
      <c r="M30" s="17">
        <f>M24*Assumptions!$D22/12</f>
        <v>0</v>
      </c>
      <c r="N30" s="17">
        <f>N24*Assumptions!$D22/12</f>
        <v>0</v>
      </c>
      <c r="O30" s="17">
        <f>O24*Assumptions!$D22/12</f>
        <v>0</v>
      </c>
      <c r="P30" s="17">
        <f>P24*Assumptions!$D22/12</f>
        <v>0</v>
      </c>
      <c r="Q30" s="17">
        <f>Q24*Assumptions!$D22/12</f>
        <v>0</v>
      </c>
      <c r="R30" s="17">
        <f>R24*Assumptions!$D22/12</f>
        <v>0</v>
      </c>
      <c r="S30" s="17">
        <f>S24*Assumptions!$D22/12</f>
        <v>0</v>
      </c>
      <c r="T30" s="17">
        <f>T24*Assumptions!$D22/12</f>
        <v>0</v>
      </c>
      <c r="U30" s="17">
        <f>U24*Assumptions!$D22/12</f>
        <v>6412.5</v>
      </c>
      <c r="V30" s="17">
        <f>V24*Assumptions!$D22/12</f>
        <v>6412.5</v>
      </c>
      <c r="W30" s="17">
        <f>W24*Assumptions!$D22/12</f>
        <v>6412.5</v>
      </c>
      <c r="X30" s="17">
        <f>X24*Assumptions!$D22/12</f>
        <v>6412.5</v>
      </c>
      <c r="Y30" s="17">
        <f>Y24*Assumptions!$D22/12</f>
        <v>6412.5</v>
      </c>
    </row>
    <row r="31">
      <c r="A31" s="19" t="s">
        <v>56</v>
      </c>
      <c r="B31" s="17">
        <f t="shared" ref="B31:Y31" si="15">SUM(B28:B30)</f>
        <v>6290</v>
      </c>
      <c r="C31" s="17">
        <f t="shared" si="15"/>
        <v>6290</v>
      </c>
      <c r="D31" s="17">
        <f t="shared" si="15"/>
        <v>6290</v>
      </c>
      <c r="E31" s="17">
        <f t="shared" si="15"/>
        <v>6290</v>
      </c>
      <c r="F31" s="17">
        <f t="shared" si="15"/>
        <v>6290</v>
      </c>
      <c r="G31" s="17">
        <f t="shared" si="15"/>
        <v>6290</v>
      </c>
      <c r="H31" s="17">
        <f t="shared" si="15"/>
        <v>6290</v>
      </c>
      <c r="I31" s="17">
        <f t="shared" si="15"/>
        <v>6290</v>
      </c>
      <c r="J31" s="17">
        <f t="shared" si="15"/>
        <v>14356.66667</v>
      </c>
      <c r="K31" s="17">
        <f t="shared" si="15"/>
        <v>14356.66667</v>
      </c>
      <c r="L31" s="17">
        <f t="shared" si="15"/>
        <v>14356.66667</v>
      </c>
      <c r="M31" s="17">
        <f t="shared" si="15"/>
        <v>14356.66667</v>
      </c>
      <c r="N31" s="17">
        <f t="shared" si="15"/>
        <v>14356.66667</v>
      </c>
      <c r="O31" s="17">
        <f t="shared" si="15"/>
        <v>14356.66667</v>
      </c>
      <c r="P31" s="17">
        <f t="shared" si="15"/>
        <v>14356.66667</v>
      </c>
      <c r="Q31" s="17">
        <f t="shared" si="15"/>
        <v>8066.666667</v>
      </c>
      <c r="R31" s="17">
        <f t="shared" si="15"/>
        <v>8066.666667</v>
      </c>
      <c r="S31" s="17">
        <f t="shared" si="15"/>
        <v>8066.666667</v>
      </c>
      <c r="T31" s="17">
        <f t="shared" si="15"/>
        <v>8066.666667</v>
      </c>
      <c r="U31" s="17">
        <f t="shared" si="15"/>
        <v>14479.16667</v>
      </c>
      <c r="V31" s="17">
        <f t="shared" si="15"/>
        <v>14479.16667</v>
      </c>
      <c r="W31" s="17">
        <f t="shared" si="15"/>
        <v>14479.16667</v>
      </c>
      <c r="X31" s="17">
        <f t="shared" si="15"/>
        <v>14479.16667</v>
      </c>
      <c r="Y31" s="17">
        <f t="shared" si="15"/>
        <v>6412.5</v>
      </c>
    </row>
    <row r="32">
      <c r="A32" s="20"/>
      <c r="B32" s="20"/>
      <c r="C32" s="20"/>
      <c r="D32" s="20"/>
      <c r="E32" s="20"/>
      <c r="F32" s="20"/>
      <c r="G32" s="20"/>
      <c r="H32" s="20"/>
      <c r="I32" s="20"/>
      <c r="J32" s="20"/>
      <c r="K32" s="20"/>
      <c r="L32" s="20"/>
      <c r="M32" s="20"/>
      <c r="N32" s="20"/>
      <c r="O32" s="20"/>
      <c r="P32" s="20"/>
      <c r="Q32" s="20"/>
      <c r="R32" s="20"/>
      <c r="S32" s="20"/>
      <c r="T32" s="20"/>
      <c r="U32" s="20"/>
      <c r="V32" s="20"/>
      <c r="W32" s="20"/>
      <c r="X32" s="20"/>
      <c r="Y32" s="20"/>
    </row>
    <row r="33">
      <c r="A33" s="20"/>
      <c r="B33" s="20"/>
      <c r="C33" s="20"/>
      <c r="D33" s="20"/>
      <c r="E33" s="20"/>
      <c r="F33" s="20"/>
      <c r="G33" s="20"/>
      <c r="H33" s="20"/>
      <c r="I33" s="20"/>
      <c r="J33" s="20"/>
      <c r="K33" s="20"/>
      <c r="L33" s="20"/>
      <c r="M33" s="20"/>
      <c r="N33" s="20"/>
      <c r="O33" s="20"/>
      <c r="P33" s="20"/>
      <c r="Q33" s="20"/>
      <c r="R33" s="20"/>
      <c r="S33" s="20"/>
      <c r="T33" s="20"/>
      <c r="U33" s="20"/>
      <c r="V33" s="20"/>
      <c r="W33" s="20"/>
      <c r="X33" s="20"/>
      <c r="Y33" s="20"/>
    </row>
    <row r="34">
      <c r="A34" s="20"/>
      <c r="B34" s="20"/>
      <c r="C34" s="20"/>
      <c r="D34" s="20"/>
      <c r="E34" s="20"/>
      <c r="F34" s="20"/>
      <c r="G34" s="20"/>
      <c r="H34" s="20"/>
      <c r="I34" s="20"/>
      <c r="J34" s="20"/>
      <c r="K34" s="20"/>
      <c r="L34" s="20"/>
      <c r="M34" s="20"/>
      <c r="N34" s="20"/>
      <c r="O34" s="20"/>
      <c r="P34" s="20"/>
      <c r="Q34" s="20"/>
      <c r="R34" s="20"/>
      <c r="S34" s="20"/>
      <c r="T34" s="20"/>
      <c r="U34" s="20"/>
      <c r="V34" s="20"/>
      <c r="W34" s="20"/>
      <c r="X34" s="20"/>
      <c r="Y34" s="20"/>
    </row>
    <row r="35">
      <c r="A35" s="20"/>
      <c r="B35" s="20"/>
      <c r="C35" s="20"/>
      <c r="D35" s="20"/>
      <c r="E35" s="20"/>
      <c r="F35" s="20"/>
      <c r="G35" s="20"/>
      <c r="H35" s="20"/>
      <c r="I35" s="20"/>
      <c r="J35" s="20"/>
      <c r="K35" s="20"/>
      <c r="L35" s="20"/>
      <c r="M35" s="20"/>
      <c r="N35" s="20"/>
      <c r="O35" s="20"/>
      <c r="P35" s="20"/>
      <c r="Q35" s="20"/>
      <c r="R35" s="20"/>
      <c r="S35" s="20"/>
      <c r="T35" s="20"/>
      <c r="U35" s="20"/>
      <c r="V35" s="20"/>
      <c r="W35" s="20"/>
      <c r="X35" s="20"/>
      <c r="Y35" s="20"/>
    </row>
  </sheetData>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1.0"/>
    <col customWidth="1" min="2" max="25" width="7.75"/>
  </cols>
  <sheetData>
    <row r="1">
      <c r="A1" s="25"/>
      <c r="B1" s="18" t="s">
        <v>31</v>
      </c>
      <c r="C1" s="18" t="s">
        <v>32</v>
      </c>
      <c r="D1" s="18" t="s">
        <v>33</v>
      </c>
      <c r="E1" s="18" t="s">
        <v>34</v>
      </c>
      <c r="F1" s="18" t="s">
        <v>35</v>
      </c>
      <c r="G1" s="18" t="s">
        <v>36</v>
      </c>
      <c r="H1" s="18" t="s">
        <v>37</v>
      </c>
      <c r="I1" s="18" t="s">
        <v>38</v>
      </c>
      <c r="J1" s="18" t="s">
        <v>39</v>
      </c>
      <c r="K1" s="18" t="s">
        <v>40</v>
      </c>
      <c r="L1" s="18" t="s">
        <v>41</v>
      </c>
      <c r="M1" s="18" t="s">
        <v>42</v>
      </c>
      <c r="N1" s="18" t="s">
        <v>43</v>
      </c>
      <c r="O1" s="18" t="s">
        <v>44</v>
      </c>
      <c r="P1" s="18" t="s">
        <v>45</v>
      </c>
      <c r="Q1" s="18" t="s">
        <v>46</v>
      </c>
      <c r="R1" s="18" t="s">
        <v>47</v>
      </c>
      <c r="S1" s="18" t="s">
        <v>48</v>
      </c>
      <c r="T1" s="18" t="s">
        <v>49</v>
      </c>
      <c r="U1" s="18" t="s">
        <v>50</v>
      </c>
      <c r="V1" s="18" t="s">
        <v>51</v>
      </c>
      <c r="W1" s="18" t="s">
        <v>52</v>
      </c>
      <c r="X1" s="18" t="s">
        <v>53</v>
      </c>
      <c r="Y1" s="18" t="s">
        <v>54</v>
      </c>
    </row>
    <row r="2">
      <c r="A2" s="19" t="s">
        <v>136</v>
      </c>
      <c r="B2" s="20"/>
      <c r="C2" s="20"/>
      <c r="D2" s="20"/>
      <c r="E2" s="20"/>
      <c r="F2" s="20"/>
      <c r="G2" s="20"/>
      <c r="H2" s="20"/>
      <c r="I2" s="20"/>
      <c r="J2" s="20"/>
      <c r="K2" s="20"/>
      <c r="L2" s="20"/>
      <c r="M2" s="20"/>
      <c r="N2" s="20"/>
      <c r="O2" s="20"/>
      <c r="P2" s="20"/>
      <c r="Q2" s="20"/>
      <c r="R2" s="20"/>
      <c r="S2" s="20"/>
      <c r="T2" s="20"/>
      <c r="U2" s="20"/>
      <c r="V2" s="20"/>
      <c r="W2" s="20"/>
      <c r="X2" s="20"/>
      <c r="Y2" s="20"/>
    </row>
    <row r="3">
      <c r="A3" s="20" t="s">
        <v>137</v>
      </c>
      <c r="B3" s="17">
        <f>Collections!B10</f>
        <v>0</v>
      </c>
      <c r="C3" s="17">
        <f>Collections!C10</f>
        <v>1308300</v>
      </c>
      <c r="D3" s="17">
        <f>Collections!D10</f>
        <v>1308300</v>
      </c>
      <c r="E3" s="17">
        <f>Collections!E10</f>
        <v>1308300</v>
      </c>
      <c r="F3" s="17">
        <f>Collections!F10</f>
        <v>1308300</v>
      </c>
      <c r="G3" s="17">
        <f>Collections!G10</f>
        <v>1308300</v>
      </c>
      <c r="H3" s="17">
        <f>Collections!H10</f>
        <v>1308300</v>
      </c>
      <c r="I3" s="17">
        <f>Collections!I10</f>
        <v>1308300</v>
      </c>
      <c r="J3" s="17">
        <f>Collections!J10</f>
        <v>1308300</v>
      </c>
      <c r="K3" s="17">
        <f>Collections!K10</f>
        <v>1308300</v>
      </c>
      <c r="L3" s="17">
        <f>Collections!L10</f>
        <v>1308300</v>
      </c>
      <c r="M3" s="17">
        <f>Collections!M10</f>
        <v>1308300</v>
      </c>
      <c r="N3" s="17">
        <f>Collections!N10</f>
        <v>1308300</v>
      </c>
      <c r="O3" s="17">
        <f>Collections!O10</f>
        <v>1308300</v>
      </c>
      <c r="P3" s="17">
        <f>Collections!P10</f>
        <v>1308300</v>
      </c>
      <c r="Q3" s="17">
        <f>Collections!Q10</f>
        <v>1308300</v>
      </c>
      <c r="R3" s="17">
        <f>Collections!R10</f>
        <v>1308300</v>
      </c>
      <c r="S3" s="17">
        <f>Collections!S10</f>
        <v>1308300</v>
      </c>
      <c r="T3" s="17">
        <f>Collections!T10</f>
        <v>1308300</v>
      </c>
      <c r="U3" s="17">
        <f>Collections!U10</f>
        <v>1308300</v>
      </c>
      <c r="V3" s="17">
        <f>Collections!V10</f>
        <v>1308300</v>
      </c>
      <c r="W3" s="17">
        <f>Collections!W10</f>
        <v>1308300</v>
      </c>
      <c r="X3" s="17">
        <f>Collections!X10</f>
        <v>1308300</v>
      </c>
      <c r="Y3" s="17">
        <f>Collections!Y10</f>
        <v>1308300</v>
      </c>
    </row>
    <row r="4">
      <c r="A4" s="20" t="s">
        <v>138</v>
      </c>
      <c r="B4" s="17">
        <f>'Loans and Interests'!B13</f>
        <v>555000</v>
      </c>
      <c r="C4" s="17">
        <f>'Loans and Interests'!C13</f>
        <v>0</v>
      </c>
      <c r="D4" s="17">
        <f>'Loans and Interests'!D13</f>
        <v>0</v>
      </c>
      <c r="E4" s="17">
        <f>'Loans and Interests'!E13</f>
        <v>0</v>
      </c>
      <c r="F4" s="17">
        <f>'Loans and Interests'!F13</f>
        <v>0</v>
      </c>
      <c r="G4" s="17">
        <f>'Loans and Interests'!G13</f>
        <v>0</v>
      </c>
      <c r="H4" s="17">
        <f>'Loans and Interests'!H13</f>
        <v>0</v>
      </c>
      <c r="I4" s="17">
        <f>'Loans and Interests'!I13</f>
        <v>0</v>
      </c>
      <c r="J4" s="17">
        <f>'Loans and Interests'!J13</f>
        <v>800000</v>
      </c>
      <c r="K4" s="17">
        <f>'Loans and Interests'!K13</f>
        <v>0</v>
      </c>
      <c r="L4" s="17">
        <f>'Loans and Interests'!L13</f>
        <v>0</v>
      </c>
      <c r="M4" s="17">
        <f>'Loans and Interests'!M13</f>
        <v>0</v>
      </c>
      <c r="N4" s="17">
        <f>'Loans and Interests'!N13</f>
        <v>0</v>
      </c>
      <c r="O4" s="17">
        <f>'Loans and Interests'!O13</f>
        <v>0</v>
      </c>
      <c r="P4" s="17">
        <f>'Loans and Interests'!P13</f>
        <v>0</v>
      </c>
      <c r="Q4" s="17">
        <f>'Loans and Interests'!Q13</f>
        <v>0</v>
      </c>
      <c r="R4" s="17">
        <f>'Loans and Interests'!R13</f>
        <v>0</v>
      </c>
      <c r="S4" s="17">
        <f>'Loans and Interests'!S13</f>
        <v>0</v>
      </c>
      <c r="T4" s="17">
        <f>'Loans and Interests'!T13</f>
        <v>0</v>
      </c>
      <c r="U4" s="17">
        <f>'Loans and Interests'!U13</f>
        <v>675000</v>
      </c>
      <c r="V4" s="17">
        <f>'Loans and Interests'!V13</f>
        <v>0</v>
      </c>
      <c r="W4" s="17">
        <f>'Loans and Interests'!W13</f>
        <v>0</v>
      </c>
      <c r="X4" s="17">
        <f>'Loans and Interests'!X13</f>
        <v>0</v>
      </c>
      <c r="Y4" s="17">
        <f>'Loans and Interests'!Y13</f>
        <v>0</v>
      </c>
    </row>
    <row r="5">
      <c r="A5" s="20" t="s">
        <v>139</v>
      </c>
      <c r="B5" s="17">
        <f>Capital!B13</f>
        <v>252945</v>
      </c>
      <c r="C5" s="17">
        <f>Capital!C13</f>
        <v>0</v>
      </c>
      <c r="D5" s="17">
        <f>Capital!D13</f>
        <v>0</v>
      </c>
      <c r="E5" s="17">
        <f>Capital!E13</f>
        <v>0</v>
      </c>
      <c r="F5" s="17">
        <f>Capital!F13</f>
        <v>0</v>
      </c>
      <c r="G5" s="17">
        <f>Capital!G13</f>
        <v>0</v>
      </c>
      <c r="H5" s="17">
        <f>Capital!H13</f>
        <v>377780</v>
      </c>
      <c r="I5" s="17">
        <f>Capital!I13</f>
        <v>0</v>
      </c>
      <c r="J5" s="17">
        <f>Capital!J13</f>
        <v>0</v>
      </c>
      <c r="K5" s="17">
        <f>Capital!K13</f>
        <v>0</v>
      </c>
      <c r="L5" s="17">
        <f>Capital!L13</f>
        <v>0</v>
      </c>
      <c r="M5" s="17">
        <f>Capital!M13</f>
        <v>0</v>
      </c>
      <c r="N5" s="17">
        <f>Capital!N13</f>
        <v>0</v>
      </c>
      <c r="O5" s="17">
        <f>Capital!O13</f>
        <v>0</v>
      </c>
      <c r="P5" s="17">
        <f>Capital!P13</f>
        <v>284817</v>
      </c>
      <c r="Q5" s="17">
        <f>Capital!Q13</f>
        <v>0</v>
      </c>
      <c r="R5" s="17">
        <f>Capital!R13</f>
        <v>0</v>
      </c>
      <c r="S5" s="17">
        <f>Capital!S13</f>
        <v>0</v>
      </c>
      <c r="T5" s="17">
        <f>Capital!T13</f>
        <v>0</v>
      </c>
      <c r="U5" s="17">
        <f>Capital!U13</f>
        <v>0</v>
      </c>
      <c r="V5" s="17">
        <f>Capital!V13</f>
        <v>0</v>
      </c>
      <c r="W5" s="17">
        <f>Capital!W13</f>
        <v>0</v>
      </c>
      <c r="X5" s="17">
        <f>Capital!X13</f>
        <v>0</v>
      </c>
      <c r="Y5" s="17">
        <f>Capital!Y13</f>
        <v>0</v>
      </c>
    </row>
    <row r="6">
      <c r="A6" s="19" t="s">
        <v>56</v>
      </c>
      <c r="B6" s="17">
        <f t="shared" ref="B6:Y6" si="1">SUM(B3:B5)</f>
        <v>807945</v>
      </c>
      <c r="C6" s="17">
        <f t="shared" si="1"/>
        <v>1308300</v>
      </c>
      <c r="D6" s="17">
        <f t="shared" si="1"/>
        <v>1308300</v>
      </c>
      <c r="E6" s="17">
        <f t="shared" si="1"/>
        <v>1308300</v>
      </c>
      <c r="F6" s="17">
        <f t="shared" si="1"/>
        <v>1308300</v>
      </c>
      <c r="G6" s="17">
        <f t="shared" si="1"/>
        <v>1308300</v>
      </c>
      <c r="H6" s="17">
        <f t="shared" si="1"/>
        <v>1686080</v>
      </c>
      <c r="I6" s="17">
        <f t="shared" si="1"/>
        <v>1308300</v>
      </c>
      <c r="J6" s="17">
        <f t="shared" si="1"/>
        <v>2108300</v>
      </c>
      <c r="K6" s="17">
        <f t="shared" si="1"/>
        <v>1308300</v>
      </c>
      <c r="L6" s="17">
        <f t="shared" si="1"/>
        <v>1308300</v>
      </c>
      <c r="M6" s="17">
        <f t="shared" si="1"/>
        <v>1308300</v>
      </c>
      <c r="N6" s="17">
        <f t="shared" si="1"/>
        <v>1308300</v>
      </c>
      <c r="O6" s="17">
        <f t="shared" si="1"/>
        <v>1308300</v>
      </c>
      <c r="P6" s="17">
        <f t="shared" si="1"/>
        <v>1593117</v>
      </c>
      <c r="Q6" s="17">
        <f t="shared" si="1"/>
        <v>1308300</v>
      </c>
      <c r="R6" s="17">
        <f t="shared" si="1"/>
        <v>1308300</v>
      </c>
      <c r="S6" s="17">
        <f t="shared" si="1"/>
        <v>1308300</v>
      </c>
      <c r="T6" s="17">
        <f t="shared" si="1"/>
        <v>1308300</v>
      </c>
      <c r="U6" s="17">
        <f t="shared" si="1"/>
        <v>1983300</v>
      </c>
      <c r="V6" s="17">
        <f t="shared" si="1"/>
        <v>1308300</v>
      </c>
      <c r="W6" s="17">
        <f t="shared" si="1"/>
        <v>1308300</v>
      </c>
      <c r="X6" s="17">
        <f t="shared" si="1"/>
        <v>1308300</v>
      </c>
      <c r="Y6" s="17">
        <f t="shared" si="1"/>
        <v>1308300</v>
      </c>
    </row>
    <row r="7">
      <c r="A7" s="20"/>
      <c r="B7" s="20"/>
      <c r="C7" s="20"/>
      <c r="D7" s="20"/>
      <c r="E7" s="20"/>
      <c r="F7" s="20"/>
      <c r="G7" s="20"/>
      <c r="H7" s="20"/>
      <c r="I7" s="20"/>
      <c r="J7" s="20"/>
      <c r="K7" s="20"/>
      <c r="L7" s="20"/>
      <c r="M7" s="20"/>
      <c r="N7" s="20"/>
      <c r="O7" s="20"/>
      <c r="P7" s="20"/>
      <c r="Q7" s="20"/>
      <c r="R7" s="20"/>
      <c r="S7" s="20"/>
      <c r="T7" s="20"/>
      <c r="U7" s="20"/>
      <c r="V7" s="20"/>
      <c r="W7" s="20"/>
      <c r="X7" s="20"/>
      <c r="Y7" s="20"/>
    </row>
    <row r="8">
      <c r="A8" s="19" t="s">
        <v>140</v>
      </c>
      <c r="B8" s="20"/>
      <c r="C8" s="20"/>
      <c r="D8" s="20"/>
      <c r="E8" s="20"/>
      <c r="F8" s="20"/>
      <c r="G8" s="20"/>
      <c r="H8" s="20"/>
      <c r="I8" s="20"/>
      <c r="J8" s="20"/>
      <c r="K8" s="20"/>
      <c r="L8" s="20"/>
      <c r="M8" s="20"/>
      <c r="N8" s="20"/>
      <c r="O8" s="20"/>
      <c r="P8" s="20"/>
      <c r="Q8" s="20"/>
      <c r="R8" s="20"/>
      <c r="S8" s="20"/>
      <c r="T8" s="20"/>
      <c r="U8" s="20"/>
      <c r="V8" s="20"/>
      <c r="W8" s="20"/>
      <c r="X8" s="20"/>
      <c r="Y8" s="20"/>
    </row>
    <row r="9">
      <c r="A9" s="20" t="s">
        <v>141</v>
      </c>
      <c r="B9" s="17">
        <f>'Fixed Asset Balances'!B10</f>
        <v>180000</v>
      </c>
      <c r="C9" s="17">
        <f>'Fixed Asset Balances'!C10</f>
        <v>0</v>
      </c>
      <c r="D9" s="17">
        <f>'Fixed Asset Balances'!D10</f>
        <v>0</v>
      </c>
      <c r="E9" s="17">
        <f>'Fixed Asset Balances'!E10</f>
        <v>78000</v>
      </c>
      <c r="F9" s="17">
        <f>'Fixed Asset Balances'!F10</f>
        <v>0</v>
      </c>
      <c r="G9" s="17">
        <f>'Fixed Asset Balances'!G10</f>
        <v>0</v>
      </c>
      <c r="H9" s="17">
        <f>'Fixed Asset Balances'!H10</f>
        <v>0</v>
      </c>
      <c r="I9" s="17">
        <f>'Fixed Asset Balances'!I10</f>
        <v>0</v>
      </c>
      <c r="J9" s="17">
        <f>'Fixed Asset Balances'!J10</f>
        <v>0</v>
      </c>
      <c r="K9" s="17">
        <f>'Fixed Asset Balances'!K10</f>
        <v>0</v>
      </c>
      <c r="L9" s="17">
        <f>'Fixed Asset Balances'!L10</f>
        <v>0</v>
      </c>
      <c r="M9" s="17">
        <f>'Fixed Asset Balances'!M10</f>
        <v>0</v>
      </c>
      <c r="N9" s="17">
        <f>'Fixed Asset Balances'!N10</f>
        <v>0</v>
      </c>
      <c r="O9" s="17">
        <f>'Fixed Asset Balances'!O10</f>
        <v>0</v>
      </c>
      <c r="P9" s="17">
        <f>'Fixed Asset Balances'!P10</f>
        <v>0</v>
      </c>
      <c r="Q9" s="17">
        <f>'Fixed Asset Balances'!Q10</f>
        <v>0</v>
      </c>
      <c r="R9" s="17">
        <f>'Fixed Asset Balances'!R10</f>
        <v>0</v>
      </c>
      <c r="S9" s="17">
        <f>'Fixed Asset Balances'!S10</f>
        <v>0</v>
      </c>
      <c r="T9" s="17">
        <f>'Fixed Asset Balances'!T10</f>
        <v>0</v>
      </c>
      <c r="U9" s="17">
        <f>'Fixed Asset Balances'!U10</f>
        <v>0</v>
      </c>
      <c r="V9" s="17">
        <f>'Fixed Asset Balances'!V10</f>
        <v>0</v>
      </c>
      <c r="W9" s="17">
        <f>'Fixed Asset Balances'!W10</f>
        <v>0</v>
      </c>
      <c r="X9" s="17">
        <f>'Fixed Asset Balances'!X10</f>
        <v>0</v>
      </c>
      <c r="Y9" s="17">
        <f>'Fixed Asset Balances'!Y10</f>
        <v>180000</v>
      </c>
    </row>
    <row r="10">
      <c r="A10" s="20" t="s">
        <v>142</v>
      </c>
      <c r="B10" s="17">
        <f>Purchases!B10</f>
        <v>0</v>
      </c>
      <c r="C10" s="17">
        <f>Purchases!C10</f>
        <v>0</v>
      </c>
      <c r="D10" s="17">
        <f>Purchases!D10</f>
        <v>2777385</v>
      </c>
      <c r="E10" s="17">
        <f>Purchases!E10</f>
        <v>0</v>
      </c>
      <c r="F10" s="17">
        <f>Purchases!F10</f>
        <v>0</v>
      </c>
      <c r="G10" s="17">
        <f>Purchases!G10</f>
        <v>2777385</v>
      </c>
      <c r="H10" s="17">
        <f>Purchases!H10</f>
        <v>0</v>
      </c>
      <c r="I10" s="17">
        <f>Purchases!I10</f>
        <v>0</v>
      </c>
      <c r="J10" s="17">
        <f>Purchases!J10</f>
        <v>2777385</v>
      </c>
      <c r="K10" s="17">
        <f>Purchases!K10</f>
        <v>0</v>
      </c>
      <c r="L10" s="17">
        <f>Purchases!L10</f>
        <v>0</v>
      </c>
      <c r="M10" s="17">
        <f>Purchases!M10</f>
        <v>2777385</v>
      </c>
      <c r="N10" s="17">
        <f>Purchases!N10</f>
        <v>0</v>
      </c>
      <c r="O10" s="17">
        <f>Purchases!O10</f>
        <v>0</v>
      </c>
      <c r="P10" s="17">
        <f>Purchases!P10</f>
        <v>2777385</v>
      </c>
      <c r="Q10" s="17">
        <f>Purchases!Q10</f>
        <v>0</v>
      </c>
      <c r="R10" s="17">
        <f>Purchases!R10</f>
        <v>0</v>
      </c>
      <c r="S10" s="17">
        <f>Purchases!S10</f>
        <v>2777385</v>
      </c>
      <c r="T10" s="17">
        <f>Purchases!T10</f>
        <v>0</v>
      </c>
      <c r="U10" s="17">
        <f>Purchases!U10</f>
        <v>0</v>
      </c>
      <c r="V10" s="17">
        <f>Purchases!V10</f>
        <v>2777385</v>
      </c>
      <c r="W10" s="17">
        <f>Purchases!W10</f>
        <v>0</v>
      </c>
      <c r="X10" s="17">
        <f>Purchases!X10</f>
        <v>0</v>
      </c>
      <c r="Y10" s="17">
        <f>Purchases!Y10</f>
        <v>2777385</v>
      </c>
    </row>
    <row r="11">
      <c r="A11" s="20" t="s">
        <v>143</v>
      </c>
      <c r="B11" s="17">
        <f>'Sales and Costs'!B16</f>
        <v>62813</v>
      </c>
      <c r="C11" s="17">
        <f>'Sales and Costs'!C16</f>
        <v>62813</v>
      </c>
      <c r="D11" s="17">
        <f>'Sales and Costs'!D16</f>
        <v>62813</v>
      </c>
      <c r="E11" s="17">
        <f>'Sales and Costs'!E16</f>
        <v>62813</v>
      </c>
      <c r="F11" s="17">
        <f>'Sales and Costs'!F16</f>
        <v>62813</v>
      </c>
      <c r="G11" s="17">
        <f>'Sales and Costs'!G16</f>
        <v>62813</v>
      </c>
      <c r="H11" s="17">
        <f>'Sales and Costs'!H16</f>
        <v>62813</v>
      </c>
      <c r="I11" s="17">
        <f>'Sales and Costs'!I16</f>
        <v>62813</v>
      </c>
      <c r="J11" s="17">
        <f>'Sales and Costs'!J16</f>
        <v>62813</v>
      </c>
      <c r="K11" s="17">
        <f>'Sales and Costs'!K16</f>
        <v>62813</v>
      </c>
      <c r="L11" s="17">
        <f>'Sales and Costs'!L16</f>
        <v>62813</v>
      </c>
      <c r="M11" s="17">
        <f>'Sales and Costs'!M16</f>
        <v>62813</v>
      </c>
      <c r="N11" s="17">
        <f>'Sales and Costs'!N16</f>
        <v>62813</v>
      </c>
      <c r="O11" s="17">
        <f>'Sales and Costs'!O16</f>
        <v>62813</v>
      </c>
      <c r="P11" s="17">
        <f>'Sales and Costs'!P16</f>
        <v>62813</v>
      </c>
      <c r="Q11" s="17">
        <f>'Sales and Costs'!Q16</f>
        <v>62813</v>
      </c>
      <c r="R11" s="17">
        <f>'Sales and Costs'!R16</f>
        <v>62813</v>
      </c>
      <c r="S11" s="17">
        <f>'Sales and Costs'!S16</f>
        <v>62813</v>
      </c>
      <c r="T11" s="17">
        <f>'Sales and Costs'!T16</f>
        <v>62813</v>
      </c>
      <c r="U11" s="17">
        <f>'Sales and Costs'!U16</f>
        <v>62813</v>
      </c>
      <c r="V11" s="17">
        <f>'Sales and Costs'!V16</f>
        <v>62813</v>
      </c>
      <c r="W11" s="17">
        <f>'Sales and Costs'!W16</f>
        <v>62813</v>
      </c>
      <c r="X11" s="17">
        <f>'Sales and Costs'!X16</f>
        <v>62813</v>
      </c>
      <c r="Y11" s="17">
        <f>'Sales and Costs'!Y16</f>
        <v>62813</v>
      </c>
    </row>
    <row r="12">
      <c r="A12" s="20" t="s">
        <v>135</v>
      </c>
      <c r="B12" s="17">
        <f>'Loans and Interests'!B19</f>
        <v>0</v>
      </c>
      <c r="C12" s="17">
        <f>'Loans and Interests'!C19</f>
        <v>0</v>
      </c>
      <c r="D12" s="17">
        <f>'Loans and Interests'!D19</f>
        <v>0</v>
      </c>
      <c r="E12" s="17">
        <f>'Loans and Interests'!E19</f>
        <v>0</v>
      </c>
      <c r="F12" s="17">
        <f>'Loans and Interests'!F19</f>
        <v>0</v>
      </c>
      <c r="G12" s="17">
        <f>'Loans and Interests'!G19</f>
        <v>0</v>
      </c>
      <c r="H12" s="17">
        <f>'Loans and Interests'!H19</f>
        <v>0</v>
      </c>
      <c r="I12" s="17">
        <f>'Loans and Interests'!I19</f>
        <v>0</v>
      </c>
      <c r="J12" s="17">
        <f>'Loans and Interests'!J19</f>
        <v>0</v>
      </c>
      <c r="K12" s="17">
        <f>'Loans and Interests'!K19</f>
        <v>0</v>
      </c>
      <c r="L12" s="17">
        <f>'Loans and Interests'!L19</f>
        <v>0</v>
      </c>
      <c r="M12" s="17">
        <f>'Loans and Interests'!M19</f>
        <v>0</v>
      </c>
      <c r="N12" s="17">
        <f>'Loans and Interests'!N19</f>
        <v>0</v>
      </c>
      <c r="O12" s="17">
        <f>'Loans and Interests'!O19</f>
        <v>0</v>
      </c>
      <c r="P12" s="17">
        <f>'Loans and Interests'!P19</f>
        <v>0</v>
      </c>
      <c r="Q12" s="17">
        <f>'Loans and Interests'!Q19</f>
        <v>555000</v>
      </c>
      <c r="R12" s="17">
        <f>'Loans and Interests'!R19</f>
        <v>0</v>
      </c>
      <c r="S12" s="17">
        <f>'Loans and Interests'!S19</f>
        <v>0</v>
      </c>
      <c r="T12" s="17">
        <f>'Loans and Interests'!T19</f>
        <v>0</v>
      </c>
      <c r="U12" s="17">
        <f>'Loans and Interests'!U19</f>
        <v>0</v>
      </c>
      <c r="V12" s="17">
        <f>'Loans and Interests'!V19</f>
        <v>0</v>
      </c>
      <c r="W12" s="17">
        <f>'Loans and Interests'!W19</f>
        <v>0</v>
      </c>
      <c r="X12" s="17">
        <f>'Loans and Interests'!X19</f>
        <v>0</v>
      </c>
      <c r="Y12" s="17">
        <f>'Loans and Interests'!Y19</f>
        <v>800000</v>
      </c>
    </row>
    <row r="13">
      <c r="A13" s="20" t="s">
        <v>73</v>
      </c>
      <c r="B13" s="17">
        <f>'Loans and Interests'!B31</f>
        <v>6290</v>
      </c>
      <c r="C13" s="17">
        <f>'Loans and Interests'!C31</f>
        <v>6290</v>
      </c>
      <c r="D13" s="17">
        <f>'Loans and Interests'!D31</f>
        <v>6290</v>
      </c>
      <c r="E13" s="17">
        <f>'Loans and Interests'!E31</f>
        <v>6290</v>
      </c>
      <c r="F13" s="17">
        <f>'Loans and Interests'!F31</f>
        <v>6290</v>
      </c>
      <c r="G13" s="17">
        <f>'Loans and Interests'!G31</f>
        <v>6290</v>
      </c>
      <c r="H13" s="17">
        <f>'Loans and Interests'!H31</f>
        <v>6290</v>
      </c>
      <c r="I13" s="17">
        <f>'Loans and Interests'!I31</f>
        <v>6290</v>
      </c>
      <c r="J13" s="17">
        <f>'Loans and Interests'!J31</f>
        <v>14356.66667</v>
      </c>
      <c r="K13" s="17">
        <f>'Loans and Interests'!K31</f>
        <v>14356.66667</v>
      </c>
      <c r="L13" s="17">
        <f>'Loans and Interests'!L31</f>
        <v>14356.66667</v>
      </c>
      <c r="M13" s="17">
        <f>'Loans and Interests'!M31</f>
        <v>14356.66667</v>
      </c>
      <c r="N13" s="17">
        <f>'Loans and Interests'!N31</f>
        <v>14356.66667</v>
      </c>
      <c r="O13" s="17">
        <f>'Loans and Interests'!O31</f>
        <v>14356.66667</v>
      </c>
      <c r="P13" s="17">
        <f>'Loans and Interests'!P31</f>
        <v>14356.66667</v>
      </c>
      <c r="Q13" s="17">
        <f>'Loans and Interests'!Q31</f>
        <v>8066.666667</v>
      </c>
      <c r="R13" s="17">
        <f>'Loans and Interests'!R31</f>
        <v>8066.666667</v>
      </c>
      <c r="S13" s="17">
        <f>'Loans and Interests'!S31</f>
        <v>8066.666667</v>
      </c>
      <c r="T13" s="17">
        <f>'Loans and Interests'!T31</f>
        <v>8066.666667</v>
      </c>
      <c r="U13" s="17">
        <f>'Loans and Interests'!U31</f>
        <v>14479.16667</v>
      </c>
      <c r="V13" s="17">
        <f>'Loans and Interests'!V31</f>
        <v>14479.16667</v>
      </c>
      <c r="W13" s="17">
        <f>'Loans and Interests'!W31</f>
        <v>14479.16667</v>
      </c>
      <c r="X13" s="17">
        <f>'Loans and Interests'!X31</f>
        <v>14479.16667</v>
      </c>
      <c r="Y13" s="17">
        <f>'Loans and Interests'!Y31</f>
        <v>6412.5</v>
      </c>
    </row>
    <row r="14">
      <c r="A14" s="20" t="s">
        <v>144</v>
      </c>
      <c r="B14" s="17">
        <f>Capital!B18</f>
        <v>0</v>
      </c>
      <c r="C14" s="17">
        <f>Capital!C18</f>
        <v>0</v>
      </c>
      <c r="D14" s="17">
        <f>Capital!D18</f>
        <v>0</v>
      </c>
      <c r="E14" s="17">
        <f>Capital!E18</f>
        <v>0</v>
      </c>
      <c r="F14" s="17">
        <f>Capital!F18</f>
        <v>0</v>
      </c>
      <c r="G14" s="17">
        <f>Capital!G18</f>
        <v>0</v>
      </c>
      <c r="H14" s="17">
        <f>Capital!H18</f>
        <v>154632</v>
      </c>
      <c r="I14" s="17">
        <f>Capital!I18</f>
        <v>0</v>
      </c>
      <c r="J14" s="17">
        <f>Capital!J18</f>
        <v>0</v>
      </c>
      <c r="K14" s="17">
        <f>Capital!K18</f>
        <v>0</v>
      </c>
      <c r="L14" s="17">
        <f>Capital!L18</f>
        <v>0</v>
      </c>
      <c r="M14" s="17">
        <f>Capital!M18</f>
        <v>0</v>
      </c>
      <c r="N14" s="17">
        <f>Capital!N18</f>
        <v>0</v>
      </c>
      <c r="O14" s="17">
        <f>Capital!O18</f>
        <v>154632</v>
      </c>
      <c r="P14" s="17">
        <f>Capital!P18</f>
        <v>0</v>
      </c>
      <c r="Q14" s="17">
        <f>Capital!Q18</f>
        <v>0</v>
      </c>
      <c r="R14" s="17">
        <f>Capital!R18</f>
        <v>0</v>
      </c>
      <c r="S14" s="17">
        <f>Capital!S18</f>
        <v>0</v>
      </c>
      <c r="T14" s="17">
        <f>Capital!T18</f>
        <v>0</v>
      </c>
      <c r="U14" s="17">
        <f>Capital!U18</f>
        <v>0</v>
      </c>
      <c r="V14" s="17">
        <f>Capital!V18</f>
        <v>205644</v>
      </c>
      <c r="W14" s="17">
        <f>Capital!W18</f>
        <v>0</v>
      </c>
      <c r="X14" s="17">
        <f>Capital!X18</f>
        <v>0</v>
      </c>
      <c r="Y14" s="17">
        <f>Capital!Y18</f>
        <v>0</v>
      </c>
    </row>
    <row r="15">
      <c r="A15" s="20" t="s">
        <v>145</v>
      </c>
      <c r="B15" s="17">
        <f>'Sales and Costs'!B28</f>
        <v>82910.98261</v>
      </c>
      <c r="C15" s="17">
        <f>'Sales and Costs'!C28</f>
        <v>82910.98261</v>
      </c>
      <c r="D15" s="17">
        <f>'Sales and Costs'!D28</f>
        <v>82910.98261</v>
      </c>
      <c r="E15" s="17">
        <f>'Sales and Costs'!E28</f>
        <v>81935.98261</v>
      </c>
      <c r="F15" s="17">
        <f>'Sales and Costs'!F28</f>
        <v>81935.98261</v>
      </c>
      <c r="G15" s="17">
        <f>'Sales and Costs'!G28</f>
        <v>81935.98261</v>
      </c>
      <c r="H15" s="17">
        <f>'Sales and Costs'!H28</f>
        <v>81935.98261</v>
      </c>
      <c r="I15" s="17">
        <f>'Sales and Costs'!I28</f>
        <v>81935.98261</v>
      </c>
      <c r="J15" s="17">
        <f>'Sales and Costs'!J28</f>
        <v>80322.64928</v>
      </c>
      <c r="K15" s="17">
        <f>'Sales and Costs'!K28</f>
        <v>80322.64928</v>
      </c>
      <c r="L15" s="17">
        <f>'Sales and Costs'!L28</f>
        <v>80322.64928</v>
      </c>
      <c r="M15" s="17">
        <f>'Sales and Costs'!M28</f>
        <v>80322.64928</v>
      </c>
      <c r="N15" s="17">
        <f>'Sales and Costs'!N28</f>
        <v>80322.64928</v>
      </c>
      <c r="O15" s="17">
        <f>'Sales and Costs'!O28</f>
        <v>80322.64928</v>
      </c>
      <c r="P15" s="17">
        <f>'Sales and Costs'!P28</f>
        <v>80322.64928</v>
      </c>
      <c r="Q15" s="17">
        <f>'Sales and Costs'!Q28</f>
        <v>81580.64928</v>
      </c>
      <c r="R15" s="17">
        <f>'Sales and Costs'!R28</f>
        <v>81580.64928</v>
      </c>
      <c r="S15" s="17">
        <f>'Sales and Costs'!S28</f>
        <v>81580.64928</v>
      </c>
      <c r="T15" s="17">
        <f>'Sales and Costs'!T28</f>
        <v>81580.64928</v>
      </c>
      <c r="U15" s="17">
        <f>'Sales and Costs'!U28</f>
        <v>81273.14928</v>
      </c>
      <c r="V15" s="17">
        <f>'Sales and Costs'!V28</f>
        <v>81273.14928</v>
      </c>
      <c r="W15" s="17">
        <f>'Sales and Costs'!W28</f>
        <v>81273.14928</v>
      </c>
      <c r="X15" s="17">
        <f>'Sales and Costs'!X28</f>
        <v>81273.14928</v>
      </c>
      <c r="Y15" s="17">
        <f>'Sales and Costs'!Y28</f>
        <v>82886.48261</v>
      </c>
    </row>
    <row r="16">
      <c r="A16" s="19" t="s">
        <v>56</v>
      </c>
      <c r="B16" s="17">
        <f t="shared" ref="B16:Y16" si="2">SUM(B9:B15)</f>
        <v>332013.9826</v>
      </c>
      <c r="C16" s="17">
        <f t="shared" si="2"/>
        <v>152013.9826</v>
      </c>
      <c r="D16" s="17">
        <f t="shared" si="2"/>
        <v>2929398.983</v>
      </c>
      <c r="E16" s="17">
        <f t="shared" si="2"/>
        <v>229038.9826</v>
      </c>
      <c r="F16" s="17">
        <f t="shared" si="2"/>
        <v>151038.9826</v>
      </c>
      <c r="G16" s="17">
        <f t="shared" si="2"/>
        <v>2928423.983</v>
      </c>
      <c r="H16" s="17">
        <f t="shared" si="2"/>
        <v>305670.9826</v>
      </c>
      <c r="I16" s="17">
        <f t="shared" si="2"/>
        <v>151038.9826</v>
      </c>
      <c r="J16" s="17">
        <f t="shared" si="2"/>
        <v>2934877.316</v>
      </c>
      <c r="K16" s="17">
        <f t="shared" si="2"/>
        <v>157492.3159</v>
      </c>
      <c r="L16" s="17">
        <f t="shared" si="2"/>
        <v>157492.3159</v>
      </c>
      <c r="M16" s="17">
        <f t="shared" si="2"/>
        <v>2934877.316</v>
      </c>
      <c r="N16" s="17">
        <f t="shared" si="2"/>
        <v>157492.3159</v>
      </c>
      <c r="O16" s="17">
        <f t="shared" si="2"/>
        <v>312124.3159</v>
      </c>
      <c r="P16" s="17">
        <f t="shared" si="2"/>
        <v>2934877.316</v>
      </c>
      <c r="Q16" s="17">
        <f t="shared" si="2"/>
        <v>707460.3159</v>
      </c>
      <c r="R16" s="17">
        <f t="shared" si="2"/>
        <v>152460.3159</v>
      </c>
      <c r="S16" s="17">
        <f t="shared" si="2"/>
        <v>2929845.316</v>
      </c>
      <c r="T16" s="17">
        <f t="shared" si="2"/>
        <v>152460.3159</v>
      </c>
      <c r="U16" s="17">
        <f t="shared" si="2"/>
        <v>158565.3159</v>
      </c>
      <c r="V16" s="17">
        <f t="shared" si="2"/>
        <v>3141594.316</v>
      </c>
      <c r="W16" s="17">
        <f t="shared" si="2"/>
        <v>158565.3159</v>
      </c>
      <c r="X16" s="17">
        <f t="shared" si="2"/>
        <v>158565.3159</v>
      </c>
      <c r="Y16" s="17">
        <f t="shared" si="2"/>
        <v>3909496.983</v>
      </c>
    </row>
    <row r="17">
      <c r="A17" s="20"/>
      <c r="B17" s="20"/>
      <c r="C17" s="20"/>
      <c r="D17" s="20"/>
      <c r="E17" s="20"/>
      <c r="F17" s="20"/>
      <c r="G17" s="20"/>
      <c r="H17" s="20"/>
      <c r="I17" s="20"/>
      <c r="J17" s="20"/>
      <c r="K17" s="20"/>
      <c r="L17" s="20"/>
      <c r="M17" s="20"/>
      <c r="N17" s="20"/>
      <c r="O17" s="20"/>
      <c r="P17" s="20"/>
      <c r="Q17" s="20"/>
      <c r="R17" s="20"/>
      <c r="S17" s="20"/>
      <c r="T17" s="20"/>
      <c r="U17" s="20"/>
      <c r="V17" s="20"/>
      <c r="W17" s="20"/>
      <c r="X17" s="20"/>
      <c r="Y17" s="20"/>
    </row>
    <row r="18">
      <c r="A18" s="20" t="s">
        <v>146</v>
      </c>
      <c r="B18" s="17">
        <f t="shared" ref="B18:Y18" si="3">B6-B16</f>
        <v>475931.0174</v>
      </c>
      <c r="C18" s="17">
        <f t="shared" si="3"/>
        <v>1156286.017</v>
      </c>
      <c r="D18" s="17">
        <f t="shared" si="3"/>
        <v>-1621098.983</v>
      </c>
      <c r="E18" s="17">
        <f t="shared" si="3"/>
        <v>1079261.017</v>
      </c>
      <c r="F18" s="17">
        <f t="shared" si="3"/>
        <v>1157261.017</v>
      </c>
      <c r="G18" s="17">
        <f t="shared" si="3"/>
        <v>-1620123.983</v>
      </c>
      <c r="H18" s="17">
        <f t="shared" si="3"/>
        <v>1380409.017</v>
      </c>
      <c r="I18" s="17">
        <f t="shared" si="3"/>
        <v>1157261.017</v>
      </c>
      <c r="J18" s="17">
        <f t="shared" si="3"/>
        <v>-826577.3159</v>
      </c>
      <c r="K18" s="17">
        <f t="shared" si="3"/>
        <v>1150807.684</v>
      </c>
      <c r="L18" s="17">
        <f t="shared" si="3"/>
        <v>1150807.684</v>
      </c>
      <c r="M18" s="17">
        <f t="shared" si="3"/>
        <v>-1626577.316</v>
      </c>
      <c r="N18" s="17">
        <f t="shared" si="3"/>
        <v>1150807.684</v>
      </c>
      <c r="O18" s="17">
        <f t="shared" si="3"/>
        <v>996175.6841</v>
      </c>
      <c r="P18" s="17">
        <f t="shared" si="3"/>
        <v>-1341760.316</v>
      </c>
      <c r="Q18" s="17">
        <f t="shared" si="3"/>
        <v>600839.6841</v>
      </c>
      <c r="R18" s="17">
        <f t="shared" si="3"/>
        <v>1155839.684</v>
      </c>
      <c r="S18" s="17">
        <f t="shared" si="3"/>
        <v>-1621545.316</v>
      </c>
      <c r="T18" s="17">
        <f t="shared" si="3"/>
        <v>1155839.684</v>
      </c>
      <c r="U18" s="17">
        <f t="shared" si="3"/>
        <v>1824734.684</v>
      </c>
      <c r="V18" s="17">
        <f t="shared" si="3"/>
        <v>-1833294.316</v>
      </c>
      <c r="W18" s="17">
        <f t="shared" si="3"/>
        <v>1149734.684</v>
      </c>
      <c r="X18" s="17">
        <f t="shared" si="3"/>
        <v>1149734.684</v>
      </c>
      <c r="Y18" s="17">
        <f t="shared" si="3"/>
        <v>-2601196.983</v>
      </c>
    </row>
    <row r="19">
      <c r="A19" s="20"/>
      <c r="B19" s="20"/>
      <c r="C19" s="20"/>
      <c r="D19" s="20"/>
      <c r="E19" s="20"/>
      <c r="F19" s="20"/>
      <c r="G19" s="20"/>
      <c r="H19" s="20"/>
      <c r="I19" s="20"/>
      <c r="J19" s="20"/>
      <c r="K19" s="20"/>
      <c r="L19" s="20"/>
      <c r="M19" s="20"/>
      <c r="N19" s="20"/>
      <c r="O19" s="20"/>
      <c r="P19" s="20"/>
      <c r="Q19" s="20"/>
      <c r="R19" s="20"/>
      <c r="S19" s="20"/>
      <c r="T19" s="20"/>
      <c r="U19" s="20"/>
      <c r="V19" s="20"/>
      <c r="W19" s="20"/>
      <c r="X19" s="20"/>
      <c r="Y19" s="20"/>
    </row>
    <row r="20">
      <c r="A20" s="19" t="s">
        <v>147</v>
      </c>
      <c r="B20" s="20"/>
      <c r="C20" s="20"/>
      <c r="D20" s="20"/>
      <c r="E20" s="20"/>
      <c r="F20" s="20"/>
      <c r="G20" s="20"/>
      <c r="H20" s="20"/>
      <c r="I20" s="20"/>
      <c r="J20" s="20"/>
      <c r="K20" s="20"/>
      <c r="L20" s="20"/>
      <c r="M20" s="20"/>
      <c r="N20" s="20"/>
      <c r="O20" s="20"/>
      <c r="P20" s="20"/>
      <c r="Q20" s="20"/>
      <c r="R20" s="20"/>
      <c r="S20" s="20"/>
      <c r="T20" s="20"/>
      <c r="U20" s="20"/>
      <c r="V20" s="20"/>
      <c r="W20" s="20"/>
      <c r="X20" s="20"/>
      <c r="Y20" s="20"/>
    </row>
    <row r="21">
      <c r="A21" s="20" t="s">
        <v>148</v>
      </c>
      <c r="B21" s="17">
        <v>0.0</v>
      </c>
      <c r="C21" s="17">
        <f t="shared" ref="C21:Y21" si="4">B23</f>
        <v>475931.0174</v>
      </c>
      <c r="D21" s="17">
        <f t="shared" si="4"/>
        <v>1632217.035</v>
      </c>
      <c r="E21" s="17">
        <f t="shared" si="4"/>
        <v>11118.05217</v>
      </c>
      <c r="F21" s="17">
        <f t="shared" si="4"/>
        <v>1090379.07</v>
      </c>
      <c r="G21" s="17">
        <f t="shared" si="4"/>
        <v>2247640.087</v>
      </c>
      <c r="H21" s="17">
        <f t="shared" si="4"/>
        <v>627516.1043</v>
      </c>
      <c r="I21" s="17">
        <f t="shared" si="4"/>
        <v>2007925.122</v>
      </c>
      <c r="J21" s="17">
        <f t="shared" si="4"/>
        <v>3165186.139</v>
      </c>
      <c r="K21" s="17">
        <f t="shared" si="4"/>
        <v>2338608.823</v>
      </c>
      <c r="L21" s="17">
        <f t="shared" si="4"/>
        <v>3489416.507</v>
      </c>
      <c r="M21" s="17">
        <f t="shared" si="4"/>
        <v>4640224.191</v>
      </c>
      <c r="N21" s="17">
        <f t="shared" si="4"/>
        <v>3013646.875</v>
      </c>
      <c r="O21" s="17">
        <f t="shared" si="4"/>
        <v>4164454.559</v>
      </c>
      <c r="P21" s="17">
        <f t="shared" si="4"/>
        <v>5160630.243</v>
      </c>
      <c r="Q21" s="17">
        <f t="shared" si="4"/>
        <v>3818869.928</v>
      </c>
      <c r="R21" s="17">
        <f t="shared" si="4"/>
        <v>4419709.612</v>
      </c>
      <c r="S21" s="17">
        <f t="shared" si="4"/>
        <v>5575549.296</v>
      </c>
      <c r="T21" s="17">
        <f t="shared" si="4"/>
        <v>3954003.98</v>
      </c>
      <c r="U21" s="17">
        <f t="shared" si="4"/>
        <v>5109843.664</v>
      </c>
      <c r="V21" s="17">
        <f t="shared" si="4"/>
        <v>6934578.348</v>
      </c>
      <c r="W21" s="17">
        <f t="shared" si="4"/>
        <v>5101284.032</v>
      </c>
      <c r="X21" s="17">
        <f t="shared" si="4"/>
        <v>6251018.716</v>
      </c>
      <c r="Y21" s="17">
        <f t="shared" si="4"/>
        <v>7400753.4</v>
      </c>
    </row>
    <row r="22">
      <c r="A22" s="20" t="s">
        <v>149</v>
      </c>
      <c r="B22" s="17">
        <f t="shared" ref="B22:Y22" si="5">B18</f>
        <v>475931.0174</v>
      </c>
      <c r="C22" s="17">
        <f t="shared" si="5"/>
        <v>1156286.017</v>
      </c>
      <c r="D22" s="17">
        <f t="shared" si="5"/>
        <v>-1621098.983</v>
      </c>
      <c r="E22" s="17">
        <f t="shared" si="5"/>
        <v>1079261.017</v>
      </c>
      <c r="F22" s="17">
        <f t="shared" si="5"/>
        <v>1157261.017</v>
      </c>
      <c r="G22" s="17">
        <f t="shared" si="5"/>
        <v>-1620123.983</v>
      </c>
      <c r="H22" s="17">
        <f t="shared" si="5"/>
        <v>1380409.017</v>
      </c>
      <c r="I22" s="17">
        <f t="shared" si="5"/>
        <v>1157261.017</v>
      </c>
      <c r="J22" s="17">
        <f t="shared" si="5"/>
        <v>-826577.3159</v>
      </c>
      <c r="K22" s="17">
        <f t="shared" si="5"/>
        <v>1150807.684</v>
      </c>
      <c r="L22" s="17">
        <f t="shared" si="5"/>
        <v>1150807.684</v>
      </c>
      <c r="M22" s="17">
        <f t="shared" si="5"/>
        <v>-1626577.316</v>
      </c>
      <c r="N22" s="17">
        <f t="shared" si="5"/>
        <v>1150807.684</v>
      </c>
      <c r="O22" s="17">
        <f t="shared" si="5"/>
        <v>996175.6841</v>
      </c>
      <c r="P22" s="17">
        <f t="shared" si="5"/>
        <v>-1341760.316</v>
      </c>
      <c r="Q22" s="17">
        <f t="shared" si="5"/>
        <v>600839.6841</v>
      </c>
      <c r="R22" s="17">
        <f t="shared" si="5"/>
        <v>1155839.684</v>
      </c>
      <c r="S22" s="17">
        <f t="shared" si="5"/>
        <v>-1621545.316</v>
      </c>
      <c r="T22" s="17">
        <f t="shared" si="5"/>
        <v>1155839.684</v>
      </c>
      <c r="U22" s="17">
        <f t="shared" si="5"/>
        <v>1824734.684</v>
      </c>
      <c r="V22" s="17">
        <f t="shared" si="5"/>
        <v>-1833294.316</v>
      </c>
      <c r="W22" s="17">
        <f t="shared" si="5"/>
        <v>1149734.684</v>
      </c>
      <c r="X22" s="17">
        <f t="shared" si="5"/>
        <v>1149734.684</v>
      </c>
      <c r="Y22" s="17">
        <f t="shared" si="5"/>
        <v>-2601196.983</v>
      </c>
    </row>
    <row r="23">
      <c r="A23" s="20" t="s">
        <v>147</v>
      </c>
      <c r="B23" s="17">
        <f t="shared" ref="B23:Y23" si="6">B21+B22</f>
        <v>475931.0174</v>
      </c>
      <c r="C23" s="17">
        <f t="shared" si="6"/>
        <v>1632217.035</v>
      </c>
      <c r="D23" s="17">
        <f t="shared" si="6"/>
        <v>11118.05217</v>
      </c>
      <c r="E23" s="17">
        <f t="shared" si="6"/>
        <v>1090379.07</v>
      </c>
      <c r="F23" s="17">
        <f t="shared" si="6"/>
        <v>2247640.087</v>
      </c>
      <c r="G23" s="17">
        <f t="shared" si="6"/>
        <v>627516.1043</v>
      </c>
      <c r="H23" s="17">
        <f t="shared" si="6"/>
        <v>2007925.122</v>
      </c>
      <c r="I23" s="17">
        <f t="shared" si="6"/>
        <v>3165186.139</v>
      </c>
      <c r="J23" s="17">
        <f t="shared" si="6"/>
        <v>2338608.823</v>
      </c>
      <c r="K23" s="17">
        <f t="shared" si="6"/>
        <v>3489416.507</v>
      </c>
      <c r="L23" s="17">
        <f t="shared" si="6"/>
        <v>4640224.191</v>
      </c>
      <c r="M23" s="17">
        <f t="shared" si="6"/>
        <v>3013646.875</v>
      </c>
      <c r="N23" s="17">
        <f t="shared" si="6"/>
        <v>4164454.559</v>
      </c>
      <c r="O23" s="17">
        <f t="shared" si="6"/>
        <v>5160630.243</v>
      </c>
      <c r="P23" s="17">
        <f t="shared" si="6"/>
        <v>3818869.928</v>
      </c>
      <c r="Q23" s="17">
        <f t="shared" si="6"/>
        <v>4419709.612</v>
      </c>
      <c r="R23" s="17">
        <f t="shared" si="6"/>
        <v>5575549.296</v>
      </c>
      <c r="S23" s="17">
        <f t="shared" si="6"/>
        <v>3954003.98</v>
      </c>
      <c r="T23" s="17">
        <f t="shared" si="6"/>
        <v>5109843.664</v>
      </c>
      <c r="U23" s="17">
        <f t="shared" si="6"/>
        <v>6934578.348</v>
      </c>
      <c r="V23" s="17">
        <f t="shared" si="6"/>
        <v>5101284.032</v>
      </c>
      <c r="W23" s="17">
        <f t="shared" si="6"/>
        <v>6251018.716</v>
      </c>
      <c r="X23" s="17">
        <f t="shared" si="6"/>
        <v>7400753.4</v>
      </c>
      <c r="Y23" s="17">
        <f t="shared" si="6"/>
        <v>4799556.417</v>
      </c>
    </row>
    <row r="24">
      <c r="A24" s="20"/>
      <c r="B24" s="20"/>
      <c r="C24" s="20"/>
      <c r="D24" s="20"/>
      <c r="E24" s="20"/>
      <c r="F24" s="20"/>
      <c r="G24" s="20"/>
      <c r="H24" s="20"/>
      <c r="I24" s="20"/>
      <c r="J24" s="20"/>
      <c r="K24" s="20"/>
      <c r="L24" s="20"/>
      <c r="M24" s="20"/>
      <c r="N24" s="20"/>
      <c r="O24" s="20"/>
      <c r="P24" s="20"/>
      <c r="Q24" s="20"/>
      <c r="R24" s="20"/>
      <c r="S24" s="20"/>
      <c r="T24" s="7"/>
      <c r="U24" s="7"/>
      <c r="V24" s="7"/>
      <c r="W24" s="7"/>
      <c r="X24" s="7"/>
      <c r="Y24" s="7"/>
    </row>
    <row r="25">
      <c r="A25" s="20"/>
      <c r="B25" s="20"/>
      <c r="C25" s="20"/>
      <c r="D25" s="20"/>
      <c r="E25" s="20"/>
      <c r="F25" s="20"/>
      <c r="G25" s="20"/>
      <c r="H25" s="20"/>
      <c r="I25" s="20"/>
      <c r="J25" s="20"/>
      <c r="K25" s="20"/>
      <c r="L25" s="20"/>
      <c r="M25" s="20"/>
      <c r="N25" s="20"/>
      <c r="O25" s="20"/>
      <c r="P25" s="20"/>
      <c r="Q25" s="20"/>
      <c r="R25" s="20"/>
      <c r="S25" s="20"/>
      <c r="T25" s="7"/>
      <c r="U25" s="7"/>
      <c r="V25" s="7"/>
      <c r="W25" s="7"/>
      <c r="X25" s="7"/>
      <c r="Y25" s="7"/>
    </row>
    <row r="26">
      <c r="A26" s="20"/>
      <c r="B26" s="20"/>
      <c r="C26" s="20"/>
      <c r="D26" s="20"/>
      <c r="E26" s="20"/>
      <c r="F26" s="20"/>
      <c r="G26" s="20"/>
      <c r="H26" s="20"/>
      <c r="I26" s="20"/>
      <c r="J26" s="20"/>
      <c r="K26" s="20"/>
      <c r="L26" s="20"/>
      <c r="M26" s="20"/>
      <c r="N26" s="20"/>
      <c r="O26" s="20"/>
      <c r="P26" s="20"/>
      <c r="Q26" s="20"/>
      <c r="R26" s="20"/>
      <c r="S26" s="20"/>
      <c r="T26" s="7"/>
      <c r="U26" s="7"/>
      <c r="V26" s="7"/>
      <c r="W26" s="7"/>
      <c r="X26" s="7"/>
      <c r="Y26" s="7"/>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0.38"/>
    <col customWidth="1" min="2" max="25" width="8.38"/>
  </cols>
  <sheetData>
    <row r="1">
      <c r="A1" s="25"/>
      <c r="B1" s="18" t="s">
        <v>31</v>
      </c>
      <c r="C1" s="18" t="s">
        <v>32</v>
      </c>
      <c r="D1" s="18" t="s">
        <v>33</v>
      </c>
      <c r="E1" s="18" t="s">
        <v>34</v>
      </c>
      <c r="F1" s="18" t="s">
        <v>35</v>
      </c>
      <c r="G1" s="18" t="s">
        <v>36</v>
      </c>
      <c r="H1" s="18" t="s">
        <v>37</v>
      </c>
      <c r="I1" s="18" t="s">
        <v>38</v>
      </c>
      <c r="J1" s="18" t="s">
        <v>39</v>
      </c>
      <c r="K1" s="18" t="s">
        <v>40</v>
      </c>
      <c r="L1" s="18" t="s">
        <v>41</v>
      </c>
      <c r="M1" s="18" t="s">
        <v>42</v>
      </c>
      <c r="N1" s="18" t="s">
        <v>43</v>
      </c>
      <c r="O1" s="18" t="s">
        <v>44</v>
      </c>
      <c r="P1" s="18" t="s">
        <v>45</v>
      </c>
      <c r="Q1" s="18" t="s">
        <v>46</v>
      </c>
      <c r="R1" s="18" t="s">
        <v>47</v>
      </c>
      <c r="S1" s="18" t="s">
        <v>48</v>
      </c>
      <c r="T1" s="18" t="s">
        <v>49</v>
      </c>
      <c r="U1" s="18" t="s">
        <v>50</v>
      </c>
      <c r="V1" s="18" t="s">
        <v>51</v>
      </c>
      <c r="W1" s="18" t="s">
        <v>52</v>
      </c>
      <c r="X1" s="18" t="s">
        <v>53</v>
      </c>
      <c r="Y1" s="18" t="s">
        <v>54</v>
      </c>
    </row>
    <row r="2">
      <c r="A2" s="19" t="s">
        <v>150</v>
      </c>
      <c r="B2" s="20"/>
      <c r="C2" s="20"/>
      <c r="D2" s="20"/>
      <c r="E2" s="20"/>
      <c r="F2" s="20"/>
      <c r="G2" s="20"/>
      <c r="H2" s="20"/>
      <c r="I2" s="20"/>
      <c r="J2" s="20"/>
      <c r="K2" s="20"/>
      <c r="L2" s="20"/>
      <c r="M2" s="20"/>
      <c r="N2" s="20"/>
      <c r="O2" s="20"/>
      <c r="P2" s="20"/>
      <c r="Q2" s="20"/>
      <c r="R2" s="20"/>
      <c r="S2" s="20"/>
      <c r="T2" s="20"/>
      <c r="U2" s="20"/>
      <c r="V2" s="20"/>
      <c r="W2" s="20"/>
      <c r="X2" s="20"/>
      <c r="Y2" s="20"/>
    </row>
    <row r="3">
      <c r="A3" s="20" t="s">
        <v>151</v>
      </c>
      <c r="B3" s="17">
        <f>'Fixed Asset Balances'!B21-Depreciation!B21</f>
        <v>172173.913</v>
      </c>
      <c r="C3" s="17">
        <f>'Fixed Asset Balances'!C21-Depreciation!C21</f>
        <v>164347.8261</v>
      </c>
      <c r="D3" s="17">
        <f>'Fixed Asset Balances'!D21-Depreciation!D21</f>
        <v>156521.7391</v>
      </c>
      <c r="E3" s="17">
        <f>'Fixed Asset Balances'!E21-Depreciation!E21</f>
        <v>221820.6522</v>
      </c>
      <c r="F3" s="17">
        <f>'Fixed Asset Balances'!F21-Depreciation!F21</f>
        <v>209119.5652</v>
      </c>
      <c r="G3" s="17">
        <f>'Fixed Asset Balances'!G21-Depreciation!G21</f>
        <v>196418.4783</v>
      </c>
      <c r="H3" s="17">
        <f>'Fixed Asset Balances'!H21-Depreciation!H21</f>
        <v>183717.3913</v>
      </c>
      <c r="I3" s="17">
        <f>'Fixed Asset Balances'!I21-Depreciation!I21</f>
        <v>171016.3043</v>
      </c>
      <c r="J3" s="17">
        <f>'Fixed Asset Balances'!J21-Depreciation!J21</f>
        <v>158315.2174</v>
      </c>
      <c r="K3" s="17">
        <f>'Fixed Asset Balances'!K21-Depreciation!K21</f>
        <v>145614.1304</v>
      </c>
      <c r="L3" s="17">
        <f>'Fixed Asset Balances'!L21-Depreciation!L21</f>
        <v>132913.0435</v>
      </c>
      <c r="M3" s="17">
        <f>'Fixed Asset Balances'!M21-Depreciation!M21</f>
        <v>120211.9565</v>
      </c>
      <c r="N3" s="17">
        <f>'Fixed Asset Balances'!N21-Depreciation!N21</f>
        <v>107510.8696</v>
      </c>
      <c r="O3" s="17">
        <f>'Fixed Asset Balances'!O21-Depreciation!O21</f>
        <v>94809.78261</v>
      </c>
      <c r="P3" s="17">
        <f>'Fixed Asset Balances'!P21-Depreciation!P21</f>
        <v>82108.69565</v>
      </c>
      <c r="Q3" s="17">
        <f>'Fixed Asset Balances'!Q21-Depreciation!Q21</f>
        <v>69407.6087</v>
      </c>
      <c r="R3" s="17">
        <f>'Fixed Asset Balances'!R21-Depreciation!R21</f>
        <v>56706.52174</v>
      </c>
      <c r="S3" s="17">
        <f>'Fixed Asset Balances'!S21-Depreciation!S21</f>
        <v>44005.43478</v>
      </c>
      <c r="T3" s="17">
        <f>'Fixed Asset Balances'!T21-Depreciation!T21</f>
        <v>31304.34783</v>
      </c>
      <c r="U3" s="17">
        <f>'Fixed Asset Balances'!U21-Depreciation!U21</f>
        <v>23478.26087</v>
      </c>
      <c r="V3" s="17">
        <f>'Fixed Asset Balances'!V21-Depreciation!V21</f>
        <v>15652.17391</v>
      </c>
      <c r="W3" s="17">
        <f>'Fixed Asset Balances'!W21-Depreciation!W21</f>
        <v>7826.086957</v>
      </c>
      <c r="X3" s="17">
        <f>'Fixed Asset Balances'!X21-Depreciation!X21</f>
        <v>0</v>
      </c>
      <c r="Y3" s="17">
        <f>'Fixed Asset Balances'!Y21-Depreciation!Y21</f>
        <v>172173.913</v>
      </c>
    </row>
    <row r="4">
      <c r="A4" s="20" t="s">
        <v>152</v>
      </c>
      <c r="B4" s="17">
        <f>Stocks!B14</f>
        <v>108979</v>
      </c>
      <c r="C4" s="17">
        <f>Stocks!C14</f>
        <v>217958</v>
      </c>
      <c r="D4" s="17">
        <f>Stocks!D14</f>
        <v>326937</v>
      </c>
      <c r="E4" s="17">
        <f>Stocks!E14</f>
        <v>435916</v>
      </c>
      <c r="F4" s="17">
        <f>Stocks!F14</f>
        <v>544895</v>
      </c>
      <c r="G4" s="17">
        <f>Stocks!G14</f>
        <v>653874</v>
      </c>
      <c r="H4" s="17">
        <f>Stocks!H14</f>
        <v>762853</v>
      </c>
      <c r="I4" s="17">
        <f>Stocks!I14</f>
        <v>871832</v>
      </c>
      <c r="J4" s="17">
        <f>Stocks!J14</f>
        <v>980811</v>
      </c>
      <c r="K4" s="17">
        <f>Stocks!K14</f>
        <v>1089790</v>
      </c>
      <c r="L4" s="17">
        <f>Stocks!L14</f>
        <v>1198769</v>
      </c>
      <c r="M4" s="17">
        <f>Stocks!M14</f>
        <v>1307748</v>
      </c>
      <c r="N4" s="17">
        <f>Stocks!N14</f>
        <v>1416727</v>
      </c>
      <c r="O4" s="17">
        <f>Stocks!O14</f>
        <v>1525706</v>
      </c>
      <c r="P4" s="17">
        <f>Stocks!P14</f>
        <v>1634685</v>
      </c>
      <c r="Q4" s="17">
        <f>Stocks!Q14</f>
        <v>1743664</v>
      </c>
      <c r="R4" s="17">
        <f>Stocks!R14</f>
        <v>1852643</v>
      </c>
      <c r="S4" s="17">
        <f>Stocks!S14</f>
        <v>1961622</v>
      </c>
      <c r="T4" s="17">
        <f>Stocks!T14</f>
        <v>2070601</v>
      </c>
      <c r="U4" s="17">
        <f>Stocks!U14</f>
        <v>2179580</v>
      </c>
      <c r="V4" s="17">
        <f>Stocks!V14</f>
        <v>2288559</v>
      </c>
      <c r="W4" s="17">
        <f>Stocks!W14</f>
        <v>2397538</v>
      </c>
      <c r="X4" s="17">
        <f>Stocks!X14</f>
        <v>2506517</v>
      </c>
      <c r="Y4" s="17">
        <f>Stocks!Y14</f>
        <v>2615496</v>
      </c>
    </row>
    <row r="5">
      <c r="A5" s="20" t="s">
        <v>153</v>
      </c>
      <c r="B5" s="17">
        <f>Collections!B15</f>
        <v>1308300</v>
      </c>
      <c r="C5" s="17">
        <f>Collections!C15</f>
        <v>1308300</v>
      </c>
      <c r="D5" s="17">
        <f>Collections!D15</f>
        <v>1308300</v>
      </c>
      <c r="E5" s="17">
        <f>Collections!E15</f>
        <v>1308300</v>
      </c>
      <c r="F5" s="17">
        <f>Collections!F15</f>
        <v>1308300</v>
      </c>
      <c r="G5" s="17">
        <f>Collections!G15</f>
        <v>1308300</v>
      </c>
      <c r="H5" s="17">
        <f>Collections!H15</f>
        <v>1308300</v>
      </c>
      <c r="I5" s="17">
        <f>Collections!I15</f>
        <v>1308300</v>
      </c>
      <c r="J5" s="17">
        <f>Collections!J15</f>
        <v>1308300</v>
      </c>
      <c r="K5" s="17">
        <f>Collections!K15</f>
        <v>1308300</v>
      </c>
      <c r="L5" s="17">
        <f>Collections!L15</f>
        <v>1308300</v>
      </c>
      <c r="M5" s="17">
        <f>Collections!M15</f>
        <v>1308300</v>
      </c>
      <c r="N5" s="17">
        <f>Collections!N15</f>
        <v>1308300</v>
      </c>
      <c r="O5" s="17">
        <f>Collections!O15</f>
        <v>1308300</v>
      </c>
      <c r="P5" s="17">
        <f>Collections!P15</f>
        <v>1308300</v>
      </c>
      <c r="Q5" s="17">
        <f>Collections!Q15</f>
        <v>1308300</v>
      </c>
      <c r="R5" s="17">
        <f>Collections!R15</f>
        <v>1308300</v>
      </c>
      <c r="S5" s="17">
        <f>Collections!S15</f>
        <v>1308300</v>
      </c>
      <c r="T5" s="17">
        <f>Collections!T15</f>
        <v>1308300</v>
      </c>
      <c r="U5" s="17">
        <f>Collections!U15</f>
        <v>1308300</v>
      </c>
      <c r="V5" s="17">
        <f>Collections!V15</f>
        <v>1308300</v>
      </c>
      <c r="W5" s="17">
        <f>Collections!W15</f>
        <v>1308300</v>
      </c>
      <c r="X5" s="17">
        <f>Collections!X15</f>
        <v>1308300</v>
      </c>
      <c r="Y5" s="17">
        <f>Collections!Y15</f>
        <v>1308300</v>
      </c>
    </row>
    <row r="6">
      <c r="A6" s="20" t="s">
        <v>147</v>
      </c>
      <c r="B6" s="17">
        <f>'Cash Details'!B23</f>
        <v>475931.0174</v>
      </c>
      <c r="C6" s="17">
        <f>'Cash Details'!C23</f>
        <v>1632217.035</v>
      </c>
      <c r="D6" s="17">
        <f>'Cash Details'!D23</f>
        <v>11118.05217</v>
      </c>
      <c r="E6" s="17">
        <f>'Cash Details'!E23</f>
        <v>1090379.07</v>
      </c>
      <c r="F6" s="17">
        <f>'Cash Details'!F23</f>
        <v>2247640.087</v>
      </c>
      <c r="G6" s="17">
        <f>'Cash Details'!G23</f>
        <v>627516.1043</v>
      </c>
      <c r="H6" s="17">
        <f>'Cash Details'!H23</f>
        <v>2007925.122</v>
      </c>
      <c r="I6" s="17">
        <f>'Cash Details'!I23</f>
        <v>3165186.139</v>
      </c>
      <c r="J6" s="17">
        <f>'Cash Details'!J23</f>
        <v>2338608.823</v>
      </c>
      <c r="K6" s="17">
        <f>'Cash Details'!K23</f>
        <v>3489416.507</v>
      </c>
      <c r="L6" s="17">
        <f>'Cash Details'!L23</f>
        <v>4640224.191</v>
      </c>
      <c r="M6" s="17">
        <f>'Cash Details'!M23</f>
        <v>3013646.875</v>
      </c>
      <c r="N6" s="17">
        <f>'Cash Details'!N23</f>
        <v>4164454.559</v>
      </c>
      <c r="O6" s="17">
        <f>'Cash Details'!O23</f>
        <v>5160630.243</v>
      </c>
      <c r="P6" s="17">
        <f>'Cash Details'!P23</f>
        <v>3818869.928</v>
      </c>
      <c r="Q6" s="17">
        <f>'Cash Details'!Q23</f>
        <v>4419709.612</v>
      </c>
      <c r="R6" s="17">
        <f>'Cash Details'!R23</f>
        <v>5575549.296</v>
      </c>
      <c r="S6" s="17">
        <f>'Cash Details'!S23</f>
        <v>3954003.98</v>
      </c>
      <c r="T6" s="17">
        <f>'Cash Details'!T23</f>
        <v>5109843.664</v>
      </c>
      <c r="U6" s="17">
        <f>'Cash Details'!U23</f>
        <v>6934578.348</v>
      </c>
      <c r="V6" s="17">
        <f>'Cash Details'!V23</f>
        <v>5101284.032</v>
      </c>
      <c r="W6" s="17">
        <f>'Cash Details'!W23</f>
        <v>6251018.716</v>
      </c>
      <c r="X6" s="17">
        <f>'Cash Details'!X23</f>
        <v>7400753.4</v>
      </c>
      <c r="Y6" s="17">
        <f>'Cash Details'!Y23</f>
        <v>4799556.417</v>
      </c>
    </row>
    <row r="7">
      <c r="A7" s="19" t="s">
        <v>154</v>
      </c>
      <c r="B7" s="17">
        <f t="shared" ref="B7:Y7" si="1">SUM(B3:B6)</f>
        <v>2065383.93</v>
      </c>
      <c r="C7" s="17">
        <f t="shared" si="1"/>
        <v>3322822.861</v>
      </c>
      <c r="D7" s="17">
        <f t="shared" si="1"/>
        <v>1802876.791</v>
      </c>
      <c r="E7" s="17">
        <f t="shared" si="1"/>
        <v>3056415.722</v>
      </c>
      <c r="F7" s="17">
        <f t="shared" si="1"/>
        <v>4309954.652</v>
      </c>
      <c r="G7" s="17">
        <f t="shared" si="1"/>
        <v>2786108.583</v>
      </c>
      <c r="H7" s="17">
        <f t="shared" si="1"/>
        <v>4262795.513</v>
      </c>
      <c r="I7" s="17">
        <f t="shared" si="1"/>
        <v>5516334.443</v>
      </c>
      <c r="J7" s="17">
        <f t="shared" si="1"/>
        <v>4786035.041</v>
      </c>
      <c r="K7" s="17">
        <f t="shared" si="1"/>
        <v>6033120.638</v>
      </c>
      <c r="L7" s="17">
        <f t="shared" si="1"/>
        <v>7280206.235</v>
      </c>
      <c r="M7" s="17">
        <f t="shared" si="1"/>
        <v>5749906.832</v>
      </c>
      <c r="N7" s="17">
        <f t="shared" si="1"/>
        <v>6996992.429</v>
      </c>
      <c r="O7" s="17">
        <f t="shared" si="1"/>
        <v>8089446.026</v>
      </c>
      <c r="P7" s="17">
        <f t="shared" si="1"/>
        <v>6843963.623</v>
      </c>
      <c r="Q7" s="17">
        <f t="shared" si="1"/>
        <v>7541081.22</v>
      </c>
      <c r="R7" s="17">
        <f t="shared" si="1"/>
        <v>8793198.817</v>
      </c>
      <c r="S7" s="17">
        <f t="shared" si="1"/>
        <v>7267931.414</v>
      </c>
      <c r="T7" s="17">
        <f t="shared" si="1"/>
        <v>8520049.012</v>
      </c>
      <c r="U7" s="17">
        <f t="shared" si="1"/>
        <v>10445936.61</v>
      </c>
      <c r="V7" s="17">
        <f t="shared" si="1"/>
        <v>8713795.206</v>
      </c>
      <c r="W7" s="17">
        <f t="shared" si="1"/>
        <v>9964682.803</v>
      </c>
      <c r="X7" s="17">
        <f t="shared" si="1"/>
        <v>11215570.4</v>
      </c>
      <c r="Y7" s="17">
        <f t="shared" si="1"/>
        <v>8895526.33</v>
      </c>
    </row>
    <row r="8">
      <c r="A8" s="20"/>
      <c r="B8" s="20"/>
      <c r="C8" s="20"/>
      <c r="D8" s="20"/>
      <c r="E8" s="20"/>
      <c r="F8" s="20"/>
      <c r="G8" s="20"/>
      <c r="H8" s="20"/>
      <c r="I8" s="20"/>
      <c r="J8" s="20"/>
      <c r="K8" s="20"/>
      <c r="L8" s="20"/>
      <c r="M8" s="20"/>
      <c r="N8" s="20"/>
      <c r="O8" s="20"/>
      <c r="P8" s="20"/>
      <c r="Q8" s="20"/>
      <c r="R8" s="20"/>
      <c r="S8" s="20"/>
      <c r="T8" s="20"/>
      <c r="U8" s="20"/>
      <c r="V8" s="20"/>
      <c r="W8" s="20"/>
      <c r="X8" s="20"/>
      <c r="Y8" s="20"/>
    </row>
    <row r="9">
      <c r="A9" s="19" t="s">
        <v>155</v>
      </c>
      <c r="B9" s="20"/>
      <c r="C9" s="20"/>
      <c r="D9" s="20"/>
      <c r="E9" s="20"/>
      <c r="F9" s="20"/>
      <c r="G9" s="20"/>
      <c r="H9" s="20"/>
      <c r="I9" s="20"/>
      <c r="J9" s="20"/>
      <c r="K9" s="20"/>
      <c r="L9" s="20"/>
      <c r="M9" s="20"/>
      <c r="N9" s="20"/>
      <c r="O9" s="20"/>
      <c r="P9" s="20"/>
      <c r="Q9" s="20"/>
      <c r="R9" s="20"/>
      <c r="S9" s="20"/>
      <c r="T9" s="20"/>
      <c r="U9" s="20"/>
      <c r="V9" s="20"/>
      <c r="W9" s="20"/>
      <c r="X9" s="20"/>
      <c r="Y9" s="20"/>
    </row>
    <row r="10">
      <c r="A10" s="20" t="s">
        <v>79</v>
      </c>
      <c r="B10" s="17">
        <f>Purchases!B15</f>
        <v>925795</v>
      </c>
      <c r="C10" s="17">
        <f>Purchases!C15</f>
        <v>1851590</v>
      </c>
      <c r="D10" s="17">
        <f>Purchases!D15</f>
        <v>0</v>
      </c>
      <c r="E10" s="17">
        <f>Purchases!E15</f>
        <v>925795</v>
      </c>
      <c r="F10" s="17">
        <f>Purchases!F15</f>
        <v>1851590</v>
      </c>
      <c r="G10" s="17">
        <f>Purchases!G15</f>
        <v>0</v>
      </c>
      <c r="H10" s="17">
        <f>Purchases!H15</f>
        <v>925795</v>
      </c>
      <c r="I10" s="17">
        <f>Purchases!I15</f>
        <v>1851590</v>
      </c>
      <c r="J10" s="17">
        <f>Purchases!J15</f>
        <v>0</v>
      </c>
      <c r="K10" s="17">
        <f>Purchases!K15</f>
        <v>925795</v>
      </c>
      <c r="L10" s="17">
        <f>Purchases!L15</f>
        <v>1851590</v>
      </c>
      <c r="M10" s="17">
        <f>Purchases!M15</f>
        <v>0</v>
      </c>
      <c r="N10" s="17">
        <f>Purchases!N15</f>
        <v>925795</v>
      </c>
      <c r="O10" s="17">
        <f>Purchases!O15</f>
        <v>1851590</v>
      </c>
      <c r="P10" s="17">
        <f>Purchases!P15</f>
        <v>0</v>
      </c>
      <c r="Q10" s="17">
        <f>Purchases!Q15</f>
        <v>925795</v>
      </c>
      <c r="R10" s="17">
        <f>Purchases!R15</f>
        <v>1851590</v>
      </c>
      <c r="S10" s="17">
        <f>Purchases!S15</f>
        <v>0</v>
      </c>
      <c r="T10" s="17">
        <f>Purchases!T15</f>
        <v>925795</v>
      </c>
      <c r="U10" s="17">
        <f>Purchases!U15</f>
        <v>1851590</v>
      </c>
      <c r="V10" s="17">
        <f>Purchases!V15</f>
        <v>0</v>
      </c>
      <c r="W10" s="17">
        <f>Purchases!W15</f>
        <v>925795</v>
      </c>
      <c r="X10" s="17">
        <f>Purchases!X15</f>
        <v>1851590</v>
      </c>
      <c r="Y10" s="17">
        <f>Purchases!Y15</f>
        <v>0</v>
      </c>
    </row>
    <row r="11">
      <c r="A11" s="20" t="s">
        <v>156</v>
      </c>
      <c r="B11" s="17">
        <f>'Loans and Interests'!B25</f>
        <v>555000</v>
      </c>
      <c r="C11" s="17">
        <f>'Loans and Interests'!C25</f>
        <v>555000</v>
      </c>
      <c r="D11" s="17">
        <f>'Loans and Interests'!D25</f>
        <v>555000</v>
      </c>
      <c r="E11" s="17">
        <f>'Loans and Interests'!E25</f>
        <v>555000</v>
      </c>
      <c r="F11" s="17">
        <f>'Loans and Interests'!F25</f>
        <v>555000</v>
      </c>
      <c r="G11" s="17">
        <f>'Loans and Interests'!G25</f>
        <v>555000</v>
      </c>
      <c r="H11" s="17">
        <f>'Loans and Interests'!H25</f>
        <v>555000</v>
      </c>
      <c r="I11" s="17">
        <f>'Loans and Interests'!I25</f>
        <v>555000</v>
      </c>
      <c r="J11" s="17">
        <f>'Loans and Interests'!J25</f>
        <v>1355000</v>
      </c>
      <c r="K11" s="17">
        <f>'Loans and Interests'!K25</f>
        <v>1355000</v>
      </c>
      <c r="L11" s="17">
        <f>'Loans and Interests'!L25</f>
        <v>1355000</v>
      </c>
      <c r="M11" s="17">
        <f>'Loans and Interests'!M25</f>
        <v>1355000</v>
      </c>
      <c r="N11" s="17">
        <f>'Loans and Interests'!N25</f>
        <v>1355000</v>
      </c>
      <c r="O11" s="17">
        <f>'Loans and Interests'!O25</f>
        <v>1355000</v>
      </c>
      <c r="P11" s="17">
        <f>'Loans and Interests'!P25</f>
        <v>1355000</v>
      </c>
      <c r="Q11" s="17">
        <f>'Loans and Interests'!Q25</f>
        <v>800000</v>
      </c>
      <c r="R11" s="17">
        <f>'Loans and Interests'!R25</f>
        <v>800000</v>
      </c>
      <c r="S11" s="17">
        <f>'Loans and Interests'!S25</f>
        <v>800000</v>
      </c>
      <c r="T11" s="17">
        <f>'Loans and Interests'!T25</f>
        <v>800000</v>
      </c>
      <c r="U11" s="17">
        <f>'Loans and Interests'!U25</f>
        <v>1475000</v>
      </c>
      <c r="V11" s="17">
        <f>'Loans and Interests'!V25</f>
        <v>1475000</v>
      </c>
      <c r="W11" s="17">
        <f>'Loans and Interests'!W25</f>
        <v>1475000</v>
      </c>
      <c r="X11" s="17">
        <f>'Loans and Interests'!X25</f>
        <v>1475000</v>
      </c>
      <c r="Y11" s="17">
        <f>'Loans and Interests'!Y25</f>
        <v>675000</v>
      </c>
    </row>
    <row r="12">
      <c r="A12" s="19" t="s">
        <v>157</v>
      </c>
      <c r="B12" s="17">
        <f t="shared" ref="B12:Y12" si="2">SUM(B10:B11)</f>
        <v>1480795</v>
      </c>
      <c r="C12" s="17">
        <f t="shared" si="2"/>
        <v>2406590</v>
      </c>
      <c r="D12" s="17">
        <f t="shared" si="2"/>
        <v>555000</v>
      </c>
      <c r="E12" s="17">
        <f t="shared" si="2"/>
        <v>1480795</v>
      </c>
      <c r="F12" s="17">
        <f t="shared" si="2"/>
        <v>2406590</v>
      </c>
      <c r="G12" s="17">
        <f t="shared" si="2"/>
        <v>555000</v>
      </c>
      <c r="H12" s="17">
        <f t="shared" si="2"/>
        <v>1480795</v>
      </c>
      <c r="I12" s="17">
        <f t="shared" si="2"/>
        <v>2406590</v>
      </c>
      <c r="J12" s="17">
        <f t="shared" si="2"/>
        <v>1355000</v>
      </c>
      <c r="K12" s="17">
        <f t="shared" si="2"/>
        <v>2280795</v>
      </c>
      <c r="L12" s="17">
        <f t="shared" si="2"/>
        <v>3206590</v>
      </c>
      <c r="M12" s="17">
        <f t="shared" si="2"/>
        <v>1355000</v>
      </c>
      <c r="N12" s="17">
        <f t="shared" si="2"/>
        <v>2280795</v>
      </c>
      <c r="O12" s="17">
        <f t="shared" si="2"/>
        <v>3206590</v>
      </c>
      <c r="P12" s="17">
        <f t="shared" si="2"/>
        <v>1355000</v>
      </c>
      <c r="Q12" s="17">
        <f t="shared" si="2"/>
        <v>1725795</v>
      </c>
      <c r="R12" s="17">
        <f t="shared" si="2"/>
        <v>2651590</v>
      </c>
      <c r="S12" s="17">
        <f t="shared" si="2"/>
        <v>800000</v>
      </c>
      <c r="T12" s="17">
        <f t="shared" si="2"/>
        <v>1725795</v>
      </c>
      <c r="U12" s="17">
        <f t="shared" si="2"/>
        <v>3326590</v>
      </c>
      <c r="V12" s="17">
        <f t="shared" si="2"/>
        <v>1475000</v>
      </c>
      <c r="W12" s="17">
        <f t="shared" si="2"/>
        <v>2400795</v>
      </c>
      <c r="X12" s="17">
        <f t="shared" si="2"/>
        <v>3326590</v>
      </c>
      <c r="Y12" s="17">
        <f t="shared" si="2"/>
        <v>675000</v>
      </c>
    </row>
    <row r="13">
      <c r="A13" s="20"/>
      <c r="B13" s="20"/>
      <c r="C13" s="20"/>
      <c r="D13" s="20"/>
      <c r="E13" s="20"/>
      <c r="F13" s="20"/>
      <c r="G13" s="20"/>
      <c r="H13" s="20"/>
      <c r="I13" s="20"/>
      <c r="J13" s="20"/>
      <c r="K13" s="20"/>
      <c r="L13" s="20"/>
      <c r="M13" s="20"/>
      <c r="N13" s="20"/>
      <c r="O13" s="20"/>
      <c r="P13" s="20"/>
      <c r="Q13" s="20"/>
      <c r="R13" s="20"/>
      <c r="S13" s="20"/>
      <c r="T13" s="20"/>
      <c r="U13" s="20"/>
      <c r="V13" s="20"/>
      <c r="W13" s="20"/>
      <c r="X13" s="20"/>
      <c r="Y13" s="20"/>
    </row>
    <row r="14">
      <c r="A14" s="19" t="s">
        <v>158</v>
      </c>
      <c r="B14" s="17">
        <f t="shared" ref="B14:Y14" si="3">B7-B12</f>
        <v>584588.9304</v>
      </c>
      <c r="C14" s="17">
        <f t="shared" si="3"/>
        <v>916232.8609</v>
      </c>
      <c r="D14" s="17">
        <f t="shared" si="3"/>
        <v>1247876.791</v>
      </c>
      <c r="E14" s="17">
        <f t="shared" si="3"/>
        <v>1575620.722</v>
      </c>
      <c r="F14" s="17">
        <f t="shared" si="3"/>
        <v>1903364.652</v>
      </c>
      <c r="G14" s="17">
        <f t="shared" si="3"/>
        <v>2231108.583</v>
      </c>
      <c r="H14" s="17">
        <f t="shared" si="3"/>
        <v>2782000.513</v>
      </c>
      <c r="I14" s="17">
        <f t="shared" si="3"/>
        <v>3109744.443</v>
      </c>
      <c r="J14" s="17">
        <f t="shared" si="3"/>
        <v>3431035.041</v>
      </c>
      <c r="K14" s="17">
        <f t="shared" si="3"/>
        <v>3752325.638</v>
      </c>
      <c r="L14" s="17">
        <f t="shared" si="3"/>
        <v>4073616.235</v>
      </c>
      <c r="M14" s="17">
        <f t="shared" si="3"/>
        <v>4394906.832</v>
      </c>
      <c r="N14" s="17">
        <f t="shared" si="3"/>
        <v>4716197.429</v>
      </c>
      <c r="O14" s="17">
        <f t="shared" si="3"/>
        <v>4882856.026</v>
      </c>
      <c r="P14" s="17">
        <f t="shared" si="3"/>
        <v>5488963.623</v>
      </c>
      <c r="Q14" s="17">
        <f t="shared" si="3"/>
        <v>5815286.22</v>
      </c>
      <c r="R14" s="17">
        <f t="shared" si="3"/>
        <v>6141608.817</v>
      </c>
      <c r="S14" s="17">
        <f t="shared" si="3"/>
        <v>6467931.414</v>
      </c>
      <c r="T14" s="17">
        <f t="shared" si="3"/>
        <v>6794254.012</v>
      </c>
      <c r="U14" s="17">
        <f t="shared" si="3"/>
        <v>7119346.609</v>
      </c>
      <c r="V14" s="17">
        <f t="shared" si="3"/>
        <v>7238795.206</v>
      </c>
      <c r="W14" s="17">
        <f t="shared" si="3"/>
        <v>7563887.803</v>
      </c>
      <c r="X14" s="17">
        <f t="shared" si="3"/>
        <v>7888980.4</v>
      </c>
      <c r="Y14" s="17">
        <f t="shared" si="3"/>
        <v>8220526.33</v>
      </c>
    </row>
    <row r="15">
      <c r="A15" s="20"/>
      <c r="B15" s="20"/>
      <c r="C15" s="20"/>
      <c r="D15" s="20"/>
      <c r="E15" s="20"/>
      <c r="F15" s="20"/>
      <c r="G15" s="20"/>
      <c r="H15" s="20"/>
      <c r="I15" s="20"/>
      <c r="J15" s="20"/>
      <c r="K15" s="20"/>
      <c r="L15" s="20"/>
      <c r="M15" s="20"/>
      <c r="N15" s="20"/>
      <c r="O15" s="20"/>
      <c r="P15" s="20"/>
      <c r="Q15" s="20"/>
      <c r="R15" s="20"/>
      <c r="S15" s="20"/>
      <c r="T15" s="20"/>
      <c r="U15" s="20"/>
      <c r="V15" s="20"/>
      <c r="W15" s="20"/>
      <c r="X15" s="20"/>
      <c r="Y15" s="20"/>
    </row>
    <row r="16">
      <c r="A16" s="19" t="s">
        <v>159</v>
      </c>
      <c r="B16" s="20"/>
      <c r="C16" s="20"/>
      <c r="D16" s="20"/>
      <c r="E16" s="20"/>
      <c r="F16" s="20"/>
      <c r="G16" s="20"/>
      <c r="H16" s="20"/>
      <c r="I16" s="20"/>
      <c r="J16" s="20"/>
      <c r="K16" s="20"/>
      <c r="L16" s="20"/>
      <c r="M16" s="20"/>
      <c r="N16" s="20"/>
      <c r="O16" s="20"/>
      <c r="P16" s="20"/>
      <c r="Q16" s="20"/>
      <c r="R16" s="20"/>
      <c r="S16" s="20"/>
      <c r="T16" s="20"/>
      <c r="U16" s="20"/>
      <c r="V16" s="20"/>
      <c r="W16" s="20"/>
      <c r="X16" s="20"/>
      <c r="Y16" s="20"/>
    </row>
    <row r="17">
      <c r="A17" s="20" t="s">
        <v>160</v>
      </c>
      <c r="B17" s="17">
        <f>Capital!B14</f>
        <v>252945</v>
      </c>
      <c r="C17" s="17">
        <f>Capital!C14</f>
        <v>252945</v>
      </c>
      <c r="D17" s="17">
        <f>Capital!D14</f>
        <v>252945</v>
      </c>
      <c r="E17" s="17">
        <f>Capital!E14</f>
        <v>252945</v>
      </c>
      <c r="F17" s="17">
        <f>Capital!F14</f>
        <v>252945</v>
      </c>
      <c r="G17" s="17">
        <f>Capital!G14</f>
        <v>252945</v>
      </c>
      <c r="H17" s="17">
        <f>Capital!H14</f>
        <v>630725</v>
      </c>
      <c r="I17" s="17">
        <f>Capital!I14</f>
        <v>630725</v>
      </c>
      <c r="J17" s="17">
        <f>Capital!J14</f>
        <v>630725</v>
      </c>
      <c r="K17" s="17">
        <f>Capital!K14</f>
        <v>630725</v>
      </c>
      <c r="L17" s="17">
        <f>Capital!L14</f>
        <v>630725</v>
      </c>
      <c r="M17" s="17">
        <f>Capital!M14</f>
        <v>630725</v>
      </c>
      <c r="N17" s="17">
        <f>Capital!N14</f>
        <v>630725</v>
      </c>
      <c r="O17" s="17">
        <f>Capital!O14</f>
        <v>630725</v>
      </c>
      <c r="P17" s="17">
        <f>Capital!P14</f>
        <v>915542</v>
      </c>
      <c r="Q17" s="17">
        <f>Capital!Q14</f>
        <v>915542</v>
      </c>
      <c r="R17" s="17">
        <f>Capital!R14</f>
        <v>915542</v>
      </c>
      <c r="S17" s="17">
        <f>Capital!S14</f>
        <v>915542</v>
      </c>
      <c r="T17" s="17">
        <f>Capital!T14</f>
        <v>915542</v>
      </c>
      <c r="U17" s="17">
        <f>Capital!U14</f>
        <v>915542</v>
      </c>
      <c r="V17" s="17">
        <f>Capital!V14</f>
        <v>915542</v>
      </c>
      <c r="W17" s="17">
        <f>Capital!W14</f>
        <v>915542</v>
      </c>
      <c r="X17" s="17">
        <f>Capital!X14</f>
        <v>915542</v>
      </c>
      <c r="Y17" s="17">
        <f>Capital!Y14</f>
        <v>915542</v>
      </c>
    </row>
    <row r="18">
      <c r="A18" s="19" t="s">
        <v>56</v>
      </c>
      <c r="B18" s="17">
        <f t="shared" ref="B18:Y18" si="4">SUM(B17)</f>
        <v>252945</v>
      </c>
      <c r="C18" s="17">
        <f t="shared" si="4"/>
        <v>252945</v>
      </c>
      <c r="D18" s="17">
        <f t="shared" si="4"/>
        <v>252945</v>
      </c>
      <c r="E18" s="17">
        <f t="shared" si="4"/>
        <v>252945</v>
      </c>
      <c r="F18" s="17">
        <f t="shared" si="4"/>
        <v>252945</v>
      </c>
      <c r="G18" s="17">
        <f t="shared" si="4"/>
        <v>252945</v>
      </c>
      <c r="H18" s="17">
        <f t="shared" si="4"/>
        <v>630725</v>
      </c>
      <c r="I18" s="17">
        <f t="shared" si="4"/>
        <v>630725</v>
      </c>
      <c r="J18" s="17">
        <f t="shared" si="4"/>
        <v>630725</v>
      </c>
      <c r="K18" s="17">
        <f t="shared" si="4"/>
        <v>630725</v>
      </c>
      <c r="L18" s="17">
        <f t="shared" si="4"/>
        <v>630725</v>
      </c>
      <c r="M18" s="17">
        <f t="shared" si="4"/>
        <v>630725</v>
      </c>
      <c r="N18" s="17">
        <f t="shared" si="4"/>
        <v>630725</v>
      </c>
      <c r="O18" s="17">
        <f t="shared" si="4"/>
        <v>630725</v>
      </c>
      <c r="P18" s="17">
        <f t="shared" si="4"/>
        <v>915542</v>
      </c>
      <c r="Q18" s="17">
        <f t="shared" si="4"/>
        <v>915542</v>
      </c>
      <c r="R18" s="17">
        <f t="shared" si="4"/>
        <v>915542</v>
      </c>
      <c r="S18" s="17">
        <f t="shared" si="4"/>
        <v>915542</v>
      </c>
      <c r="T18" s="17">
        <f t="shared" si="4"/>
        <v>915542</v>
      </c>
      <c r="U18" s="17">
        <f t="shared" si="4"/>
        <v>915542</v>
      </c>
      <c r="V18" s="17">
        <f t="shared" si="4"/>
        <v>915542</v>
      </c>
      <c r="W18" s="17">
        <f t="shared" si="4"/>
        <v>915542</v>
      </c>
      <c r="X18" s="17">
        <f t="shared" si="4"/>
        <v>915542</v>
      </c>
      <c r="Y18" s="17">
        <f t="shared" si="4"/>
        <v>915542</v>
      </c>
    </row>
    <row r="19">
      <c r="A19" s="20"/>
      <c r="B19" s="20"/>
      <c r="C19" s="20"/>
      <c r="D19" s="20"/>
      <c r="E19" s="20"/>
      <c r="F19" s="20"/>
      <c r="G19" s="20"/>
      <c r="H19" s="20"/>
      <c r="I19" s="20"/>
      <c r="J19" s="20"/>
      <c r="K19" s="20"/>
      <c r="L19" s="20"/>
      <c r="M19" s="20"/>
      <c r="N19" s="20"/>
      <c r="O19" s="20"/>
      <c r="P19" s="20"/>
      <c r="Q19" s="20"/>
      <c r="R19" s="20"/>
      <c r="S19" s="20"/>
      <c r="T19" s="20"/>
      <c r="U19" s="20"/>
      <c r="V19" s="20"/>
      <c r="W19" s="20"/>
      <c r="X19" s="20"/>
      <c r="Y19" s="20"/>
    </row>
    <row r="20">
      <c r="A20" s="19" t="s">
        <v>161</v>
      </c>
      <c r="B20" s="20"/>
      <c r="C20" s="20"/>
      <c r="D20" s="20"/>
      <c r="E20" s="20"/>
      <c r="F20" s="20"/>
      <c r="G20" s="20"/>
      <c r="H20" s="20"/>
      <c r="I20" s="20"/>
      <c r="J20" s="20"/>
      <c r="K20" s="20"/>
      <c r="L20" s="20"/>
      <c r="M20" s="20"/>
      <c r="N20" s="20"/>
      <c r="O20" s="20"/>
      <c r="P20" s="20"/>
      <c r="Q20" s="20"/>
      <c r="R20" s="20"/>
      <c r="S20" s="20"/>
      <c r="T20" s="20"/>
      <c r="U20" s="20"/>
      <c r="V20" s="20"/>
      <c r="W20" s="20"/>
      <c r="X20" s="20"/>
      <c r="Y20" s="20"/>
    </row>
    <row r="21">
      <c r="A21" s="20" t="s">
        <v>162</v>
      </c>
      <c r="B21" s="17">
        <v>0.0</v>
      </c>
      <c r="C21" s="17">
        <f t="shared" ref="C21:Y21" si="5">B24</f>
        <v>331643.9304</v>
      </c>
      <c r="D21" s="17">
        <f t="shared" si="5"/>
        <v>663287.8609</v>
      </c>
      <c r="E21" s="17">
        <f t="shared" si="5"/>
        <v>994931.7913</v>
      </c>
      <c r="F21" s="17">
        <f t="shared" si="5"/>
        <v>1322675.722</v>
      </c>
      <c r="G21" s="17">
        <f t="shared" si="5"/>
        <v>1650419.652</v>
      </c>
      <c r="H21" s="17">
        <f t="shared" si="5"/>
        <v>1978163.583</v>
      </c>
      <c r="I21" s="17">
        <f t="shared" si="5"/>
        <v>2151275.513</v>
      </c>
      <c r="J21" s="17">
        <f t="shared" si="5"/>
        <v>2479019.443</v>
      </c>
      <c r="K21" s="17">
        <f t="shared" si="5"/>
        <v>2800310.041</v>
      </c>
      <c r="L21" s="17">
        <f t="shared" si="5"/>
        <v>3121600.638</v>
      </c>
      <c r="M21" s="17">
        <f t="shared" si="5"/>
        <v>3442891.235</v>
      </c>
      <c r="N21" s="17">
        <f t="shared" si="5"/>
        <v>3764181.832</v>
      </c>
      <c r="O21" s="17">
        <f t="shared" si="5"/>
        <v>4085472.429</v>
      </c>
      <c r="P21" s="17">
        <f t="shared" si="5"/>
        <v>4252131.026</v>
      </c>
      <c r="Q21" s="17">
        <f t="shared" si="5"/>
        <v>4573421.623</v>
      </c>
      <c r="R21" s="17">
        <f t="shared" si="5"/>
        <v>4899744.22</v>
      </c>
      <c r="S21" s="17">
        <f t="shared" si="5"/>
        <v>5226066.817</v>
      </c>
      <c r="T21" s="17">
        <f t="shared" si="5"/>
        <v>5552389.414</v>
      </c>
      <c r="U21" s="17">
        <f t="shared" si="5"/>
        <v>5878712.012</v>
      </c>
      <c r="V21" s="17">
        <f t="shared" si="5"/>
        <v>6203804.609</v>
      </c>
      <c r="W21" s="17">
        <f t="shared" si="5"/>
        <v>6323253.206</v>
      </c>
      <c r="X21" s="17">
        <f t="shared" si="5"/>
        <v>6648345.803</v>
      </c>
      <c r="Y21" s="17">
        <f t="shared" si="5"/>
        <v>6973438.4</v>
      </c>
    </row>
    <row r="22">
      <c r="A22" s="20" t="s">
        <v>163</v>
      </c>
      <c r="B22" s="17">
        <f>'Sales and Costs'!B30</f>
        <v>331643.9304</v>
      </c>
      <c r="C22" s="17">
        <f>'Sales and Costs'!C30</f>
        <v>331643.9304</v>
      </c>
      <c r="D22" s="17">
        <f>'Sales and Costs'!D30</f>
        <v>331643.9304</v>
      </c>
      <c r="E22" s="17">
        <f>'Sales and Costs'!E30</f>
        <v>327743.9304</v>
      </c>
      <c r="F22" s="17">
        <f>'Sales and Costs'!F30</f>
        <v>327743.9304</v>
      </c>
      <c r="G22" s="17">
        <f>'Sales and Costs'!G30</f>
        <v>327743.9304</v>
      </c>
      <c r="H22" s="17">
        <f>'Sales and Costs'!H30</f>
        <v>327743.9304</v>
      </c>
      <c r="I22" s="17">
        <f>'Sales and Costs'!I30</f>
        <v>327743.9304</v>
      </c>
      <c r="J22" s="17">
        <f>'Sales and Costs'!J30</f>
        <v>321290.5971</v>
      </c>
      <c r="K22" s="17">
        <f>'Sales and Costs'!K30</f>
        <v>321290.5971</v>
      </c>
      <c r="L22" s="17">
        <f>'Sales and Costs'!L30</f>
        <v>321290.5971</v>
      </c>
      <c r="M22" s="17">
        <f>'Sales and Costs'!M30</f>
        <v>321290.5971</v>
      </c>
      <c r="N22" s="17">
        <f>'Sales and Costs'!N30</f>
        <v>321290.5971</v>
      </c>
      <c r="O22" s="17">
        <f>'Sales and Costs'!O30</f>
        <v>321290.5971</v>
      </c>
      <c r="P22" s="17">
        <f>'Sales and Costs'!P30</f>
        <v>321290.5971</v>
      </c>
      <c r="Q22" s="17">
        <f>'Sales and Costs'!Q30</f>
        <v>326322.5971</v>
      </c>
      <c r="R22" s="17">
        <f>'Sales and Costs'!R30</f>
        <v>326322.5971</v>
      </c>
      <c r="S22" s="17">
        <f>'Sales and Costs'!S30</f>
        <v>326322.5971</v>
      </c>
      <c r="T22" s="17">
        <f>'Sales and Costs'!T30</f>
        <v>326322.5971</v>
      </c>
      <c r="U22" s="17">
        <f>'Sales and Costs'!U30</f>
        <v>325092.5971</v>
      </c>
      <c r="V22" s="17">
        <f>'Sales and Costs'!V30</f>
        <v>325092.5971</v>
      </c>
      <c r="W22" s="17">
        <f>'Sales and Costs'!W30</f>
        <v>325092.5971</v>
      </c>
      <c r="X22" s="17">
        <f>'Sales and Costs'!X30</f>
        <v>325092.5971</v>
      </c>
      <c r="Y22" s="17">
        <f>'Sales and Costs'!Y30</f>
        <v>331545.9304</v>
      </c>
    </row>
    <row r="23">
      <c r="A23" s="20" t="s">
        <v>164</v>
      </c>
      <c r="B23" s="17">
        <f>Capital!B18</f>
        <v>0</v>
      </c>
      <c r="C23" s="17">
        <f>Capital!C18</f>
        <v>0</v>
      </c>
      <c r="D23" s="17">
        <f>Capital!D18</f>
        <v>0</v>
      </c>
      <c r="E23" s="17">
        <f>Capital!E18</f>
        <v>0</v>
      </c>
      <c r="F23" s="17">
        <f>Capital!F18</f>
        <v>0</v>
      </c>
      <c r="G23" s="17">
        <f>Capital!G18</f>
        <v>0</v>
      </c>
      <c r="H23" s="17">
        <f>Capital!H18</f>
        <v>154632</v>
      </c>
      <c r="I23" s="17">
        <f>Capital!I18</f>
        <v>0</v>
      </c>
      <c r="J23" s="17">
        <f>Capital!J18</f>
        <v>0</v>
      </c>
      <c r="K23" s="17">
        <f>Capital!K18</f>
        <v>0</v>
      </c>
      <c r="L23" s="17">
        <f>Capital!L18</f>
        <v>0</v>
      </c>
      <c r="M23" s="17">
        <f>Capital!M18</f>
        <v>0</v>
      </c>
      <c r="N23" s="17">
        <f>Capital!N18</f>
        <v>0</v>
      </c>
      <c r="O23" s="17">
        <f>Capital!O18</f>
        <v>154632</v>
      </c>
      <c r="P23" s="17">
        <f>Capital!P18</f>
        <v>0</v>
      </c>
      <c r="Q23" s="17">
        <f>Capital!Q18</f>
        <v>0</v>
      </c>
      <c r="R23" s="17">
        <f>Capital!R18</f>
        <v>0</v>
      </c>
      <c r="S23" s="17">
        <f>Capital!S18</f>
        <v>0</v>
      </c>
      <c r="T23" s="17">
        <f>Capital!T18</f>
        <v>0</v>
      </c>
      <c r="U23" s="17">
        <f>Capital!U18</f>
        <v>0</v>
      </c>
      <c r="V23" s="17">
        <f>Capital!V18</f>
        <v>205644</v>
      </c>
      <c r="W23" s="17">
        <f>Capital!W18</f>
        <v>0</v>
      </c>
      <c r="X23" s="17">
        <f>Capital!X18</f>
        <v>0</v>
      </c>
      <c r="Y23" s="17">
        <f>Capital!Y18</f>
        <v>0</v>
      </c>
    </row>
    <row r="24">
      <c r="A24" s="20" t="s">
        <v>161</v>
      </c>
      <c r="B24" s="17">
        <f t="shared" ref="B24:Y24" si="6">B21+B22-B23</f>
        <v>331643.9304</v>
      </c>
      <c r="C24" s="17">
        <f t="shared" si="6"/>
        <v>663287.8609</v>
      </c>
      <c r="D24" s="17">
        <f t="shared" si="6"/>
        <v>994931.7913</v>
      </c>
      <c r="E24" s="17">
        <f t="shared" si="6"/>
        <v>1322675.722</v>
      </c>
      <c r="F24" s="17">
        <f t="shared" si="6"/>
        <v>1650419.652</v>
      </c>
      <c r="G24" s="17">
        <f t="shared" si="6"/>
        <v>1978163.583</v>
      </c>
      <c r="H24" s="17">
        <f t="shared" si="6"/>
        <v>2151275.513</v>
      </c>
      <c r="I24" s="17">
        <f t="shared" si="6"/>
        <v>2479019.443</v>
      </c>
      <c r="J24" s="17">
        <f t="shared" si="6"/>
        <v>2800310.041</v>
      </c>
      <c r="K24" s="17">
        <f t="shared" si="6"/>
        <v>3121600.638</v>
      </c>
      <c r="L24" s="17">
        <f t="shared" si="6"/>
        <v>3442891.235</v>
      </c>
      <c r="M24" s="17">
        <f t="shared" si="6"/>
        <v>3764181.832</v>
      </c>
      <c r="N24" s="17">
        <f t="shared" si="6"/>
        <v>4085472.429</v>
      </c>
      <c r="O24" s="17">
        <f t="shared" si="6"/>
        <v>4252131.026</v>
      </c>
      <c r="P24" s="17">
        <f t="shared" si="6"/>
        <v>4573421.623</v>
      </c>
      <c r="Q24" s="17">
        <f t="shared" si="6"/>
        <v>4899744.22</v>
      </c>
      <c r="R24" s="17">
        <f t="shared" si="6"/>
        <v>5226066.817</v>
      </c>
      <c r="S24" s="17">
        <f t="shared" si="6"/>
        <v>5552389.414</v>
      </c>
      <c r="T24" s="17">
        <f t="shared" si="6"/>
        <v>5878712.012</v>
      </c>
      <c r="U24" s="17">
        <f t="shared" si="6"/>
        <v>6203804.609</v>
      </c>
      <c r="V24" s="17">
        <f t="shared" si="6"/>
        <v>6323253.206</v>
      </c>
      <c r="W24" s="17">
        <f t="shared" si="6"/>
        <v>6648345.803</v>
      </c>
      <c r="X24" s="17">
        <f t="shared" si="6"/>
        <v>6973438.4</v>
      </c>
      <c r="Y24" s="17">
        <f t="shared" si="6"/>
        <v>7304984.33</v>
      </c>
    </row>
    <row r="25">
      <c r="A25" s="20"/>
      <c r="B25" s="20"/>
      <c r="C25" s="20"/>
      <c r="D25" s="20"/>
      <c r="E25" s="20"/>
      <c r="F25" s="20"/>
      <c r="G25" s="20"/>
      <c r="H25" s="20"/>
      <c r="I25" s="20"/>
      <c r="J25" s="20"/>
      <c r="K25" s="20"/>
      <c r="L25" s="20"/>
      <c r="M25" s="20"/>
      <c r="N25" s="20"/>
      <c r="O25" s="20"/>
      <c r="P25" s="20"/>
      <c r="Q25" s="20"/>
      <c r="R25" s="20"/>
      <c r="S25" s="20"/>
      <c r="T25" s="20"/>
      <c r="U25" s="20"/>
      <c r="V25" s="20"/>
      <c r="W25" s="20"/>
      <c r="X25" s="20"/>
      <c r="Y25" s="20"/>
    </row>
    <row r="26">
      <c r="A26" s="19" t="s">
        <v>165</v>
      </c>
      <c r="B26" s="17">
        <f t="shared" ref="B26:Y26" si="7">B18+B24</f>
        <v>584588.9304</v>
      </c>
      <c r="C26" s="17">
        <f t="shared" si="7"/>
        <v>916232.8609</v>
      </c>
      <c r="D26" s="17">
        <f t="shared" si="7"/>
        <v>1247876.791</v>
      </c>
      <c r="E26" s="17">
        <f t="shared" si="7"/>
        <v>1575620.722</v>
      </c>
      <c r="F26" s="17">
        <f t="shared" si="7"/>
        <v>1903364.652</v>
      </c>
      <c r="G26" s="17">
        <f t="shared" si="7"/>
        <v>2231108.583</v>
      </c>
      <c r="H26" s="17">
        <f t="shared" si="7"/>
        <v>2782000.513</v>
      </c>
      <c r="I26" s="17">
        <f t="shared" si="7"/>
        <v>3109744.443</v>
      </c>
      <c r="J26" s="17">
        <f t="shared" si="7"/>
        <v>3431035.041</v>
      </c>
      <c r="K26" s="17">
        <f t="shared" si="7"/>
        <v>3752325.638</v>
      </c>
      <c r="L26" s="17">
        <f t="shared" si="7"/>
        <v>4073616.235</v>
      </c>
      <c r="M26" s="17">
        <f t="shared" si="7"/>
        <v>4394906.832</v>
      </c>
      <c r="N26" s="17">
        <f t="shared" si="7"/>
        <v>4716197.429</v>
      </c>
      <c r="O26" s="17">
        <f t="shared" si="7"/>
        <v>4882856.026</v>
      </c>
      <c r="P26" s="17">
        <f t="shared" si="7"/>
        <v>5488963.623</v>
      </c>
      <c r="Q26" s="17">
        <f t="shared" si="7"/>
        <v>5815286.22</v>
      </c>
      <c r="R26" s="17">
        <f t="shared" si="7"/>
        <v>6141608.817</v>
      </c>
      <c r="S26" s="17">
        <f t="shared" si="7"/>
        <v>6467931.414</v>
      </c>
      <c r="T26" s="17">
        <f t="shared" si="7"/>
        <v>6794254.012</v>
      </c>
      <c r="U26" s="17">
        <f t="shared" si="7"/>
        <v>7119346.609</v>
      </c>
      <c r="V26" s="17">
        <f t="shared" si="7"/>
        <v>7238795.206</v>
      </c>
      <c r="W26" s="17">
        <f t="shared" si="7"/>
        <v>7563887.803</v>
      </c>
      <c r="X26" s="17">
        <f t="shared" si="7"/>
        <v>7888980.4</v>
      </c>
      <c r="Y26" s="17">
        <f t="shared" si="7"/>
        <v>8220526.33</v>
      </c>
    </row>
    <row r="27">
      <c r="A27" s="20"/>
      <c r="B27" s="20"/>
      <c r="C27" s="20"/>
      <c r="D27" s="20"/>
      <c r="E27" s="20"/>
      <c r="F27" s="20"/>
      <c r="G27" s="20"/>
      <c r="H27" s="20"/>
      <c r="I27" s="20"/>
      <c r="J27" s="20"/>
      <c r="K27" s="20"/>
      <c r="L27" s="20"/>
      <c r="M27" s="20"/>
      <c r="N27" s="20"/>
      <c r="O27" s="20"/>
      <c r="P27" s="20"/>
      <c r="Q27" s="20"/>
      <c r="R27" s="20"/>
      <c r="S27" s="20"/>
      <c r="T27" s="20"/>
      <c r="U27" s="20"/>
      <c r="V27" s="20"/>
      <c r="W27" s="20"/>
      <c r="X27" s="20"/>
      <c r="Y27" s="20"/>
    </row>
    <row r="28">
      <c r="A28" s="19" t="s">
        <v>166</v>
      </c>
      <c r="B28" s="17">
        <f t="shared" ref="B28:Y28" si="8">B14-B26</f>
        <v>-0.0000000001164153218</v>
      </c>
      <c r="C28" s="17">
        <f t="shared" si="8"/>
        <v>-0.0000000002328306437</v>
      </c>
      <c r="D28" s="17">
        <f t="shared" si="8"/>
        <v>-0.0000000002328306437</v>
      </c>
      <c r="E28" s="17">
        <f t="shared" si="8"/>
        <v>-0.0000000004656612873</v>
      </c>
      <c r="F28" s="17">
        <f t="shared" si="8"/>
        <v>0</v>
      </c>
      <c r="G28" s="17">
        <f t="shared" si="8"/>
        <v>0</v>
      </c>
      <c r="H28" s="17">
        <f t="shared" si="8"/>
        <v>0</v>
      </c>
      <c r="I28" s="17">
        <f t="shared" si="8"/>
        <v>0.0000000004656612873</v>
      </c>
      <c r="J28" s="17">
        <f t="shared" si="8"/>
        <v>0</v>
      </c>
      <c r="K28" s="17">
        <f t="shared" si="8"/>
        <v>0.0000000009313225746</v>
      </c>
      <c r="L28" s="17">
        <f t="shared" si="8"/>
        <v>0.0000000009313225746</v>
      </c>
      <c r="M28" s="17">
        <f t="shared" si="8"/>
        <v>0.0000000009313225746</v>
      </c>
      <c r="N28" s="17">
        <f t="shared" si="8"/>
        <v>0.000000001862645149</v>
      </c>
      <c r="O28" s="17">
        <f t="shared" si="8"/>
        <v>0.0000000009313225746</v>
      </c>
      <c r="P28" s="17">
        <f t="shared" si="8"/>
        <v>0.000000001862645149</v>
      </c>
      <c r="Q28" s="17">
        <f t="shared" si="8"/>
        <v>0.000000001862645149</v>
      </c>
      <c r="R28" s="17">
        <f t="shared" si="8"/>
        <v>0.000000001862645149</v>
      </c>
      <c r="S28" s="17">
        <f t="shared" si="8"/>
        <v>0.0000000009313225746</v>
      </c>
      <c r="T28" s="17">
        <f t="shared" si="8"/>
        <v>0.000000001862645149</v>
      </c>
      <c r="U28" s="17">
        <f t="shared" si="8"/>
        <v>0.000000002793967724</v>
      </c>
      <c r="V28" s="17">
        <f t="shared" si="8"/>
        <v>0.000000001862645149</v>
      </c>
      <c r="W28" s="17">
        <f t="shared" si="8"/>
        <v>0.000000002793967724</v>
      </c>
      <c r="X28" s="17">
        <f t="shared" si="8"/>
        <v>0.000000003725290298</v>
      </c>
      <c r="Y28" s="17">
        <f t="shared" si="8"/>
        <v>0.000000004656612873</v>
      </c>
    </row>
    <row r="29">
      <c r="A29" s="20"/>
      <c r="B29" s="20"/>
      <c r="C29" s="20"/>
      <c r="D29" s="20"/>
      <c r="E29" s="20"/>
      <c r="F29" s="20"/>
      <c r="G29" s="20"/>
      <c r="H29" s="20"/>
      <c r="I29" s="20"/>
      <c r="J29" s="20"/>
      <c r="K29" s="20"/>
      <c r="L29" s="20"/>
      <c r="M29" s="20"/>
      <c r="N29" s="20"/>
      <c r="O29" s="20"/>
      <c r="P29" s="20"/>
      <c r="Q29" s="20"/>
      <c r="R29" s="20"/>
      <c r="S29" s="20"/>
      <c r="T29" s="7"/>
      <c r="U29" s="7"/>
      <c r="V29" s="7"/>
      <c r="W29" s="7"/>
      <c r="X29" s="7"/>
      <c r="Y29" s="7"/>
    </row>
    <row r="30">
      <c r="A30" s="7"/>
      <c r="B30" s="7"/>
      <c r="C30" s="7"/>
      <c r="D30" s="7"/>
      <c r="E30" s="7"/>
      <c r="F30" s="7"/>
      <c r="G30" s="7"/>
      <c r="H30" s="7"/>
      <c r="I30" s="7"/>
      <c r="J30" s="7"/>
      <c r="K30" s="7"/>
      <c r="L30" s="7"/>
      <c r="M30" s="7"/>
      <c r="N30" s="7"/>
      <c r="O30" s="7"/>
      <c r="P30" s="7"/>
      <c r="Q30" s="7"/>
      <c r="R30" s="7"/>
      <c r="S30" s="7"/>
      <c r="T30" s="7"/>
      <c r="U30" s="7"/>
      <c r="V30" s="7"/>
      <c r="W30" s="7"/>
      <c r="X30" s="7"/>
      <c r="Y30" s="7"/>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9" t="s">
        <v>16</v>
      </c>
      <c r="B1" s="9" t="s">
        <v>17</v>
      </c>
      <c r="C1" s="9" t="s">
        <v>18</v>
      </c>
      <c r="D1" s="9" t="s">
        <v>19</v>
      </c>
      <c r="E1" s="9" t="s">
        <v>20</v>
      </c>
      <c r="F1" s="9" t="s">
        <v>21</v>
      </c>
      <c r="G1" s="9" t="s">
        <v>22</v>
      </c>
      <c r="H1" s="9" t="s">
        <v>23</v>
      </c>
    </row>
    <row r="2">
      <c r="A2" s="7" t="s">
        <v>24</v>
      </c>
      <c r="B2" s="10" t="s">
        <v>25</v>
      </c>
      <c r="C2" s="10" t="s">
        <v>26</v>
      </c>
      <c r="D2" s="11">
        <v>1.0</v>
      </c>
      <c r="E2" s="12">
        <v>180000.0</v>
      </c>
      <c r="F2" s="12">
        <v>23.0</v>
      </c>
      <c r="G2" s="11">
        <f t="shared" ref="G2:G4" si="1">D2+F2</f>
        <v>24</v>
      </c>
      <c r="H2" s="11">
        <f t="shared" ref="H2:H4" si="2">E2/F2*F2</f>
        <v>180000</v>
      </c>
    </row>
    <row r="3">
      <c r="A3" s="7" t="s">
        <v>27</v>
      </c>
      <c r="B3" s="10" t="s">
        <v>28</v>
      </c>
      <c r="C3" s="10" t="s">
        <v>29</v>
      </c>
      <c r="D3" s="12">
        <v>4.0</v>
      </c>
      <c r="E3" s="12">
        <v>78000.0</v>
      </c>
      <c r="F3" s="12">
        <v>16.0</v>
      </c>
      <c r="G3" s="11">
        <f t="shared" si="1"/>
        <v>20</v>
      </c>
      <c r="H3" s="11">
        <f t="shared" si="2"/>
        <v>78000</v>
      </c>
    </row>
    <row r="4">
      <c r="A4" s="7" t="s">
        <v>30</v>
      </c>
      <c r="B4" s="10" t="s">
        <v>25</v>
      </c>
      <c r="C4" s="10" t="s">
        <v>26</v>
      </c>
      <c r="D4" s="12">
        <v>24.0</v>
      </c>
      <c r="E4" s="12">
        <v>180000.0</v>
      </c>
      <c r="F4" s="12">
        <v>23.0</v>
      </c>
      <c r="G4" s="11">
        <f t="shared" si="1"/>
        <v>47</v>
      </c>
      <c r="H4" s="11">
        <f t="shared" si="2"/>
        <v>180000</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5" width="7.63"/>
  </cols>
  <sheetData>
    <row r="1">
      <c r="A1" s="13"/>
      <c r="B1" s="14" t="s">
        <v>31</v>
      </c>
      <c r="C1" s="14" t="s">
        <v>32</v>
      </c>
      <c r="D1" s="14" t="s">
        <v>33</v>
      </c>
      <c r="E1" s="14" t="s">
        <v>34</v>
      </c>
      <c r="F1" s="14" t="s">
        <v>35</v>
      </c>
      <c r="G1" s="14" t="s">
        <v>36</v>
      </c>
      <c r="H1" s="14" t="s">
        <v>37</v>
      </c>
      <c r="I1" s="14" t="s">
        <v>38</v>
      </c>
      <c r="J1" s="14" t="s">
        <v>39</v>
      </c>
      <c r="K1" s="14" t="s">
        <v>40</v>
      </c>
      <c r="L1" s="14" t="s">
        <v>41</v>
      </c>
      <c r="M1" s="14" t="s">
        <v>42</v>
      </c>
      <c r="N1" s="14" t="s">
        <v>43</v>
      </c>
      <c r="O1" s="14" t="s">
        <v>44</v>
      </c>
      <c r="P1" s="14" t="s">
        <v>45</v>
      </c>
      <c r="Q1" s="14" t="s">
        <v>46</v>
      </c>
      <c r="R1" s="14" t="s">
        <v>47</v>
      </c>
      <c r="S1" s="14" t="s">
        <v>48</v>
      </c>
      <c r="T1" s="14" t="s">
        <v>49</v>
      </c>
      <c r="U1" s="14" t="s">
        <v>50</v>
      </c>
      <c r="V1" s="14" t="s">
        <v>51</v>
      </c>
      <c r="W1" s="14" t="s">
        <v>52</v>
      </c>
      <c r="X1" s="14" t="s">
        <v>53</v>
      </c>
      <c r="Y1" s="14" t="s">
        <v>54</v>
      </c>
    </row>
    <row r="2">
      <c r="A2" s="15" t="s">
        <v>55</v>
      </c>
      <c r="B2" s="7"/>
      <c r="C2" s="7"/>
      <c r="D2" s="7"/>
      <c r="E2" s="7"/>
      <c r="F2" s="7"/>
      <c r="G2" s="7"/>
      <c r="H2" s="7"/>
      <c r="I2" s="7"/>
      <c r="J2" s="7"/>
      <c r="K2" s="7"/>
      <c r="L2" s="7"/>
      <c r="M2" s="7"/>
      <c r="N2" s="7"/>
      <c r="O2" s="7"/>
      <c r="P2" s="7"/>
      <c r="Q2" s="7"/>
      <c r="R2" s="7"/>
      <c r="S2" s="7"/>
      <c r="T2" s="7"/>
      <c r="U2" s="7"/>
      <c r="V2" s="7"/>
      <c r="W2" s="7"/>
      <c r="X2" s="7"/>
      <c r="Y2" s="7"/>
    </row>
    <row r="3">
      <c r="A3" s="7" t="str">
        <f>FAR!B2</f>
        <v>Shelf</v>
      </c>
      <c r="B3" s="11">
        <v>0.0</v>
      </c>
      <c r="C3" s="11">
        <f t="shared" ref="C3:Y3" si="1">B19</f>
        <v>180000</v>
      </c>
      <c r="D3" s="11">
        <f t="shared" si="1"/>
        <v>180000</v>
      </c>
      <c r="E3" s="11">
        <f t="shared" si="1"/>
        <v>180000</v>
      </c>
      <c r="F3" s="11">
        <f t="shared" si="1"/>
        <v>180000</v>
      </c>
      <c r="G3" s="11">
        <f t="shared" si="1"/>
        <v>180000</v>
      </c>
      <c r="H3" s="11">
        <f t="shared" si="1"/>
        <v>180000</v>
      </c>
      <c r="I3" s="11">
        <f t="shared" si="1"/>
        <v>180000</v>
      </c>
      <c r="J3" s="11">
        <f t="shared" si="1"/>
        <v>180000</v>
      </c>
      <c r="K3" s="11">
        <f t="shared" si="1"/>
        <v>180000</v>
      </c>
      <c r="L3" s="11">
        <f t="shared" si="1"/>
        <v>180000</v>
      </c>
      <c r="M3" s="11">
        <f t="shared" si="1"/>
        <v>180000</v>
      </c>
      <c r="N3" s="11">
        <f t="shared" si="1"/>
        <v>180000</v>
      </c>
      <c r="O3" s="11">
        <f t="shared" si="1"/>
        <v>180000</v>
      </c>
      <c r="P3" s="11">
        <f t="shared" si="1"/>
        <v>180000</v>
      </c>
      <c r="Q3" s="11">
        <f t="shared" si="1"/>
        <v>180000</v>
      </c>
      <c r="R3" s="11">
        <f t="shared" si="1"/>
        <v>180000</v>
      </c>
      <c r="S3" s="11">
        <f t="shared" si="1"/>
        <v>180000</v>
      </c>
      <c r="T3" s="11">
        <f t="shared" si="1"/>
        <v>180000</v>
      </c>
      <c r="U3" s="11">
        <f t="shared" si="1"/>
        <v>180000</v>
      </c>
      <c r="V3" s="11">
        <f t="shared" si="1"/>
        <v>180000</v>
      </c>
      <c r="W3" s="11">
        <f t="shared" si="1"/>
        <v>180000</v>
      </c>
      <c r="X3" s="11">
        <f t="shared" si="1"/>
        <v>180000</v>
      </c>
      <c r="Y3" s="11">
        <f t="shared" si="1"/>
        <v>180000</v>
      </c>
    </row>
    <row r="4">
      <c r="A4" s="7" t="str">
        <f>FAR!B3</f>
        <v>AC</v>
      </c>
      <c r="B4" s="11">
        <v>0.0</v>
      </c>
      <c r="C4" s="11">
        <f t="shared" ref="C4:Y4" si="2">B20</f>
        <v>0</v>
      </c>
      <c r="D4" s="11">
        <f t="shared" si="2"/>
        <v>0</v>
      </c>
      <c r="E4" s="11">
        <f t="shared" si="2"/>
        <v>0</v>
      </c>
      <c r="F4" s="11">
        <f t="shared" si="2"/>
        <v>78000</v>
      </c>
      <c r="G4" s="11">
        <f t="shared" si="2"/>
        <v>78000</v>
      </c>
      <c r="H4" s="11">
        <f t="shared" si="2"/>
        <v>78000</v>
      </c>
      <c r="I4" s="11">
        <f t="shared" si="2"/>
        <v>78000</v>
      </c>
      <c r="J4" s="11">
        <f t="shared" si="2"/>
        <v>78000</v>
      </c>
      <c r="K4" s="11">
        <f t="shared" si="2"/>
        <v>78000</v>
      </c>
      <c r="L4" s="11">
        <f t="shared" si="2"/>
        <v>78000</v>
      </c>
      <c r="M4" s="11">
        <f t="shared" si="2"/>
        <v>78000</v>
      </c>
      <c r="N4" s="11">
        <f t="shared" si="2"/>
        <v>78000</v>
      </c>
      <c r="O4" s="11">
        <f t="shared" si="2"/>
        <v>78000</v>
      </c>
      <c r="P4" s="11">
        <f t="shared" si="2"/>
        <v>78000</v>
      </c>
      <c r="Q4" s="11">
        <f t="shared" si="2"/>
        <v>78000</v>
      </c>
      <c r="R4" s="11">
        <f t="shared" si="2"/>
        <v>78000</v>
      </c>
      <c r="S4" s="11">
        <f t="shared" si="2"/>
        <v>78000</v>
      </c>
      <c r="T4" s="11">
        <f t="shared" si="2"/>
        <v>78000</v>
      </c>
      <c r="U4" s="11">
        <f t="shared" si="2"/>
        <v>78000</v>
      </c>
      <c r="V4" s="11">
        <f t="shared" si="2"/>
        <v>0</v>
      </c>
      <c r="W4" s="11">
        <f t="shared" si="2"/>
        <v>0</v>
      </c>
      <c r="X4" s="11">
        <f t="shared" si="2"/>
        <v>0</v>
      </c>
      <c r="Y4" s="11">
        <f t="shared" si="2"/>
        <v>0</v>
      </c>
    </row>
    <row r="5">
      <c r="A5" s="16" t="s">
        <v>56</v>
      </c>
      <c r="B5" s="11">
        <f t="shared" ref="B5:C5" si="3">SUM(B3:B4)</f>
        <v>0</v>
      </c>
      <c r="C5" s="11">
        <f t="shared" si="3"/>
        <v>180000</v>
      </c>
      <c r="D5" s="11">
        <f t="shared" ref="D5:Y5" si="4">SUM(D3)</f>
        <v>180000</v>
      </c>
      <c r="E5" s="11">
        <f t="shared" si="4"/>
        <v>180000</v>
      </c>
      <c r="F5" s="11">
        <f t="shared" si="4"/>
        <v>180000</v>
      </c>
      <c r="G5" s="11">
        <f t="shared" si="4"/>
        <v>180000</v>
      </c>
      <c r="H5" s="11">
        <f t="shared" si="4"/>
        <v>180000</v>
      </c>
      <c r="I5" s="11">
        <f t="shared" si="4"/>
        <v>180000</v>
      </c>
      <c r="J5" s="11">
        <f t="shared" si="4"/>
        <v>180000</v>
      </c>
      <c r="K5" s="11">
        <f t="shared" si="4"/>
        <v>180000</v>
      </c>
      <c r="L5" s="11">
        <f t="shared" si="4"/>
        <v>180000</v>
      </c>
      <c r="M5" s="11">
        <f t="shared" si="4"/>
        <v>180000</v>
      </c>
      <c r="N5" s="11">
        <f t="shared" si="4"/>
        <v>180000</v>
      </c>
      <c r="O5" s="11">
        <f t="shared" si="4"/>
        <v>180000</v>
      </c>
      <c r="P5" s="11">
        <f t="shared" si="4"/>
        <v>180000</v>
      </c>
      <c r="Q5" s="11">
        <f t="shared" si="4"/>
        <v>180000</v>
      </c>
      <c r="R5" s="11">
        <f t="shared" si="4"/>
        <v>180000</v>
      </c>
      <c r="S5" s="11">
        <f t="shared" si="4"/>
        <v>180000</v>
      </c>
      <c r="T5" s="11">
        <f t="shared" si="4"/>
        <v>180000</v>
      </c>
      <c r="U5" s="11">
        <f t="shared" si="4"/>
        <v>180000</v>
      </c>
      <c r="V5" s="11">
        <f t="shared" si="4"/>
        <v>180000</v>
      </c>
      <c r="W5" s="11">
        <f t="shared" si="4"/>
        <v>180000</v>
      </c>
      <c r="X5" s="11">
        <f t="shared" si="4"/>
        <v>180000</v>
      </c>
      <c r="Y5" s="11">
        <f t="shared" si="4"/>
        <v>180000</v>
      </c>
    </row>
    <row r="6">
      <c r="A6" s="7"/>
      <c r="B6" s="7"/>
      <c r="C6" s="7"/>
      <c r="D6" s="7"/>
      <c r="E6" s="7"/>
      <c r="F6" s="7"/>
      <c r="G6" s="7"/>
      <c r="H6" s="7"/>
      <c r="I6" s="7"/>
      <c r="J6" s="7"/>
      <c r="K6" s="7"/>
      <c r="L6" s="7"/>
      <c r="M6" s="7"/>
      <c r="N6" s="7"/>
      <c r="O6" s="7"/>
      <c r="P6" s="7"/>
      <c r="Q6" s="7"/>
      <c r="R6" s="7"/>
      <c r="S6" s="7"/>
      <c r="T6" s="7"/>
      <c r="U6" s="7"/>
      <c r="V6" s="7"/>
      <c r="W6" s="7"/>
      <c r="X6" s="7"/>
      <c r="Y6" s="7"/>
    </row>
    <row r="7">
      <c r="A7" s="16" t="s">
        <v>57</v>
      </c>
      <c r="B7" s="7"/>
      <c r="C7" s="7"/>
      <c r="D7" s="7"/>
      <c r="E7" s="7"/>
      <c r="F7" s="7"/>
      <c r="G7" s="7"/>
      <c r="H7" s="7"/>
      <c r="I7" s="7"/>
      <c r="J7" s="7"/>
      <c r="K7" s="7"/>
      <c r="L7" s="7"/>
      <c r="M7" s="7"/>
      <c r="N7" s="7"/>
      <c r="O7" s="7"/>
      <c r="P7" s="7"/>
      <c r="Q7" s="7"/>
      <c r="R7" s="7"/>
      <c r="S7" s="7"/>
      <c r="T7" s="7"/>
      <c r="U7" s="7"/>
      <c r="V7" s="7"/>
      <c r="W7" s="7"/>
      <c r="X7" s="7"/>
      <c r="Y7" s="7"/>
    </row>
    <row r="8">
      <c r="A8" s="7" t="str">
        <f t="shared" ref="A8:A9" si="5">A3</f>
        <v>Shelf</v>
      </c>
      <c r="B8" s="12">
        <f>FAR!E2</f>
        <v>180000</v>
      </c>
      <c r="C8" s="11">
        <v>0.0</v>
      </c>
      <c r="D8" s="11">
        <v>0.0</v>
      </c>
      <c r="E8" s="11">
        <v>0.0</v>
      </c>
      <c r="F8" s="11">
        <v>0.0</v>
      </c>
      <c r="G8" s="11">
        <v>0.0</v>
      </c>
      <c r="H8" s="11">
        <v>0.0</v>
      </c>
      <c r="I8" s="11">
        <v>0.0</v>
      </c>
      <c r="J8" s="11">
        <v>0.0</v>
      </c>
      <c r="K8" s="11">
        <v>0.0</v>
      </c>
      <c r="L8" s="11">
        <v>0.0</v>
      </c>
      <c r="M8" s="11">
        <v>0.0</v>
      </c>
      <c r="N8" s="11">
        <v>0.0</v>
      </c>
      <c r="O8" s="11">
        <v>0.0</v>
      </c>
      <c r="P8" s="11">
        <v>0.0</v>
      </c>
      <c r="Q8" s="11">
        <v>0.0</v>
      </c>
      <c r="R8" s="11">
        <v>0.0</v>
      </c>
      <c r="S8" s="11">
        <v>0.0</v>
      </c>
      <c r="T8" s="11">
        <v>0.0</v>
      </c>
      <c r="U8" s="11">
        <v>0.0</v>
      </c>
      <c r="V8" s="11">
        <v>0.0</v>
      </c>
      <c r="W8" s="11">
        <v>0.0</v>
      </c>
      <c r="X8" s="11">
        <v>0.0</v>
      </c>
      <c r="Y8" s="11">
        <f>FAR!E2</f>
        <v>180000</v>
      </c>
    </row>
    <row r="9">
      <c r="A9" s="7" t="str">
        <f t="shared" si="5"/>
        <v>AC</v>
      </c>
      <c r="B9" s="11">
        <v>0.0</v>
      </c>
      <c r="C9" s="12">
        <v>0.0</v>
      </c>
      <c r="D9" s="11">
        <v>0.0</v>
      </c>
      <c r="E9" s="11">
        <f>FAR!E3</f>
        <v>78000</v>
      </c>
      <c r="F9" s="11">
        <v>0.0</v>
      </c>
      <c r="G9" s="11">
        <v>0.0</v>
      </c>
      <c r="H9" s="11">
        <v>0.0</v>
      </c>
      <c r="I9" s="11">
        <v>0.0</v>
      </c>
      <c r="J9" s="11">
        <v>0.0</v>
      </c>
      <c r="K9" s="11">
        <v>0.0</v>
      </c>
      <c r="L9" s="11">
        <v>0.0</v>
      </c>
      <c r="M9" s="12">
        <v>0.0</v>
      </c>
      <c r="N9" s="11">
        <v>0.0</v>
      </c>
      <c r="O9" s="11">
        <v>0.0</v>
      </c>
      <c r="P9" s="11">
        <v>0.0</v>
      </c>
      <c r="Q9" s="11">
        <v>0.0</v>
      </c>
      <c r="R9" s="11">
        <v>0.0</v>
      </c>
      <c r="S9" s="11">
        <v>0.0</v>
      </c>
      <c r="T9" s="11">
        <v>0.0</v>
      </c>
      <c r="U9" s="11">
        <v>0.0</v>
      </c>
      <c r="V9" s="11">
        <v>0.0</v>
      </c>
      <c r="W9" s="11">
        <v>0.0</v>
      </c>
      <c r="X9" s="11">
        <v>0.0</v>
      </c>
      <c r="Y9" s="11">
        <v>0.0</v>
      </c>
    </row>
    <row r="10">
      <c r="A10" s="16" t="s">
        <v>56</v>
      </c>
      <c r="B10" s="11">
        <f t="shared" ref="B10:Y10" si="6">SUM(B8:B9)</f>
        <v>180000</v>
      </c>
      <c r="C10" s="11">
        <f t="shared" si="6"/>
        <v>0</v>
      </c>
      <c r="D10" s="11">
        <f t="shared" si="6"/>
        <v>0</v>
      </c>
      <c r="E10" s="11">
        <f t="shared" si="6"/>
        <v>78000</v>
      </c>
      <c r="F10" s="11">
        <f t="shared" si="6"/>
        <v>0</v>
      </c>
      <c r="G10" s="11">
        <f t="shared" si="6"/>
        <v>0</v>
      </c>
      <c r="H10" s="11">
        <f t="shared" si="6"/>
        <v>0</v>
      </c>
      <c r="I10" s="11">
        <f t="shared" si="6"/>
        <v>0</v>
      </c>
      <c r="J10" s="11">
        <f t="shared" si="6"/>
        <v>0</v>
      </c>
      <c r="K10" s="11">
        <f t="shared" si="6"/>
        <v>0</v>
      </c>
      <c r="L10" s="11">
        <f t="shared" si="6"/>
        <v>0</v>
      </c>
      <c r="M10" s="11">
        <f t="shared" si="6"/>
        <v>0</v>
      </c>
      <c r="N10" s="11">
        <f t="shared" si="6"/>
        <v>0</v>
      </c>
      <c r="O10" s="11">
        <f t="shared" si="6"/>
        <v>0</v>
      </c>
      <c r="P10" s="11">
        <f t="shared" si="6"/>
        <v>0</v>
      </c>
      <c r="Q10" s="11">
        <f t="shared" si="6"/>
        <v>0</v>
      </c>
      <c r="R10" s="11">
        <f t="shared" si="6"/>
        <v>0</v>
      </c>
      <c r="S10" s="11">
        <f t="shared" si="6"/>
        <v>0</v>
      </c>
      <c r="T10" s="11">
        <f t="shared" si="6"/>
        <v>0</v>
      </c>
      <c r="U10" s="11">
        <f t="shared" si="6"/>
        <v>0</v>
      </c>
      <c r="V10" s="11">
        <f t="shared" si="6"/>
        <v>0</v>
      </c>
      <c r="W10" s="11">
        <f t="shared" si="6"/>
        <v>0</v>
      </c>
      <c r="X10" s="11">
        <f t="shared" si="6"/>
        <v>0</v>
      </c>
      <c r="Y10" s="11">
        <f t="shared" si="6"/>
        <v>180000</v>
      </c>
    </row>
    <row r="11">
      <c r="A11" s="7"/>
      <c r="B11" s="7"/>
      <c r="C11" s="7"/>
      <c r="D11" s="7"/>
      <c r="E11" s="7"/>
      <c r="F11" s="7"/>
      <c r="G11" s="7"/>
      <c r="H11" s="7"/>
      <c r="I11" s="7"/>
      <c r="J11" s="7"/>
      <c r="K11" s="7"/>
      <c r="L11" s="7"/>
      <c r="M11" s="7"/>
      <c r="N11" s="7"/>
      <c r="O11" s="7"/>
      <c r="P11" s="7"/>
      <c r="Q11" s="7"/>
      <c r="R11" s="7"/>
      <c r="S11" s="7"/>
      <c r="T11" s="7"/>
      <c r="U11" s="7"/>
      <c r="V11" s="7"/>
      <c r="W11" s="7"/>
      <c r="X11" s="7"/>
      <c r="Y11" s="7"/>
    </row>
    <row r="12">
      <c r="A12" s="7"/>
      <c r="B12" s="7"/>
      <c r="C12" s="7"/>
      <c r="D12" s="7"/>
      <c r="E12" s="7"/>
      <c r="F12" s="7"/>
      <c r="G12" s="7"/>
      <c r="H12" s="7"/>
      <c r="I12" s="7"/>
      <c r="J12" s="7"/>
      <c r="K12" s="7"/>
      <c r="L12" s="7"/>
      <c r="M12" s="7"/>
      <c r="N12" s="7"/>
      <c r="O12" s="7"/>
      <c r="P12" s="7"/>
      <c r="Q12" s="7"/>
      <c r="R12" s="7"/>
      <c r="S12" s="7"/>
      <c r="T12" s="7"/>
      <c r="U12" s="7"/>
      <c r="V12" s="7"/>
      <c r="W12" s="7"/>
      <c r="X12" s="7"/>
      <c r="Y12" s="7"/>
    </row>
    <row r="13">
      <c r="A13" s="16" t="s">
        <v>22</v>
      </c>
      <c r="B13" s="7"/>
      <c r="C13" s="7"/>
      <c r="D13" s="7"/>
      <c r="E13" s="7"/>
      <c r="F13" s="7"/>
      <c r="G13" s="7"/>
      <c r="H13" s="7"/>
      <c r="I13" s="7"/>
      <c r="J13" s="7"/>
      <c r="K13" s="7"/>
      <c r="L13" s="7"/>
      <c r="M13" s="7"/>
      <c r="N13" s="7"/>
      <c r="O13" s="7"/>
      <c r="P13" s="7"/>
      <c r="Q13" s="7"/>
      <c r="R13" s="7"/>
      <c r="S13" s="7"/>
      <c r="T13" s="7"/>
      <c r="U13" s="7"/>
      <c r="V13" s="7"/>
      <c r="W13" s="7"/>
      <c r="X13" s="7"/>
      <c r="Y13" s="7"/>
    </row>
    <row r="14">
      <c r="A14" s="7" t="str">
        <f t="shared" ref="A14:A15" si="7">A8</f>
        <v>Shelf</v>
      </c>
      <c r="B14" s="11">
        <v>0.0</v>
      </c>
      <c r="C14" s="11">
        <v>0.0</v>
      </c>
      <c r="D14" s="11">
        <v>0.0</v>
      </c>
      <c r="E14" s="11">
        <v>0.0</v>
      </c>
      <c r="F14" s="11">
        <v>0.0</v>
      </c>
      <c r="G14" s="11">
        <v>0.0</v>
      </c>
      <c r="H14" s="11">
        <v>0.0</v>
      </c>
      <c r="I14" s="11">
        <v>0.0</v>
      </c>
      <c r="J14" s="11">
        <v>0.0</v>
      </c>
      <c r="K14" s="11">
        <v>0.0</v>
      </c>
      <c r="L14" s="11">
        <v>0.0</v>
      </c>
      <c r="M14" s="11">
        <v>0.0</v>
      </c>
      <c r="N14" s="11">
        <v>0.0</v>
      </c>
      <c r="O14" s="11">
        <v>0.0</v>
      </c>
      <c r="P14" s="11">
        <v>0.0</v>
      </c>
      <c r="Q14" s="11">
        <v>0.0</v>
      </c>
      <c r="R14" s="11">
        <v>0.0</v>
      </c>
      <c r="S14" s="11">
        <v>0.0</v>
      </c>
      <c r="T14" s="11">
        <v>0.0</v>
      </c>
      <c r="U14" s="11">
        <v>0.0</v>
      </c>
      <c r="V14" s="11">
        <v>0.0</v>
      </c>
      <c r="W14" s="11">
        <v>0.0</v>
      </c>
      <c r="X14" s="11">
        <v>0.0</v>
      </c>
      <c r="Y14" s="11">
        <f>FAR!E2</f>
        <v>180000</v>
      </c>
    </row>
    <row r="15">
      <c r="A15" s="7" t="str">
        <f t="shared" si="7"/>
        <v>AC</v>
      </c>
      <c r="B15" s="11">
        <v>0.0</v>
      </c>
      <c r="C15" s="11">
        <v>0.0</v>
      </c>
      <c r="D15" s="11">
        <v>0.0</v>
      </c>
      <c r="E15" s="11">
        <v>0.0</v>
      </c>
      <c r="F15" s="11">
        <v>0.0</v>
      </c>
      <c r="G15" s="11">
        <v>0.0</v>
      </c>
      <c r="H15" s="11">
        <v>0.0</v>
      </c>
      <c r="I15" s="11">
        <v>0.0</v>
      </c>
      <c r="J15" s="11">
        <v>0.0</v>
      </c>
      <c r="K15" s="11">
        <v>0.0</v>
      </c>
      <c r="L15" s="11">
        <v>0.0</v>
      </c>
      <c r="M15" s="11">
        <v>0.0</v>
      </c>
      <c r="N15" s="11">
        <v>0.0</v>
      </c>
      <c r="O15" s="11">
        <v>0.0</v>
      </c>
      <c r="P15" s="11">
        <v>0.0</v>
      </c>
      <c r="Q15" s="11">
        <v>0.0</v>
      </c>
      <c r="R15" s="12">
        <v>0.0</v>
      </c>
      <c r="S15" s="11">
        <v>0.0</v>
      </c>
      <c r="T15" s="11">
        <v>0.0</v>
      </c>
      <c r="U15" s="11">
        <f>FAR!E3</f>
        <v>78000</v>
      </c>
      <c r="V15" s="11">
        <v>0.0</v>
      </c>
      <c r="W15" s="11">
        <v>0.0</v>
      </c>
      <c r="X15" s="11">
        <v>0.0</v>
      </c>
      <c r="Y15" s="11">
        <v>0.0</v>
      </c>
    </row>
    <row r="16">
      <c r="A16" s="16" t="s">
        <v>56</v>
      </c>
      <c r="B16" s="11">
        <f t="shared" ref="B16:Y16" si="8">SUM(B14:B15)</f>
        <v>0</v>
      </c>
      <c r="C16" s="11">
        <f t="shared" si="8"/>
        <v>0</v>
      </c>
      <c r="D16" s="11">
        <f t="shared" si="8"/>
        <v>0</v>
      </c>
      <c r="E16" s="11">
        <f t="shared" si="8"/>
        <v>0</v>
      </c>
      <c r="F16" s="11">
        <f t="shared" si="8"/>
        <v>0</v>
      </c>
      <c r="G16" s="11">
        <f t="shared" si="8"/>
        <v>0</v>
      </c>
      <c r="H16" s="11">
        <f t="shared" si="8"/>
        <v>0</v>
      </c>
      <c r="I16" s="11">
        <f t="shared" si="8"/>
        <v>0</v>
      </c>
      <c r="J16" s="11">
        <f t="shared" si="8"/>
        <v>0</v>
      </c>
      <c r="K16" s="11">
        <f t="shared" si="8"/>
        <v>0</v>
      </c>
      <c r="L16" s="11">
        <f t="shared" si="8"/>
        <v>0</v>
      </c>
      <c r="M16" s="11">
        <f t="shared" si="8"/>
        <v>0</v>
      </c>
      <c r="N16" s="11">
        <f t="shared" si="8"/>
        <v>0</v>
      </c>
      <c r="O16" s="11">
        <f t="shared" si="8"/>
        <v>0</v>
      </c>
      <c r="P16" s="11">
        <f t="shared" si="8"/>
        <v>0</v>
      </c>
      <c r="Q16" s="11">
        <f t="shared" si="8"/>
        <v>0</v>
      </c>
      <c r="R16" s="11">
        <f t="shared" si="8"/>
        <v>0</v>
      </c>
      <c r="S16" s="11">
        <f t="shared" si="8"/>
        <v>0</v>
      </c>
      <c r="T16" s="11">
        <f t="shared" si="8"/>
        <v>0</v>
      </c>
      <c r="U16" s="11">
        <f t="shared" si="8"/>
        <v>78000</v>
      </c>
      <c r="V16" s="11">
        <f t="shared" si="8"/>
        <v>0</v>
      </c>
      <c r="W16" s="11">
        <f t="shared" si="8"/>
        <v>0</v>
      </c>
      <c r="X16" s="11">
        <f t="shared" si="8"/>
        <v>0</v>
      </c>
      <c r="Y16" s="11">
        <f t="shared" si="8"/>
        <v>180000</v>
      </c>
    </row>
    <row r="17">
      <c r="A17" s="7"/>
      <c r="B17" s="7"/>
      <c r="C17" s="7"/>
      <c r="D17" s="7"/>
      <c r="E17" s="7"/>
      <c r="F17" s="7"/>
      <c r="G17" s="7"/>
      <c r="H17" s="7"/>
      <c r="I17" s="7"/>
      <c r="J17" s="7"/>
      <c r="K17" s="7"/>
      <c r="L17" s="7"/>
      <c r="M17" s="7"/>
      <c r="N17" s="7"/>
      <c r="O17" s="7"/>
      <c r="P17" s="7"/>
      <c r="Q17" s="7"/>
      <c r="R17" s="7"/>
      <c r="S17" s="7"/>
      <c r="T17" s="7"/>
      <c r="U17" s="7"/>
      <c r="V17" s="7"/>
      <c r="W17" s="7"/>
      <c r="X17" s="7"/>
      <c r="Y17" s="7"/>
    </row>
    <row r="18">
      <c r="A18" s="15" t="s">
        <v>58</v>
      </c>
      <c r="B18" s="7"/>
      <c r="C18" s="7"/>
      <c r="D18" s="7"/>
      <c r="E18" s="7"/>
      <c r="F18" s="7"/>
      <c r="G18" s="7"/>
      <c r="H18" s="7"/>
      <c r="I18" s="7"/>
      <c r="J18" s="7"/>
      <c r="K18" s="7"/>
      <c r="L18" s="7"/>
      <c r="M18" s="7"/>
      <c r="N18" s="7"/>
      <c r="O18" s="7"/>
      <c r="P18" s="7"/>
      <c r="Q18" s="7"/>
      <c r="R18" s="7"/>
      <c r="S18" s="7"/>
      <c r="T18" s="7"/>
      <c r="U18" s="7"/>
      <c r="V18" s="7"/>
      <c r="W18" s="7"/>
      <c r="X18" s="7"/>
      <c r="Y18" s="7"/>
    </row>
    <row r="19">
      <c r="A19" s="7" t="str">
        <f t="shared" ref="A19:A20" si="10">A14</f>
        <v>Shelf</v>
      </c>
      <c r="B19" s="11">
        <f t="shared" ref="B19:Y19" si="9">B3+B8-B14</f>
        <v>180000</v>
      </c>
      <c r="C19" s="11">
        <f t="shared" si="9"/>
        <v>180000</v>
      </c>
      <c r="D19" s="11">
        <f t="shared" si="9"/>
        <v>180000</v>
      </c>
      <c r="E19" s="11">
        <f t="shared" si="9"/>
        <v>180000</v>
      </c>
      <c r="F19" s="11">
        <f t="shared" si="9"/>
        <v>180000</v>
      </c>
      <c r="G19" s="11">
        <f t="shared" si="9"/>
        <v>180000</v>
      </c>
      <c r="H19" s="11">
        <f t="shared" si="9"/>
        <v>180000</v>
      </c>
      <c r="I19" s="11">
        <f t="shared" si="9"/>
        <v>180000</v>
      </c>
      <c r="J19" s="11">
        <f t="shared" si="9"/>
        <v>180000</v>
      </c>
      <c r="K19" s="11">
        <f t="shared" si="9"/>
        <v>180000</v>
      </c>
      <c r="L19" s="11">
        <f t="shared" si="9"/>
        <v>180000</v>
      </c>
      <c r="M19" s="11">
        <f t="shared" si="9"/>
        <v>180000</v>
      </c>
      <c r="N19" s="11">
        <f t="shared" si="9"/>
        <v>180000</v>
      </c>
      <c r="O19" s="11">
        <f t="shared" si="9"/>
        <v>180000</v>
      </c>
      <c r="P19" s="11">
        <f t="shared" si="9"/>
        <v>180000</v>
      </c>
      <c r="Q19" s="11">
        <f t="shared" si="9"/>
        <v>180000</v>
      </c>
      <c r="R19" s="11">
        <f t="shared" si="9"/>
        <v>180000</v>
      </c>
      <c r="S19" s="11">
        <f t="shared" si="9"/>
        <v>180000</v>
      </c>
      <c r="T19" s="11">
        <f t="shared" si="9"/>
        <v>180000</v>
      </c>
      <c r="U19" s="11">
        <f t="shared" si="9"/>
        <v>180000</v>
      </c>
      <c r="V19" s="11">
        <f t="shared" si="9"/>
        <v>180000</v>
      </c>
      <c r="W19" s="11">
        <f t="shared" si="9"/>
        <v>180000</v>
      </c>
      <c r="X19" s="11">
        <f t="shared" si="9"/>
        <v>180000</v>
      </c>
      <c r="Y19" s="11">
        <f t="shared" si="9"/>
        <v>180000</v>
      </c>
    </row>
    <row r="20">
      <c r="A20" s="7" t="str">
        <f t="shared" si="10"/>
        <v>AC</v>
      </c>
      <c r="B20" s="11">
        <f t="shared" ref="B20:Y20" si="11">B4+B9-B15</f>
        <v>0</v>
      </c>
      <c r="C20" s="11">
        <f t="shared" si="11"/>
        <v>0</v>
      </c>
      <c r="D20" s="11">
        <f t="shared" si="11"/>
        <v>0</v>
      </c>
      <c r="E20" s="11">
        <f t="shared" si="11"/>
        <v>78000</v>
      </c>
      <c r="F20" s="11">
        <f t="shared" si="11"/>
        <v>78000</v>
      </c>
      <c r="G20" s="11">
        <f t="shared" si="11"/>
        <v>78000</v>
      </c>
      <c r="H20" s="11">
        <f t="shared" si="11"/>
        <v>78000</v>
      </c>
      <c r="I20" s="11">
        <f t="shared" si="11"/>
        <v>78000</v>
      </c>
      <c r="J20" s="11">
        <f t="shared" si="11"/>
        <v>78000</v>
      </c>
      <c r="K20" s="11">
        <f t="shared" si="11"/>
        <v>78000</v>
      </c>
      <c r="L20" s="11">
        <f t="shared" si="11"/>
        <v>78000</v>
      </c>
      <c r="M20" s="11">
        <f t="shared" si="11"/>
        <v>78000</v>
      </c>
      <c r="N20" s="11">
        <f t="shared" si="11"/>
        <v>78000</v>
      </c>
      <c r="O20" s="11">
        <f t="shared" si="11"/>
        <v>78000</v>
      </c>
      <c r="P20" s="11">
        <f t="shared" si="11"/>
        <v>78000</v>
      </c>
      <c r="Q20" s="11">
        <f t="shared" si="11"/>
        <v>78000</v>
      </c>
      <c r="R20" s="11">
        <f t="shared" si="11"/>
        <v>78000</v>
      </c>
      <c r="S20" s="11">
        <f t="shared" si="11"/>
        <v>78000</v>
      </c>
      <c r="T20" s="11">
        <f t="shared" si="11"/>
        <v>78000</v>
      </c>
      <c r="U20" s="11">
        <f t="shared" si="11"/>
        <v>0</v>
      </c>
      <c r="V20" s="11">
        <f t="shared" si="11"/>
        <v>0</v>
      </c>
      <c r="W20" s="11">
        <f t="shared" si="11"/>
        <v>0</v>
      </c>
      <c r="X20" s="11">
        <f t="shared" si="11"/>
        <v>0</v>
      </c>
      <c r="Y20" s="11">
        <f t="shared" si="11"/>
        <v>0</v>
      </c>
    </row>
    <row r="21">
      <c r="A21" s="16" t="s">
        <v>56</v>
      </c>
      <c r="B21" s="11">
        <f t="shared" ref="B21:Y21" si="12">SUM(B19:B20)</f>
        <v>180000</v>
      </c>
      <c r="C21" s="11">
        <f t="shared" si="12"/>
        <v>180000</v>
      </c>
      <c r="D21" s="11">
        <f t="shared" si="12"/>
        <v>180000</v>
      </c>
      <c r="E21" s="11">
        <f t="shared" si="12"/>
        <v>258000</v>
      </c>
      <c r="F21" s="11">
        <f t="shared" si="12"/>
        <v>258000</v>
      </c>
      <c r="G21" s="11">
        <f t="shared" si="12"/>
        <v>258000</v>
      </c>
      <c r="H21" s="11">
        <f t="shared" si="12"/>
        <v>258000</v>
      </c>
      <c r="I21" s="11">
        <f t="shared" si="12"/>
        <v>258000</v>
      </c>
      <c r="J21" s="11">
        <f t="shared" si="12"/>
        <v>258000</v>
      </c>
      <c r="K21" s="11">
        <f t="shared" si="12"/>
        <v>258000</v>
      </c>
      <c r="L21" s="11">
        <f t="shared" si="12"/>
        <v>258000</v>
      </c>
      <c r="M21" s="11">
        <f t="shared" si="12"/>
        <v>258000</v>
      </c>
      <c r="N21" s="11">
        <f t="shared" si="12"/>
        <v>258000</v>
      </c>
      <c r="O21" s="11">
        <f t="shared" si="12"/>
        <v>258000</v>
      </c>
      <c r="P21" s="11">
        <f t="shared" si="12"/>
        <v>258000</v>
      </c>
      <c r="Q21" s="11">
        <f t="shared" si="12"/>
        <v>258000</v>
      </c>
      <c r="R21" s="11">
        <f t="shared" si="12"/>
        <v>258000</v>
      </c>
      <c r="S21" s="11">
        <f t="shared" si="12"/>
        <v>258000</v>
      </c>
      <c r="T21" s="11">
        <f t="shared" si="12"/>
        <v>258000</v>
      </c>
      <c r="U21" s="11">
        <f t="shared" si="12"/>
        <v>180000</v>
      </c>
      <c r="V21" s="11">
        <f t="shared" si="12"/>
        <v>180000</v>
      </c>
      <c r="W21" s="11">
        <f t="shared" si="12"/>
        <v>180000</v>
      </c>
      <c r="X21" s="11">
        <f t="shared" si="12"/>
        <v>180000</v>
      </c>
      <c r="Y21" s="11">
        <f t="shared" si="12"/>
        <v>180000</v>
      </c>
    </row>
    <row r="22">
      <c r="A22" s="7"/>
      <c r="B22" s="7"/>
      <c r="C22" s="7"/>
      <c r="D22" s="7"/>
      <c r="E22" s="7"/>
      <c r="F22" s="7"/>
      <c r="G22" s="7"/>
      <c r="H22" s="7"/>
      <c r="I22" s="7"/>
      <c r="J22" s="7"/>
      <c r="K22" s="7"/>
      <c r="L22" s="7"/>
      <c r="M22" s="7"/>
      <c r="N22" s="7"/>
      <c r="O22" s="7"/>
      <c r="P22" s="7"/>
      <c r="Q22" s="7"/>
      <c r="R22" s="7"/>
      <c r="S22" s="7"/>
      <c r="T22" s="7"/>
      <c r="U22" s="7"/>
      <c r="V22" s="7"/>
      <c r="W22" s="7"/>
      <c r="X22" s="7"/>
      <c r="Y22" s="7"/>
    </row>
    <row r="23">
      <c r="A23" s="7"/>
      <c r="B23" s="7"/>
      <c r="C23" s="7"/>
      <c r="D23" s="7"/>
      <c r="E23" s="7"/>
      <c r="F23" s="7"/>
      <c r="G23" s="7"/>
      <c r="H23" s="7"/>
      <c r="I23" s="7"/>
      <c r="J23" s="7"/>
      <c r="K23" s="7"/>
      <c r="L23" s="7"/>
      <c r="M23" s="7"/>
      <c r="N23" s="7"/>
      <c r="O23" s="7"/>
      <c r="P23" s="7"/>
      <c r="Q23" s="7"/>
      <c r="R23" s="7"/>
      <c r="S23" s="7"/>
      <c r="T23" s="7"/>
      <c r="U23" s="7"/>
      <c r="V23" s="7"/>
      <c r="W23" s="7"/>
      <c r="X23" s="7"/>
      <c r="Y23" s="7"/>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5" width="7.25"/>
  </cols>
  <sheetData>
    <row r="1">
      <c r="A1" s="13"/>
      <c r="B1" s="14" t="s">
        <v>31</v>
      </c>
      <c r="C1" s="14" t="s">
        <v>32</v>
      </c>
      <c r="D1" s="14" t="s">
        <v>33</v>
      </c>
      <c r="E1" s="14" t="s">
        <v>34</v>
      </c>
      <c r="F1" s="14" t="s">
        <v>35</v>
      </c>
      <c r="G1" s="14" t="s">
        <v>36</v>
      </c>
      <c r="H1" s="14" t="s">
        <v>37</v>
      </c>
      <c r="I1" s="14" t="s">
        <v>38</v>
      </c>
      <c r="J1" s="14" t="s">
        <v>39</v>
      </c>
      <c r="K1" s="14" t="s">
        <v>40</v>
      </c>
      <c r="L1" s="14" t="s">
        <v>41</v>
      </c>
      <c r="M1" s="14" t="s">
        <v>42</v>
      </c>
      <c r="N1" s="14" t="s">
        <v>43</v>
      </c>
      <c r="O1" s="14" t="s">
        <v>44</v>
      </c>
      <c r="P1" s="14" t="s">
        <v>45</v>
      </c>
      <c r="Q1" s="14" t="s">
        <v>46</v>
      </c>
      <c r="R1" s="14" t="s">
        <v>47</v>
      </c>
      <c r="S1" s="14" t="s">
        <v>48</v>
      </c>
      <c r="T1" s="14" t="s">
        <v>49</v>
      </c>
      <c r="U1" s="14" t="s">
        <v>50</v>
      </c>
      <c r="V1" s="14" t="s">
        <v>51</v>
      </c>
      <c r="W1" s="14" t="s">
        <v>52</v>
      </c>
      <c r="X1" s="14" t="s">
        <v>53</v>
      </c>
      <c r="Y1" s="14" t="s">
        <v>54</v>
      </c>
    </row>
    <row r="2">
      <c r="A2" s="15" t="s">
        <v>55</v>
      </c>
      <c r="B2" s="7"/>
      <c r="C2" s="7"/>
      <c r="D2" s="7"/>
      <c r="E2" s="7"/>
      <c r="F2" s="7"/>
      <c r="G2" s="7"/>
      <c r="H2" s="7"/>
      <c r="I2" s="7"/>
      <c r="J2" s="7"/>
      <c r="K2" s="7"/>
      <c r="L2" s="7"/>
      <c r="M2" s="7"/>
      <c r="N2" s="7"/>
      <c r="O2" s="7"/>
      <c r="P2" s="7"/>
      <c r="Q2" s="7"/>
      <c r="R2" s="7"/>
      <c r="S2" s="7"/>
      <c r="T2" s="7"/>
      <c r="U2" s="7"/>
      <c r="V2" s="7"/>
      <c r="W2" s="7"/>
      <c r="X2" s="7"/>
      <c r="Y2" s="7"/>
    </row>
    <row r="3">
      <c r="A3" s="7" t="str">
        <f>FAR!B2</f>
        <v>Shelf</v>
      </c>
      <c r="B3" s="11">
        <v>0.0</v>
      </c>
      <c r="C3" s="17">
        <f t="shared" ref="C3:Y3" si="1">B19</f>
        <v>7826.086957</v>
      </c>
      <c r="D3" s="17">
        <f t="shared" si="1"/>
        <v>15652.17391</v>
      </c>
      <c r="E3" s="17">
        <f t="shared" si="1"/>
        <v>23478.26087</v>
      </c>
      <c r="F3" s="17">
        <f t="shared" si="1"/>
        <v>31304.34783</v>
      </c>
      <c r="G3" s="17">
        <f t="shared" si="1"/>
        <v>39130.43478</v>
      </c>
      <c r="H3" s="17">
        <f t="shared" si="1"/>
        <v>46956.52174</v>
      </c>
      <c r="I3" s="17">
        <f t="shared" si="1"/>
        <v>54782.6087</v>
      </c>
      <c r="J3" s="17">
        <f t="shared" si="1"/>
        <v>62608.69565</v>
      </c>
      <c r="K3" s="17">
        <f t="shared" si="1"/>
        <v>70434.78261</v>
      </c>
      <c r="L3" s="17">
        <f t="shared" si="1"/>
        <v>78260.86957</v>
      </c>
      <c r="M3" s="17">
        <f t="shared" si="1"/>
        <v>86086.95652</v>
      </c>
      <c r="N3" s="17">
        <f t="shared" si="1"/>
        <v>93913.04348</v>
      </c>
      <c r="O3" s="17">
        <f t="shared" si="1"/>
        <v>101739.1304</v>
      </c>
      <c r="P3" s="17">
        <f t="shared" si="1"/>
        <v>109565.2174</v>
      </c>
      <c r="Q3" s="17">
        <f t="shared" si="1"/>
        <v>117391.3043</v>
      </c>
      <c r="R3" s="17">
        <f t="shared" si="1"/>
        <v>125217.3913</v>
      </c>
      <c r="S3" s="17">
        <f t="shared" si="1"/>
        <v>133043.4783</v>
      </c>
      <c r="T3" s="17">
        <f t="shared" si="1"/>
        <v>140869.5652</v>
      </c>
      <c r="U3" s="17">
        <f t="shared" si="1"/>
        <v>148695.6522</v>
      </c>
      <c r="V3" s="17">
        <f t="shared" si="1"/>
        <v>156521.7391</v>
      </c>
      <c r="W3" s="17">
        <f t="shared" si="1"/>
        <v>164347.8261</v>
      </c>
      <c r="X3" s="17">
        <f t="shared" si="1"/>
        <v>172173.913</v>
      </c>
      <c r="Y3" s="17">
        <f t="shared" si="1"/>
        <v>180000</v>
      </c>
    </row>
    <row r="4">
      <c r="A4" s="7" t="str">
        <f>FAR!B3</f>
        <v>AC</v>
      </c>
      <c r="B4" s="11">
        <v>0.0</v>
      </c>
      <c r="C4" s="17">
        <f t="shared" ref="C4:Y4" si="2">B20</f>
        <v>0</v>
      </c>
      <c r="D4" s="17">
        <f t="shared" si="2"/>
        <v>0</v>
      </c>
      <c r="E4" s="17">
        <f t="shared" si="2"/>
        <v>0</v>
      </c>
      <c r="F4" s="17">
        <f t="shared" si="2"/>
        <v>4875</v>
      </c>
      <c r="G4" s="17">
        <f t="shared" si="2"/>
        <v>9750</v>
      </c>
      <c r="H4" s="17">
        <f t="shared" si="2"/>
        <v>14625</v>
      </c>
      <c r="I4" s="17">
        <f t="shared" si="2"/>
        <v>19500</v>
      </c>
      <c r="J4" s="17">
        <f t="shared" si="2"/>
        <v>24375</v>
      </c>
      <c r="K4" s="17">
        <f t="shared" si="2"/>
        <v>29250</v>
      </c>
      <c r="L4" s="17">
        <f t="shared" si="2"/>
        <v>34125</v>
      </c>
      <c r="M4" s="17">
        <f t="shared" si="2"/>
        <v>39000</v>
      </c>
      <c r="N4" s="17">
        <f t="shared" si="2"/>
        <v>43875</v>
      </c>
      <c r="O4" s="17">
        <f t="shared" si="2"/>
        <v>48750</v>
      </c>
      <c r="P4" s="17">
        <f t="shared" si="2"/>
        <v>53625</v>
      </c>
      <c r="Q4" s="17">
        <f t="shared" si="2"/>
        <v>58500</v>
      </c>
      <c r="R4" s="17">
        <f t="shared" si="2"/>
        <v>63375</v>
      </c>
      <c r="S4" s="17">
        <f t="shared" si="2"/>
        <v>68250</v>
      </c>
      <c r="T4" s="17">
        <f t="shared" si="2"/>
        <v>73125</v>
      </c>
      <c r="U4" s="17">
        <f t="shared" si="2"/>
        <v>78000</v>
      </c>
      <c r="V4" s="17">
        <f t="shared" si="2"/>
        <v>0</v>
      </c>
      <c r="W4" s="17">
        <f t="shared" si="2"/>
        <v>0</v>
      </c>
      <c r="X4" s="17">
        <f t="shared" si="2"/>
        <v>0</v>
      </c>
      <c r="Y4" s="17">
        <f t="shared" si="2"/>
        <v>0</v>
      </c>
    </row>
    <row r="5">
      <c r="A5" s="16" t="s">
        <v>56</v>
      </c>
      <c r="B5" s="11">
        <f t="shared" ref="B5:Y5" si="3">SUM(B3:B4)</f>
        <v>0</v>
      </c>
      <c r="C5" s="17">
        <f t="shared" si="3"/>
        <v>7826.086957</v>
      </c>
      <c r="D5" s="17">
        <f t="shared" si="3"/>
        <v>15652.17391</v>
      </c>
      <c r="E5" s="17">
        <f t="shared" si="3"/>
        <v>23478.26087</v>
      </c>
      <c r="F5" s="17">
        <f t="shared" si="3"/>
        <v>36179.34783</v>
      </c>
      <c r="G5" s="17">
        <f t="shared" si="3"/>
        <v>48880.43478</v>
      </c>
      <c r="H5" s="17">
        <f t="shared" si="3"/>
        <v>61581.52174</v>
      </c>
      <c r="I5" s="17">
        <f t="shared" si="3"/>
        <v>74282.6087</v>
      </c>
      <c r="J5" s="17">
        <f t="shared" si="3"/>
        <v>86983.69565</v>
      </c>
      <c r="K5" s="17">
        <f t="shared" si="3"/>
        <v>99684.78261</v>
      </c>
      <c r="L5" s="17">
        <f t="shared" si="3"/>
        <v>112385.8696</v>
      </c>
      <c r="M5" s="17">
        <f t="shared" si="3"/>
        <v>125086.9565</v>
      </c>
      <c r="N5" s="17">
        <f t="shared" si="3"/>
        <v>137788.0435</v>
      </c>
      <c r="O5" s="17">
        <f t="shared" si="3"/>
        <v>150489.1304</v>
      </c>
      <c r="P5" s="17">
        <f t="shared" si="3"/>
        <v>163190.2174</v>
      </c>
      <c r="Q5" s="17">
        <f t="shared" si="3"/>
        <v>175891.3043</v>
      </c>
      <c r="R5" s="17">
        <f t="shared" si="3"/>
        <v>188592.3913</v>
      </c>
      <c r="S5" s="17">
        <f t="shared" si="3"/>
        <v>201293.4783</v>
      </c>
      <c r="T5" s="17">
        <f t="shared" si="3"/>
        <v>213994.5652</v>
      </c>
      <c r="U5" s="17">
        <f t="shared" si="3"/>
        <v>226695.6522</v>
      </c>
      <c r="V5" s="17">
        <f t="shared" si="3"/>
        <v>156521.7391</v>
      </c>
      <c r="W5" s="17">
        <f t="shared" si="3"/>
        <v>164347.8261</v>
      </c>
      <c r="X5" s="17">
        <f t="shared" si="3"/>
        <v>172173.913</v>
      </c>
      <c r="Y5" s="17">
        <f t="shared" si="3"/>
        <v>180000</v>
      </c>
    </row>
    <row r="6">
      <c r="A6" s="7"/>
      <c r="B6" s="7"/>
      <c r="C6" s="7"/>
      <c r="D6" s="7"/>
      <c r="E6" s="7"/>
      <c r="F6" s="7"/>
      <c r="G6" s="7"/>
      <c r="H6" s="7"/>
      <c r="I6" s="7"/>
      <c r="J6" s="7"/>
      <c r="K6" s="7"/>
      <c r="L6" s="7"/>
      <c r="M6" s="7"/>
      <c r="N6" s="7"/>
      <c r="O6" s="7"/>
      <c r="P6" s="7"/>
      <c r="Q6" s="7"/>
      <c r="R6" s="7"/>
      <c r="S6" s="7"/>
      <c r="T6" s="7"/>
      <c r="U6" s="7"/>
      <c r="V6" s="7"/>
      <c r="W6" s="7"/>
      <c r="X6" s="7"/>
      <c r="Y6" s="7"/>
    </row>
    <row r="7">
      <c r="A7" s="15" t="s">
        <v>59</v>
      </c>
      <c r="B7" s="7"/>
      <c r="C7" s="7"/>
      <c r="D7" s="7"/>
      <c r="E7" s="7"/>
      <c r="F7" s="7"/>
      <c r="G7" s="7"/>
      <c r="H7" s="7"/>
      <c r="I7" s="7"/>
      <c r="J7" s="7"/>
      <c r="K7" s="7"/>
      <c r="L7" s="7"/>
      <c r="M7" s="7"/>
      <c r="N7" s="7"/>
      <c r="O7" s="7"/>
      <c r="P7" s="7"/>
      <c r="Q7" s="7"/>
      <c r="R7" s="7"/>
      <c r="S7" s="7"/>
      <c r="T7" s="7"/>
      <c r="U7" s="7"/>
      <c r="V7" s="7"/>
      <c r="W7" s="7"/>
      <c r="X7" s="7"/>
      <c r="Y7" s="7"/>
    </row>
    <row r="8">
      <c r="A8" s="7" t="str">
        <f t="shared" ref="A8:A9" si="4">A3</f>
        <v>Shelf</v>
      </c>
      <c r="B8" s="17">
        <f>'Fixed Asset Balances'!B19/FAR!$F$2</f>
        <v>7826.086957</v>
      </c>
      <c r="C8" s="17">
        <f>'Fixed Asset Balances'!C19/FAR!$F$2</f>
        <v>7826.086957</v>
      </c>
      <c r="D8" s="17">
        <f>'Fixed Asset Balances'!D19/FAR!$F$2</f>
        <v>7826.086957</v>
      </c>
      <c r="E8" s="17">
        <f>'Fixed Asset Balances'!E19/FAR!$F$2</f>
        <v>7826.086957</v>
      </c>
      <c r="F8" s="17">
        <f>'Fixed Asset Balances'!F19/FAR!$F$2</f>
        <v>7826.086957</v>
      </c>
      <c r="G8" s="17">
        <f>'Fixed Asset Balances'!G19/FAR!$F$2</f>
        <v>7826.086957</v>
      </c>
      <c r="H8" s="17">
        <f>'Fixed Asset Balances'!H19/FAR!$F$2</f>
        <v>7826.086957</v>
      </c>
      <c r="I8" s="17">
        <f>'Fixed Asset Balances'!I19/FAR!$F$2</f>
        <v>7826.086957</v>
      </c>
      <c r="J8" s="17">
        <f>'Fixed Asset Balances'!J19/FAR!$F$2</f>
        <v>7826.086957</v>
      </c>
      <c r="K8" s="17">
        <f>'Fixed Asset Balances'!K19/FAR!$F$2</f>
        <v>7826.086957</v>
      </c>
      <c r="L8" s="17">
        <f>'Fixed Asset Balances'!L19/FAR!$F$2</f>
        <v>7826.086957</v>
      </c>
      <c r="M8" s="17">
        <f>'Fixed Asset Balances'!M19/FAR!$F$2</f>
        <v>7826.086957</v>
      </c>
      <c r="N8" s="17">
        <f>'Fixed Asset Balances'!N19/FAR!$F$2</f>
        <v>7826.086957</v>
      </c>
      <c r="O8" s="17">
        <f>'Fixed Asset Balances'!O19/FAR!$F$2</f>
        <v>7826.086957</v>
      </c>
      <c r="P8" s="17">
        <f>'Fixed Asset Balances'!P19/FAR!$F$2</f>
        <v>7826.086957</v>
      </c>
      <c r="Q8" s="17">
        <f>'Fixed Asset Balances'!Q19/FAR!$F$2</f>
        <v>7826.086957</v>
      </c>
      <c r="R8" s="17">
        <f>'Fixed Asset Balances'!R19/FAR!$F$2</f>
        <v>7826.086957</v>
      </c>
      <c r="S8" s="17">
        <f>'Fixed Asset Balances'!S19/FAR!$F$2</f>
        <v>7826.086957</v>
      </c>
      <c r="T8" s="17">
        <f>'Fixed Asset Balances'!T19/FAR!$F$2</f>
        <v>7826.086957</v>
      </c>
      <c r="U8" s="17">
        <f>'Fixed Asset Balances'!U19/FAR!$F$2</f>
        <v>7826.086957</v>
      </c>
      <c r="V8" s="17">
        <f>'Fixed Asset Balances'!V19/FAR!$F$2</f>
        <v>7826.086957</v>
      </c>
      <c r="W8" s="17">
        <f>'Fixed Asset Balances'!W19/FAR!$F$2</f>
        <v>7826.086957</v>
      </c>
      <c r="X8" s="17">
        <f>'Fixed Asset Balances'!X19/FAR!$F$2</f>
        <v>7826.086957</v>
      </c>
      <c r="Y8" s="17">
        <f>'Fixed Asset Balances'!Y19/FAR!$F$2</f>
        <v>7826.086957</v>
      </c>
    </row>
    <row r="9">
      <c r="A9" s="7" t="str">
        <f t="shared" si="4"/>
        <v>AC</v>
      </c>
      <c r="B9" s="17">
        <f>'Fixed Asset Balances'!B20/FAR!$F$3</f>
        <v>0</v>
      </c>
      <c r="C9" s="17">
        <f>'Fixed Asset Balances'!C20/FAR!$F$3</f>
        <v>0</v>
      </c>
      <c r="D9" s="17">
        <f>'Fixed Asset Balances'!D20/FAR!$F$3</f>
        <v>0</v>
      </c>
      <c r="E9" s="17">
        <f>'Fixed Asset Balances'!E20/FAR!$F$3</f>
        <v>4875</v>
      </c>
      <c r="F9" s="17">
        <f>'Fixed Asset Balances'!F20/FAR!$F$3</f>
        <v>4875</v>
      </c>
      <c r="G9" s="17">
        <f>'Fixed Asset Balances'!G20/FAR!$F$3</f>
        <v>4875</v>
      </c>
      <c r="H9" s="17">
        <f>'Fixed Asset Balances'!H20/FAR!$F$3</f>
        <v>4875</v>
      </c>
      <c r="I9" s="17">
        <f>'Fixed Asset Balances'!I20/FAR!$F$3</f>
        <v>4875</v>
      </c>
      <c r="J9" s="17">
        <f>'Fixed Asset Balances'!J20/FAR!$F$3</f>
        <v>4875</v>
      </c>
      <c r="K9" s="17">
        <f>'Fixed Asset Balances'!K20/FAR!$F$3</f>
        <v>4875</v>
      </c>
      <c r="L9" s="17">
        <f>'Fixed Asset Balances'!L20/FAR!$F$3</f>
        <v>4875</v>
      </c>
      <c r="M9" s="17">
        <f>'Fixed Asset Balances'!M20/FAR!$F$3</f>
        <v>4875</v>
      </c>
      <c r="N9" s="17">
        <f>'Fixed Asset Balances'!N20/FAR!$F$3</f>
        <v>4875</v>
      </c>
      <c r="O9" s="17">
        <f>'Fixed Asset Balances'!O20/FAR!$F$3</f>
        <v>4875</v>
      </c>
      <c r="P9" s="17">
        <f>'Fixed Asset Balances'!P20/FAR!$F$3</f>
        <v>4875</v>
      </c>
      <c r="Q9" s="17">
        <f>'Fixed Asset Balances'!Q20/FAR!$F$3</f>
        <v>4875</v>
      </c>
      <c r="R9" s="17">
        <f>'Fixed Asset Balances'!R20/FAR!$F$3</f>
        <v>4875</v>
      </c>
      <c r="S9" s="17">
        <f>'Fixed Asset Balances'!S20/FAR!$F$3</f>
        <v>4875</v>
      </c>
      <c r="T9" s="17">
        <f>'Fixed Asset Balances'!T20/FAR!$F$3</f>
        <v>4875</v>
      </c>
      <c r="U9" s="17">
        <f>'Fixed Asset Balances'!U20/FAR!$F$3</f>
        <v>0</v>
      </c>
      <c r="V9" s="17">
        <f>'Fixed Asset Balances'!V20/FAR!$F$3</f>
        <v>0</v>
      </c>
      <c r="W9" s="17">
        <f>'Fixed Asset Balances'!W20/FAR!$F$3</f>
        <v>0</v>
      </c>
      <c r="X9" s="17">
        <f>'Fixed Asset Balances'!X20/FAR!$F$3</f>
        <v>0</v>
      </c>
      <c r="Y9" s="17">
        <f>'Fixed Asset Balances'!Y20/FAR!$F$3</f>
        <v>0</v>
      </c>
    </row>
    <row r="10">
      <c r="A10" s="16" t="s">
        <v>56</v>
      </c>
      <c r="B10" s="17">
        <f t="shared" ref="B10:Y10" si="5">SUM(B8:B9)</f>
        <v>7826.086957</v>
      </c>
      <c r="C10" s="17">
        <f t="shared" si="5"/>
        <v>7826.086957</v>
      </c>
      <c r="D10" s="17">
        <f t="shared" si="5"/>
        <v>7826.086957</v>
      </c>
      <c r="E10" s="17">
        <f t="shared" si="5"/>
        <v>12701.08696</v>
      </c>
      <c r="F10" s="17">
        <f t="shared" si="5"/>
        <v>12701.08696</v>
      </c>
      <c r="G10" s="17">
        <f t="shared" si="5"/>
        <v>12701.08696</v>
      </c>
      <c r="H10" s="17">
        <f t="shared" si="5"/>
        <v>12701.08696</v>
      </c>
      <c r="I10" s="17">
        <f t="shared" si="5"/>
        <v>12701.08696</v>
      </c>
      <c r="J10" s="17">
        <f t="shared" si="5"/>
        <v>12701.08696</v>
      </c>
      <c r="K10" s="17">
        <f t="shared" si="5"/>
        <v>12701.08696</v>
      </c>
      <c r="L10" s="17">
        <f t="shared" si="5"/>
        <v>12701.08696</v>
      </c>
      <c r="M10" s="17">
        <f t="shared" si="5"/>
        <v>12701.08696</v>
      </c>
      <c r="N10" s="17">
        <f t="shared" si="5"/>
        <v>12701.08696</v>
      </c>
      <c r="O10" s="17">
        <f t="shared" si="5"/>
        <v>12701.08696</v>
      </c>
      <c r="P10" s="17">
        <f t="shared" si="5"/>
        <v>12701.08696</v>
      </c>
      <c r="Q10" s="17">
        <f t="shared" si="5"/>
        <v>12701.08696</v>
      </c>
      <c r="R10" s="17">
        <f t="shared" si="5"/>
        <v>12701.08696</v>
      </c>
      <c r="S10" s="17">
        <f t="shared" si="5"/>
        <v>12701.08696</v>
      </c>
      <c r="T10" s="17">
        <f t="shared" si="5"/>
        <v>12701.08696</v>
      </c>
      <c r="U10" s="17">
        <f t="shared" si="5"/>
        <v>7826.086957</v>
      </c>
      <c r="V10" s="17">
        <f t="shared" si="5"/>
        <v>7826.086957</v>
      </c>
      <c r="W10" s="17">
        <f t="shared" si="5"/>
        <v>7826.086957</v>
      </c>
      <c r="X10" s="17">
        <f t="shared" si="5"/>
        <v>7826.086957</v>
      </c>
      <c r="Y10" s="17">
        <f t="shared" si="5"/>
        <v>7826.086957</v>
      </c>
    </row>
    <row r="11">
      <c r="A11" s="7"/>
      <c r="B11" s="7"/>
      <c r="C11" s="7"/>
      <c r="D11" s="7"/>
      <c r="E11" s="7"/>
      <c r="F11" s="7"/>
      <c r="G11" s="7"/>
      <c r="H11" s="7"/>
      <c r="I11" s="7"/>
      <c r="J11" s="7"/>
      <c r="K11" s="7"/>
      <c r="L11" s="7"/>
      <c r="M11" s="7"/>
      <c r="N11" s="7"/>
      <c r="O11" s="7"/>
      <c r="P11" s="7"/>
      <c r="Q11" s="7"/>
      <c r="R11" s="7"/>
      <c r="S11" s="7"/>
      <c r="T11" s="7"/>
      <c r="U11" s="7"/>
      <c r="V11" s="7"/>
      <c r="W11" s="7"/>
      <c r="X11" s="7"/>
      <c r="Y11" s="7"/>
    </row>
    <row r="12">
      <c r="A12" s="7"/>
      <c r="B12" s="7"/>
      <c r="C12" s="7"/>
      <c r="D12" s="7"/>
      <c r="E12" s="7"/>
      <c r="F12" s="7"/>
      <c r="G12" s="7"/>
      <c r="H12" s="7"/>
      <c r="I12" s="7"/>
      <c r="J12" s="7"/>
      <c r="K12" s="7"/>
      <c r="L12" s="7"/>
      <c r="M12" s="7"/>
      <c r="N12" s="7"/>
      <c r="O12" s="7"/>
      <c r="P12" s="7"/>
      <c r="Q12" s="7"/>
      <c r="R12" s="7"/>
      <c r="S12" s="7"/>
      <c r="T12" s="7"/>
      <c r="U12" s="7"/>
      <c r="V12" s="7"/>
      <c r="W12" s="7"/>
      <c r="X12" s="7"/>
      <c r="Y12" s="7"/>
    </row>
    <row r="13">
      <c r="A13" s="15" t="s">
        <v>60</v>
      </c>
      <c r="B13" s="7"/>
      <c r="C13" s="7"/>
      <c r="D13" s="7"/>
      <c r="E13" s="7"/>
      <c r="F13" s="7"/>
      <c r="G13" s="7"/>
      <c r="H13" s="7"/>
      <c r="I13" s="7"/>
      <c r="J13" s="7"/>
      <c r="K13" s="7"/>
      <c r="L13" s="7"/>
      <c r="M13" s="7"/>
      <c r="N13" s="7"/>
      <c r="O13" s="7"/>
      <c r="P13" s="7"/>
      <c r="Q13" s="7"/>
      <c r="R13" s="7"/>
      <c r="S13" s="7"/>
      <c r="T13" s="7"/>
      <c r="U13" s="7"/>
      <c r="V13" s="7"/>
      <c r="W13" s="7"/>
      <c r="X13" s="7"/>
      <c r="Y13" s="7"/>
    </row>
    <row r="14">
      <c r="A14" s="7" t="str">
        <f t="shared" ref="A14:A15" si="6">A8</f>
        <v>Shelf</v>
      </c>
      <c r="B14" s="11">
        <v>0.0</v>
      </c>
      <c r="C14" s="11">
        <v>0.0</v>
      </c>
      <c r="D14" s="11">
        <v>0.0</v>
      </c>
      <c r="E14" s="11">
        <v>0.0</v>
      </c>
      <c r="F14" s="11">
        <v>0.0</v>
      </c>
      <c r="G14" s="11">
        <v>0.0</v>
      </c>
      <c r="H14" s="11">
        <v>0.0</v>
      </c>
      <c r="I14" s="11">
        <v>0.0</v>
      </c>
      <c r="J14" s="11">
        <v>0.0</v>
      </c>
      <c r="K14" s="11">
        <v>0.0</v>
      </c>
      <c r="L14" s="11">
        <v>0.0</v>
      </c>
      <c r="M14" s="11">
        <v>0.0</v>
      </c>
      <c r="N14" s="11">
        <v>0.0</v>
      </c>
      <c r="O14" s="11">
        <v>0.0</v>
      </c>
      <c r="P14" s="11">
        <v>0.0</v>
      </c>
      <c r="Q14" s="11">
        <v>0.0</v>
      </c>
      <c r="R14" s="11">
        <v>0.0</v>
      </c>
      <c r="S14" s="11">
        <v>0.0</v>
      </c>
      <c r="T14" s="11">
        <v>0.0</v>
      </c>
      <c r="U14" s="11">
        <v>0.0</v>
      </c>
      <c r="V14" s="11">
        <v>0.0</v>
      </c>
      <c r="W14" s="11">
        <v>0.0</v>
      </c>
      <c r="X14" s="11">
        <v>0.0</v>
      </c>
      <c r="Y14" s="11">
        <f>FAR!H2</f>
        <v>180000</v>
      </c>
    </row>
    <row r="15">
      <c r="A15" s="7" t="str">
        <f t="shared" si="6"/>
        <v>AC</v>
      </c>
      <c r="B15" s="11">
        <v>0.0</v>
      </c>
      <c r="C15" s="11">
        <v>0.0</v>
      </c>
      <c r="D15" s="11">
        <v>0.0</v>
      </c>
      <c r="E15" s="11">
        <v>0.0</v>
      </c>
      <c r="F15" s="11">
        <v>0.0</v>
      </c>
      <c r="G15" s="11">
        <v>0.0</v>
      </c>
      <c r="H15" s="11">
        <v>0.0</v>
      </c>
      <c r="I15" s="11">
        <v>0.0</v>
      </c>
      <c r="J15" s="11">
        <v>0.0</v>
      </c>
      <c r="K15" s="11">
        <v>0.0</v>
      </c>
      <c r="L15" s="11">
        <v>0.0</v>
      </c>
      <c r="M15" s="11">
        <v>0.0</v>
      </c>
      <c r="N15" s="11">
        <v>0.0</v>
      </c>
      <c r="O15" s="11">
        <v>0.0</v>
      </c>
      <c r="P15" s="11">
        <v>0.0</v>
      </c>
      <c r="Q15" s="11">
        <v>0.0</v>
      </c>
      <c r="R15" s="12">
        <v>0.0</v>
      </c>
      <c r="S15" s="11">
        <v>0.0</v>
      </c>
      <c r="T15" s="11">
        <v>0.0</v>
      </c>
      <c r="U15" s="11">
        <f>FAR!H3</f>
        <v>78000</v>
      </c>
      <c r="V15" s="11">
        <v>0.0</v>
      </c>
      <c r="W15" s="11">
        <v>0.0</v>
      </c>
      <c r="X15" s="11">
        <v>0.0</v>
      </c>
      <c r="Y15" s="11">
        <v>0.0</v>
      </c>
    </row>
    <row r="16">
      <c r="A16" s="16" t="s">
        <v>56</v>
      </c>
      <c r="B16" s="11">
        <f t="shared" ref="B16:Y16" si="7">SUM(B14:B15)</f>
        <v>0</v>
      </c>
      <c r="C16" s="11">
        <f t="shared" si="7"/>
        <v>0</v>
      </c>
      <c r="D16" s="11">
        <f t="shared" si="7"/>
        <v>0</v>
      </c>
      <c r="E16" s="11">
        <f t="shared" si="7"/>
        <v>0</v>
      </c>
      <c r="F16" s="11">
        <f t="shared" si="7"/>
        <v>0</v>
      </c>
      <c r="G16" s="11">
        <f t="shared" si="7"/>
        <v>0</v>
      </c>
      <c r="H16" s="11">
        <f t="shared" si="7"/>
        <v>0</v>
      </c>
      <c r="I16" s="11">
        <f t="shared" si="7"/>
        <v>0</v>
      </c>
      <c r="J16" s="11">
        <f t="shared" si="7"/>
        <v>0</v>
      </c>
      <c r="K16" s="11">
        <f t="shared" si="7"/>
        <v>0</v>
      </c>
      <c r="L16" s="11">
        <f t="shared" si="7"/>
        <v>0</v>
      </c>
      <c r="M16" s="11">
        <f t="shared" si="7"/>
        <v>0</v>
      </c>
      <c r="N16" s="11">
        <f t="shared" si="7"/>
        <v>0</v>
      </c>
      <c r="O16" s="11">
        <f t="shared" si="7"/>
        <v>0</v>
      </c>
      <c r="P16" s="11">
        <f t="shared" si="7"/>
        <v>0</v>
      </c>
      <c r="Q16" s="11">
        <f t="shared" si="7"/>
        <v>0</v>
      </c>
      <c r="R16" s="11">
        <f t="shared" si="7"/>
        <v>0</v>
      </c>
      <c r="S16" s="11">
        <f t="shared" si="7"/>
        <v>0</v>
      </c>
      <c r="T16" s="11">
        <f t="shared" si="7"/>
        <v>0</v>
      </c>
      <c r="U16" s="11">
        <f t="shared" si="7"/>
        <v>78000</v>
      </c>
      <c r="V16" s="11">
        <f t="shared" si="7"/>
        <v>0</v>
      </c>
      <c r="W16" s="11">
        <f t="shared" si="7"/>
        <v>0</v>
      </c>
      <c r="X16" s="11">
        <f t="shared" si="7"/>
        <v>0</v>
      </c>
      <c r="Y16" s="11">
        <f t="shared" si="7"/>
        <v>180000</v>
      </c>
    </row>
    <row r="17">
      <c r="A17" s="7"/>
      <c r="B17" s="7"/>
      <c r="C17" s="7"/>
      <c r="D17" s="7"/>
      <c r="E17" s="7"/>
      <c r="F17" s="7"/>
      <c r="G17" s="7"/>
      <c r="H17" s="7"/>
      <c r="I17" s="7"/>
      <c r="J17" s="7"/>
      <c r="K17" s="7"/>
      <c r="L17" s="7"/>
      <c r="M17" s="7"/>
      <c r="N17" s="7"/>
      <c r="O17" s="7"/>
      <c r="P17" s="7"/>
      <c r="Q17" s="7"/>
      <c r="R17" s="7"/>
      <c r="S17" s="7"/>
      <c r="T17" s="7"/>
      <c r="U17" s="7"/>
      <c r="V17" s="7"/>
      <c r="W17" s="7"/>
      <c r="X17" s="7"/>
      <c r="Y17" s="7"/>
    </row>
    <row r="18">
      <c r="A18" s="15" t="s">
        <v>58</v>
      </c>
      <c r="B18" s="7"/>
      <c r="C18" s="7"/>
      <c r="D18" s="7"/>
      <c r="E18" s="7"/>
      <c r="F18" s="7"/>
      <c r="G18" s="7"/>
      <c r="H18" s="7"/>
      <c r="I18" s="7"/>
      <c r="J18" s="7"/>
      <c r="K18" s="7"/>
      <c r="L18" s="7"/>
      <c r="M18" s="7"/>
      <c r="N18" s="7"/>
      <c r="O18" s="7"/>
      <c r="P18" s="7"/>
      <c r="Q18" s="7"/>
      <c r="R18" s="7"/>
      <c r="S18" s="7"/>
      <c r="T18" s="7"/>
      <c r="U18" s="7"/>
      <c r="V18" s="7"/>
      <c r="W18" s="7"/>
      <c r="X18" s="7"/>
      <c r="Y18" s="7"/>
    </row>
    <row r="19">
      <c r="A19" s="7" t="str">
        <f t="shared" ref="A19:A20" si="9">A14</f>
        <v>Shelf</v>
      </c>
      <c r="B19" s="17">
        <f t="shared" ref="B19:Y19" si="8">B3+B8-B14</f>
        <v>7826.086957</v>
      </c>
      <c r="C19" s="17">
        <f t="shared" si="8"/>
        <v>15652.17391</v>
      </c>
      <c r="D19" s="17">
        <f t="shared" si="8"/>
        <v>23478.26087</v>
      </c>
      <c r="E19" s="17">
        <f t="shared" si="8"/>
        <v>31304.34783</v>
      </c>
      <c r="F19" s="17">
        <f t="shared" si="8"/>
        <v>39130.43478</v>
      </c>
      <c r="G19" s="17">
        <f t="shared" si="8"/>
        <v>46956.52174</v>
      </c>
      <c r="H19" s="17">
        <f t="shared" si="8"/>
        <v>54782.6087</v>
      </c>
      <c r="I19" s="17">
        <f t="shared" si="8"/>
        <v>62608.69565</v>
      </c>
      <c r="J19" s="17">
        <f t="shared" si="8"/>
        <v>70434.78261</v>
      </c>
      <c r="K19" s="17">
        <f t="shared" si="8"/>
        <v>78260.86957</v>
      </c>
      <c r="L19" s="17">
        <f t="shared" si="8"/>
        <v>86086.95652</v>
      </c>
      <c r="M19" s="17">
        <f t="shared" si="8"/>
        <v>93913.04348</v>
      </c>
      <c r="N19" s="17">
        <f t="shared" si="8"/>
        <v>101739.1304</v>
      </c>
      <c r="O19" s="17">
        <f t="shared" si="8"/>
        <v>109565.2174</v>
      </c>
      <c r="P19" s="17">
        <f t="shared" si="8"/>
        <v>117391.3043</v>
      </c>
      <c r="Q19" s="17">
        <f t="shared" si="8"/>
        <v>125217.3913</v>
      </c>
      <c r="R19" s="17">
        <f t="shared" si="8"/>
        <v>133043.4783</v>
      </c>
      <c r="S19" s="17">
        <f t="shared" si="8"/>
        <v>140869.5652</v>
      </c>
      <c r="T19" s="17">
        <f t="shared" si="8"/>
        <v>148695.6522</v>
      </c>
      <c r="U19" s="17">
        <f t="shared" si="8"/>
        <v>156521.7391</v>
      </c>
      <c r="V19" s="17">
        <f t="shared" si="8"/>
        <v>164347.8261</v>
      </c>
      <c r="W19" s="17">
        <f t="shared" si="8"/>
        <v>172173.913</v>
      </c>
      <c r="X19" s="17">
        <f t="shared" si="8"/>
        <v>180000</v>
      </c>
      <c r="Y19" s="17">
        <f t="shared" si="8"/>
        <v>7826.086957</v>
      </c>
    </row>
    <row r="20">
      <c r="A20" s="7" t="str">
        <f t="shared" si="9"/>
        <v>AC</v>
      </c>
      <c r="B20" s="17">
        <f t="shared" ref="B20:Y20" si="10">B4+B9-B15</f>
        <v>0</v>
      </c>
      <c r="C20" s="17">
        <f t="shared" si="10"/>
        <v>0</v>
      </c>
      <c r="D20" s="17">
        <f t="shared" si="10"/>
        <v>0</v>
      </c>
      <c r="E20" s="17">
        <f t="shared" si="10"/>
        <v>4875</v>
      </c>
      <c r="F20" s="17">
        <f t="shared" si="10"/>
        <v>9750</v>
      </c>
      <c r="G20" s="17">
        <f t="shared" si="10"/>
        <v>14625</v>
      </c>
      <c r="H20" s="17">
        <f t="shared" si="10"/>
        <v>19500</v>
      </c>
      <c r="I20" s="17">
        <f t="shared" si="10"/>
        <v>24375</v>
      </c>
      <c r="J20" s="17">
        <f t="shared" si="10"/>
        <v>29250</v>
      </c>
      <c r="K20" s="17">
        <f t="shared" si="10"/>
        <v>34125</v>
      </c>
      <c r="L20" s="17">
        <f t="shared" si="10"/>
        <v>39000</v>
      </c>
      <c r="M20" s="17">
        <f t="shared" si="10"/>
        <v>43875</v>
      </c>
      <c r="N20" s="17">
        <f t="shared" si="10"/>
        <v>48750</v>
      </c>
      <c r="O20" s="17">
        <f t="shared" si="10"/>
        <v>53625</v>
      </c>
      <c r="P20" s="17">
        <f t="shared" si="10"/>
        <v>58500</v>
      </c>
      <c r="Q20" s="17">
        <f t="shared" si="10"/>
        <v>63375</v>
      </c>
      <c r="R20" s="17">
        <f t="shared" si="10"/>
        <v>68250</v>
      </c>
      <c r="S20" s="17">
        <f t="shared" si="10"/>
        <v>73125</v>
      </c>
      <c r="T20" s="17">
        <f t="shared" si="10"/>
        <v>78000</v>
      </c>
      <c r="U20" s="17">
        <f t="shared" si="10"/>
        <v>0</v>
      </c>
      <c r="V20" s="17">
        <f t="shared" si="10"/>
        <v>0</v>
      </c>
      <c r="W20" s="17">
        <f t="shared" si="10"/>
        <v>0</v>
      </c>
      <c r="X20" s="17">
        <f t="shared" si="10"/>
        <v>0</v>
      </c>
      <c r="Y20" s="17">
        <f t="shared" si="10"/>
        <v>0</v>
      </c>
    </row>
    <row r="21">
      <c r="A21" s="16" t="s">
        <v>56</v>
      </c>
      <c r="B21" s="17">
        <f t="shared" ref="B21:Y21" si="11">SUM(B19:B20)</f>
        <v>7826.086957</v>
      </c>
      <c r="C21" s="17">
        <f t="shared" si="11"/>
        <v>15652.17391</v>
      </c>
      <c r="D21" s="17">
        <f t="shared" si="11"/>
        <v>23478.26087</v>
      </c>
      <c r="E21" s="17">
        <f t="shared" si="11"/>
        <v>36179.34783</v>
      </c>
      <c r="F21" s="17">
        <f t="shared" si="11"/>
        <v>48880.43478</v>
      </c>
      <c r="G21" s="17">
        <f t="shared" si="11"/>
        <v>61581.52174</v>
      </c>
      <c r="H21" s="17">
        <f t="shared" si="11"/>
        <v>74282.6087</v>
      </c>
      <c r="I21" s="17">
        <f t="shared" si="11"/>
        <v>86983.69565</v>
      </c>
      <c r="J21" s="17">
        <f t="shared" si="11"/>
        <v>99684.78261</v>
      </c>
      <c r="K21" s="17">
        <f t="shared" si="11"/>
        <v>112385.8696</v>
      </c>
      <c r="L21" s="17">
        <f t="shared" si="11"/>
        <v>125086.9565</v>
      </c>
      <c r="M21" s="17">
        <f t="shared" si="11"/>
        <v>137788.0435</v>
      </c>
      <c r="N21" s="17">
        <f t="shared" si="11"/>
        <v>150489.1304</v>
      </c>
      <c r="O21" s="17">
        <f t="shared" si="11"/>
        <v>163190.2174</v>
      </c>
      <c r="P21" s="17">
        <f t="shared" si="11"/>
        <v>175891.3043</v>
      </c>
      <c r="Q21" s="17">
        <f t="shared" si="11"/>
        <v>188592.3913</v>
      </c>
      <c r="R21" s="17">
        <f t="shared" si="11"/>
        <v>201293.4783</v>
      </c>
      <c r="S21" s="17">
        <f t="shared" si="11"/>
        <v>213994.5652</v>
      </c>
      <c r="T21" s="17">
        <f t="shared" si="11"/>
        <v>226695.6522</v>
      </c>
      <c r="U21" s="17">
        <f t="shared" si="11"/>
        <v>156521.7391</v>
      </c>
      <c r="V21" s="17">
        <f t="shared" si="11"/>
        <v>164347.8261</v>
      </c>
      <c r="W21" s="17">
        <f t="shared" si="11"/>
        <v>172173.913</v>
      </c>
      <c r="X21" s="17">
        <f t="shared" si="11"/>
        <v>180000</v>
      </c>
      <c r="Y21" s="17">
        <f t="shared" si="11"/>
        <v>7826.086957</v>
      </c>
    </row>
    <row r="22">
      <c r="A22" s="7"/>
      <c r="B22" s="7"/>
      <c r="C22" s="7"/>
      <c r="D22" s="7"/>
      <c r="E22" s="7"/>
      <c r="F22" s="7"/>
      <c r="G22" s="7"/>
      <c r="H22" s="7"/>
      <c r="I22" s="7"/>
      <c r="J22" s="7"/>
      <c r="K22" s="7"/>
      <c r="L22" s="7"/>
      <c r="M22" s="7"/>
      <c r="N22" s="7"/>
      <c r="O22" s="7"/>
      <c r="P22" s="7"/>
      <c r="Q22" s="7"/>
      <c r="R22" s="7"/>
      <c r="S22" s="7"/>
      <c r="T22" s="7"/>
      <c r="U22" s="7"/>
      <c r="V22" s="7"/>
      <c r="W22" s="7"/>
      <c r="X22" s="7"/>
      <c r="Y22" s="7"/>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5" width="6.5"/>
  </cols>
  <sheetData>
    <row r="1">
      <c r="A1" s="13"/>
      <c r="B1" s="14" t="s">
        <v>31</v>
      </c>
      <c r="C1" s="14" t="s">
        <v>32</v>
      </c>
      <c r="D1" s="14" t="s">
        <v>33</v>
      </c>
      <c r="E1" s="14" t="s">
        <v>34</v>
      </c>
      <c r="F1" s="14" t="s">
        <v>35</v>
      </c>
      <c r="G1" s="14" t="s">
        <v>36</v>
      </c>
      <c r="H1" s="14" t="s">
        <v>37</v>
      </c>
      <c r="I1" s="14" t="s">
        <v>38</v>
      </c>
      <c r="J1" s="14" t="s">
        <v>39</v>
      </c>
      <c r="K1" s="14" t="s">
        <v>40</v>
      </c>
      <c r="L1" s="14" t="s">
        <v>41</v>
      </c>
      <c r="M1" s="14" t="s">
        <v>42</v>
      </c>
      <c r="N1" s="14" t="s">
        <v>43</v>
      </c>
      <c r="O1" s="14" t="s">
        <v>44</v>
      </c>
      <c r="P1" s="14" t="s">
        <v>45</v>
      </c>
      <c r="Q1" s="14" t="s">
        <v>46</v>
      </c>
      <c r="R1" s="14" t="s">
        <v>47</v>
      </c>
      <c r="S1" s="14" t="s">
        <v>48</v>
      </c>
      <c r="T1" s="14" t="s">
        <v>49</v>
      </c>
      <c r="U1" s="14" t="s">
        <v>50</v>
      </c>
      <c r="V1" s="14" t="s">
        <v>51</v>
      </c>
      <c r="W1" s="14" t="s">
        <v>52</v>
      </c>
      <c r="X1" s="14" t="s">
        <v>53</v>
      </c>
      <c r="Y1" s="14" t="s">
        <v>54</v>
      </c>
    </row>
    <row r="2">
      <c r="A2" s="15" t="s">
        <v>61</v>
      </c>
      <c r="B2" s="7"/>
      <c r="C2" s="7"/>
      <c r="D2" s="7"/>
      <c r="E2" s="7"/>
      <c r="F2" s="7"/>
      <c r="G2" s="7"/>
      <c r="H2" s="7"/>
      <c r="I2" s="7"/>
      <c r="J2" s="7"/>
      <c r="K2" s="7"/>
      <c r="L2" s="7"/>
      <c r="M2" s="7"/>
      <c r="N2" s="7"/>
      <c r="O2" s="7"/>
      <c r="P2" s="7"/>
      <c r="Q2" s="7"/>
      <c r="R2" s="7"/>
      <c r="S2" s="7"/>
      <c r="T2" s="7"/>
      <c r="U2" s="7"/>
      <c r="V2" s="7"/>
      <c r="W2" s="7"/>
      <c r="X2" s="7"/>
      <c r="Y2" s="7"/>
    </row>
    <row r="3">
      <c r="A3" s="7" t="str">
        <f>Assumptions!A5</f>
        <v>Bhagavad Gita</v>
      </c>
      <c r="B3" s="11">
        <f>Assumptions!$B$5</f>
        <v>1825</v>
      </c>
      <c r="C3" s="11">
        <f>Assumptions!$B$5</f>
        <v>1825</v>
      </c>
      <c r="D3" s="11">
        <f>Assumptions!$B$5</f>
        <v>1825</v>
      </c>
      <c r="E3" s="11">
        <f>Assumptions!$B$5</f>
        <v>1825</v>
      </c>
      <c r="F3" s="11">
        <f>Assumptions!$B$5</f>
        <v>1825</v>
      </c>
      <c r="G3" s="11">
        <f>Assumptions!$B$5</f>
        <v>1825</v>
      </c>
      <c r="H3" s="11">
        <f>Assumptions!$B$5</f>
        <v>1825</v>
      </c>
      <c r="I3" s="11">
        <f>Assumptions!$B$5</f>
        <v>1825</v>
      </c>
      <c r="J3" s="11">
        <f>Assumptions!$B$5</f>
        <v>1825</v>
      </c>
      <c r="K3" s="11">
        <f>Assumptions!$B$5</f>
        <v>1825</v>
      </c>
      <c r="L3" s="11">
        <f>Assumptions!$B$5</f>
        <v>1825</v>
      </c>
      <c r="M3" s="11">
        <f>Assumptions!$B$5</f>
        <v>1825</v>
      </c>
      <c r="N3" s="11">
        <f>Assumptions!$B$5</f>
        <v>1825</v>
      </c>
      <c r="O3" s="11">
        <f>Assumptions!$B$5</f>
        <v>1825</v>
      </c>
      <c r="P3" s="11">
        <f>Assumptions!$B$5</f>
        <v>1825</v>
      </c>
      <c r="Q3" s="11">
        <f>Assumptions!$B$5</f>
        <v>1825</v>
      </c>
      <c r="R3" s="11">
        <f>Assumptions!$B$5</f>
        <v>1825</v>
      </c>
      <c r="S3" s="11">
        <f>Assumptions!$B$5</f>
        <v>1825</v>
      </c>
      <c r="T3" s="11">
        <f>Assumptions!$B$5</f>
        <v>1825</v>
      </c>
      <c r="U3" s="11">
        <f>Assumptions!$B$5</f>
        <v>1825</v>
      </c>
      <c r="V3" s="11">
        <f>Assumptions!$B$5</f>
        <v>1825</v>
      </c>
      <c r="W3" s="11">
        <f>Assumptions!$B$5</f>
        <v>1825</v>
      </c>
      <c r="X3" s="11">
        <f>Assumptions!$B$5</f>
        <v>1825</v>
      </c>
      <c r="Y3" s="11">
        <f>Assumptions!$B$5</f>
        <v>1825</v>
      </c>
    </row>
    <row r="4">
      <c r="A4" s="7" t="str">
        <f>Assumptions!A6</f>
        <v>Ikigai</v>
      </c>
      <c r="B4" s="11">
        <f>Assumptions!$B$6</f>
        <v>1515</v>
      </c>
      <c r="C4" s="11">
        <f>Assumptions!$B$6</f>
        <v>1515</v>
      </c>
      <c r="D4" s="11">
        <f>Assumptions!$B$6</f>
        <v>1515</v>
      </c>
      <c r="E4" s="11">
        <f>Assumptions!$B$6</f>
        <v>1515</v>
      </c>
      <c r="F4" s="11">
        <f>Assumptions!$B$6</f>
        <v>1515</v>
      </c>
      <c r="G4" s="11">
        <f>Assumptions!$B$6</f>
        <v>1515</v>
      </c>
      <c r="H4" s="11">
        <f>Assumptions!$B$6</f>
        <v>1515</v>
      </c>
      <c r="I4" s="11">
        <f>Assumptions!$B$6</f>
        <v>1515</v>
      </c>
      <c r="J4" s="11">
        <f>Assumptions!$B$6</f>
        <v>1515</v>
      </c>
      <c r="K4" s="11">
        <f>Assumptions!$B$6</f>
        <v>1515</v>
      </c>
      <c r="L4" s="11">
        <f>Assumptions!$B$6</f>
        <v>1515</v>
      </c>
      <c r="M4" s="11">
        <f>Assumptions!$B$6</f>
        <v>1515</v>
      </c>
      <c r="N4" s="11">
        <f>Assumptions!$B$6</f>
        <v>1515</v>
      </c>
      <c r="O4" s="11">
        <f>Assumptions!$B$6</f>
        <v>1515</v>
      </c>
      <c r="P4" s="11">
        <f>Assumptions!$B$6</f>
        <v>1515</v>
      </c>
      <c r="Q4" s="11">
        <f>Assumptions!$B$6</f>
        <v>1515</v>
      </c>
      <c r="R4" s="11">
        <f>Assumptions!$B$6</f>
        <v>1515</v>
      </c>
      <c r="S4" s="11">
        <f>Assumptions!$B$6</f>
        <v>1515</v>
      </c>
      <c r="T4" s="11">
        <f>Assumptions!$B$6</f>
        <v>1515</v>
      </c>
      <c r="U4" s="11">
        <f>Assumptions!$B$6</f>
        <v>1515</v>
      </c>
      <c r="V4" s="11">
        <f>Assumptions!$B$6</f>
        <v>1515</v>
      </c>
      <c r="W4" s="11">
        <f>Assumptions!$B$6</f>
        <v>1515</v>
      </c>
      <c r="X4" s="11">
        <f>Assumptions!$B$6</f>
        <v>1515</v>
      </c>
      <c r="Y4" s="11">
        <f>Assumptions!$B$6</f>
        <v>1515</v>
      </c>
    </row>
    <row r="5">
      <c r="A5" s="16" t="s">
        <v>62</v>
      </c>
      <c r="B5" s="7"/>
      <c r="C5" s="7"/>
      <c r="D5" s="7"/>
      <c r="E5" s="7"/>
      <c r="F5" s="7"/>
      <c r="G5" s="7"/>
      <c r="H5" s="7"/>
      <c r="I5" s="7"/>
      <c r="J5" s="7"/>
      <c r="K5" s="7"/>
      <c r="L5" s="7"/>
      <c r="M5" s="7"/>
      <c r="N5" s="7"/>
      <c r="O5" s="7"/>
      <c r="P5" s="7"/>
      <c r="Q5" s="7"/>
      <c r="R5" s="7"/>
      <c r="S5" s="7"/>
      <c r="T5" s="7"/>
      <c r="U5" s="7"/>
      <c r="V5" s="7"/>
      <c r="W5" s="7"/>
      <c r="X5" s="7"/>
      <c r="Y5" s="7"/>
    </row>
    <row r="6">
      <c r="A6" s="7" t="str">
        <f t="shared" ref="A6:A7" si="1">A3</f>
        <v>Bhagavad Gita</v>
      </c>
      <c r="B6" s="11">
        <f>Assumptions!$B$2</f>
        <v>1512</v>
      </c>
      <c r="C6" s="11">
        <f>Assumptions!$B$2</f>
        <v>1512</v>
      </c>
      <c r="D6" s="11">
        <f>Assumptions!$B$2</f>
        <v>1512</v>
      </c>
      <c r="E6" s="11">
        <f>Assumptions!$B$2</f>
        <v>1512</v>
      </c>
      <c r="F6" s="11">
        <f>Assumptions!$B$2</f>
        <v>1512</v>
      </c>
      <c r="G6" s="11">
        <f>Assumptions!$B$2</f>
        <v>1512</v>
      </c>
      <c r="H6" s="11">
        <f>Assumptions!$B$2</f>
        <v>1512</v>
      </c>
      <c r="I6" s="11">
        <f>Assumptions!$B$2</f>
        <v>1512</v>
      </c>
      <c r="J6" s="11">
        <f>Assumptions!$B$2</f>
        <v>1512</v>
      </c>
      <c r="K6" s="11">
        <f>Assumptions!$B$2</f>
        <v>1512</v>
      </c>
      <c r="L6" s="11">
        <f>Assumptions!$B$2</f>
        <v>1512</v>
      </c>
      <c r="M6" s="11">
        <f>Assumptions!$B$2</f>
        <v>1512</v>
      </c>
      <c r="N6" s="11">
        <f>Assumptions!$B$2</f>
        <v>1512</v>
      </c>
      <c r="O6" s="11">
        <f>Assumptions!$B$2</f>
        <v>1512</v>
      </c>
      <c r="P6" s="11">
        <f>Assumptions!$B$2</f>
        <v>1512</v>
      </c>
      <c r="Q6" s="11">
        <f>Assumptions!$B$2</f>
        <v>1512</v>
      </c>
      <c r="R6" s="11">
        <f>Assumptions!$B$2</f>
        <v>1512</v>
      </c>
      <c r="S6" s="11">
        <f>Assumptions!$B$2</f>
        <v>1512</v>
      </c>
      <c r="T6" s="11">
        <f>Assumptions!$B$2</f>
        <v>1512</v>
      </c>
      <c r="U6" s="11">
        <f>Assumptions!$B$2</f>
        <v>1512</v>
      </c>
      <c r="V6" s="11">
        <f>Assumptions!$B$2</f>
        <v>1512</v>
      </c>
      <c r="W6" s="11">
        <f>Assumptions!$B$2</f>
        <v>1512</v>
      </c>
      <c r="X6" s="11">
        <f>Assumptions!$B$2</f>
        <v>1512</v>
      </c>
      <c r="Y6" s="11">
        <f>Assumptions!$B$2</f>
        <v>1512</v>
      </c>
    </row>
    <row r="7">
      <c r="A7" s="7" t="str">
        <f t="shared" si="1"/>
        <v>Ikigai</v>
      </c>
      <c r="B7" s="11">
        <f>Assumptions!$B$3</f>
        <v>1407</v>
      </c>
      <c r="C7" s="11">
        <f>Assumptions!$B$3</f>
        <v>1407</v>
      </c>
      <c r="D7" s="11">
        <f>Assumptions!$B$3</f>
        <v>1407</v>
      </c>
      <c r="E7" s="11">
        <f>Assumptions!$B$3</f>
        <v>1407</v>
      </c>
      <c r="F7" s="11">
        <f>Assumptions!$B$3</f>
        <v>1407</v>
      </c>
      <c r="G7" s="11">
        <f>Assumptions!$B$3</f>
        <v>1407</v>
      </c>
      <c r="H7" s="11">
        <f>Assumptions!$B$3</f>
        <v>1407</v>
      </c>
      <c r="I7" s="11">
        <f>Assumptions!$B$3</f>
        <v>1407</v>
      </c>
      <c r="J7" s="11">
        <f>Assumptions!$B$3</f>
        <v>1407</v>
      </c>
      <c r="K7" s="11">
        <f>Assumptions!$B$3</f>
        <v>1407</v>
      </c>
      <c r="L7" s="11">
        <f>Assumptions!$B$3</f>
        <v>1407</v>
      </c>
      <c r="M7" s="11">
        <f>Assumptions!$B$3</f>
        <v>1407</v>
      </c>
      <c r="N7" s="11">
        <f>Assumptions!$B$3</f>
        <v>1407</v>
      </c>
      <c r="O7" s="11">
        <f>Assumptions!$B$3</f>
        <v>1407</v>
      </c>
      <c r="P7" s="11">
        <f>Assumptions!$B$3</f>
        <v>1407</v>
      </c>
      <c r="Q7" s="11">
        <f>Assumptions!$B$3</f>
        <v>1407</v>
      </c>
      <c r="R7" s="11">
        <f>Assumptions!$B$3</f>
        <v>1407</v>
      </c>
      <c r="S7" s="11">
        <f>Assumptions!$B$3</f>
        <v>1407</v>
      </c>
      <c r="T7" s="11">
        <f>Assumptions!$B$3</f>
        <v>1407</v>
      </c>
      <c r="U7" s="11">
        <f>Assumptions!$B$3</f>
        <v>1407</v>
      </c>
      <c r="V7" s="11">
        <f>Assumptions!$B$3</f>
        <v>1407</v>
      </c>
      <c r="W7" s="11">
        <f>Assumptions!$B$3</f>
        <v>1407</v>
      </c>
      <c r="X7" s="11">
        <f>Assumptions!$B$3</f>
        <v>1407</v>
      </c>
      <c r="Y7" s="11">
        <f>Assumptions!$B$3</f>
        <v>1407</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25"/>
    <col customWidth="1" min="2" max="25" width="8.38"/>
  </cols>
  <sheetData>
    <row r="1">
      <c r="A1" s="18" t="s">
        <v>63</v>
      </c>
      <c r="B1" s="18" t="s">
        <v>31</v>
      </c>
      <c r="C1" s="18" t="s">
        <v>32</v>
      </c>
      <c r="D1" s="18" t="s">
        <v>33</v>
      </c>
      <c r="E1" s="18" t="s">
        <v>34</v>
      </c>
      <c r="F1" s="18" t="s">
        <v>35</v>
      </c>
      <c r="G1" s="18" t="s">
        <v>36</v>
      </c>
      <c r="H1" s="18" t="s">
        <v>37</v>
      </c>
      <c r="I1" s="18" t="s">
        <v>38</v>
      </c>
      <c r="J1" s="18" t="s">
        <v>39</v>
      </c>
      <c r="K1" s="18" t="s">
        <v>40</v>
      </c>
      <c r="L1" s="18" t="s">
        <v>41</v>
      </c>
      <c r="M1" s="18" t="s">
        <v>42</v>
      </c>
      <c r="N1" s="18" t="s">
        <v>43</v>
      </c>
      <c r="O1" s="18" t="s">
        <v>44</v>
      </c>
      <c r="P1" s="18" t="s">
        <v>45</v>
      </c>
      <c r="Q1" s="18" t="s">
        <v>46</v>
      </c>
      <c r="R1" s="18" t="s">
        <v>47</v>
      </c>
      <c r="S1" s="18" t="s">
        <v>48</v>
      </c>
      <c r="T1" s="18" t="s">
        <v>49</v>
      </c>
      <c r="U1" s="18" t="s">
        <v>50</v>
      </c>
      <c r="V1" s="18" t="s">
        <v>51</v>
      </c>
      <c r="W1" s="18" t="s">
        <v>52</v>
      </c>
      <c r="X1" s="18" t="s">
        <v>53</v>
      </c>
      <c r="Y1" s="18" t="s">
        <v>54</v>
      </c>
    </row>
    <row r="2">
      <c r="A2" s="19" t="s">
        <v>64</v>
      </c>
      <c r="B2" s="20"/>
      <c r="C2" s="20"/>
      <c r="D2" s="20"/>
      <c r="E2" s="20"/>
      <c r="F2" s="20"/>
      <c r="G2" s="20"/>
      <c r="H2" s="20"/>
      <c r="I2" s="20"/>
      <c r="J2" s="20"/>
      <c r="K2" s="20"/>
      <c r="L2" s="20"/>
      <c r="M2" s="20"/>
      <c r="N2" s="20"/>
      <c r="O2" s="20"/>
      <c r="P2" s="20"/>
      <c r="Q2" s="20"/>
      <c r="R2" s="20"/>
      <c r="S2" s="20"/>
      <c r="T2" s="20"/>
      <c r="U2" s="20"/>
      <c r="V2" s="20"/>
      <c r="W2" s="20"/>
      <c r="X2" s="20"/>
      <c r="Y2" s="20"/>
    </row>
    <row r="3">
      <c r="A3" s="20" t="str">
        <f>'Calcs-1'!A6</f>
        <v>Bhagavad Gita</v>
      </c>
      <c r="B3" s="17">
        <f>'Calcs-1'!B6*Assumptions!$C$2</f>
        <v>604800</v>
      </c>
      <c r="C3" s="17">
        <f>'Calcs-1'!C6*Assumptions!$C$2</f>
        <v>604800</v>
      </c>
      <c r="D3" s="17">
        <f>'Calcs-1'!D6*Assumptions!$C$2</f>
        <v>604800</v>
      </c>
      <c r="E3" s="17">
        <f>'Calcs-1'!E6*Assumptions!$C$2</f>
        <v>604800</v>
      </c>
      <c r="F3" s="17">
        <f>'Calcs-1'!F6*Assumptions!$C$2</f>
        <v>604800</v>
      </c>
      <c r="G3" s="17">
        <f>'Calcs-1'!G6*Assumptions!$C$2</f>
        <v>604800</v>
      </c>
      <c r="H3" s="17">
        <f>'Calcs-1'!H6*Assumptions!$C$2</f>
        <v>604800</v>
      </c>
      <c r="I3" s="17">
        <f>'Calcs-1'!I6*Assumptions!$C$2</f>
        <v>604800</v>
      </c>
      <c r="J3" s="17">
        <f>'Calcs-1'!J6*Assumptions!$C$2</f>
        <v>604800</v>
      </c>
      <c r="K3" s="17">
        <f>'Calcs-1'!K6*Assumptions!$C$2</f>
        <v>604800</v>
      </c>
      <c r="L3" s="17">
        <f>'Calcs-1'!L6*Assumptions!$C$2</f>
        <v>604800</v>
      </c>
      <c r="M3" s="17">
        <f>'Calcs-1'!M6*Assumptions!$C$2</f>
        <v>604800</v>
      </c>
      <c r="N3" s="17">
        <f>'Calcs-1'!N6*Assumptions!$C$2</f>
        <v>604800</v>
      </c>
      <c r="O3" s="17">
        <f>'Calcs-1'!O6*Assumptions!$C$2</f>
        <v>604800</v>
      </c>
      <c r="P3" s="17">
        <f>'Calcs-1'!P6*Assumptions!$C$2</f>
        <v>604800</v>
      </c>
      <c r="Q3" s="17">
        <f>'Calcs-1'!Q6*Assumptions!$C$2</f>
        <v>604800</v>
      </c>
      <c r="R3" s="17">
        <f>'Calcs-1'!R6*Assumptions!$C$2</f>
        <v>604800</v>
      </c>
      <c r="S3" s="17">
        <f>'Calcs-1'!S6*Assumptions!$C$2</f>
        <v>604800</v>
      </c>
      <c r="T3" s="17">
        <f>'Calcs-1'!T6*Assumptions!$C$2</f>
        <v>604800</v>
      </c>
      <c r="U3" s="17">
        <f>'Calcs-1'!U6*Assumptions!$C$2</f>
        <v>604800</v>
      </c>
      <c r="V3" s="17">
        <f>'Calcs-1'!V6*Assumptions!$C$2</f>
        <v>604800</v>
      </c>
      <c r="W3" s="17">
        <f>'Calcs-1'!W6*Assumptions!$C$2</f>
        <v>604800</v>
      </c>
      <c r="X3" s="17">
        <f>'Calcs-1'!X6*Assumptions!$C$2</f>
        <v>604800</v>
      </c>
      <c r="Y3" s="17">
        <f>'Calcs-1'!Y6*Assumptions!$C$2</f>
        <v>604800</v>
      </c>
    </row>
    <row r="4">
      <c r="A4" s="20" t="str">
        <f>'Calcs-1'!A7</f>
        <v>Ikigai</v>
      </c>
      <c r="B4" s="17">
        <f>'Calcs-1'!B7*Assumptions!$C$3</f>
        <v>703500</v>
      </c>
      <c r="C4" s="17">
        <f>'Calcs-1'!C7*Assumptions!$C$3</f>
        <v>703500</v>
      </c>
      <c r="D4" s="17">
        <f>'Calcs-1'!D7*Assumptions!$C$3</f>
        <v>703500</v>
      </c>
      <c r="E4" s="17">
        <f>'Calcs-1'!E7*Assumptions!$C$3</f>
        <v>703500</v>
      </c>
      <c r="F4" s="17">
        <f>'Calcs-1'!F7*Assumptions!$C$3</f>
        <v>703500</v>
      </c>
      <c r="G4" s="17">
        <f>'Calcs-1'!G7*Assumptions!$C$3</f>
        <v>703500</v>
      </c>
      <c r="H4" s="17">
        <f>'Calcs-1'!H7*Assumptions!$C$3</f>
        <v>703500</v>
      </c>
      <c r="I4" s="17">
        <f>'Calcs-1'!I7*Assumptions!$C$3</f>
        <v>703500</v>
      </c>
      <c r="J4" s="17">
        <f>'Calcs-1'!J7*Assumptions!$C$3</f>
        <v>703500</v>
      </c>
      <c r="K4" s="17">
        <f>'Calcs-1'!K7*Assumptions!$C$3</f>
        <v>703500</v>
      </c>
      <c r="L4" s="17">
        <f>'Calcs-1'!L7*Assumptions!$C$3</f>
        <v>703500</v>
      </c>
      <c r="M4" s="17">
        <f>'Calcs-1'!M7*Assumptions!$C$3</f>
        <v>703500</v>
      </c>
      <c r="N4" s="17">
        <f>'Calcs-1'!N7*Assumptions!$C$3</f>
        <v>703500</v>
      </c>
      <c r="O4" s="17">
        <f>'Calcs-1'!O7*Assumptions!$C$3</f>
        <v>703500</v>
      </c>
      <c r="P4" s="17">
        <f>'Calcs-1'!P7*Assumptions!$C$3</f>
        <v>703500</v>
      </c>
      <c r="Q4" s="17">
        <f>'Calcs-1'!Q7*Assumptions!$C$3</f>
        <v>703500</v>
      </c>
      <c r="R4" s="17">
        <f>'Calcs-1'!R7*Assumptions!$C$3</f>
        <v>703500</v>
      </c>
      <c r="S4" s="17">
        <f>'Calcs-1'!S7*Assumptions!$C$3</f>
        <v>703500</v>
      </c>
      <c r="T4" s="17">
        <f>'Calcs-1'!T7*Assumptions!$C$3</f>
        <v>703500</v>
      </c>
      <c r="U4" s="17">
        <f>'Calcs-1'!U7*Assumptions!$C$3</f>
        <v>703500</v>
      </c>
      <c r="V4" s="17">
        <f>'Calcs-1'!V7*Assumptions!$C$3</f>
        <v>703500</v>
      </c>
      <c r="W4" s="17">
        <f>'Calcs-1'!W7*Assumptions!$C$3</f>
        <v>703500</v>
      </c>
      <c r="X4" s="17">
        <f>'Calcs-1'!X7*Assumptions!$C$3</f>
        <v>703500</v>
      </c>
      <c r="Y4" s="17">
        <f>'Calcs-1'!Y7*Assumptions!$C$3</f>
        <v>703500</v>
      </c>
    </row>
    <row r="5">
      <c r="A5" s="19" t="s">
        <v>56</v>
      </c>
      <c r="B5" s="17">
        <f t="shared" ref="B5:Y5" si="1">SUM(B3:B4)</f>
        <v>1308300</v>
      </c>
      <c r="C5" s="17">
        <f t="shared" si="1"/>
        <v>1308300</v>
      </c>
      <c r="D5" s="17">
        <f t="shared" si="1"/>
        <v>1308300</v>
      </c>
      <c r="E5" s="17">
        <f t="shared" si="1"/>
        <v>1308300</v>
      </c>
      <c r="F5" s="17">
        <f t="shared" si="1"/>
        <v>1308300</v>
      </c>
      <c r="G5" s="17">
        <f t="shared" si="1"/>
        <v>1308300</v>
      </c>
      <c r="H5" s="17">
        <f t="shared" si="1"/>
        <v>1308300</v>
      </c>
      <c r="I5" s="17">
        <f t="shared" si="1"/>
        <v>1308300</v>
      </c>
      <c r="J5" s="17">
        <f t="shared" si="1"/>
        <v>1308300</v>
      </c>
      <c r="K5" s="17">
        <f t="shared" si="1"/>
        <v>1308300</v>
      </c>
      <c r="L5" s="17">
        <f t="shared" si="1"/>
        <v>1308300</v>
      </c>
      <c r="M5" s="17">
        <f t="shared" si="1"/>
        <v>1308300</v>
      </c>
      <c r="N5" s="17">
        <f t="shared" si="1"/>
        <v>1308300</v>
      </c>
      <c r="O5" s="17">
        <f t="shared" si="1"/>
        <v>1308300</v>
      </c>
      <c r="P5" s="17">
        <f t="shared" si="1"/>
        <v>1308300</v>
      </c>
      <c r="Q5" s="17">
        <f t="shared" si="1"/>
        <v>1308300</v>
      </c>
      <c r="R5" s="17">
        <f t="shared" si="1"/>
        <v>1308300</v>
      </c>
      <c r="S5" s="17">
        <f t="shared" si="1"/>
        <v>1308300</v>
      </c>
      <c r="T5" s="17">
        <f t="shared" si="1"/>
        <v>1308300</v>
      </c>
      <c r="U5" s="17">
        <f t="shared" si="1"/>
        <v>1308300</v>
      </c>
      <c r="V5" s="17">
        <f t="shared" si="1"/>
        <v>1308300</v>
      </c>
      <c r="W5" s="17">
        <f t="shared" si="1"/>
        <v>1308300</v>
      </c>
      <c r="X5" s="17">
        <f t="shared" si="1"/>
        <v>1308300</v>
      </c>
      <c r="Y5" s="17">
        <f t="shared" si="1"/>
        <v>1308300</v>
      </c>
    </row>
    <row r="6">
      <c r="A6" s="20"/>
      <c r="B6" s="20"/>
      <c r="C6" s="20"/>
      <c r="D6" s="20"/>
      <c r="E6" s="20"/>
      <c r="F6" s="20"/>
      <c r="G6" s="20"/>
      <c r="H6" s="20"/>
      <c r="I6" s="20"/>
      <c r="J6" s="20"/>
      <c r="K6" s="20"/>
      <c r="L6" s="20"/>
      <c r="M6" s="20"/>
      <c r="N6" s="20"/>
      <c r="O6" s="20"/>
      <c r="P6" s="20"/>
      <c r="Q6" s="20"/>
      <c r="R6" s="20"/>
      <c r="S6" s="20"/>
      <c r="T6" s="20"/>
      <c r="U6" s="20"/>
      <c r="V6" s="20"/>
      <c r="W6" s="20"/>
      <c r="X6" s="20"/>
      <c r="Y6" s="20"/>
    </row>
    <row r="7">
      <c r="A7" s="19" t="s">
        <v>65</v>
      </c>
      <c r="B7" s="20"/>
      <c r="C7" s="20"/>
      <c r="D7" s="20"/>
      <c r="E7" s="20"/>
      <c r="F7" s="20"/>
      <c r="G7" s="20"/>
      <c r="H7" s="20"/>
      <c r="I7" s="20"/>
      <c r="J7" s="20"/>
      <c r="K7" s="20"/>
      <c r="L7" s="20"/>
      <c r="M7" s="20"/>
      <c r="N7" s="20"/>
      <c r="O7" s="20"/>
      <c r="P7" s="20"/>
      <c r="Q7" s="20"/>
      <c r="R7" s="20"/>
      <c r="S7" s="20"/>
      <c r="T7" s="20"/>
      <c r="U7" s="20"/>
      <c r="V7" s="20"/>
      <c r="W7" s="20"/>
      <c r="X7" s="20"/>
      <c r="Y7" s="20"/>
    </row>
    <row r="8">
      <c r="A8" s="20" t="str">
        <f t="shared" ref="A8:A10" si="2">A3</f>
        <v>Bhagavad Gita</v>
      </c>
      <c r="B8" s="17">
        <f>'Calcs-1'!B6*Assumptions!$C$5</f>
        <v>355320</v>
      </c>
      <c r="C8" s="17">
        <f>'Calcs-1'!C6*Assumptions!$C$5</f>
        <v>355320</v>
      </c>
      <c r="D8" s="17">
        <f>'Calcs-1'!D6*Assumptions!$C$5</f>
        <v>355320</v>
      </c>
      <c r="E8" s="17">
        <f>'Calcs-1'!E6*Assumptions!$C$5</f>
        <v>355320</v>
      </c>
      <c r="F8" s="17">
        <f>'Calcs-1'!F6*Assumptions!$C$5</f>
        <v>355320</v>
      </c>
      <c r="G8" s="17">
        <f>'Calcs-1'!G6*Assumptions!$C$5</f>
        <v>355320</v>
      </c>
      <c r="H8" s="17">
        <f>'Calcs-1'!H6*Assumptions!$C$5</f>
        <v>355320</v>
      </c>
      <c r="I8" s="17">
        <f>'Calcs-1'!I6*Assumptions!$C$5</f>
        <v>355320</v>
      </c>
      <c r="J8" s="17">
        <f>'Calcs-1'!J6*Assumptions!$C$5</f>
        <v>355320</v>
      </c>
      <c r="K8" s="17">
        <f>'Calcs-1'!K6*Assumptions!$C$5</f>
        <v>355320</v>
      </c>
      <c r="L8" s="17">
        <f>'Calcs-1'!L6*Assumptions!$C$5</f>
        <v>355320</v>
      </c>
      <c r="M8" s="17">
        <f>'Calcs-1'!M6*Assumptions!$C$5</f>
        <v>355320</v>
      </c>
      <c r="N8" s="17">
        <f>'Calcs-1'!N6*Assumptions!$C$5</f>
        <v>355320</v>
      </c>
      <c r="O8" s="17">
        <f>'Calcs-1'!O6*Assumptions!$C$5</f>
        <v>355320</v>
      </c>
      <c r="P8" s="17">
        <f>'Calcs-1'!P6*Assumptions!$C$5</f>
        <v>355320</v>
      </c>
      <c r="Q8" s="17">
        <f>'Calcs-1'!Q6*Assumptions!$C$5</f>
        <v>355320</v>
      </c>
      <c r="R8" s="17">
        <f>'Calcs-1'!R6*Assumptions!$C$5</f>
        <v>355320</v>
      </c>
      <c r="S8" s="17">
        <f>'Calcs-1'!S6*Assumptions!$C$5</f>
        <v>355320</v>
      </c>
      <c r="T8" s="17">
        <f>'Calcs-1'!T6*Assumptions!$C$5</f>
        <v>355320</v>
      </c>
      <c r="U8" s="17">
        <f>'Calcs-1'!U6*Assumptions!$C$5</f>
        <v>355320</v>
      </c>
      <c r="V8" s="17">
        <f>'Calcs-1'!V6*Assumptions!$C$5</f>
        <v>355320</v>
      </c>
      <c r="W8" s="17">
        <f>'Calcs-1'!W6*Assumptions!$C$5</f>
        <v>355320</v>
      </c>
      <c r="X8" s="17">
        <f>'Calcs-1'!X6*Assumptions!$C$5</f>
        <v>355320</v>
      </c>
      <c r="Y8" s="17">
        <f>'Calcs-1'!Y6*Assumptions!$C$5</f>
        <v>355320</v>
      </c>
    </row>
    <row r="9">
      <c r="A9" s="20" t="str">
        <f t="shared" si="2"/>
        <v>Ikigai</v>
      </c>
      <c r="B9" s="17">
        <f>'Calcs-1'!B7*Assumptions!$C$6</f>
        <v>461496</v>
      </c>
      <c r="C9" s="17">
        <f>'Calcs-1'!C7*Assumptions!$C$6</f>
        <v>461496</v>
      </c>
      <c r="D9" s="17">
        <f>'Calcs-1'!D7*Assumptions!$C$6</f>
        <v>461496</v>
      </c>
      <c r="E9" s="17">
        <f>'Calcs-1'!E7*Assumptions!$C$6</f>
        <v>461496</v>
      </c>
      <c r="F9" s="17">
        <f>'Calcs-1'!F7*Assumptions!$C$6</f>
        <v>461496</v>
      </c>
      <c r="G9" s="17">
        <f>'Calcs-1'!G7*Assumptions!$C$6</f>
        <v>461496</v>
      </c>
      <c r="H9" s="17">
        <f>'Calcs-1'!H7*Assumptions!$C$6</f>
        <v>461496</v>
      </c>
      <c r="I9" s="17">
        <f>'Calcs-1'!I7*Assumptions!$C$6</f>
        <v>461496</v>
      </c>
      <c r="J9" s="17">
        <f>'Calcs-1'!J7*Assumptions!$C$6</f>
        <v>461496</v>
      </c>
      <c r="K9" s="17">
        <f>'Calcs-1'!K7*Assumptions!$C$6</f>
        <v>461496</v>
      </c>
      <c r="L9" s="17">
        <f>'Calcs-1'!L7*Assumptions!$C$6</f>
        <v>461496</v>
      </c>
      <c r="M9" s="17">
        <f>'Calcs-1'!M7*Assumptions!$C$6</f>
        <v>461496</v>
      </c>
      <c r="N9" s="17">
        <f>'Calcs-1'!N7*Assumptions!$C$6</f>
        <v>461496</v>
      </c>
      <c r="O9" s="17">
        <f>'Calcs-1'!O7*Assumptions!$C$6</f>
        <v>461496</v>
      </c>
      <c r="P9" s="17">
        <f>'Calcs-1'!P7*Assumptions!$C$6</f>
        <v>461496</v>
      </c>
      <c r="Q9" s="17">
        <f>'Calcs-1'!Q7*Assumptions!$C$6</f>
        <v>461496</v>
      </c>
      <c r="R9" s="17">
        <f>'Calcs-1'!R7*Assumptions!$C$6</f>
        <v>461496</v>
      </c>
      <c r="S9" s="17">
        <f>'Calcs-1'!S7*Assumptions!$C$6</f>
        <v>461496</v>
      </c>
      <c r="T9" s="17">
        <f>'Calcs-1'!T7*Assumptions!$C$6</f>
        <v>461496</v>
      </c>
      <c r="U9" s="17">
        <f>'Calcs-1'!U7*Assumptions!$C$6</f>
        <v>461496</v>
      </c>
      <c r="V9" s="17">
        <f>'Calcs-1'!V7*Assumptions!$C$6</f>
        <v>461496</v>
      </c>
      <c r="W9" s="17">
        <f>'Calcs-1'!W7*Assumptions!$C$6</f>
        <v>461496</v>
      </c>
      <c r="X9" s="17">
        <f>'Calcs-1'!X7*Assumptions!$C$6</f>
        <v>461496</v>
      </c>
      <c r="Y9" s="17">
        <f>'Calcs-1'!Y7*Assumptions!$C$6</f>
        <v>461496</v>
      </c>
    </row>
    <row r="10">
      <c r="A10" s="19" t="str">
        <f t="shared" si="2"/>
        <v>Total</v>
      </c>
      <c r="B10" s="17">
        <f t="shared" ref="B10:Y10" si="3">SUM(B8:B9)</f>
        <v>816816</v>
      </c>
      <c r="C10" s="17">
        <f t="shared" si="3"/>
        <v>816816</v>
      </c>
      <c r="D10" s="17">
        <f t="shared" si="3"/>
        <v>816816</v>
      </c>
      <c r="E10" s="17">
        <f t="shared" si="3"/>
        <v>816816</v>
      </c>
      <c r="F10" s="17">
        <f t="shared" si="3"/>
        <v>816816</v>
      </c>
      <c r="G10" s="17">
        <f t="shared" si="3"/>
        <v>816816</v>
      </c>
      <c r="H10" s="17">
        <f t="shared" si="3"/>
        <v>816816</v>
      </c>
      <c r="I10" s="17">
        <f t="shared" si="3"/>
        <v>816816</v>
      </c>
      <c r="J10" s="17">
        <f t="shared" si="3"/>
        <v>816816</v>
      </c>
      <c r="K10" s="17">
        <f t="shared" si="3"/>
        <v>816816</v>
      </c>
      <c r="L10" s="17">
        <f t="shared" si="3"/>
        <v>816816</v>
      </c>
      <c r="M10" s="17">
        <f t="shared" si="3"/>
        <v>816816</v>
      </c>
      <c r="N10" s="17">
        <f t="shared" si="3"/>
        <v>816816</v>
      </c>
      <c r="O10" s="17">
        <f t="shared" si="3"/>
        <v>816816</v>
      </c>
      <c r="P10" s="17">
        <f t="shared" si="3"/>
        <v>816816</v>
      </c>
      <c r="Q10" s="17">
        <f t="shared" si="3"/>
        <v>816816</v>
      </c>
      <c r="R10" s="17">
        <f t="shared" si="3"/>
        <v>816816</v>
      </c>
      <c r="S10" s="17">
        <f t="shared" si="3"/>
        <v>816816</v>
      </c>
      <c r="T10" s="17">
        <f t="shared" si="3"/>
        <v>816816</v>
      </c>
      <c r="U10" s="17">
        <f t="shared" si="3"/>
        <v>816816</v>
      </c>
      <c r="V10" s="17">
        <f t="shared" si="3"/>
        <v>816816</v>
      </c>
      <c r="W10" s="17">
        <f t="shared" si="3"/>
        <v>816816</v>
      </c>
      <c r="X10" s="17">
        <f t="shared" si="3"/>
        <v>816816</v>
      </c>
      <c r="Y10" s="17">
        <f t="shared" si="3"/>
        <v>816816</v>
      </c>
    </row>
    <row r="11">
      <c r="A11" s="20"/>
      <c r="B11" s="20"/>
      <c r="C11" s="20"/>
      <c r="D11" s="20"/>
      <c r="E11" s="20"/>
      <c r="F11" s="20"/>
      <c r="G11" s="20"/>
      <c r="H11" s="20"/>
      <c r="I11" s="20"/>
      <c r="J11" s="20"/>
      <c r="K11" s="20"/>
      <c r="L11" s="20"/>
      <c r="M11" s="20"/>
      <c r="N11" s="20"/>
      <c r="O11" s="20"/>
      <c r="P11" s="20"/>
      <c r="Q11" s="20"/>
      <c r="R11" s="20"/>
      <c r="S11" s="20"/>
      <c r="T11" s="20"/>
      <c r="U11" s="20"/>
      <c r="V11" s="20"/>
      <c r="W11" s="20"/>
      <c r="X11" s="20"/>
      <c r="Y11" s="20"/>
    </row>
    <row r="12">
      <c r="A12" s="19" t="s">
        <v>66</v>
      </c>
      <c r="B12" s="20"/>
      <c r="C12" s="20"/>
      <c r="D12" s="20"/>
      <c r="E12" s="20"/>
      <c r="F12" s="20"/>
      <c r="G12" s="20"/>
      <c r="H12" s="20"/>
      <c r="I12" s="20"/>
      <c r="J12" s="20"/>
      <c r="K12" s="20"/>
      <c r="L12" s="20"/>
      <c r="M12" s="20"/>
      <c r="N12" s="20"/>
      <c r="O12" s="20"/>
      <c r="P12" s="20"/>
      <c r="Q12" s="20"/>
      <c r="R12" s="20"/>
      <c r="S12" s="20"/>
      <c r="T12" s="20"/>
      <c r="U12" s="20"/>
      <c r="V12" s="20"/>
      <c r="W12" s="20"/>
      <c r="X12" s="20"/>
      <c r="Y12" s="20"/>
    </row>
    <row r="13">
      <c r="A13" s="20" t="s">
        <v>67</v>
      </c>
      <c r="B13" s="17">
        <f>Assumptions!$B$9+Assumptions!$B$10</f>
        <v>39600</v>
      </c>
      <c r="C13" s="17">
        <f>Assumptions!$B$9+Assumptions!$B$10</f>
        <v>39600</v>
      </c>
      <c r="D13" s="17">
        <f>Assumptions!$B$9+Assumptions!$B$10</f>
        <v>39600</v>
      </c>
      <c r="E13" s="17">
        <f>Assumptions!$B$9+Assumptions!$B$10</f>
        <v>39600</v>
      </c>
      <c r="F13" s="17">
        <f>Assumptions!$B$9+Assumptions!$B$10</f>
        <v>39600</v>
      </c>
      <c r="G13" s="17">
        <f>Assumptions!$B$9+Assumptions!$B$10</f>
        <v>39600</v>
      </c>
      <c r="H13" s="17">
        <f>Assumptions!$B$9+Assumptions!$B$10</f>
        <v>39600</v>
      </c>
      <c r="I13" s="17">
        <f>Assumptions!$B$9+Assumptions!$B$10</f>
        <v>39600</v>
      </c>
      <c r="J13" s="17">
        <f>Assumptions!$B$9+Assumptions!$B$10</f>
        <v>39600</v>
      </c>
      <c r="K13" s="17">
        <f>Assumptions!$B$9+Assumptions!$B$10</f>
        <v>39600</v>
      </c>
      <c r="L13" s="17">
        <f>Assumptions!$B$9+Assumptions!$B$10</f>
        <v>39600</v>
      </c>
      <c r="M13" s="17">
        <f>Assumptions!$B$9+Assumptions!$B$10</f>
        <v>39600</v>
      </c>
      <c r="N13" s="17">
        <f>Assumptions!$B$9+Assumptions!$B$10</f>
        <v>39600</v>
      </c>
      <c r="O13" s="17">
        <f>Assumptions!$B$9+Assumptions!$B$10</f>
        <v>39600</v>
      </c>
      <c r="P13" s="17">
        <f>Assumptions!$B$9+Assumptions!$B$10</f>
        <v>39600</v>
      </c>
      <c r="Q13" s="17">
        <f>Assumptions!$B$9+Assumptions!$B$10</f>
        <v>39600</v>
      </c>
      <c r="R13" s="17">
        <f>Assumptions!$B$9+Assumptions!$B$10</f>
        <v>39600</v>
      </c>
      <c r="S13" s="17">
        <f>Assumptions!$B$9+Assumptions!$B$10</f>
        <v>39600</v>
      </c>
      <c r="T13" s="17">
        <f>Assumptions!$B$9+Assumptions!$B$10</f>
        <v>39600</v>
      </c>
      <c r="U13" s="17">
        <f>Assumptions!$B$9+Assumptions!$B$10</f>
        <v>39600</v>
      </c>
      <c r="V13" s="17">
        <f>Assumptions!$B$9+Assumptions!$B$10</f>
        <v>39600</v>
      </c>
      <c r="W13" s="17">
        <f>Assumptions!$B$9+Assumptions!$B$10</f>
        <v>39600</v>
      </c>
      <c r="X13" s="17">
        <f>Assumptions!$B$9+Assumptions!$B$10</f>
        <v>39600</v>
      </c>
      <c r="Y13" s="17">
        <f>Assumptions!$B$9+Assumptions!$B$10</f>
        <v>39600</v>
      </c>
    </row>
    <row r="14">
      <c r="A14" s="20" t="s">
        <v>68</v>
      </c>
      <c r="B14" s="17">
        <f>Assumptions!$B12</f>
        <v>16960</v>
      </c>
      <c r="C14" s="17">
        <f>Assumptions!$B12</f>
        <v>16960</v>
      </c>
      <c r="D14" s="17">
        <f>Assumptions!$B12</f>
        <v>16960</v>
      </c>
      <c r="E14" s="17">
        <f>Assumptions!$B12</f>
        <v>16960</v>
      </c>
      <c r="F14" s="17">
        <f>Assumptions!$B12</f>
        <v>16960</v>
      </c>
      <c r="G14" s="17">
        <f>Assumptions!$B12</f>
        <v>16960</v>
      </c>
      <c r="H14" s="17">
        <f>Assumptions!$B12</f>
        <v>16960</v>
      </c>
      <c r="I14" s="17">
        <f>Assumptions!$B12</f>
        <v>16960</v>
      </c>
      <c r="J14" s="17">
        <f>Assumptions!$B12</f>
        <v>16960</v>
      </c>
      <c r="K14" s="17">
        <f>Assumptions!$B12</f>
        <v>16960</v>
      </c>
      <c r="L14" s="17">
        <f>Assumptions!$B12</f>
        <v>16960</v>
      </c>
      <c r="M14" s="17">
        <f>Assumptions!$B12</f>
        <v>16960</v>
      </c>
      <c r="N14" s="17">
        <f>Assumptions!$B12</f>
        <v>16960</v>
      </c>
      <c r="O14" s="17">
        <f>Assumptions!$B12</f>
        <v>16960</v>
      </c>
      <c r="P14" s="17">
        <f>Assumptions!$B12</f>
        <v>16960</v>
      </c>
      <c r="Q14" s="17">
        <f>Assumptions!$B12</f>
        <v>16960</v>
      </c>
      <c r="R14" s="17">
        <f>Assumptions!$B12</f>
        <v>16960</v>
      </c>
      <c r="S14" s="17">
        <f>Assumptions!$B12</f>
        <v>16960</v>
      </c>
      <c r="T14" s="17">
        <f>Assumptions!$B12</f>
        <v>16960</v>
      </c>
      <c r="U14" s="17">
        <f>Assumptions!$B12</f>
        <v>16960</v>
      </c>
      <c r="V14" s="17">
        <f>Assumptions!$B12</f>
        <v>16960</v>
      </c>
      <c r="W14" s="17">
        <f>Assumptions!$B12</f>
        <v>16960</v>
      </c>
      <c r="X14" s="17">
        <f>Assumptions!$B12</f>
        <v>16960</v>
      </c>
      <c r="Y14" s="17">
        <f>Assumptions!$B12</f>
        <v>16960</v>
      </c>
    </row>
    <row r="15">
      <c r="A15" s="20" t="s">
        <v>69</v>
      </c>
      <c r="B15" s="17">
        <f>Assumptions!$B13</f>
        <v>6253</v>
      </c>
      <c r="C15" s="17">
        <f>Assumptions!$B13</f>
        <v>6253</v>
      </c>
      <c r="D15" s="17">
        <f>Assumptions!$B13</f>
        <v>6253</v>
      </c>
      <c r="E15" s="17">
        <f>Assumptions!$B13</f>
        <v>6253</v>
      </c>
      <c r="F15" s="17">
        <f>Assumptions!$B13</f>
        <v>6253</v>
      </c>
      <c r="G15" s="17">
        <f>Assumptions!$B13</f>
        <v>6253</v>
      </c>
      <c r="H15" s="17">
        <f>Assumptions!$B13</f>
        <v>6253</v>
      </c>
      <c r="I15" s="17">
        <f>Assumptions!$B13</f>
        <v>6253</v>
      </c>
      <c r="J15" s="17">
        <f>Assumptions!$B13</f>
        <v>6253</v>
      </c>
      <c r="K15" s="17">
        <f>Assumptions!$B13</f>
        <v>6253</v>
      </c>
      <c r="L15" s="17">
        <f>Assumptions!$B13</f>
        <v>6253</v>
      </c>
      <c r="M15" s="17">
        <f>Assumptions!$B13</f>
        <v>6253</v>
      </c>
      <c r="N15" s="17">
        <f>Assumptions!$B13</f>
        <v>6253</v>
      </c>
      <c r="O15" s="17">
        <f>Assumptions!$B13</f>
        <v>6253</v>
      </c>
      <c r="P15" s="17">
        <f>Assumptions!$B13</f>
        <v>6253</v>
      </c>
      <c r="Q15" s="17">
        <f>Assumptions!$B13</f>
        <v>6253</v>
      </c>
      <c r="R15" s="17">
        <f>Assumptions!$B13</f>
        <v>6253</v>
      </c>
      <c r="S15" s="17">
        <f>Assumptions!$B13</f>
        <v>6253</v>
      </c>
      <c r="T15" s="17">
        <f>Assumptions!$B13</f>
        <v>6253</v>
      </c>
      <c r="U15" s="17">
        <f>Assumptions!$B13</f>
        <v>6253</v>
      </c>
      <c r="V15" s="17">
        <f>Assumptions!$B13</f>
        <v>6253</v>
      </c>
      <c r="W15" s="17">
        <f>Assumptions!$B13</f>
        <v>6253</v>
      </c>
      <c r="X15" s="17">
        <f>Assumptions!$B13</f>
        <v>6253</v>
      </c>
      <c r="Y15" s="17">
        <f>Assumptions!$B13</f>
        <v>6253</v>
      </c>
    </row>
    <row r="16">
      <c r="A16" s="19" t="s">
        <v>56</v>
      </c>
      <c r="B16" s="17">
        <f t="shared" ref="B16:Y16" si="4">SUM(B13:B15)</f>
        <v>62813</v>
      </c>
      <c r="C16" s="17">
        <f t="shared" si="4"/>
        <v>62813</v>
      </c>
      <c r="D16" s="17">
        <f t="shared" si="4"/>
        <v>62813</v>
      </c>
      <c r="E16" s="17">
        <f t="shared" si="4"/>
        <v>62813</v>
      </c>
      <c r="F16" s="17">
        <f t="shared" si="4"/>
        <v>62813</v>
      </c>
      <c r="G16" s="17">
        <f t="shared" si="4"/>
        <v>62813</v>
      </c>
      <c r="H16" s="17">
        <f t="shared" si="4"/>
        <v>62813</v>
      </c>
      <c r="I16" s="17">
        <f t="shared" si="4"/>
        <v>62813</v>
      </c>
      <c r="J16" s="17">
        <f t="shared" si="4"/>
        <v>62813</v>
      </c>
      <c r="K16" s="17">
        <f t="shared" si="4"/>
        <v>62813</v>
      </c>
      <c r="L16" s="17">
        <f t="shared" si="4"/>
        <v>62813</v>
      </c>
      <c r="M16" s="17">
        <f t="shared" si="4"/>
        <v>62813</v>
      </c>
      <c r="N16" s="17">
        <f t="shared" si="4"/>
        <v>62813</v>
      </c>
      <c r="O16" s="17">
        <f t="shared" si="4"/>
        <v>62813</v>
      </c>
      <c r="P16" s="17">
        <f t="shared" si="4"/>
        <v>62813</v>
      </c>
      <c r="Q16" s="17">
        <f t="shared" si="4"/>
        <v>62813</v>
      </c>
      <c r="R16" s="17">
        <f t="shared" si="4"/>
        <v>62813</v>
      </c>
      <c r="S16" s="17">
        <f t="shared" si="4"/>
        <v>62813</v>
      </c>
      <c r="T16" s="17">
        <f t="shared" si="4"/>
        <v>62813</v>
      </c>
      <c r="U16" s="17">
        <f t="shared" si="4"/>
        <v>62813</v>
      </c>
      <c r="V16" s="17">
        <f t="shared" si="4"/>
        <v>62813</v>
      </c>
      <c r="W16" s="17">
        <f t="shared" si="4"/>
        <v>62813</v>
      </c>
      <c r="X16" s="17">
        <f t="shared" si="4"/>
        <v>62813</v>
      </c>
      <c r="Y16" s="17">
        <f t="shared" si="4"/>
        <v>62813</v>
      </c>
    </row>
    <row r="17">
      <c r="A17" s="20"/>
      <c r="B17" s="20"/>
      <c r="C17" s="20"/>
      <c r="D17" s="20"/>
      <c r="E17" s="20"/>
      <c r="F17" s="20"/>
      <c r="G17" s="20"/>
      <c r="H17" s="20"/>
      <c r="I17" s="20"/>
      <c r="J17" s="20"/>
      <c r="K17" s="20"/>
      <c r="L17" s="20"/>
      <c r="M17" s="20"/>
      <c r="N17" s="20"/>
      <c r="O17" s="20"/>
      <c r="P17" s="20"/>
      <c r="Q17" s="20"/>
      <c r="R17" s="20"/>
      <c r="S17" s="20"/>
      <c r="T17" s="20"/>
      <c r="U17" s="20"/>
      <c r="V17" s="20"/>
      <c r="W17" s="20"/>
      <c r="X17" s="20"/>
      <c r="Y17" s="20"/>
    </row>
    <row r="18">
      <c r="A18" s="19" t="s">
        <v>70</v>
      </c>
      <c r="B18" s="17">
        <f t="shared" ref="B18:Y18" si="5">B10+B16</f>
        <v>879629</v>
      </c>
      <c r="C18" s="17">
        <f t="shared" si="5"/>
        <v>879629</v>
      </c>
      <c r="D18" s="17">
        <f t="shared" si="5"/>
        <v>879629</v>
      </c>
      <c r="E18" s="17">
        <f t="shared" si="5"/>
        <v>879629</v>
      </c>
      <c r="F18" s="17">
        <f t="shared" si="5"/>
        <v>879629</v>
      </c>
      <c r="G18" s="17">
        <f t="shared" si="5"/>
        <v>879629</v>
      </c>
      <c r="H18" s="17">
        <f t="shared" si="5"/>
        <v>879629</v>
      </c>
      <c r="I18" s="17">
        <f t="shared" si="5"/>
        <v>879629</v>
      </c>
      <c r="J18" s="17">
        <f t="shared" si="5"/>
        <v>879629</v>
      </c>
      <c r="K18" s="17">
        <f t="shared" si="5"/>
        <v>879629</v>
      </c>
      <c r="L18" s="17">
        <f t="shared" si="5"/>
        <v>879629</v>
      </c>
      <c r="M18" s="17">
        <f t="shared" si="5"/>
        <v>879629</v>
      </c>
      <c r="N18" s="17">
        <f t="shared" si="5"/>
        <v>879629</v>
      </c>
      <c r="O18" s="17">
        <f t="shared" si="5"/>
        <v>879629</v>
      </c>
      <c r="P18" s="17">
        <f t="shared" si="5"/>
        <v>879629</v>
      </c>
      <c r="Q18" s="17">
        <f t="shared" si="5"/>
        <v>879629</v>
      </c>
      <c r="R18" s="17">
        <f t="shared" si="5"/>
        <v>879629</v>
      </c>
      <c r="S18" s="17">
        <f t="shared" si="5"/>
        <v>879629</v>
      </c>
      <c r="T18" s="17">
        <f t="shared" si="5"/>
        <v>879629</v>
      </c>
      <c r="U18" s="17">
        <f t="shared" si="5"/>
        <v>879629</v>
      </c>
      <c r="V18" s="17">
        <f t="shared" si="5"/>
        <v>879629</v>
      </c>
      <c r="W18" s="17">
        <f t="shared" si="5"/>
        <v>879629</v>
      </c>
      <c r="X18" s="17">
        <f t="shared" si="5"/>
        <v>879629</v>
      </c>
      <c r="Y18" s="17">
        <f t="shared" si="5"/>
        <v>879629</v>
      </c>
    </row>
    <row r="19">
      <c r="A19" s="20"/>
      <c r="B19" s="20"/>
      <c r="C19" s="20"/>
      <c r="D19" s="20"/>
      <c r="E19" s="20"/>
      <c r="F19" s="20"/>
      <c r="G19" s="20"/>
      <c r="H19" s="20"/>
      <c r="I19" s="20"/>
      <c r="J19" s="20"/>
      <c r="K19" s="20"/>
      <c r="L19" s="20"/>
      <c r="M19" s="20"/>
      <c r="N19" s="20"/>
      <c r="O19" s="20"/>
      <c r="P19" s="20"/>
      <c r="Q19" s="20"/>
      <c r="R19" s="20"/>
      <c r="S19" s="20"/>
      <c r="T19" s="20"/>
      <c r="U19" s="20"/>
      <c r="V19" s="20"/>
      <c r="W19" s="20"/>
      <c r="X19" s="20"/>
      <c r="Y19" s="20"/>
    </row>
    <row r="20">
      <c r="A20" s="19" t="s">
        <v>71</v>
      </c>
      <c r="B20" s="17">
        <f>Depreciation!B10</f>
        <v>7826.086957</v>
      </c>
      <c r="C20" s="17">
        <f>Depreciation!C10</f>
        <v>7826.086957</v>
      </c>
      <c r="D20" s="17">
        <f>Depreciation!D10</f>
        <v>7826.086957</v>
      </c>
      <c r="E20" s="17">
        <f>Depreciation!E10</f>
        <v>12701.08696</v>
      </c>
      <c r="F20" s="17">
        <f>Depreciation!F10</f>
        <v>12701.08696</v>
      </c>
      <c r="G20" s="17">
        <f>Depreciation!G10</f>
        <v>12701.08696</v>
      </c>
      <c r="H20" s="17">
        <f>Depreciation!H10</f>
        <v>12701.08696</v>
      </c>
      <c r="I20" s="17">
        <f>Depreciation!I10</f>
        <v>12701.08696</v>
      </c>
      <c r="J20" s="17">
        <f>Depreciation!J10</f>
        <v>12701.08696</v>
      </c>
      <c r="K20" s="17">
        <f>Depreciation!K10</f>
        <v>12701.08696</v>
      </c>
      <c r="L20" s="17">
        <f>Depreciation!L10</f>
        <v>12701.08696</v>
      </c>
      <c r="M20" s="17">
        <f>Depreciation!M10</f>
        <v>12701.08696</v>
      </c>
      <c r="N20" s="17">
        <f>Depreciation!N10</f>
        <v>12701.08696</v>
      </c>
      <c r="O20" s="17">
        <f>Depreciation!O10</f>
        <v>12701.08696</v>
      </c>
      <c r="P20" s="17">
        <f>Depreciation!P10</f>
        <v>12701.08696</v>
      </c>
      <c r="Q20" s="17">
        <f>Depreciation!Q10</f>
        <v>12701.08696</v>
      </c>
      <c r="R20" s="17">
        <f>Depreciation!R10</f>
        <v>12701.08696</v>
      </c>
      <c r="S20" s="17">
        <f>Depreciation!S10</f>
        <v>12701.08696</v>
      </c>
      <c r="T20" s="17">
        <f>Depreciation!T10</f>
        <v>12701.08696</v>
      </c>
      <c r="U20" s="17">
        <f>Depreciation!U10</f>
        <v>7826.086957</v>
      </c>
      <c r="V20" s="17">
        <f>Depreciation!V10</f>
        <v>7826.086957</v>
      </c>
      <c r="W20" s="17">
        <f>Depreciation!W10</f>
        <v>7826.086957</v>
      </c>
      <c r="X20" s="17">
        <f>Depreciation!X10</f>
        <v>7826.086957</v>
      </c>
      <c r="Y20" s="17">
        <f>Depreciation!Y10</f>
        <v>7826.086957</v>
      </c>
    </row>
    <row r="21">
      <c r="A21" s="20"/>
      <c r="B21" s="20"/>
      <c r="C21" s="20"/>
      <c r="D21" s="20"/>
      <c r="E21" s="20"/>
      <c r="F21" s="20"/>
      <c r="G21" s="20"/>
      <c r="H21" s="20"/>
      <c r="I21" s="20"/>
      <c r="J21" s="20"/>
      <c r="K21" s="20"/>
      <c r="L21" s="20"/>
      <c r="M21" s="20"/>
      <c r="N21" s="20"/>
      <c r="O21" s="20"/>
      <c r="P21" s="20"/>
      <c r="Q21" s="20"/>
      <c r="R21" s="20"/>
      <c r="S21" s="20"/>
      <c r="T21" s="20"/>
      <c r="U21" s="20"/>
      <c r="V21" s="20"/>
      <c r="W21" s="20"/>
      <c r="X21" s="20"/>
      <c r="Y21" s="20"/>
    </row>
    <row r="22">
      <c r="A22" s="19" t="s">
        <v>72</v>
      </c>
      <c r="B22" s="17">
        <f t="shared" ref="B22:Y22" si="6">B5-B18-B20</f>
        <v>420844.913</v>
      </c>
      <c r="C22" s="17">
        <f t="shared" si="6"/>
        <v>420844.913</v>
      </c>
      <c r="D22" s="17">
        <f t="shared" si="6"/>
        <v>420844.913</v>
      </c>
      <c r="E22" s="17">
        <f t="shared" si="6"/>
        <v>415969.913</v>
      </c>
      <c r="F22" s="17">
        <f t="shared" si="6"/>
        <v>415969.913</v>
      </c>
      <c r="G22" s="17">
        <f t="shared" si="6"/>
        <v>415969.913</v>
      </c>
      <c r="H22" s="17">
        <f t="shared" si="6"/>
        <v>415969.913</v>
      </c>
      <c r="I22" s="17">
        <f t="shared" si="6"/>
        <v>415969.913</v>
      </c>
      <c r="J22" s="17">
        <f t="shared" si="6"/>
        <v>415969.913</v>
      </c>
      <c r="K22" s="17">
        <f t="shared" si="6"/>
        <v>415969.913</v>
      </c>
      <c r="L22" s="17">
        <f t="shared" si="6"/>
        <v>415969.913</v>
      </c>
      <c r="M22" s="17">
        <f t="shared" si="6"/>
        <v>415969.913</v>
      </c>
      <c r="N22" s="17">
        <f t="shared" si="6"/>
        <v>415969.913</v>
      </c>
      <c r="O22" s="17">
        <f t="shared" si="6"/>
        <v>415969.913</v>
      </c>
      <c r="P22" s="17">
        <f t="shared" si="6"/>
        <v>415969.913</v>
      </c>
      <c r="Q22" s="17">
        <f t="shared" si="6"/>
        <v>415969.913</v>
      </c>
      <c r="R22" s="17">
        <f t="shared" si="6"/>
        <v>415969.913</v>
      </c>
      <c r="S22" s="17">
        <f t="shared" si="6"/>
        <v>415969.913</v>
      </c>
      <c r="T22" s="17">
        <f t="shared" si="6"/>
        <v>415969.913</v>
      </c>
      <c r="U22" s="17">
        <f t="shared" si="6"/>
        <v>420844.913</v>
      </c>
      <c r="V22" s="17">
        <f t="shared" si="6"/>
        <v>420844.913</v>
      </c>
      <c r="W22" s="17">
        <f t="shared" si="6"/>
        <v>420844.913</v>
      </c>
      <c r="X22" s="17">
        <f t="shared" si="6"/>
        <v>420844.913</v>
      </c>
      <c r="Y22" s="17">
        <f t="shared" si="6"/>
        <v>420844.913</v>
      </c>
    </row>
    <row r="23">
      <c r="A23" s="20"/>
      <c r="B23" s="20"/>
      <c r="C23" s="20"/>
      <c r="D23" s="20"/>
      <c r="E23" s="20"/>
      <c r="F23" s="20"/>
      <c r="G23" s="20"/>
      <c r="H23" s="20"/>
      <c r="I23" s="20"/>
      <c r="J23" s="20"/>
      <c r="K23" s="20"/>
      <c r="L23" s="20"/>
      <c r="M23" s="20"/>
      <c r="N23" s="20"/>
      <c r="O23" s="20"/>
      <c r="P23" s="20"/>
      <c r="Q23" s="20"/>
      <c r="R23" s="20"/>
      <c r="S23" s="20"/>
      <c r="T23" s="20"/>
      <c r="U23" s="20"/>
      <c r="V23" s="20"/>
      <c r="W23" s="20"/>
      <c r="X23" s="20"/>
      <c r="Y23" s="20"/>
    </row>
    <row r="24">
      <c r="A24" s="19" t="s">
        <v>73</v>
      </c>
      <c r="B24" s="17">
        <f>'Loans and Interests'!B31</f>
        <v>6290</v>
      </c>
      <c r="C24" s="17">
        <f>'Loans and Interests'!C31</f>
        <v>6290</v>
      </c>
      <c r="D24" s="17">
        <f>'Loans and Interests'!D31</f>
        <v>6290</v>
      </c>
      <c r="E24" s="17">
        <f>'Loans and Interests'!E31</f>
        <v>6290</v>
      </c>
      <c r="F24" s="17">
        <f>'Loans and Interests'!F31</f>
        <v>6290</v>
      </c>
      <c r="G24" s="17">
        <f>'Loans and Interests'!G31</f>
        <v>6290</v>
      </c>
      <c r="H24" s="17">
        <f>'Loans and Interests'!H31</f>
        <v>6290</v>
      </c>
      <c r="I24" s="17">
        <f>'Loans and Interests'!I31</f>
        <v>6290</v>
      </c>
      <c r="J24" s="17">
        <f>'Loans and Interests'!J31</f>
        <v>14356.66667</v>
      </c>
      <c r="K24" s="17">
        <f>'Loans and Interests'!K31</f>
        <v>14356.66667</v>
      </c>
      <c r="L24" s="17">
        <f>'Loans and Interests'!L31</f>
        <v>14356.66667</v>
      </c>
      <c r="M24" s="17">
        <f>'Loans and Interests'!M31</f>
        <v>14356.66667</v>
      </c>
      <c r="N24" s="17">
        <f>'Loans and Interests'!N31</f>
        <v>14356.66667</v>
      </c>
      <c r="O24" s="17">
        <f>'Loans and Interests'!O31</f>
        <v>14356.66667</v>
      </c>
      <c r="P24" s="17">
        <f>'Loans and Interests'!P31</f>
        <v>14356.66667</v>
      </c>
      <c r="Q24" s="17">
        <f>'Loans and Interests'!Q31</f>
        <v>8066.666667</v>
      </c>
      <c r="R24" s="17">
        <f>'Loans and Interests'!R31</f>
        <v>8066.666667</v>
      </c>
      <c r="S24" s="17">
        <f>'Loans and Interests'!S31</f>
        <v>8066.666667</v>
      </c>
      <c r="T24" s="17">
        <f>'Loans and Interests'!T31</f>
        <v>8066.666667</v>
      </c>
      <c r="U24" s="17">
        <f>'Loans and Interests'!U31</f>
        <v>14479.16667</v>
      </c>
      <c r="V24" s="17">
        <f>'Loans and Interests'!V31</f>
        <v>14479.16667</v>
      </c>
      <c r="W24" s="17">
        <f>'Loans and Interests'!W31</f>
        <v>14479.16667</v>
      </c>
      <c r="X24" s="17">
        <f>'Loans and Interests'!X31</f>
        <v>14479.16667</v>
      </c>
      <c r="Y24" s="17">
        <f>'Loans and Interests'!Y31</f>
        <v>6412.5</v>
      </c>
    </row>
    <row r="25">
      <c r="A25" s="20"/>
      <c r="B25" s="20"/>
      <c r="C25" s="20"/>
      <c r="D25" s="20"/>
      <c r="E25" s="20"/>
      <c r="F25" s="20"/>
      <c r="G25" s="20"/>
      <c r="H25" s="20"/>
      <c r="I25" s="20"/>
      <c r="J25" s="20"/>
      <c r="K25" s="20"/>
      <c r="L25" s="20"/>
      <c r="M25" s="20"/>
      <c r="N25" s="20"/>
      <c r="O25" s="20"/>
      <c r="P25" s="20"/>
      <c r="Q25" s="20"/>
      <c r="R25" s="20"/>
      <c r="S25" s="20"/>
      <c r="T25" s="20"/>
      <c r="U25" s="20"/>
      <c r="V25" s="20"/>
      <c r="W25" s="20"/>
      <c r="X25" s="20"/>
      <c r="Y25" s="20"/>
    </row>
    <row r="26">
      <c r="A26" s="19" t="s">
        <v>74</v>
      </c>
      <c r="B26" s="17">
        <f t="shared" ref="B26:Y26" si="7">B22-B24</f>
        <v>414554.913</v>
      </c>
      <c r="C26" s="17">
        <f t="shared" si="7"/>
        <v>414554.913</v>
      </c>
      <c r="D26" s="17">
        <f t="shared" si="7"/>
        <v>414554.913</v>
      </c>
      <c r="E26" s="17">
        <f t="shared" si="7"/>
        <v>409679.913</v>
      </c>
      <c r="F26" s="17">
        <f t="shared" si="7"/>
        <v>409679.913</v>
      </c>
      <c r="G26" s="17">
        <f t="shared" si="7"/>
        <v>409679.913</v>
      </c>
      <c r="H26" s="17">
        <f t="shared" si="7"/>
        <v>409679.913</v>
      </c>
      <c r="I26" s="17">
        <f t="shared" si="7"/>
        <v>409679.913</v>
      </c>
      <c r="J26" s="17">
        <f t="shared" si="7"/>
        <v>401613.2464</v>
      </c>
      <c r="K26" s="17">
        <f t="shared" si="7"/>
        <v>401613.2464</v>
      </c>
      <c r="L26" s="17">
        <f t="shared" si="7"/>
        <v>401613.2464</v>
      </c>
      <c r="M26" s="17">
        <f t="shared" si="7"/>
        <v>401613.2464</v>
      </c>
      <c r="N26" s="17">
        <f t="shared" si="7"/>
        <v>401613.2464</v>
      </c>
      <c r="O26" s="17">
        <f t="shared" si="7"/>
        <v>401613.2464</v>
      </c>
      <c r="P26" s="17">
        <f t="shared" si="7"/>
        <v>401613.2464</v>
      </c>
      <c r="Q26" s="17">
        <f t="shared" si="7"/>
        <v>407903.2464</v>
      </c>
      <c r="R26" s="17">
        <f t="shared" si="7"/>
        <v>407903.2464</v>
      </c>
      <c r="S26" s="17">
        <f t="shared" si="7"/>
        <v>407903.2464</v>
      </c>
      <c r="T26" s="17">
        <f t="shared" si="7"/>
        <v>407903.2464</v>
      </c>
      <c r="U26" s="17">
        <f t="shared" si="7"/>
        <v>406365.7464</v>
      </c>
      <c r="V26" s="17">
        <f t="shared" si="7"/>
        <v>406365.7464</v>
      </c>
      <c r="W26" s="17">
        <f t="shared" si="7"/>
        <v>406365.7464</v>
      </c>
      <c r="X26" s="17">
        <f t="shared" si="7"/>
        <v>406365.7464</v>
      </c>
      <c r="Y26" s="17">
        <f t="shared" si="7"/>
        <v>414432.413</v>
      </c>
    </row>
    <row r="27">
      <c r="A27" s="20"/>
      <c r="B27" s="20"/>
      <c r="C27" s="20"/>
      <c r="D27" s="20"/>
      <c r="E27" s="20"/>
      <c r="F27" s="20"/>
      <c r="G27" s="20"/>
      <c r="H27" s="20"/>
      <c r="I27" s="20"/>
      <c r="J27" s="20"/>
      <c r="K27" s="20"/>
      <c r="L27" s="20"/>
      <c r="M27" s="20"/>
      <c r="N27" s="20"/>
      <c r="O27" s="20"/>
      <c r="P27" s="20"/>
      <c r="Q27" s="20"/>
      <c r="R27" s="20"/>
      <c r="S27" s="20"/>
      <c r="T27" s="20"/>
      <c r="U27" s="20"/>
      <c r="V27" s="20"/>
      <c r="W27" s="20"/>
      <c r="X27" s="20"/>
      <c r="Y27" s="20"/>
    </row>
    <row r="28">
      <c r="A28" s="19" t="s">
        <v>75</v>
      </c>
      <c r="B28" s="17">
        <f>B26*Assumptions!$B$27</f>
        <v>82910.98261</v>
      </c>
      <c r="C28" s="17">
        <f>C26*Assumptions!$B$27</f>
        <v>82910.98261</v>
      </c>
      <c r="D28" s="17">
        <f>D26*Assumptions!$B$27</f>
        <v>82910.98261</v>
      </c>
      <c r="E28" s="17">
        <f>E26*Assumptions!$B$27</f>
        <v>81935.98261</v>
      </c>
      <c r="F28" s="17">
        <f>F26*Assumptions!$B$27</f>
        <v>81935.98261</v>
      </c>
      <c r="G28" s="17">
        <f>G26*Assumptions!$B$27</f>
        <v>81935.98261</v>
      </c>
      <c r="H28" s="17">
        <f>H26*Assumptions!$B$27</f>
        <v>81935.98261</v>
      </c>
      <c r="I28" s="17">
        <f>I26*Assumptions!$B$27</f>
        <v>81935.98261</v>
      </c>
      <c r="J28" s="17">
        <f>J26*Assumptions!$B$27</f>
        <v>80322.64928</v>
      </c>
      <c r="K28" s="17">
        <f>K26*Assumptions!$B$27</f>
        <v>80322.64928</v>
      </c>
      <c r="L28" s="17">
        <f>L26*Assumptions!$B$27</f>
        <v>80322.64928</v>
      </c>
      <c r="M28" s="17">
        <f>M26*Assumptions!$B$27</f>
        <v>80322.64928</v>
      </c>
      <c r="N28" s="17">
        <f>N26*Assumptions!$B$27</f>
        <v>80322.64928</v>
      </c>
      <c r="O28" s="17">
        <f>O26*Assumptions!$B$27</f>
        <v>80322.64928</v>
      </c>
      <c r="P28" s="17">
        <f>P26*Assumptions!$B$27</f>
        <v>80322.64928</v>
      </c>
      <c r="Q28" s="17">
        <f>Q26*Assumptions!$B$27</f>
        <v>81580.64928</v>
      </c>
      <c r="R28" s="17">
        <f>R26*Assumptions!$B$27</f>
        <v>81580.64928</v>
      </c>
      <c r="S28" s="17">
        <f>S26*Assumptions!$B$27</f>
        <v>81580.64928</v>
      </c>
      <c r="T28" s="17">
        <f>T26*Assumptions!$B$27</f>
        <v>81580.64928</v>
      </c>
      <c r="U28" s="17">
        <f>U26*Assumptions!$B$27</f>
        <v>81273.14928</v>
      </c>
      <c r="V28" s="17">
        <f>V26*Assumptions!$B$27</f>
        <v>81273.14928</v>
      </c>
      <c r="W28" s="17">
        <f>W26*Assumptions!$B$27</f>
        <v>81273.14928</v>
      </c>
      <c r="X28" s="17">
        <f>X26*Assumptions!$B$27</f>
        <v>81273.14928</v>
      </c>
      <c r="Y28" s="17">
        <f>Y26*Assumptions!$B$27</f>
        <v>82886.48261</v>
      </c>
    </row>
    <row r="29">
      <c r="A29" s="20"/>
      <c r="B29" s="20"/>
      <c r="C29" s="20"/>
      <c r="D29" s="20"/>
      <c r="E29" s="20"/>
      <c r="F29" s="20"/>
      <c r="G29" s="20"/>
      <c r="H29" s="20"/>
      <c r="I29" s="20"/>
      <c r="J29" s="20"/>
      <c r="K29" s="20"/>
      <c r="L29" s="20"/>
      <c r="M29" s="20"/>
      <c r="N29" s="20"/>
      <c r="O29" s="20"/>
      <c r="P29" s="20"/>
      <c r="Q29" s="20"/>
      <c r="R29" s="20"/>
      <c r="S29" s="20"/>
      <c r="T29" s="20"/>
      <c r="U29" s="20"/>
      <c r="V29" s="20"/>
      <c r="W29" s="20"/>
      <c r="X29" s="20"/>
      <c r="Y29" s="20"/>
    </row>
    <row r="30">
      <c r="A30" s="19" t="s">
        <v>76</v>
      </c>
      <c r="B30" s="17">
        <f t="shared" ref="B30:Y30" si="8">B26-B28</f>
        <v>331643.9304</v>
      </c>
      <c r="C30" s="17">
        <f t="shared" si="8"/>
        <v>331643.9304</v>
      </c>
      <c r="D30" s="17">
        <f t="shared" si="8"/>
        <v>331643.9304</v>
      </c>
      <c r="E30" s="17">
        <f t="shared" si="8"/>
        <v>327743.9304</v>
      </c>
      <c r="F30" s="17">
        <f t="shared" si="8"/>
        <v>327743.9304</v>
      </c>
      <c r="G30" s="17">
        <f t="shared" si="8"/>
        <v>327743.9304</v>
      </c>
      <c r="H30" s="17">
        <f t="shared" si="8"/>
        <v>327743.9304</v>
      </c>
      <c r="I30" s="17">
        <f t="shared" si="8"/>
        <v>327743.9304</v>
      </c>
      <c r="J30" s="17">
        <f t="shared" si="8"/>
        <v>321290.5971</v>
      </c>
      <c r="K30" s="17">
        <f t="shared" si="8"/>
        <v>321290.5971</v>
      </c>
      <c r="L30" s="17">
        <f t="shared" si="8"/>
        <v>321290.5971</v>
      </c>
      <c r="M30" s="17">
        <f t="shared" si="8"/>
        <v>321290.5971</v>
      </c>
      <c r="N30" s="17">
        <f t="shared" si="8"/>
        <v>321290.5971</v>
      </c>
      <c r="O30" s="17">
        <f t="shared" si="8"/>
        <v>321290.5971</v>
      </c>
      <c r="P30" s="17">
        <f t="shared" si="8"/>
        <v>321290.5971</v>
      </c>
      <c r="Q30" s="17">
        <f t="shared" si="8"/>
        <v>326322.5971</v>
      </c>
      <c r="R30" s="17">
        <f t="shared" si="8"/>
        <v>326322.5971</v>
      </c>
      <c r="S30" s="17">
        <f t="shared" si="8"/>
        <v>326322.5971</v>
      </c>
      <c r="T30" s="17">
        <f t="shared" si="8"/>
        <v>326322.5971</v>
      </c>
      <c r="U30" s="17">
        <f t="shared" si="8"/>
        <v>325092.5971</v>
      </c>
      <c r="V30" s="17">
        <f t="shared" si="8"/>
        <v>325092.5971</v>
      </c>
      <c r="W30" s="17">
        <f t="shared" si="8"/>
        <v>325092.5971</v>
      </c>
      <c r="X30" s="17">
        <f t="shared" si="8"/>
        <v>325092.5971</v>
      </c>
      <c r="Y30" s="17">
        <f t="shared" si="8"/>
        <v>331545.9304</v>
      </c>
    </row>
    <row r="31">
      <c r="A31" s="20"/>
      <c r="B31" s="20"/>
      <c r="C31" s="20"/>
      <c r="D31" s="20"/>
      <c r="E31" s="20"/>
      <c r="F31" s="20"/>
      <c r="G31" s="20"/>
      <c r="H31" s="20"/>
      <c r="I31" s="20"/>
      <c r="J31" s="20"/>
      <c r="K31" s="20"/>
      <c r="L31" s="20"/>
      <c r="M31" s="20"/>
      <c r="N31" s="20"/>
      <c r="O31" s="20"/>
      <c r="P31" s="20"/>
      <c r="Q31" s="20"/>
      <c r="R31" s="20"/>
      <c r="S31" s="20"/>
      <c r="T31" s="7"/>
      <c r="U31" s="7"/>
      <c r="V31" s="7"/>
      <c r="W31" s="7"/>
      <c r="X31" s="7"/>
      <c r="Y31" s="7"/>
    </row>
    <row r="32">
      <c r="A32" s="20"/>
      <c r="B32" s="20"/>
      <c r="C32" s="20"/>
      <c r="D32" s="20"/>
      <c r="E32" s="20"/>
      <c r="F32" s="20"/>
      <c r="G32" s="20"/>
      <c r="H32" s="20"/>
      <c r="I32" s="20"/>
      <c r="J32" s="20"/>
      <c r="K32" s="20"/>
      <c r="L32" s="20"/>
      <c r="M32" s="20"/>
      <c r="N32" s="20"/>
      <c r="O32" s="20"/>
      <c r="P32" s="20"/>
      <c r="Q32" s="20"/>
      <c r="R32" s="20"/>
      <c r="S32" s="20"/>
      <c r="T32" s="7"/>
      <c r="U32" s="7"/>
      <c r="V32" s="7"/>
      <c r="W32" s="7"/>
      <c r="X32" s="7"/>
      <c r="Y32" s="7"/>
    </row>
    <row r="33">
      <c r="A33" s="20"/>
      <c r="B33" s="20"/>
      <c r="C33" s="20"/>
      <c r="D33" s="20"/>
      <c r="E33" s="20"/>
      <c r="F33" s="20"/>
      <c r="G33" s="20"/>
      <c r="H33" s="20"/>
      <c r="I33" s="20"/>
      <c r="J33" s="20"/>
      <c r="K33" s="20"/>
      <c r="L33" s="20"/>
      <c r="M33" s="20"/>
      <c r="N33" s="20"/>
      <c r="O33" s="20"/>
      <c r="P33" s="20"/>
      <c r="Q33" s="20"/>
      <c r="R33" s="20"/>
      <c r="S33" s="20"/>
      <c r="T33" s="7"/>
      <c r="U33" s="7"/>
      <c r="V33" s="7"/>
      <c r="W33" s="7"/>
      <c r="X33" s="7"/>
      <c r="Y33" s="7"/>
    </row>
    <row r="34">
      <c r="A34" s="20"/>
      <c r="B34" s="20"/>
      <c r="C34" s="20"/>
      <c r="D34" s="20"/>
      <c r="E34" s="20"/>
      <c r="F34" s="20"/>
      <c r="G34" s="20"/>
      <c r="H34" s="20"/>
      <c r="I34" s="20"/>
      <c r="J34" s="20"/>
      <c r="K34" s="20"/>
      <c r="L34" s="20"/>
      <c r="M34" s="20"/>
      <c r="N34" s="20"/>
      <c r="O34" s="20"/>
      <c r="P34" s="20"/>
      <c r="Q34" s="20"/>
      <c r="R34" s="20"/>
      <c r="S34" s="20"/>
      <c r="T34" s="7"/>
      <c r="U34" s="7"/>
      <c r="V34" s="7"/>
      <c r="W34" s="7"/>
      <c r="X34" s="7"/>
      <c r="Y34" s="7"/>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5" width="7.38"/>
  </cols>
  <sheetData>
    <row r="1">
      <c r="A1" s="13"/>
      <c r="B1" s="14" t="s">
        <v>31</v>
      </c>
      <c r="C1" s="14" t="s">
        <v>32</v>
      </c>
      <c r="D1" s="14" t="s">
        <v>33</v>
      </c>
      <c r="E1" s="14" t="s">
        <v>34</v>
      </c>
      <c r="F1" s="14" t="s">
        <v>35</v>
      </c>
      <c r="G1" s="14" t="s">
        <v>36</v>
      </c>
      <c r="H1" s="14" t="s">
        <v>37</v>
      </c>
      <c r="I1" s="14" t="s">
        <v>38</v>
      </c>
      <c r="J1" s="14" t="s">
        <v>39</v>
      </c>
      <c r="K1" s="14" t="s">
        <v>40</v>
      </c>
      <c r="L1" s="14" t="s">
        <v>41</v>
      </c>
      <c r="M1" s="14" t="s">
        <v>42</v>
      </c>
      <c r="N1" s="14" t="s">
        <v>43</v>
      </c>
      <c r="O1" s="14" t="s">
        <v>44</v>
      </c>
      <c r="P1" s="14" t="s">
        <v>45</v>
      </c>
      <c r="Q1" s="14" t="s">
        <v>46</v>
      </c>
      <c r="R1" s="14" t="s">
        <v>47</v>
      </c>
      <c r="S1" s="14" t="s">
        <v>48</v>
      </c>
      <c r="T1" s="14" t="s">
        <v>49</v>
      </c>
      <c r="U1" s="14" t="s">
        <v>50</v>
      </c>
      <c r="V1" s="14" t="s">
        <v>51</v>
      </c>
      <c r="W1" s="14" t="s">
        <v>52</v>
      </c>
      <c r="X1" s="14" t="s">
        <v>53</v>
      </c>
      <c r="Y1" s="14" t="s">
        <v>54</v>
      </c>
    </row>
    <row r="2">
      <c r="A2" s="16" t="s">
        <v>77</v>
      </c>
      <c r="B2" s="7"/>
      <c r="C2" s="7"/>
      <c r="D2" s="7"/>
      <c r="E2" s="7"/>
      <c r="F2" s="7"/>
      <c r="G2" s="7"/>
      <c r="H2" s="7"/>
      <c r="I2" s="7"/>
      <c r="J2" s="7"/>
      <c r="K2" s="7"/>
      <c r="L2" s="7"/>
      <c r="M2" s="7"/>
      <c r="N2" s="7"/>
      <c r="O2" s="7"/>
      <c r="P2" s="7"/>
      <c r="Q2" s="7"/>
      <c r="R2" s="7"/>
      <c r="S2" s="7"/>
      <c r="T2" s="7"/>
      <c r="U2" s="7"/>
      <c r="V2" s="7"/>
      <c r="W2" s="7"/>
      <c r="X2" s="7"/>
      <c r="Y2" s="7"/>
    </row>
    <row r="3">
      <c r="A3" s="20" t="str">
        <f>'Sales and Costs'!A8</f>
        <v>Bhagavad Gita</v>
      </c>
      <c r="B3" s="11">
        <f>'Calcs-1'!B3*Assumptions!$C$5</f>
        <v>428875</v>
      </c>
      <c r="C3" s="11">
        <f>'Calcs-1'!C3*Assumptions!$C$5</f>
        <v>428875</v>
      </c>
      <c r="D3" s="11">
        <f>'Calcs-1'!D3*Assumptions!$C$5</f>
        <v>428875</v>
      </c>
      <c r="E3" s="11">
        <f>'Calcs-1'!E3*Assumptions!$C$5</f>
        <v>428875</v>
      </c>
      <c r="F3" s="11">
        <f>'Calcs-1'!F3*Assumptions!$C$5</f>
        <v>428875</v>
      </c>
      <c r="G3" s="11">
        <f>'Calcs-1'!G3*Assumptions!$C$5</f>
        <v>428875</v>
      </c>
      <c r="H3" s="11">
        <f>'Calcs-1'!H3*Assumptions!$C$5</f>
        <v>428875</v>
      </c>
      <c r="I3" s="11">
        <f>'Calcs-1'!I3*Assumptions!$C$5</f>
        <v>428875</v>
      </c>
      <c r="J3" s="11">
        <f>'Calcs-1'!J3*Assumptions!$C$5</f>
        <v>428875</v>
      </c>
      <c r="K3" s="11">
        <f>'Calcs-1'!K3*Assumptions!$C$5</f>
        <v>428875</v>
      </c>
      <c r="L3" s="11">
        <f>'Calcs-1'!L3*Assumptions!$C$5</f>
        <v>428875</v>
      </c>
      <c r="M3" s="11">
        <f>'Calcs-1'!M3*Assumptions!$C$5</f>
        <v>428875</v>
      </c>
      <c r="N3" s="11">
        <f>'Calcs-1'!N3*Assumptions!$C$5</f>
        <v>428875</v>
      </c>
      <c r="O3" s="11">
        <f>'Calcs-1'!O3*Assumptions!$C$5</f>
        <v>428875</v>
      </c>
      <c r="P3" s="11">
        <f>'Calcs-1'!P3*Assumptions!$C$5</f>
        <v>428875</v>
      </c>
      <c r="Q3" s="11">
        <f>'Calcs-1'!Q3*Assumptions!$C$5</f>
        <v>428875</v>
      </c>
      <c r="R3" s="11">
        <f>'Calcs-1'!R3*Assumptions!$C$5</f>
        <v>428875</v>
      </c>
      <c r="S3" s="11">
        <f>'Calcs-1'!S3*Assumptions!$C$5</f>
        <v>428875</v>
      </c>
      <c r="T3" s="11">
        <f>'Calcs-1'!T3*Assumptions!$C$5</f>
        <v>428875</v>
      </c>
      <c r="U3" s="11">
        <f>'Calcs-1'!U3*Assumptions!$C$5</f>
        <v>428875</v>
      </c>
      <c r="V3" s="11">
        <f>'Calcs-1'!V3*Assumptions!$C$5</f>
        <v>428875</v>
      </c>
      <c r="W3" s="11">
        <f>'Calcs-1'!W3*Assumptions!$C$5</f>
        <v>428875</v>
      </c>
      <c r="X3" s="11">
        <f>'Calcs-1'!X3*Assumptions!$C$5</f>
        <v>428875</v>
      </c>
      <c r="Y3" s="11">
        <f>'Calcs-1'!Y3*Assumptions!$C$5</f>
        <v>428875</v>
      </c>
    </row>
    <row r="4">
      <c r="A4" s="20" t="str">
        <f>'Sales and Costs'!A9</f>
        <v>Ikigai</v>
      </c>
      <c r="B4" s="11">
        <f>'Calcs-1'!B4*Assumptions!$C$6</f>
        <v>496920</v>
      </c>
      <c r="C4" s="11">
        <f>'Calcs-1'!C4*Assumptions!$C$6</f>
        <v>496920</v>
      </c>
      <c r="D4" s="11">
        <f>'Calcs-1'!D4*Assumptions!$C$6</f>
        <v>496920</v>
      </c>
      <c r="E4" s="11">
        <f>'Calcs-1'!E4*Assumptions!$C$6</f>
        <v>496920</v>
      </c>
      <c r="F4" s="11">
        <f>'Calcs-1'!F4*Assumptions!$C$6</f>
        <v>496920</v>
      </c>
      <c r="G4" s="11">
        <f>'Calcs-1'!G4*Assumptions!$C$6</f>
        <v>496920</v>
      </c>
      <c r="H4" s="11">
        <f>'Calcs-1'!H4*Assumptions!$C$6</f>
        <v>496920</v>
      </c>
      <c r="I4" s="11">
        <f>'Calcs-1'!I4*Assumptions!$C$6</f>
        <v>496920</v>
      </c>
      <c r="J4" s="11">
        <f>'Calcs-1'!J4*Assumptions!$C$6</f>
        <v>496920</v>
      </c>
      <c r="K4" s="11">
        <f>'Calcs-1'!K4*Assumptions!$C$6</f>
        <v>496920</v>
      </c>
      <c r="L4" s="11">
        <f>'Calcs-1'!L4*Assumptions!$C$6</f>
        <v>496920</v>
      </c>
      <c r="M4" s="11">
        <f>'Calcs-1'!M4*Assumptions!$C$6</f>
        <v>496920</v>
      </c>
      <c r="N4" s="11">
        <f>'Calcs-1'!N4*Assumptions!$C$6</f>
        <v>496920</v>
      </c>
      <c r="O4" s="11">
        <f>'Calcs-1'!O4*Assumptions!$C$6</f>
        <v>496920</v>
      </c>
      <c r="P4" s="11">
        <f>'Calcs-1'!P4*Assumptions!$C$6</f>
        <v>496920</v>
      </c>
      <c r="Q4" s="11">
        <f>'Calcs-1'!Q4*Assumptions!$C$6</f>
        <v>496920</v>
      </c>
      <c r="R4" s="11">
        <f>'Calcs-1'!R4*Assumptions!$C$6</f>
        <v>496920</v>
      </c>
      <c r="S4" s="11">
        <f>'Calcs-1'!S4*Assumptions!$C$6</f>
        <v>496920</v>
      </c>
      <c r="T4" s="11">
        <f>'Calcs-1'!T4*Assumptions!$C$6</f>
        <v>496920</v>
      </c>
      <c r="U4" s="11">
        <f>'Calcs-1'!U4*Assumptions!$C$6</f>
        <v>496920</v>
      </c>
      <c r="V4" s="11">
        <f>'Calcs-1'!V4*Assumptions!$C$6</f>
        <v>496920</v>
      </c>
      <c r="W4" s="11">
        <f>'Calcs-1'!W4*Assumptions!$C$6</f>
        <v>496920</v>
      </c>
      <c r="X4" s="11">
        <f>'Calcs-1'!X4*Assumptions!$C$6</f>
        <v>496920</v>
      </c>
      <c r="Y4" s="11">
        <f>'Calcs-1'!Y4*Assumptions!$C$6</f>
        <v>496920</v>
      </c>
    </row>
    <row r="5">
      <c r="A5" s="16" t="s">
        <v>56</v>
      </c>
      <c r="B5" s="11">
        <f t="shared" ref="B5:Y5" si="1">SUM(B3:B4)</f>
        <v>925795</v>
      </c>
      <c r="C5" s="11">
        <f t="shared" si="1"/>
        <v>925795</v>
      </c>
      <c r="D5" s="11">
        <f t="shared" si="1"/>
        <v>925795</v>
      </c>
      <c r="E5" s="11">
        <f t="shared" si="1"/>
        <v>925795</v>
      </c>
      <c r="F5" s="11">
        <f t="shared" si="1"/>
        <v>925795</v>
      </c>
      <c r="G5" s="11">
        <f t="shared" si="1"/>
        <v>925795</v>
      </c>
      <c r="H5" s="11">
        <f t="shared" si="1"/>
        <v>925795</v>
      </c>
      <c r="I5" s="11">
        <f t="shared" si="1"/>
        <v>925795</v>
      </c>
      <c r="J5" s="11">
        <f t="shared" si="1"/>
        <v>925795</v>
      </c>
      <c r="K5" s="11">
        <f t="shared" si="1"/>
        <v>925795</v>
      </c>
      <c r="L5" s="11">
        <f t="shared" si="1"/>
        <v>925795</v>
      </c>
      <c r="M5" s="11">
        <f t="shared" si="1"/>
        <v>925795</v>
      </c>
      <c r="N5" s="11">
        <f t="shared" si="1"/>
        <v>925795</v>
      </c>
      <c r="O5" s="11">
        <f t="shared" si="1"/>
        <v>925795</v>
      </c>
      <c r="P5" s="11">
        <f t="shared" si="1"/>
        <v>925795</v>
      </c>
      <c r="Q5" s="11">
        <f t="shared" si="1"/>
        <v>925795</v>
      </c>
      <c r="R5" s="11">
        <f t="shared" si="1"/>
        <v>925795</v>
      </c>
      <c r="S5" s="11">
        <f t="shared" si="1"/>
        <v>925795</v>
      </c>
      <c r="T5" s="11">
        <f t="shared" si="1"/>
        <v>925795</v>
      </c>
      <c r="U5" s="11">
        <f t="shared" si="1"/>
        <v>925795</v>
      </c>
      <c r="V5" s="11">
        <f t="shared" si="1"/>
        <v>925795</v>
      </c>
      <c r="W5" s="11">
        <f t="shared" si="1"/>
        <v>925795</v>
      </c>
      <c r="X5" s="11">
        <f t="shared" si="1"/>
        <v>925795</v>
      </c>
      <c r="Y5" s="11">
        <f t="shared" si="1"/>
        <v>925795</v>
      </c>
    </row>
    <row r="6">
      <c r="A6" s="7"/>
      <c r="B6" s="7"/>
      <c r="C6" s="7"/>
      <c r="D6" s="7"/>
      <c r="E6" s="7"/>
      <c r="F6" s="7"/>
      <c r="G6" s="7"/>
      <c r="H6" s="7"/>
      <c r="I6" s="7"/>
      <c r="J6" s="7"/>
      <c r="K6" s="7"/>
      <c r="L6" s="7"/>
      <c r="M6" s="7"/>
      <c r="N6" s="7"/>
      <c r="O6" s="7"/>
      <c r="P6" s="7"/>
      <c r="Q6" s="7"/>
      <c r="R6" s="7"/>
      <c r="S6" s="7"/>
      <c r="T6" s="7"/>
      <c r="U6" s="7"/>
      <c r="V6" s="7"/>
      <c r="W6" s="7"/>
      <c r="X6" s="7"/>
      <c r="Y6" s="7"/>
    </row>
    <row r="7">
      <c r="A7" s="15" t="s">
        <v>78</v>
      </c>
      <c r="B7" s="7"/>
      <c r="C7" s="7"/>
      <c r="D7" s="7"/>
      <c r="E7" s="7"/>
      <c r="F7" s="7"/>
      <c r="G7" s="7"/>
      <c r="H7" s="7"/>
      <c r="I7" s="7"/>
      <c r="J7" s="7"/>
      <c r="K7" s="7"/>
      <c r="L7" s="7"/>
      <c r="M7" s="7"/>
      <c r="N7" s="7"/>
      <c r="O7" s="7"/>
      <c r="P7" s="7"/>
      <c r="Q7" s="7"/>
      <c r="R7" s="7"/>
      <c r="S7" s="7"/>
      <c r="T7" s="7"/>
      <c r="U7" s="7"/>
      <c r="V7" s="7"/>
      <c r="W7" s="7"/>
      <c r="X7" s="7"/>
      <c r="Y7" s="7"/>
    </row>
    <row r="8">
      <c r="A8" s="20" t="str">
        <f t="shared" ref="A8:A9" si="2">A3</f>
        <v>Bhagavad Gita</v>
      </c>
      <c r="B8" s="11">
        <v>0.0</v>
      </c>
      <c r="C8" s="12">
        <v>0.0</v>
      </c>
      <c r="D8" s="11">
        <f t="shared" ref="D8:D9" si="3">B3+C3+D3</f>
        <v>1286625</v>
      </c>
      <c r="E8" s="11">
        <v>0.0</v>
      </c>
      <c r="F8" s="12">
        <v>0.0</v>
      </c>
      <c r="G8" s="11">
        <f t="shared" ref="G8:G9" si="4">E3+F3+G3</f>
        <v>1286625</v>
      </c>
      <c r="H8" s="11">
        <v>0.0</v>
      </c>
      <c r="I8" s="12">
        <v>0.0</v>
      </c>
      <c r="J8" s="11">
        <f t="shared" ref="J8:J9" si="5">H3+I3+J3</f>
        <v>1286625</v>
      </c>
      <c r="K8" s="11">
        <v>0.0</v>
      </c>
      <c r="L8" s="12">
        <v>0.0</v>
      </c>
      <c r="M8" s="11">
        <f t="shared" ref="M8:M9" si="6">K3+L3+M3</f>
        <v>1286625</v>
      </c>
      <c r="N8" s="11">
        <v>0.0</v>
      </c>
      <c r="O8" s="12">
        <v>0.0</v>
      </c>
      <c r="P8" s="11">
        <f t="shared" ref="P8:P9" si="7">N3+O3+P3</f>
        <v>1286625</v>
      </c>
      <c r="Q8" s="11">
        <v>0.0</v>
      </c>
      <c r="R8" s="12">
        <v>0.0</v>
      </c>
      <c r="S8" s="11">
        <f t="shared" ref="S8:S9" si="8">Q3+R3+S3</f>
        <v>1286625</v>
      </c>
      <c r="T8" s="11">
        <v>0.0</v>
      </c>
      <c r="U8" s="12">
        <v>0.0</v>
      </c>
      <c r="V8" s="11">
        <f t="shared" ref="V8:V9" si="9">T3+U3+V3</f>
        <v>1286625</v>
      </c>
      <c r="W8" s="11">
        <v>0.0</v>
      </c>
      <c r="X8" s="12">
        <v>0.0</v>
      </c>
      <c r="Y8" s="11">
        <f t="shared" ref="Y8:Y9" si="10">W3+X3+Y3</f>
        <v>1286625</v>
      </c>
    </row>
    <row r="9">
      <c r="A9" s="20" t="str">
        <f t="shared" si="2"/>
        <v>Ikigai</v>
      </c>
      <c r="B9" s="11">
        <v>0.0</v>
      </c>
      <c r="C9" s="12">
        <v>0.0</v>
      </c>
      <c r="D9" s="11">
        <f t="shared" si="3"/>
        <v>1490760</v>
      </c>
      <c r="E9" s="11">
        <v>0.0</v>
      </c>
      <c r="F9" s="12">
        <v>0.0</v>
      </c>
      <c r="G9" s="11">
        <f t="shared" si="4"/>
        <v>1490760</v>
      </c>
      <c r="H9" s="11">
        <v>0.0</v>
      </c>
      <c r="I9" s="12">
        <v>0.0</v>
      </c>
      <c r="J9" s="11">
        <f t="shared" si="5"/>
        <v>1490760</v>
      </c>
      <c r="K9" s="11">
        <v>0.0</v>
      </c>
      <c r="L9" s="12">
        <v>0.0</v>
      </c>
      <c r="M9" s="11">
        <f t="shared" si="6"/>
        <v>1490760</v>
      </c>
      <c r="N9" s="11">
        <v>0.0</v>
      </c>
      <c r="O9" s="12">
        <v>0.0</v>
      </c>
      <c r="P9" s="11">
        <f t="shared" si="7"/>
        <v>1490760</v>
      </c>
      <c r="Q9" s="11">
        <v>0.0</v>
      </c>
      <c r="R9" s="12">
        <v>0.0</v>
      </c>
      <c r="S9" s="11">
        <f t="shared" si="8"/>
        <v>1490760</v>
      </c>
      <c r="T9" s="11">
        <v>0.0</v>
      </c>
      <c r="U9" s="12">
        <v>0.0</v>
      </c>
      <c r="V9" s="11">
        <f t="shared" si="9"/>
        <v>1490760</v>
      </c>
      <c r="W9" s="11">
        <v>0.0</v>
      </c>
      <c r="X9" s="12">
        <v>0.0</v>
      </c>
      <c r="Y9" s="11">
        <f t="shared" si="10"/>
        <v>1490760</v>
      </c>
    </row>
    <row r="10">
      <c r="A10" s="16" t="s">
        <v>56</v>
      </c>
      <c r="B10" s="11">
        <f t="shared" ref="B10:Y10" si="11">SUM(B8:B9)</f>
        <v>0</v>
      </c>
      <c r="C10" s="11">
        <f t="shared" si="11"/>
        <v>0</v>
      </c>
      <c r="D10" s="11">
        <f t="shared" si="11"/>
        <v>2777385</v>
      </c>
      <c r="E10" s="11">
        <f t="shared" si="11"/>
        <v>0</v>
      </c>
      <c r="F10" s="11">
        <f t="shared" si="11"/>
        <v>0</v>
      </c>
      <c r="G10" s="11">
        <f t="shared" si="11"/>
        <v>2777385</v>
      </c>
      <c r="H10" s="11">
        <f t="shared" si="11"/>
        <v>0</v>
      </c>
      <c r="I10" s="11">
        <f t="shared" si="11"/>
        <v>0</v>
      </c>
      <c r="J10" s="11">
        <f t="shared" si="11"/>
        <v>2777385</v>
      </c>
      <c r="K10" s="11">
        <f t="shared" si="11"/>
        <v>0</v>
      </c>
      <c r="L10" s="11">
        <f t="shared" si="11"/>
        <v>0</v>
      </c>
      <c r="M10" s="11">
        <f t="shared" si="11"/>
        <v>2777385</v>
      </c>
      <c r="N10" s="11">
        <f t="shared" si="11"/>
        <v>0</v>
      </c>
      <c r="O10" s="11">
        <f t="shared" si="11"/>
        <v>0</v>
      </c>
      <c r="P10" s="11">
        <f t="shared" si="11"/>
        <v>2777385</v>
      </c>
      <c r="Q10" s="11">
        <f t="shared" si="11"/>
        <v>0</v>
      </c>
      <c r="R10" s="11">
        <f t="shared" si="11"/>
        <v>0</v>
      </c>
      <c r="S10" s="11">
        <f t="shared" si="11"/>
        <v>2777385</v>
      </c>
      <c r="T10" s="11">
        <f t="shared" si="11"/>
        <v>0</v>
      </c>
      <c r="U10" s="11">
        <f t="shared" si="11"/>
        <v>0</v>
      </c>
      <c r="V10" s="11">
        <f t="shared" si="11"/>
        <v>2777385</v>
      </c>
      <c r="W10" s="11">
        <f t="shared" si="11"/>
        <v>0</v>
      </c>
      <c r="X10" s="11">
        <f t="shared" si="11"/>
        <v>0</v>
      </c>
      <c r="Y10" s="11">
        <f t="shared" si="11"/>
        <v>2777385</v>
      </c>
    </row>
    <row r="11">
      <c r="A11" s="7"/>
      <c r="B11" s="7"/>
      <c r="C11" s="7"/>
      <c r="D11" s="7"/>
      <c r="E11" s="7"/>
      <c r="F11" s="7"/>
      <c r="G11" s="7"/>
      <c r="H11" s="7"/>
      <c r="I11" s="7"/>
      <c r="J11" s="7"/>
      <c r="K11" s="7"/>
      <c r="L11" s="7"/>
      <c r="M11" s="7"/>
      <c r="N11" s="7"/>
      <c r="O11" s="7"/>
      <c r="P11" s="7"/>
      <c r="Q11" s="7"/>
      <c r="R11" s="7"/>
      <c r="S11" s="7"/>
      <c r="T11" s="7"/>
      <c r="U11" s="7"/>
      <c r="V11" s="7"/>
      <c r="W11" s="7"/>
      <c r="X11" s="7"/>
      <c r="Y11" s="7"/>
    </row>
    <row r="12">
      <c r="A12" s="15" t="s">
        <v>79</v>
      </c>
      <c r="B12" s="7"/>
      <c r="C12" s="7"/>
      <c r="D12" s="7"/>
      <c r="E12" s="7"/>
      <c r="F12" s="7"/>
      <c r="G12" s="7"/>
      <c r="H12" s="7"/>
      <c r="I12" s="7"/>
      <c r="J12" s="7"/>
      <c r="K12" s="7"/>
      <c r="L12" s="7"/>
      <c r="M12" s="7"/>
      <c r="N12" s="7"/>
      <c r="O12" s="7"/>
      <c r="P12" s="7"/>
      <c r="Q12" s="7"/>
      <c r="R12" s="7"/>
      <c r="S12" s="7"/>
      <c r="T12" s="7"/>
      <c r="U12" s="7"/>
      <c r="V12" s="7"/>
      <c r="W12" s="7"/>
      <c r="X12" s="7"/>
      <c r="Y12" s="7"/>
    </row>
    <row r="13">
      <c r="A13" s="20" t="str">
        <f t="shared" ref="A13:A14" si="13">A8</f>
        <v>Bhagavad Gita</v>
      </c>
      <c r="B13" s="11">
        <f t="shared" ref="B13:B14" si="14">B3-B8</f>
        <v>428875</v>
      </c>
      <c r="C13" s="11">
        <f t="shared" ref="C13:Y13" si="12">B13+C3-C8</f>
        <v>857750</v>
      </c>
      <c r="D13" s="11">
        <f t="shared" si="12"/>
        <v>0</v>
      </c>
      <c r="E13" s="11">
        <f t="shared" si="12"/>
        <v>428875</v>
      </c>
      <c r="F13" s="11">
        <f t="shared" si="12"/>
        <v>857750</v>
      </c>
      <c r="G13" s="11">
        <f t="shared" si="12"/>
        <v>0</v>
      </c>
      <c r="H13" s="11">
        <f t="shared" si="12"/>
        <v>428875</v>
      </c>
      <c r="I13" s="11">
        <f t="shared" si="12"/>
        <v>857750</v>
      </c>
      <c r="J13" s="11">
        <f t="shared" si="12"/>
        <v>0</v>
      </c>
      <c r="K13" s="11">
        <f t="shared" si="12"/>
        <v>428875</v>
      </c>
      <c r="L13" s="11">
        <f t="shared" si="12"/>
        <v>857750</v>
      </c>
      <c r="M13" s="11">
        <f t="shared" si="12"/>
        <v>0</v>
      </c>
      <c r="N13" s="11">
        <f t="shared" si="12"/>
        <v>428875</v>
      </c>
      <c r="O13" s="11">
        <f t="shared" si="12"/>
        <v>857750</v>
      </c>
      <c r="P13" s="11">
        <f t="shared" si="12"/>
        <v>0</v>
      </c>
      <c r="Q13" s="11">
        <f t="shared" si="12"/>
        <v>428875</v>
      </c>
      <c r="R13" s="11">
        <f t="shared" si="12"/>
        <v>857750</v>
      </c>
      <c r="S13" s="11">
        <f t="shared" si="12"/>
        <v>0</v>
      </c>
      <c r="T13" s="11">
        <f t="shared" si="12"/>
        <v>428875</v>
      </c>
      <c r="U13" s="11">
        <f t="shared" si="12"/>
        <v>857750</v>
      </c>
      <c r="V13" s="11">
        <f t="shared" si="12"/>
        <v>0</v>
      </c>
      <c r="W13" s="11">
        <f t="shared" si="12"/>
        <v>428875</v>
      </c>
      <c r="X13" s="11">
        <f t="shared" si="12"/>
        <v>857750</v>
      </c>
      <c r="Y13" s="11">
        <f t="shared" si="12"/>
        <v>0</v>
      </c>
    </row>
    <row r="14">
      <c r="A14" s="20" t="str">
        <f t="shared" si="13"/>
        <v>Ikigai</v>
      </c>
      <c r="B14" s="11">
        <f t="shared" si="14"/>
        <v>496920</v>
      </c>
      <c r="C14" s="11">
        <f t="shared" ref="C14:Y14" si="15">B14+C4-C9</f>
        <v>993840</v>
      </c>
      <c r="D14" s="11">
        <f t="shared" si="15"/>
        <v>0</v>
      </c>
      <c r="E14" s="11">
        <f t="shared" si="15"/>
        <v>496920</v>
      </c>
      <c r="F14" s="11">
        <f t="shared" si="15"/>
        <v>993840</v>
      </c>
      <c r="G14" s="11">
        <f t="shared" si="15"/>
        <v>0</v>
      </c>
      <c r="H14" s="11">
        <f t="shared" si="15"/>
        <v>496920</v>
      </c>
      <c r="I14" s="11">
        <f t="shared" si="15"/>
        <v>993840</v>
      </c>
      <c r="J14" s="11">
        <f t="shared" si="15"/>
        <v>0</v>
      </c>
      <c r="K14" s="11">
        <f t="shared" si="15"/>
        <v>496920</v>
      </c>
      <c r="L14" s="11">
        <f t="shared" si="15"/>
        <v>993840</v>
      </c>
      <c r="M14" s="11">
        <f t="shared" si="15"/>
        <v>0</v>
      </c>
      <c r="N14" s="11">
        <f t="shared" si="15"/>
        <v>496920</v>
      </c>
      <c r="O14" s="11">
        <f t="shared" si="15"/>
        <v>993840</v>
      </c>
      <c r="P14" s="11">
        <f t="shared" si="15"/>
        <v>0</v>
      </c>
      <c r="Q14" s="11">
        <f t="shared" si="15"/>
        <v>496920</v>
      </c>
      <c r="R14" s="11">
        <f t="shared" si="15"/>
        <v>993840</v>
      </c>
      <c r="S14" s="11">
        <f t="shared" si="15"/>
        <v>0</v>
      </c>
      <c r="T14" s="11">
        <f t="shared" si="15"/>
        <v>496920</v>
      </c>
      <c r="U14" s="11">
        <f t="shared" si="15"/>
        <v>993840</v>
      </c>
      <c r="V14" s="11">
        <f t="shared" si="15"/>
        <v>0</v>
      </c>
      <c r="W14" s="11">
        <f t="shared" si="15"/>
        <v>496920</v>
      </c>
      <c r="X14" s="11">
        <f t="shared" si="15"/>
        <v>993840</v>
      </c>
      <c r="Y14" s="11">
        <f t="shared" si="15"/>
        <v>0</v>
      </c>
    </row>
    <row r="15">
      <c r="A15" s="16" t="s">
        <v>56</v>
      </c>
      <c r="B15" s="11">
        <f t="shared" ref="B15:Y15" si="16">SUM(B13:B14)</f>
        <v>925795</v>
      </c>
      <c r="C15" s="11">
        <f t="shared" si="16"/>
        <v>1851590</v>
      </c>
      <c r="D15" s="11">
        <f t="shared" si="16"/>
        <v>0</v>
      </c>
      <c r="E15" s="11">
        <f t="shared" si="16"/>
        <v>925795</v>
      </c>
      <c r="F15" s="11">
        <f t="shared" si="16"/>
        <v>1851590</v>
      </c>
      <c r="G15" s="11">
        <f t="shared" si="16"/>
        <v>0</v>
      </c>
      <c r="H15" s="11">
        <f t="shared" si="16"/>
        <v>925795</v>
      </c>
      <c r="I15" s="11">
        <f t="shared" si="16"/>
        <v>1851590</v>
      </c>
      <c r="J15" s="11">
        <f t="shared" si="16"/>
        <v>0</v>
      </c>
      <c r="K15" s="11">
        <f t="shared" si="16"/>
        <v>925795</v>
      </c>
      <c r="L15" s="11">
        <f t="shared" si="16"/>
        <v>1851590</v>
      </c>
      <c r="M15" s="11">
        <f t="shared" si="16"/>
        <v>0</v>
      </c>
      <c r="N15" s="11">
        <f t="shared" si="16"/>
        <v>925795</v>
      </c>
      <c r="O15" s="11">
        <f t="shared" si="16"/>
        <v>1851590</v>
      </c>
      <c r="P15" s="11">
        <f t="shared" si="16"/>
        <v>0</v>
      </c>
      <c r="Q15" s="11">
        <f t="shared" si="16"/>
        <v>925795</v>
      </c>
      <c r="R15" s="11">
        <f t="shared" si="16"/>
        <v>1851590</v>
      </c>
      <c r="S15" s="11">
        <f t="shared" si="16"/>
        <v>0</v>
      </c>
      <c r="T15" s="11">
        <f t="shared" si="16"/>
        <v>925795</v>
      </c>
      <c r="U15" s="11">
        <f t="shared" si="16"/>
        <v>1851590</v>
      </c>
      <c r="V15" s="11">
        <f t="shared" si="16"/>
        <v>0</v>
      </c>
      <c r="W15" s="11">
        <f t="shared" si="16"/>
        <v>925795</v>
      </c>
      <c r="X15" s="11">
        <f t="shared" si="16"/>
        <v>1851590</v>
      </c>
      <c r="Y15" s="11">
        <f t="shared" si="16"/>
        <v>0</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5" width="8.0"/>
  </cols>
  <sheetData>
    <row r="1">
      <c r="A1" s="13"/>
      <c r="B1" s="14" t="s">
        <v>31</v>
      </c>
      <c r="C1" s="14" t="s">
        <v>32</v>
      </c>
      <c r="D1" s="14" t="s">
        <v>33</v>
      </c>
      <c r="E1" s="14" t="s">
        <v>34</v>
      </c>
      <c r="F1" s="14" t="s">
        <v>35</v>
      </c>
      <c r="G1" s="14" t="s">
        <v>36</v>
      </c>
      <c r="H1" s="14" t="s">
        <v>37</v>
      </c>
      <c r="I1" s="14" t="s">
        <v>38</v>
      </c>
      <c r="J1" s="14" t="s">
        <v>39</v>
      </c>
      <c r="K1" s="14" t="s">
        <v>40</v>
      </c>
      <c r="L1" s="14" t="s">
        <v>41</v>
      </c>
      <c r="M1" s="14" t="s">
        <v>42</v>
      </c>
      <c r="N1" s="14" t="s">
        <v>43</v>
      </c>
      <c r="O1" s="14" t="s">
        <v>44</v>
      </c>
      <c r="P1" s="14" t="s">
        <v>45</v>
      </c>
      <c r="Q1" s="14" t="s">
        <v>46</v>
      </c>
      <c r="R1" s="14" t="s">
        <v>47</v>
      </c>
      <c r="S1" s="14" t="s">
        <v>48</v>
      </c>
      <c r="T1" s="14" t="s">
        <v>49</v>
      </c>
      <c r="U1" s="14" t="s">
        <v>50</v>
      </c>
      <c r="V1" s="14" t="s">
        <v>51</v>
      </c>
      <c r="W1" s="14" t="s">
        <v>52</v>
      </c>
      <c r="X1" s="14" t="s">
        <v>53</v>
      </c>
      <c r="Y1" s="14" t="s">
        <v>54</v>
      </c>
    </row>
    <row r="2">
      <c r="A2" s="16" t="s">
        <v>80</v>
      </c>
      <c r="B2" s="7"/>
      <c r="C2" s="7"/>
      <c r="D2" s="7"/>
      <c r="E2" s="7"/>
      <c r="F2" s="7"/>
      <c r="G2" s="7"/>
      <c r="H2" s="7"/>
      <c r="I2" s="7"/>
      <c r="J2" s="7"/>
      <c r="K2" s="7"/>
      <c r="L2" s="7"/>
      <c r="M2" s="7"/>
      <c r="N2" s="7"/>
      <c r="O2" s="7"/>
      <c r="P2" s="7"/>
      <c r="Q2" s="7"/>
      <c r="R2" s="7"/>
      <c r="S2" s="7"/>
      <c r="T2" s="7"/>
      <c r="U2" s="7"/>
      <c r="V2" s="7"/>
      <c r="W2" s="7"/>
      <c r="X2" s="7"/>
      <c r="Y2" s="7"/>
    </row>
    <row r="3">
      <c r="A3" s="20" t="str">
        <f>Purchases!A13</f>
        <v>Bhagavad Gita</v>
      </c>
      <c r="B3" s="17">
        <f>'Sales and Costs'!B3</f>
        <v>604800</v>
      </c>
      <c r="C3" s="17">
        <f>'Sales and Costs'!C3</f>
        <v>604800</v>
      </c>
      <c r="D3" s="17">
        <f>'Sales and Costs'!D3</f>
        <v>604800</v>
      </c>
      <c r="E3" s="17">
        <f>'Sales and Costs'!E3</f>
        <v>604800</v>
      </c>
      <c r="F3" s="17">
        <f>'Sales and Costs'!F3</f>
        <v>604800</v>
      </c>
      <c r="G3" s="17">
        <f>'Sales and Costs'!G3</f>
        <v>604800</v>
      </c>
      <c r="H3" s="17">
        <f>'Sales and Costs'!H3</f>
        <v>604800</v>
      </c>
      <c r="I3" s="17">
        <f>'Sales and Costs'!I3</f>
        <v>604800</v>
      </c>
      <c r="J3" s="17">
        <f>'Sales and Costs'!J3</f>
        <v>604800</v>
      </c>
      <c r="K3" s="17">
        <f>'Sales and Costs'!K3</f>
        <v>604800</v>
      </c>
      <c r="L3" s="17">
        <f>'Sales and Costs'!L3</f>
        <v>604800</v>
      </c>
      <c r="M3" s="17">
        <f>'Sales and Costs'!M3</f>
        <v>604800</v>
      </c>
      <c r="N3" s="17">
        <f>'Sales and Costs'!N3</f>
        <v>604800</v>
      </c>
      <c r="O3" s="17">
        <f>'Sales and Costs'!O3</f>
        <v>604800</v>
      </c>
      <c r="P3" s="17">
        <f>'Sales and Costs'!P3</f>
        <v>604800</v>
      </c>
      <c r="Q3" s="17">
        <f>'Sales and Costs'!Q3</f>
        <v>604800</v>
      </c>
      <c r="R3" s="17">
        <f>'Sales and Costs'!R3</f>
        <v>604800</v>
      </c>
      <c r="S3" s="17">
        <f>'Sales and Costs'!S3</f>
        <v>604800</v>
      </c>
      <c r="T3" s="17">
        <f>'Sales and Costs'!T3</f>
        <v>604800</v>
      </c>
      <c r="U3" s="17">
        <f>'Sales and Costs'!U3</f>
        <v>604800</v>
      </c>
      <c r="V3" s="17">
        <f>'Sales and Costs'!V3</f>
        <v>604800</v>
      </c>
      <c r="W3" s="17">
        <f>'Sales and Costs'!W3</f>
        <v>604800</v>
      </c>
      <c r="X3" s="17">
        <f>'Sales and Costs'!X3</f>
        <v>604800</v>
      </c>
      <c r="Y3" s="17">
        <f>'Sales and Costs'!Y3</f>
        <v>604800</v>
      </c>
    </row>
    <row r="4">
      <c r="A4" s="20" t="str">
        <f>Purchases!A14</f>
        <v>Ikigai</v>
      </c>
      <c r="B4" s="17">
        <f>'Sales and Costs'!B4</f>
        <v>703500</v>
      </c>
      <c r="C4" s="17">
        <f>'Sales and Costs'!C4</f>
        <v>703500</v>
      </c>
      <c r="D4" s="17">
        <f>'Sales and Costs'!D4</f>
        <v>703500</v>
      </c>
      <c r="E4" s="17">
        <f>'Sales and Costs'!E4</f>
        <v>703500</v>
      </c>
      <c r="F4" s="17">
        <f>'Sales and Costs'!F4</f>
        <v>703500</v>
      </c>
      <c r="G4" s="17">
        <f>'Sales and Costs'!G4</f>
        <v>703500</v>
      </c>
      <c r="H4" s="17">
        <f>'Sales and Costs'!H4</f>
        <v>703500</v>
      </c>
      <c r="I4" s="17">
        <f>'Sales and Costs'!I4</f>
        <v>703500</v>
      </c>
      <c r="J4" s="17">
        <f>'Sales and Costs'!J4</f>
        <v>703500</v>
      </c>
      <c r="K4" s="17">
        <f>'Sales and Costs'!K4</f>
        <v>703500</v>
      </c>
      <c r="L4" s="17">
        <f>'Sales and Costs'!L4</f>
        <v>703500</v>
      </c>
      <c r="M4" s="17">
        <f>'Sales and Costs'!M4</f>
        <v>703500</v>
      </c>
      <c r="N4" s="17">
        <f>'Sales and Costs'!N4</f>
        <v>703500</v>
      </c>
      <c r="O4" s="17">
        <f>'Sales and Costs'!O4</f>
        <v>703500</v>
      </c>
      <c r="P4" s="17">
        <f>'Sales and Costs'!P4</f>
        <v>703500</v>
      </c>
      <c r="Q4" s="17">
        <f>'Sales and Costs'!Q4</f>
        <v>703500</v>
      </c>
      <c r="R4" s="17">
        <f>'Sales and Costs'!R4</f>
        <v>703500</v>
      </c>
      <c r="S4" s="17">
        <f>'Sales and Costs'!S4</f>
        <v>703500</v>
      </c>
      <c r="T4" s="17">
        <f>'Sales and Costs'!T4</f>
        <v>703500</v>
      </c>
      <c r="U4" s="17">
        <f>'Sales and Costs'!U4</f>
        <v>703500</v>
      </c>
      <c r="V4" s="17">
        <f>'Sales and Costs'!V4</f>
        <v>703500</v>
      </c>
      <c r="W4" s="17">
        <f>'Sales and Costs'!W4</f>
        <v>703500</v>
      </c>
      <c r="X4" s="17">
        <f>'Sales and Costs'!X4</f>
        <v>703500</v>
      </c>
      <c r="Y4" s="17">
        <f>'Sales and Costs'!Y4</f>
        <v>703500</v>
      </c>
    </row>
    <row r="5">
      <c r="A5" s="16" t="s">
        <v>56</v>
      </c>
      <c r="B5" s="17">
        <f t="shared" ref="B5:Y5" si="1">SUM(B3:B4)</f>
        <v>1308300</v>
      </c>
      <c r="C5" s="17">
        <f t="shared" si="1"/>
        <v>1308300</v>
      </c>
      <c r="D5" s="17">
        <f t="shared" si="1"/>
        <v>1308300</v>
      </c>
      <c r="E5" s="17">
        <f t="shared" si="1"/>
        <v>1308300</v>
      </c>
      <c r="F5" s="17">
        <f t="shared" si="1"/>
        <v>1308300</v>
      </c>
      <c r="G5" s="17">
        <f t="shared" si="1"/>
        <v>1308300</v>
      </c>
      <c r="H5" s="17">
        <f t="shared" si="1"/>
        <v>1308300</v>
      </c>
      <c r="I5" s="17">
        <f t="shared" si="1"/>
        <v>1308300</v>
      </c>
      <c r="J5" s="17">
        <f t="shared" si="1"/>
        <v>1308300</v>
      </c>
      <c r="K5" s="17">
        <f t="shared" si="1"/>
        <v>1308300</v>
      </c>
      <c r="L5" s="17">
        <f t="shared" si="1"/>
        <v>1308300</v>
      </c>
      <c r="M5" s="17">
        <f t="shared" si="1"/>
        <v>1308300</v>
      </c>
      <c r="N5" s="17">
        <f t="shared" si="1"/>
        <v>1308300</v>
      </c>
      <c r="O5" s="17">
        <f t="shared" si="1"/>
        <v>1308300</v>
      </c>
      <c r="P5" s="17">
        <f t="shared" si="1"/>
        <v>1308300</v>
      </c>
      <c r="Q5" s="17">
        <f t="shared" si="1"/>
        <v>1308300</v>
      </c>
      <c r="R5" s="17">
        <f t="shared" si="1"/>
        <v>1308300</v>
      </c>
      <c r="S5" s="17">
        <f t="shared" si="1"/>
        <v>1308300</v>
      </c>
      <c r="T5" s="17">
        <f t="shared" si="1"/>
        <v>1308300</v>
      </c>
      <c r="U5" s="17">
        <f t="shared" si="1"/>
        <v>1308300</v>
      </c>
      <c r="V5" s="17">
        <f t="shared" si="1"/>
        <v>1308300</v>
      </c>
      <c r="W5" s="17">
        <f t="shared" si="1"/>
        <v>1308300</v>
      </c>
      <c r="X5" s="17">
        <f t="shared" si="1"/>
        <v>1308300</v>
      </c>
      <c r="Y5" s="17">
        <f t="shared" si="1"/>
        <v>1308300</v>
      </c>
    </row>
    <row r="6">
      <c r="A6" s="7"/>
      <c r="B6" s="7"/>
      <c r="C6" s="7"/>
      <c r="D6" s="7"/>
      <c r="E6" s="7"/>
      <c r="F6" s="7"/>
      <c r="G6" s="7"/>
      <c r="H6" s="7"/>
      <c r="I6" s="7"/>
      <c r="J6" s="7"/>
      <c r="K6" s="7"/>
      <c r="L6" s="7"/>
      <c r="M6" s="7"/>
      <c r="N6" s="7"/>
      <c r="O6" s="7"/>
      <c r="P6" s="7"/>
      <c r="Q6" s="7"/>
      <c r="R6" s="7"/>
      <c r="S6" s="7"/>
      <c r="T6" s="7"/>
      <c r="U6" s="7"/>
      <c r="V6" s="7"/>
      <c r="W6" s="7"/>
      <c r="X6" s="7"/>
      <c r="Y6" s="7"/>
    </row>
    <row r="7">
      <c r="A7" s="16" t="s">
        <v>81</v>
      </c>
      <c r="B7" s="7"/>
      <c r="C7" s="7"/>
      <c r="D7" s="7"/>
      <c r="E7" s="7"/>
      <c r="F7" s="7"/>
      <c r="G7" s="7"/>
      <c r="H7" s="7"/>
      <c r="I7" s="7"/>
      <c r="J7" s="7"/>
      <c r="K7" s="7"/>
      <c r="L7" s="7"/>
      <c r="M7" s="7"/>
      <c r="N7" s="7"/>
      <c r="O7" s="7"/>
      <c r="P7" s="7"/>
      <c r="Q7" s="7"/>
      <c r="R7" s="7"/>
      <c r="S7" s="7"/>
      <c r="T7" s="7"/>
      <c r="U7" s="7"/>
      <c r="V7" s="7"/>
      <c r="W7" s="7"/>
      <c r="X7" s="7"/>
      <c r="Y7" s="7"/>
    </row>
    <row r="8">
      <c r="A8" s="20" t="str">
        <f t="shared" ref="A8:A9" si="3">A3</f>
        <v>Bhagavad Gita</v>
      </c>
      <c r="B8" s="11">
        <v>0.0</v>
      </c>
      <c r="C8" s="17">
        <f t="shared" ref="C8:Y8" si="2">B3</f>
        <v>604800</v>
      </c>
      <c r="D8" s="17">
        <f t="shared" si="2"/>
        <v>604800</v>
      </c>
      <c r="E8" s="17">
        <f t="shared" si="2"/>
        <v>604800</v>
      </c>
      <c r="F8" s="17">
        <f t="shared" si="2"/>
        <v>604800</v>
      </c>
      <c r="G8" s="17">
        <f t="shared" si="2"/>
        <v>604800</v>
      </c>
      <c r="H8" s="17">
        <f t="shared" si="2"/>
        <v>604800</v>
      </c>
      <c r="I8" s="17">
        <f t="shared" si="2"/>
        <v>604800</v>
      </c>
      <c r="J8" s="17">
        <f t="shared" si="2"/>
        <v>604800</v>
      </c>
      <c r="K8" s="17">
        <f t="shared" si="2"/>
        <v>604800</v>
      </c>
      <c r="L8" s="17">
        <f t="shared" si="2"/>
        <v>604800</v>
      </c>
      <c r="M8" s="17">
        <f t="shared" si="2"/>
        <v>604800</v>
      </c>
      <c r="N8" s="17">
        <f t="shared" si="2"/>
        <v>604800</v>
      </c>
      <c r="O8" s="17">
        <f t="shared" si="2"/>
        <v>604800</v>
      </c>
      <c r="P8" s="17">
        <f t="shared" si="2"/>
        <v>604800</v>
      </c>
      <c r="Q8" s="17">
        <f t="shared" si="2"/>
        <v>604800</v>
      </c>
      <c r="R8" s="17">
        <f t="shared" si="2"/>
        <v>604800</v>
      </c>
      <c r="S8" s="17">
        <f t="shared" si="2"/>
        <v>604800</v>
      </c>
      <c r="T8" s="17">
        <f t="shared" si="2"/>
        <v>604800</v>
      </c>
      <c r="U8" s="17">
        <f t="shared" si="2"/>
        <v>604800</v>
      </c>
      <c r="V8" s="17">
        <f t="shared" si="2"/>
        <v>604800</v>
      </c>
      <c r="W8" s="17">
        <f t="shared" si="2"/>
        <v>604800</v>
      </c>
      <c r="X8" s="17">
        <f t="shared" si="2"/>
        <v>604800</v>
      </c>
      <c r="Y8" s="17">
        <f t="shared" si="2"/>
        <v>604800</v>
      </c>
    </row>
    <row r="9">
      <c r="A9" s="20" t="str">
        <f t="shared" si="3"/>
        <v>Ikigai</v>
      </c>
      <c r="B9" s="11">
        <v>0.0</v>
      </c>
      <c r="C9" s="17">
        <f t="shared" ref="C9:Y9" si="4">B4</f>
        <v>703500</v>
      </c>
      <c r="D9" s="17">
        <f t="shared" si="4"/>
        <v>703500</v>
      </c>
      <c r="E9" s="17">
        <f t="shared" si="4"/>
        <v>703500</v>
      </c>
      <c r="F9" s="17">
        <f t="shared" si="4"/>
        <v>703500</v>
      </c>
      <c r="G9" s="17">
        <f t="shared" si="4"/>
        <v>703500</v>
      </c>
      <c r="H9" s="17">
        <f t="shared" si="4"/>
        <v>703500</v>
      </c>
      <c r="I9" s="17">
        <f t="shared" si="4"/>
        <v>703500</v>
      </c>
      <c r="J9" s="17">
        <f t="shared" si="4"/>
        <v>703500</v>
      </c>
      <c r="K9" s="17">
        <f t="shared" si="4"/>
        <v>703500</v>
      </c>
      <c r="L9" s="17">
        <f t="shared" si="4"/>
        <v>703500</v>
      </c>
      <c r="M9" s="17">
        <f t="shared" si="4"/>
        <v>703500</v>
      </c>
      <c r="N9" s="17">
        <f t="shared" si="4"/>
        <v>703500</v>
      </c>
      <c r="O9" s="17">
        <f t="shared" si="4"/>
        <v>703500</v>
      </c>
      <c r="P9" s="17">
        <f t="shared" si="4"/>
        <v>703500</v>
      </c>
      <c r="Q9" s="17">
        <f t="shared" si="4"/>
        <v>703500</v>
      </c>
      <c r="R9" s="17">
        <f t="shared" si="4"/>
        <v>703500</v>
      </c>
      <c r="S9" s="17">
        <f t="shared" si="4"/>
        <v>703500</v>
      </c>
      <c r="T9" s="17">
        <f t="shared" si="4"/>
        <v>703500</v>
      </c>
      <c r="U9" s="17">
        <f t="shared" si="4"/>
        <v>703500</v>
      </c>
      <c r="V9" s="17">
        <f t="shared" si="4"/>
        <v>703500</v>
      </c>
      <c r="W9" s="17">
        <f t="shared" si="4"/>
        <v>703500</v>
      </c>
      <c r="X9" s="17">
        <f t="shared" si="4"/>
        <v>703500</v>
      </c>
      <c r="Y9" s="17">
        <f t="shared" si="4"/>
        <v>703500</v>
      </c>
    </row>
    <row r="10">
      <c r="A10" s="16" t="s">
        <v>56</v>
      </c>
      <c r="B10" s="17">
        <f t="shared" ref="B10:Y10" si="5">SUM(B8:B9)</f>
        <v>0</v>
      </c>
      <c r="C10" s="17">
        <f t="shared" si="5"/>
        <v>1308300</v>
      </c>
      <c r="D10" s="17">
        <f t="shared" si="5"/>
        <v>1308300</v>
      </c>
      <c r="E10" s="17">
        <f t="shared" si="5"/>
        <v>1308300</v>
      </c>
      <c r="F10" s="17">
        <f t="shared" si="5"/>
        <v>1308300</v>
      </c>
      <c r="G10" s="17">
        <f t="shared" si="5"/>
        <v>1308300</v>
      </c>
      <c r="H10" s="17">
        <f t="shared" si="5"/>
        <v>1308300</v>
      </c>
      <c r="I10" s="17">
        <f t="shared" si="5"/>
        <v>1308300</v>
      </c>
      <c r="J10" s="17">
        <f t="shared" si="5"/>
        <v>1308300</v>
      </c>
      <c r="K10" s="17">
        <f t="shared" si="5"/>
        <v>1308300</v>
      </c>
      <c r="L10" s="17">
        <f t="shared" si="5"/>
        <v>1308300</v>
      </c>
      <c r="M10" s="17">
        <f t="shared" si="5"/>
        <v>1308300</v>
      </c>
      <c r="N10" s="17">
        <f t="shared" si="5"/>
        <v>1308300</v>
      </c>
      <c r="O10" s="17">
        <f t="shared" si="5"/>
        <v>1308300</v>
      </c>
      <c r="P10" s="17">
        <f t="shared" si="5"/>
        <v>1308300</v>
      </c>
      <c r="Q10" s="17">
        <f t="shared" si="5"/>
        <v>1308300</v>
      </c>
      <c r="R10" s="17">
        <f t="shared" si="5"/>
        <v>1308300</v>
      </c>
      <c r="S10" s="17">
        <f t="shared" si="5"/>
        <v>1308300</v>
      </c>
      <c r="T10" s="17">
        <f t="shared" si="5"/>
        <v>1308300</v>
      </c>
      <c r="U10" s="17">
        <f t="shared" si="5"/>
        <v>1308300</v>
      </c>
      <c r="V10" s="17">
        <f t="shared" si="5"/>
        <v>1308300</v>
      </c>
      <c r="W10" s="17">
        <f t="shared" si="5"/>
        <v>1308300</v>
      </c>
      <c r="X10" s="17">
        <f t="shared" si="5"/>
        <v>1308300</v>
      </c>
      <c r="Y10" s="17">
        <f t="shared" si="5"/>
        <v>1308300</v>
      </c>
    </row>
    <row r="11">
      <c r="A11" s="7"/>
      <c r="B11" s="7"/>
      <c r="C11" s="7"/>
      <c r="D11" s="7"/>
      <c r="E11" s="7"/>
      <c r="F11" s="7"/>
      <c r="G11" s="7"/>
      <c r="H11" s="7"/>
      <c r="I11" s="7"/>
      <c r="J11" s="7"/>
      <c r="K11" s="7"/>
      <c r="L11" s="7"/>
      <c r="M11" s="7"/>
      <c r="N11" s="7"/>
      <c r="O11" s="7"/>
      <c r="P11" s="7"/>
      <c r="Q11" s="7"/>
      <c r="R11" s="7"/>
      <c r="S11" s="7"/>
      <c r="T11" s="7"/>
      <c r="U11" s="7"/>
      <c r="V11" s="7"/>
      <c r="W11" s="7"/>
      <c r="X11" s="7"/>
      <c r="Y11" s="7"/>
    </row>
    <row r="12">
      <c r="A12" s="15" t="s">
        <v>82</v>
      </c>
      <c r="B12" s="7"/>
      <c r="C12" s="7"/>
      <c r="D12" s="7"/>
      <c r="E12" s="7"/>
      <c r="F12" s="7"/>
      <c r="G12" s="7"/>
      <c r="H12" s="7"/>
      <c r="I12" s="7"/>
      <c r="J12" s="7"/>
      <c r="K12" s="7"/>
      <c r="L12" s="7"/>
      <c r="M12" s="7"/>
      <c r="N12" s="7"/>
      <c r="O12" s="7"/>
      <c r="P12" s="7"/>
      <c r="Q12" s="7"/>
      <c r="R12" s="7"/>
      <c r="S12" s="7"/>
      <c r="T12" s="7"/>
      <c r="U12" s="7"/>
      <c r="V12" s="7"/>
      <c r="W12" s="7"/>
      <c r="X12" s="7"/>
      <c r="Y12" s="7"/>
    </row>
    <row r="13">
      <c r="A13" s="20" t="str">
        <f t="shared" ref="A13:A14" si="7">A8</f>
        <v>Bhagavad Gita</v>
      </c>
      <c r="B13" s="17">
        <f t="shared" ref="B13:B14" si="8">B3-B8</f>
        <v>604800</v>
      </c>
      <c r="C13" s="17">
        <f t="shared" ref="C13:Y13" si="6">B13+C3-C8</f>
        <v>604800</v>
      </c>
      <c r="D13" s="17">
        <f t="shared" si="6"/>
        <v>604800</v>
      </c>
      <c r="E13" s="17">
        <f t="shared" si="6"/>
        <v>604800</v>
      </c>
      <c r="F13" s="17">
        <f t="shared" si="6"/>
        <v>604800</v>
      </c>
      <c r="G13" s="17">
        <f t="shared" si="6"/>
        <v>604800</v>
      </c>
      <c r="H13" s="17">
        <f t="shared" si="6"/>
        <v>604800</v>
      </c>
      <c r="I13" s="17">
        <f t="shared" si="6"/>
        <v>604800</v>
      </c>
      <c r="J13" s="17">
        <f t="shared" si="6"/>
        <v>604800</v>
      </c>
      <c r="K13" s="17">
        <f t="shared" si="6"/>
        <v>604800</v>
      </c>
      <c r="L13" s="17">
        <f t="shared" si="6"/>
        <v>604800</v>
      </c>
      <c r="M13" s="17">
        <f t="shared" si="6"/>
        <v>604800</v>
      </c>
      <c r="N13" s="17">
        <f t="shared" si="6"/>
        <v>604800</v>
      </c>
      <c r="O13" s="17">
        <f t="shared" si="6"/>
        <v>604800</v>
      </c>
      <c r="P13" s="17">
        <f t="shared" si="6"/>
        <v>604800</v>
      </c>
      <c r="Q13" s="17">
        <f t="shared" si="6"/>
        <v>604800</v>
      </c>
      <c r="R13" s="17">
        <f t="shared" si="6"/>
        <v>604800</v>
      </c>
      <c r="S13" s="17">
        <f t="shared" si="6"/>
        <v>604800</v>
      </c>
      <c r="T13" s="17">
        <f t="shared" si="6"/>
        <v>604800</v>
      </c>
      <c r="U13" s="17">
        <f t="shared" si="6"/>
        <v>604800</v>
      </c>
      <c r="V13" s="17">
        <f t="shared" si="6"/>
        <v>604800</v>
      </c>
      <c r="W13" s="17">
        <f t="shared" si="6"/>
        <v>604800</v>
      </c>
      <c r="X13" s="17">
        <f t="shared" si="6"/>
        <v>604800</v>
      </c>
      <c r="Y13" s="17">
        <f t="shared" si="6"/>
        <v>604800</v>
      </c>
    </row>
    <row r="14">
      <c r="A14" s="20" t="str">
        <f t="shared" si="7"/>
        <v>Ikigai</v>
      </c>
      <c r="B14" s="17">
        <f t="shared" si="8"/>
        <v>703500</v>
      </c>
      <c r="C14" s="17">
        <f t="shared" ref="C14:Y14" si="9">B14+C4-C9</f>
        <v>703500</v>
      </c>
      <c r="D14" s="17">
        <f t="shared" si="9"/>
        <v>703500</v>
      </c>
      <c r="E14" s="17">
        <f t="shared" si="9"/>
        <v>703500</v>
      </c>
      <c r="F14" s="17">
        <f t="shared" si="9"/>
        <v>703500</v>
      </c>
      <c r="G14" s="17">
        <f t="shared" si="9"/>
        <v>703500</v>
      </c>
      <c r="H14" s="17">
        <f t="shared" si="9"/>
        <v>703500</v>
      </c>
      <c r="I14" s="17">
        <f t="shared" si="9"/>
        <v>703500</v>
      </c>
      <c r="J14" s="17">
        <f t="shared" si="9"/>
        <v>703500</v>
      </c>
      <c r="K14" s="17">
        <f t="shared" si="9"/>
        <v>703500</v>
      </c>
      <c r="L14" s="17">
        <f t="shared" si="9"/>
        <v>703500</v>
      </c>
      <c r="M14" s="17">
        <f t="shared" si="9"/>
        <v>703500</v>
      </c>
      <c r="N14" s="17">
        <f t="shared" si="9"/>
        <v>703500</v>
      </c>
      <c r="O14" s="17">
        <f t="shared" si="9"/>
        <v>703500</v>
      </c>
      <c r="P14" s="17">
        <f t="shared" si="9"/>
        <v>703500</v>
      </c>
      <c r="Q14" s="17">
        <f t="shared" si="9"/>
        <v>703500</v>
      </c>
      <c r="R14" s="17">
        <f t="shared" si="9"/>
        <v>703500</v>
      </c>
      <c r="S14" s="17">
        <f t="shared" si="9"/>
        <v>703500</v>
      </c>
      <c r="T14" s="17">
        <f t="shared" si="9"/>
        <v>703500</v>
      </c>
      <c r="U14" s="17">
        <f t="shared" si="9"/>
        <v>703500</v>
      </c>
      <c r="V14" s="17">
        <f t="shared" si="9"/>
        <v>703500</v>
      </c>
      <c r="W14" s="17">
        <f t="shared" si="9"/>
        <v>703500</v>
      </c>
      <c r="X14" s="17">
        <f t="shared" si="9"/>
        <v>703500</v>
      </c>
      <c r="Y14" s="17">
        <f t="shared" si="9"/>
        <v>703500</v>
      </c>
    </row>
    <row r="15">
      <c r="A15" s="16" t="s">
        <v>56</v>
      </c>
      <c r="B15" s="17">
        <f t="shared" ref="B15:Y15" si="10">SUM(B13:B14)</f>
        <v>1308300</v>
      </c>
      <c r="C15" s="17">
        <f t="shared" si="10"/>
        <v>1308300</v>
      </c>
      <c r="D15" s="17">
        <f t="shared" si="10"/>
        <v>1308300</v>
      </c>
      <c r="E15" s="17">
        <f t="shared" si="10"/>
        <v>1308300</v>
      </c>
      <c r="F15" s="17">
        <f t="shared" si="10"/>
        <v>1308300</v>
      </c>
      <c r="G15" s="17">
        <f t="shared" si="10"/>
        <v>1308300</v>
      </c>
      <c r="H15" s="17">
        <f t="shared" si="10"/>
        <v>1308300</v>
      </c>
      <c r="I15" s="17">
        <f t="shared" si="10"/>
        <v>1308300</v>
      </c>
      <c r="J15" s="17">
        <f t="shared" si="10"/>
        <v>1308300</v>
      </c>
      <c r="K15" s="17">
        <f t="shared" si="10"/>
        <v>1308300</v>
      </c>
      <c r="L15" s="17">
        <f t="shared" si="10"/>
        <v>1308300</v>
      </c>
      <c r="M15" s="17">
        <f t="shared" si="10"/>
        <v>1308300</v>
      </c>
      <c r="N15" s="17">
        <f t="shared" si="10"/>
        <v>1308300</v>
      </c>
      <c r="O15" s="17">
        <f t="shared" si="10"/>
        <v>1308300</v>
      </c>
      <c r="P15" s="17">
        <f t="shared" si="10"/>
        <v>1308300</v>
      </c>
      <c r="Q15" s="17">
        <f t="shared" si="10"/>
        <v>1308300</v>
      </c>
      <c r="R15" s="17">
        <f t="shared" si="10"/>
        <v>1308300</v>
      </c>
      <c r="S15" s="17">
        <f t="shared" si="10"/>
        <v>1308300</v>
      </c>
      <c r="T15" s="17">
        <f t="shared" si="10"/>
        <v>1308300</v>
      </c>
      <c r="U15" s="17">
        <f t="shared" si="10"/>
        <v>1308300</v>
      </c>
      <c r="V15" s="17">
        <f t="shared" si="10"/>
        <v>1308300</v>
      </c>
      <c r="W15" s="17">
        <f t="shared" si="10"/>
        <v>1308300</v>
      </c>
      <c r="X15" s="17">
        <f t="shared" si="10"/>
        <v>1308300</v>
      </c>
      <c r="Y15" s="17">
        <f t="shared" si="10"/>
        <v>1308300</v>
      </c>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5" width="7.75"/>
  </cols>
  <sheetData>
    <row r="1">
      <c r="A1" s="13"/>
      <c r="B1" s="14" t="s">
        <v>31</v>
      </c>
      <c r="C1" s="14" t="s">
        <v>32</v>
      </c>
      <c r="D1" s="14" t="s">
        <v>33</v>
      </c>
      <c r="E1" s="14" t="s">
        <v>34</v>
      </c>
      <c r="F1" s="14" t="s">
        <v>35</v>
      </c>
      <c r="G1" s="14" t="s">
        <v>36</v>
      </c>
      <c r="H1" s="14" t="s">
        <v>37</v>
      </c>
      <c r="I1" s="14" t="s">
        <v>38</v>
      </c>
      <c r="J1" s="14" t="s">
        <v>39</v>
      </c>
      <c r="K1" s="14" t="s">
        <v>40</v>
      </c>
      <c r="L1" s="14" t="s">
        <v>41</v>
      </c>
      <c r="M1" s="14" t="s">
        <v>42</v>
      </c>
      <c r="N1" s="14" t="s">
        <v>43</v>
      </c>
      <c r="O1" s="14" t="s">
        <v>44</v>
      </c>
      <c r="P1" s="14" t="s">
        <v>45</v>
      </c>
      <c r="Q1" s="14" t="s">
        <v>46</v>
      </c>
      <c r="R1" s="14" t="s">
        <v>47</v>
      </c>
      <c r="S1" s="14" t="s">
        <v>48</v>
      </c>
      <c r="T1" s="14" t="s">
        <v>49</v>
      </c>
      <c r="U1" s="14" t="s">
        <v>50</v>
      </c>
      <c r="V1" s="14" t="s">
        <v>51</v>
      </c>
      <c r="W1" s="14" t="s">
        <v>52</v>
      </c>
      <c r="X1" s="14" t="s">
        <v>53</v>
      </c>
      <c r="Y1" s="14" t="s">
        <v>54</v>
      </c>
    </row>
    <row r="2">
      <c r="A2" s="15" t="s">
        <v>83</v>
      </c>
      <c r="B2" s="7"/>
      <c r="C2" s="7"/>
      <c r="D2" s="7"/>
      <c r="E2" s="7"/>
      <c r="F2" s="7"/>
      <c r="G2" s="7"/>
      <c r="H2" s="7"/>
      <c r="I2" s="7"/>
      <c r="J2" s="7"/>
      <c r="K2" s="7"/>
      <c r="L2" s="7"/>
      <c r="M2" s="7"/>
      <c r="N2" s="7"/>
      <c r="O2" s="7"/>
      <c r="P2" s="7"/>
      <c r="Q2" s="7"/>
      <c r="R2" s="7"/>
      <c r="S2" s="7"/>
      <c r="T2" s="7"/>
      <c r="U2" s="7"/>
      <c r="V2" s="7"/>
      <c r="W2" s="7"/>
      <c r="X2" s="7"/>
      <c r="Y2" s="7"/>
    </row>
    <row r="3">
      <c r="A3" s="20" t="str">
        <f>Purchases!A13</f>
        <v>Bhagavad Gita</v>
      </c>
      <c r="B3" s="11">
        <v>0.0</v>
      </c>
      <c r="C3" s="11">
        <f t="shared" ref="C3:Y3" si="1">B9</f>
        <v>313</v>
      </c>
      <c r="D3" s="11">
        <f t="shared" si="1"/>
        <v>626</v>
      </c>
      <c r="E3" s="11">
        <f t="shared" si="1"/>
        <v>939</v>
      </c>
      <c r="F3" s="11">
        <f t="shared" si="1"/>
        <v>1252</v>
      </c>
      <c r="G3" s="11">
        <f t="shared" si="1"/>
        <v>1565</v>
      </c>
      <c r="H3" s="11">
        <f t="shared" si="1"/>
        <v>1878</v>
      </c>
      <c r="I3" s="11">
        <f t="shared" si="1"/>
        <v>2191</v>
      </c>
      <c r="J3" s="11">
        <f t="shared" si="1"/>
        <v>2504</v>
      </c>
      <c r="K3" s="11">
        <f t="shared" si="1"/>
        <v>2817</v>
      </c>
      <c r="L3" s="11">
        <f t="shared" si="1"/>
        <v>3130</v>
      </c>
      <c r="M3" s="11">
        <f t="shared" si="1"/>
        <v>3443</v>
      </c>
      <c r="N3" s="11">
        <f t="shared" si="1"/>
        <v>3756</v>
      </c>
      <c r="O3" s="11">
        <f t="shared" si="1"/>
        <v>4069</v>
      </c>
      <c r="P3" s="11">
        <f t="shared" si="1"/>
        <v>4382</v>
      </c>
      <c r="Q3" s="11">
        <f t="shared" si="1"/>
        <v>4695</v>
      </c>
      <c r="R3" s="11">
        <f t="shared" si="1"/>
        <v>5008</v>
      </c>
      <c r="S3" s="11">
        <f t="shared" si="1"/>
        <v>5321</v>
      </c>
      <c r="T3" s="11">
        <f t="shared" si="1"/>
        <v>5634</v>
      </c>
      <c r="U3" s="11">
        <f t="shared" si="1"/>
        <v>5947</v>
      </c>
      <c r="V3" s="11">
        <f t="shared" si="1"/>
        <v>6260</v>
      </c>
      <c r="W3" s="11">
        <f t="shared" si="1"/>
        <v>6573</v>
      </c>
      <c r="X3" s="11">
        <f t="shared" si="1"/>
        <v>6886</v>
      </c>
      <c r="Y3" s="11">
        <f t="shared" si="1"/>
        <v>7199</v>
      </c>
    </row>
    <row r="4">
      <c r="A4" s="20" t="str">
        <f>Purchases!A14</f>
        <v>Ikigai</v>
      </c>
      <c r="B4" s="11">
        <v>0.0</v>
      </c>
      <c r="C4" s="11">
        <f t="shared" ref="C4:Y4" si="2">B10</f>
        <v>108</v>
      </c>
      <c r="D4" s="11">
        <f t="shared" si="2"/>
        <v>216</v>
      </c>
      <c r="E4" s="11">
        <f t="shared" si="2"/>
        <v>324</v>
      </c>
      <c r="F4" s="11">
        <f t="shared" si="2"/>
        <v>432</v>
      </c>
      <c r="G4" s="11">
        <f t="shared" si="2"/>
        <v>540</v>
      </c>
      <c r="H4" s="11">
        <f t="shared" si="2"/>
        <v>648</v>
      </c>
      <c r="I4" s="11">
        <f t="shared" si="2"/>
        <v>756</v>
      </c>
      <c r="J4" s="11">
        <f t="shared" si="2"/>
        <v>864</v>
      </c>
      <c r="K4" s="11">
        <f t="shared" si="2"/>
        <v>972</v>
      </c>
      <c r="L4" s="11">
        <f t="shared" si="2"/>
        <v>1080</v>
      </c>
      <c r="M4" s="11">
        <f t="shared" si="2"/>
        <v>1188</v>
      </c>
      <c r="N4" s="11">
        <f t="shared" si="2"/>
        <v>1296</v>
      </c>
      <c r="O4" s="11">
        <f t="shared" si="2"/>
        <v>1404</v>
      </c>
      <c r="P4" s="11">
        <f t="shared" si="2"/>
        <v>1512</v>
      </c>
      <c r="Q4" s="11">
        <f t="shared" si="2"/>
        <v>1620</v>
      </c>
      <c r="R4" s="11">
        <f t="shared" si="2"/>
        <v>1728</v>
      </c>
      <c r="S4" s="11">
        <f t="shared" si="2"/>
        <v>1836</v>
      </c>
      <c r="T4" s="11">
        <f t="shared" si="2"/>
        <v>1944</v>
      </c>
      <c r="U4" s="11">
        <f t="shared" si="2"/>
        <v>2052</v>
      </c>
      <c r="V4" s="11">
        <f t="shared" si="2"/>
        <v>2160</v>
      </c>
      <c r="W4" s="11">
        <f t="shared" si="2"/>
        <v>2268</v>
      </c>
      <c r="X4" s="11">
        <f t="shared" si="2"/>
        <v>2376</v>
      </c>
      <c r="Y4" s="11">
        <f t="shared" si="2"/>
        <v>2484</v>
      </c>
    </row>
    <row r="5">
      <c r="A5" s="15" t="s">
        <v>84</v>
      </c>
      <c r="B5" s="7"/>
      <c r="C5" s="7"/>
      <c r="D5" s="7"/>
      <c r="E5" s="7"/>
      <c r="F5" s="7"/>
      <c r="G5" s="7"/>
      <c r="H5" s="7"/>
      <c r="I5" s="7"/>
      <c r="J5" s="7"/>
      <c r="K5" s="7"/>
      <c r="L5" s="7"/>
      <c r="M5" s="7"/>
      <c r="N5" s="7"/>
      <c r="O5" s="7"/>
      <c r="P5" s="7"/>
      <c r="Q5" s="7"/>
      <c r="R5" s="7"/>
      <c r="S5" s="7"/>
      <c r="T5" s="7"/>
      <c r="U5" s="7"/>
      <c r="V5" s="7"/>
      <c r="W5" s="7"/>
      <c r="X5" s="7"/>
      <c r="Y5" s="7"/>
    </row>
    <row r="6">
      <c r="A6" s="20" t="str">
        <f t="shared" ref="A6:A7" si="3">A3</f>
        <v>Bhagavad Gita</v>
      </c>
      <c r="B6" s="11">
        <f>'Calcs-1'!B3-'Calcs-1'!B6</f>
        <v>313</v>
      </c>
      <c r="C6" s="11">
        <f>'Calcs-1'!C3-'Calcs-1'!C6</f>
        <v>313</v>
      </c>
      <c r="D6" s="11">
        <f>'Calcs-1'!D3-'Calcs-1'!D6</f>
        <v>313</v>
      </c>
      <c r="E6" s="11">
        <f>'Calcs-1'!E3-'Calcs-1'!E6</f>
        <v>313</v>
      </c>
      <c r="F6" s="11">
        <f>'Calcs-1'!F3-'Calcs-1'!F6</f>
        <v>313</v>
      </c>
      <c r="G6" s="11">
        <f>'Calcs-1'!G3-'Calcs-1'!G6</f>
        <v>313</v>
      </c>
      <c r="H6" s="11">
        <f>'Calcs-1'!H3-'Calcs-1'!H6</f>
        <v>313</v>
      </c>
      <c r="I6" s="11">
        <f>'Calcs-1'!I3-'Calcs-1'!I6</f>
        <v>313</v>
      </c>
      <c r="J6" s="11">
        <f>'Calcs-1'!J3-'Calcs-1'!J6</f>
        <v>313</v>
      </c>
      <c r="K6" s="11">
        <f>'Calcs-1'!K3-'Calcs-1'!K6</f>
        <v>313</v>
      </c>
      <c r="L6" s="11">
        <f>'Calcs-1'!L3-'Calcs-1'!L6</f>
        <v>313</v>
      </c>
      <c r="M6" s="11">
        <f>'Calcs-1'!M3-'Calcs-1'!M6</f>
        <v>313</v>
      </c>
      <c r="N6" s="11">
        <f>'Calcs-1'!N3-'Calcs-1'!N6</f>
        <v>313</v>
      </c>
      <c r="O6" s="11">
        <f>'Calcs-1'!O3-'Calcs-1'!O6</f>
        <v>313</v>
      </c>
      <c r="P6" s="11">
        <f>'Calcs-1'!P3-'Calcs-1'!P6</f>
        <v>313</v>
      </c>
      <c r="Q6" s="11">
        <f>'Calcs-1'!Q3-'Calcs-1'!Q6</f>
        <v>313</v>
      </c>
      <c r="R6" s="11">
        <f>'Calcs-1'!R3-'Calcs-1'!R6</f>
        <v>313</v>
      </c>
      <c r="S6" s="11">
        <f>'Calcs-1'!S3-'Calcs-1'!S6</f>
        <v>313</v>
      </c>
      <c r="T6" s="11">
        <f>'Calcs-1'!T3-'Calcs-1'!T6</f>
        <v>313</v>
      </c>
      <c r="U6" s="11">
        <f>'Calcs-1'!U3-'Calcs-1'!U6</f>
        <v>313</v>
      </c>
      <c r="V6" s="11">
        <f>'Calcs-1'!V3-'Calcs-1'!V6</f>
        <v>313</v>
      </c>
      <c r="W6" s="11">
        <f>'Calcs-1'!W3-'Calcs-1'!W6</f>
        <v>313</v>
      </c>
      <c r="X6" s="11">
        <f>'Calcs-1'!X3-'Calcs-1'!X6</f>
        <v>313</v>
      </c>
      <c r="Y6" s="11">
        <f>'Calcs-1'!Y3-'Calcs-1'!Y6</f>
        <v>313</v>
      </c>
    </row>
    <row r="7">
      <c r="A7" s="20" t="str">
        <f t="shared" si="3"/>
        <v>Ikigai</v>
      </c>
      <c r="B7" s="11">
        <f>'Calcs-1'!B4-'Calcs-1'!B7</f>
        <v>108</v>
      </c>
      <c r="C7" s="11">
        <f>'Calcs-1'!C4-'Calcs-1'!C7</f>
        <v>108</v>
      </c>
      <c r="D7" s="11">
        <f>'Calcs-1'!D4-'Calcs-1'!D7</f>
        <v>108</v>
      </c>
      <c r="E7" s="11">
        <f>'Calcs-1'!E4-'Calcs-1'!E7</f>
        <v>108</v>
      </c>
      <c r="F7" s="11">
        <f>'Calcs-1'!F4-'Calcs-1'!F7</f>
        <v>108</v>
      </c>
      <c r="G7" s="11">
        <f>'Calcs-1'!G4-'Calcs-1'!G7</f>
        <v>108</v>
      </c>
      <c r="H7" s="11">
        <f>'Calcs-1'!H4-'Calcs-1'!H7</f>
        <v>108</v>
      </c>
      <c r="I7" s="11">
        <f>'Calcs-1'!I4-'Calcs-1'!I7</f>
        <v>108</v>
      </c>
      <c r="J7" s="11">
        <f>'Calcs-1'!J4-'Calcs-1'!J7</f>
        <v>108</v>
      </c>
      <c r="K7" s="11">
        <f>'Calcs-1'!K4-'Calcs-1'!K7</f>
        <v>108</v>
      </c>
      <c r="L7" s="11">
        <f>'Calcs-1'!L4-'Calcs-1'!L7</f>
        <v>108</v>
      </c>
      <c r="M7" s="11">
        <f>'Calcs-1'!M4-'Calcs-1'!M7</f>
        <v>108</v>
      </c>
      <c r="N7" s="11">
        <f>'Calcs-1'!N4-'Calcs-1'!N7</f>
        <v>108</v>
      </c>
      <c r="O7" s="11">
        <f>'Calcs-1'!O4-'Calcs-1'!O7</f>
        <v>108</v>
      </c>
      <c r="P7" s="11">
        <f>'Calcs-1'!P4-'Calcs-1'!P7</f>
        <v>108</v>
      </c>
      <c r="Q7" s="11">
        <f>'Calcs-1'!Q4-'Calcs-1'!Q7</f>
        <v>108</v>
      </c>
      <c r="R7" s="11">
        <f>'Calcs-1'!R4-'Calcs-1'!R7</f>
        <v>108</v>
      </c>
      <c r="S7" s="11">
        <f>'Calcs-1'!S4-'Calcs-1'!S7</f>
        <v>108</v>
      </c>
      <c r="T7" s="11">
        <f>'Calcs-1'!T4-'Calcs-1'!T7</f>
        <v>108</v>
      </c>
      <c r="U7" s="11">
        <f>'Calcs-1'!U4-'Calcs-1'!U7</f>
        <v>108</v>
      </c>
      <c r="V7" s="11">
        <f>'Calcs-1'!V4-'Calcs-1'!V7</f>
        <v>108</v>
      </c>
      <c r="W7" s="11">
        <f>'Calcs-1'!W4-'Calcs-1'!W7</f>
        <v>108</v>
      </c>
      <c r="X7" s="11">
        <f>'Calcs-1'!X4-'Calcs-1'!X7</f>
        <v>108</v>
      </c>
      <c r="Y7" s="11">
        <f>'Calcs-1'!Y4-'Calcs-1'!Y7</f>
        <v>108</v>
      </c>
    </row>
    <row r="8">
      <c r="A8" s="15" t="s">
        <v>85</v>
      </c>
      <c r="B8" s="7"/>
      <c r="C8" s="7"/>
      <c r="D8" s="7"/>
      <c r="E8" s="7"/>
      <c r="F8" s="7"/>
      <c r="G8" s="7"/>
      <c r="H8" s="7"/>
      <c r="I8" s="7"/>
      <c r="J8" s="7"/>
      <c r="K8" s="7"/>
      <c r="L8" s="7"/>
      <c r="M8" s="7"/>
      <c r="N8" s="7"/>
      <c r="O8" s="7"/>
      <c r="P8" s="7"/>
      <c r="Q8" s="7"/>
      <c r="R8" s="7"/>
      <c r="S8" s="7"/>
      <c r="T8" s="7"/>
      <c r="U8" s="7"/>
      <c r="V8" s="7"/>
      <c r="W8" s="7"/>
      <c r="X8" s="7"/>
      <c r="Y8" s="7"/>
    </row>
    <row r="9">
      <c r="A9" s="20" t="str">
        <f t="shared" ref="A9:A10" si="5">A6</f>
        <v>Bhagavad Gita</v>
      </c>
      <c r="B9" s="11">
        <f t="shared" ref="B9:Y9" si="4">B3+B6</f>
        <v>313</v>
      </c>
      <c r="C9" s="11">
        <f t="shared" si="4"/>
        <v>626</v>
      </c>
      <c r="D9" s="11">
        <f t="shared" si="4"/>
        <v>939</v>
      </c>
      <c r="E9" s="11">
        <f t="shared" si="4"/>
        <v>1252</v>
      </c>
      <c r="F9" s="11">
        <f t="shared" si="4"/>
        <v>1565</v>
      </c>
      <c r="G9" s="11">
        <f t="shared" si="4"/>
        <v>1878</v>
      </c>
      <c r="H9" s="11">
        <f t="shared" si="4"/>
        <v>2191</v>
      </c>
      <c r="I9" s="11">
        <f t="shared" si="4"/>
        <v>2504</v>
      </c>
      <c r="J9" s="11">
        <f t="shared" si="4"/>
        <v>2817</v>
      </c>
      <c r="K9" s="11">
        <f t="shared" si="4"/>
        <v>3130</v>
      </c>
      <c r="L9" s="11">
        <f t="shared" si="4"/>
        <v>3443</v>
      </c>
      <c r="M9" s="11">
        <f t="shared" si="4"/>
        <v>3756</v>
      </c>
      <c r="N9" s="11">
        <f t="shared" si="4"/>
        <v>4069</v>
      </c>
      <c r="O9" s="11">
        <f t="shared" si="4"/>
        <v>4382</v>
      </c>
      <c r="P9" s="11">
        <f t="shared" si="4"/>
        <v>4695</v>
      </c>
      <c r="Q9" s="11">
        <f t="shared" si="4"/>
        <v>5008</v>
      </c>
      <c r="R9" s="11">
        <f t="shared" si="4"/>
        <v>5321</v>
      </c>
      <c r="S9" s="11">
        <f t="shared" si="4"/>
        <v>5634</v>
      </c>
      <c r="T9" s="11">
        <f t="shared" si="4"/>
        <v>5947</v>
      </c>
      <c r="U9" s="11">
        <f t="shared" si="4"/>
        <v>6260</v>
      </c>
      <c r="V9" s="11">
        <f t="shared" si="4"/>
        <v>6573</v>
      </c>
      <c r="W9" s="11">
        <f t="shared" si="4"/>
        <v>6886</v>
      </c>
      <c r="X9" s="11">
        <f t="shared" si="4"/>
        <v>7199</v>
      </c>
      <c r="Y9" s="11">
        <f t="shared" si="4"/>
        <v>7512</v>
      </c>
    </row>
    <row r="10">
      <c r="A10" s="20" t="str">
        <f t="shared" si="5"/>
        <v>Ikigai</v>
      </c>
      <c r="B10" s="11">
        <f t="shared" ref="B10:Y10" si="6">B4+B7</f>
        <v>108</v>
      </c>
      <c r="C10" s="11">
        <f t="shared" si="6"/>
        <v>216</v>
      </c>
      <c r="D10" s="11">
        <f t="shared" si="6"/>
        <v>324</v>
      </c>
      <c r="E10" s="11">
        <f t="shared" si="6"/>
        <v>432</v>
      </c>
      <c r="F10" s="11">
        <f t="shared" si="6"/>
        <v>540</v>
      </c>
      <c r="G10" s="11">
        <f t="shared" si="6"/>
        <v>648</v>
      </c>
      <c r="H10" s="11">
        <f t="shared" si="6"/>
        <v>756</v>
      </c>
      <c r="I10" s="11">
        <f t="shared" si="6"/>
        <v>864</v>
      </c>
      <c r="J10" s="11">
        <f t="shared" si="6"/>
        <v>972</v>
      </c>
      <c r="K10" s="11">
        <f t="shared" si="6"/>
        <v>1080</v>
      </c>
      <c r="L10" s="11">
        <f t="shared" si="6"/>
        <v>1188</v>
      </c>
      <c r="M10" s="11">
        <f t="shared" si="6"/>
        <v>1296</v>
      </c>
      <c r="N10" s="11">
        <f t="shared" si="6"/>
        <v>1404</v>
      </c>
      <c r="O10" s="11">
        <f t="shared" si="6"/>
        <v>1512</v>
      </c>
      <c r="P10" s="11">
        <f t="shared" si="6"/>
        <v>1620</v>
      </c>
      <c r="Q10" s="11">
        <f t="shared" si="6"/>
        <v>1728</v>
      </c>
      <c r="R10" s="11">
        <f t="shared" si="6"/>
        <v>1836</v>
      </c>
      <c r="S10" s="11">
        <f t="shared" si="6"/>
        <v>1944</v>
      </c>
      <c r="T10" s="11">
        <f t="shared" si="6"/>
        <v>2052</v>
      </c>
      <c r="U10" s="11">
        <f t="shared" si="6"/>
        <v>2160</v>
      </c>
      <c r="V10" s="11">
        <f t="shared" si="6"/>
        <v>2268</v>
      </c>
      <c r="W10" s="11">
        <f t="shared" si="6"/>
        <v>2376</v>
      </c>
      <c r="X10" s="11">
        <f t="shared" si="6"/>
        <v>2484</v>
      </c>
      <c r="Y10" s="11">
        <f t="shared" si="6"/>
        <v>2592</v>
      </c>
    </row>
    <row r="11">
      <c r="A11" s="15" t="s">
        <v>86</v>
      </c>
      <c r="B11" s="7"/>
      <c r="C11" s="7"/>
      <c r="D11" s="7"/>
      <c r="E11" s="7"/>
      <c r="F11" s="7"/>
      <c r="G11" s="7"/>
      <c r="H11" s="7"/>
      <c r="I11" s="7"/>
      <c r="J11" s="7"/>
      <c r="K11" s="7"/>
      <c r="L11" s="7"/>
      <c r="M11" s="7"/>
      <c r="N11" s="7"/>
      <c r="O11" s="7"/>
      <c r="P11" s="7"/>
      <c r="Q11" s="7"/>
      <c r="R11" s="7"/>
      <c r="S11" s="7"/>
      <c r="T11" s="7"/>
      <c r="U11" s="7"/>
      <c r="V11" s="7"/>
      <c r="W11" s="7"/>
      <c r="X11" s="7"/>
      <c r="Y11" s="7"/>
    </row>
    <row r="12">
      <c r="A12" s="20" t="str">
        <f t="shared" ref="A12:A13" si="7">A9</f>
        <v>Bhagavad Gita</v>
      </c>
      <c r="B12" s="11">
        <f>B9*Assumptions!$C$5</f>
        <v>73555</v>
      </c>
      <c r="C12" s="11">
        <f>C9*Assumptions!$C$5</f>
        <v>147110</v>
      </c>
      <c r="D12" s="11">
        <f>D9*Assumptions!$C$5</f>
        <v>220665</v>
      </c>
      <c r="E12" s="11">
        <f>E9*Assumptions!$C$5</f>
        <v>294220</v>
      </c>
      <c r="F12" s="11">
        <f>F9*Assumptions!$C$5</f>
        <v>367775</v>
      </c>
      <c r="G12" s="11">
        <f>G9*Assumptions!$C$5</f>
        <v>441330</v>
      </c>
      <c r="H12" s="11">
        <f>H9*Assumptions!$C$5</f>
        <v>514885</v>
      </c>
      <c r="I12" s="11">
        <f>I9*Assumptions!$C$5</f>
        <v>588440</v>
      </c>
      <c r="J12" s="11">
        <f>J9*Assumptions!$C$5</f>
        <v>661995</v>
      </c>
      <c r="K12" s="11">
        <f>K9*Assumptions!$C$5</f>
        <v>735550</v>
      </c>
      <c r="L12" s="11">
        <f>L9*Assumptions!$C$5</f>
        <v>809105</v>
      </c>
      <c r="M12" s="11">
        <f>M9*Assumptions!$C$5</f>
        <v>882660</v>
      </c>
      <c r="N12" s="11">
        <f>N9*Assumptions!$C$5</f>
        <v>956215</v>
      </c>
      <c r="O12" s="11">
        <f>O9*Assumptions!$C$5</f>
        <v>1029770</v>
      </c>
      <c r="P12" s="11">
        <f>P9*Assumptions!$C$5</f>
        <v>1103325</v>
      </c>
      <c r="Q12" s="11">
        <f>Q9*Assumptions!$C$5</f>
        <v>1176880</v>
      </c>
      <c r="R12" s="11">
        <f>R9*Assumptions!$C$5</f>
        <v>1250435</v>
      </c>
      <c r="S12" s="11">
        <f>S9*Assumptions!$C$5</f>
        <v>1323990</v>
      </c>
      <c r="T12" s="11">
        <f>T9*Assumptions!$C$5</f>
        <v>1397545</v>
      </c>
      <c r="U12" s="11">
        <f>U9*Assumptions!$C$5</f>
        <v>1471100</v>
      </c>
      <c r="V12" s="11">
        <f>V9*Assumptions!$C$5</f>
        <v>1544655</v>
      </c>
      <c r="W12" s="11">
        <f>W9*Assumptions!$C$5</f>
        <v>1618210</v>
      </c>
      <c r="X12" s="11">
        <f>X9*Assumptions!$C$5</f>
        <v>1691765</v>
      </c>
      <c r="Y12" s="11">
        <f>Y9*Assumptions!$C$5</f>
        <v>1765320</v>
      </c>
    </row>
    <row r="13">
      <c r="A13" s="20" t="str">
        <f t="shared" si="7"/>
        <v>Ikigai</v>
      </c>
      <c r="B13" s="11">
        <f>B10*Assumptions!$C$6</f>
        <v>35424</v>
      </c>
      <c r="C13" s="11">
        <f>C10*Assumptions!$C$6</f>
        <v>70848</v>
      </c>
      <c r="D13" s="11">
        <f>D10*Assumptions!$C$6</f>
        <v>106272</v>
      </c>
      <c r="E13" s="11">
        <f>E10*Assumptions!$C$6</f>
        <v>141696</v>
      </c>
      <c r="F13" s="11">
        <f>F10*Assumptions!$C$6</f>
        <v>177120</v>
      </c>
      <c r="G13" s="11">
        <f>G10*Assumptions!$C$6</f>
        <v>212544</v>
      </c>
      <c r="H13" s="11">
        <f>H10*Assumptions!$C$6</f>
        <v>247968</v>
      </c>
      <c r="I13" s="11">
        <f>I10*Assumptions!$C$6</f>
        <v>283392</v>
      </c>
      <c r="J13" s="11">
        <f>J10*Assumptions!$C$6</f>
        <v>318816</v>
      </c>
      <c r="K13" s="11">
        <f>K10*Assumptions!$C$6</f>
        <v>354240</v>
      </c>
      <c r="L13" s="11">
        <f>L10*Assumptions!$C$6</f>
        <v>389664</v>
      </c>
      <c r="M13" s="11">
        <f>M10*Assumptions!$C$6</f>
        <v>425088</v>
      </c>
      <c r="N13" s="11">
        <f>N10*Assumptions!$C$6</f>
        <v>460512</v>
      </c>
      <c r="O13" s="11">
        <f>O10*Assumptions!$C$6</f>
        <v>495936</v>
      </c>
      <c r="P13" s="11">
        <f>P10*Assumptions!$C$6</f>
        <v>531360</v>
      </c>
      <c r="Q13" s="11">
        <f>Q10*Assumptions!$C$6</f>
        <v>566784</v>
      </c>
      <c r="R13" s="11">
        <f>R10*Assumptions!$C$6</f>
        <v>602208</v>
      </c>
      <c r="S13" s="11">
        <f>S10*Assumptions!$C$6</f>
        <v>637632</v>
      </c>
      <c r="T13" s="11">
        <f>T10*Assumptions!$C$6</f>
        <v>673056</v>
      </c>
      <c r="U13" s="11">
        <f>U10*Assumptions!$C$6</f>
        <v>708480</v>
      </c>
      <c r="V13" s="11">
        <f>V10*Assumptions!$C$6</f>
        <v>743904</v>
      </c>
      <c r="W13" s="11">
        <f>W10*Assumptions!$C$6</f>
        <v>779328</v>
      </c>
      <c r="X13" s="11">
        <f>X10*Assumptions!$C$6</f>
        <v>814752</v>
      </c>
      <c r="Y13" s="11">
        <f>Y10*Assumptions!$C$6</f>
        <v>850176</v>
      </c>
    </row>
    <row r="14">
      <c r="A14" s="16" t="s">
        <v>56</v>
      </c>
      <c r="B14" s="11">
        <f t="shared" ref="B14:Y14" si="8">SUM(B12:B13)</f>
        <v>108979</v>
      </c>
      <c r="C14" s="11">
        <f t="shared" si="8"/>
        <v>217958</v>
      </c>
      <c r="D14" s="11">
        <f t="shared" si="8"/>
        <v>326937</v>
      </c>
      <c r="E14" s="11">
        <f t="shared" si="8"/>
        <v>435916</v>
      </c>
      <c r="F14" s="11">
        <f t="shared" si="8"/>
        <v>544895</v>
      </c>
      <c r="G14" s="11">
        <f t="shared" si="8"/>
        <v>653874</v>
      </c>
      <c r="H14" s="11">
        <f t="shared" si="8"/>
        <v>762853</v>
      </c>
      <c r="I14" s="11">
        <f t="shared" si="8"/>
        <v>871832</v>
      </c>
      <c r="J14" s="11">
        <f t="shared" si="8"/>
        <v>980811</v>
      </c>
      <c r="K14" s="11">
        <f t="shared" si="8"/>
        <v>1089790</v>
      </c>
      <c r="L14" s="11">
        <f t="shared" si="8"/>
        <v>1198769</v>
      </c>
      <c r="M14" s="11">
        <f t="shared" si="8"/>
        <v>1307748</v>
      </c>
      <c r="N14" s="11">
        <f t="shared" si="8"/>
        <v>1416727</v>
      </c>
      <c r="O14" s="11">
        <f t="shared" si="8"/>
        <v>1525706</v>
      </c>
      <c r="P14" s="11">
        <f t="shared" si="8"/>
        <v>1634685</v>
      </c>
      <c r="Q14" s="11">
        <f t="shared" si="8"/>
        <v>1743664</v>
      </c>
      <c r="R14" s="11">
        <f t="shared" si="8"/>
        <v>1852643</v>
      </c>
      <c r="S14" s="11">
        <f t="shared" si="8"/>
        <v>1961622</v>
      </c>
      <c r="T14" s="11">
        <f t="shared" si="8"/>
        <v>2070601</v>
      </c>
      <c r="U14" s="11">
        <f t="shared" si="8"/>
        <v>2179580</v>
      </c>
      <c r="V14" s="11">
        <f t="shared" si="8"/>
        <v>2288559</v>
      </c>
      <c r="W14" s="11">
        <f t="shared" si="8"/>
        <v>2397538</v>
      </c>
      <c r="X14" s="11">
        <f t="shared" si="8"/>
        <v>2506517</v>
      </c>
      <c r="Y14" s="11">
        <f t="shared" si="8"/>
        <v>2615496</v>
      </c>
    </row>
  </sheetData>
  <drawing r:id="rId1"/>
</worksheet>
</file>