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far" sheetId="2" r:id="rId5"/>
    <sheet state="visible" name="fixed asset balances" sheetId="3" r:id="rId6"/>
    <sheet state="visible" name="depreciation " sheetId="4" r:id="rId7"/>
    <sheet state="visible" name="calc1" sheetId="5" r:id="rId8"/>
    <sheet state="visible" name="sales costs" sheetId="6" r:id="rId9"/>
    <sheet state="visible" name="purchases" sheetId="7" r:id="rId10"/>
    <sheet state="visible" name="collection" sheetId="8" r:id="rId11"/>
    <sheet state="visible" name="stocks" sheetId="9" r:id="rId12"/>
    <sheet state="visible" name="assumptions" sheetId="10" r:id="rId13"/>
    <sheet state="visible" name="capital" sheetId="11" r:id="rId14"/>
    <sheet state="visible" name="loan and interest" sheetId="12" r:id="rId15"/>
    <sheet state="visible" name="cash" sheetId="13" r:id="rId16"/>
    <sheet state="visible" name="balances" sheetId="14" r:id="rId17"/>
  </sheets>
  <definedNames/>
  <calcPr/>
</workbook>
</file>

<file path=xl/sharedStrings.xml><?xml version="1.0" encoding="utf-8"?>
<sst xmlns="http://schemas.openxmlformats.org/spreadsheetml/2006/main" count="506" uniqueCount="169">
  <si>
    <t>Description</t>
  </si>
  <si>
    <t>CellPower Solutions deals in selling OEM Batteries and Aftermarket Batteries</t>
  </si>
  <si>
    <t>Every month they purchase 575 OEM Batteries and 755 Aftermarket Batteries..</t>
  </si>
  <si>
    <t>They sell 515 OEM Batteries  and 627 Aftermarket Batteries.</t>
  </si>
  <si>
    <t>The purchase price of each OEM Batteries is Rs. 850 and Aftermarket Batteries is Rs. 432. They make the payment for purchases every 3 months and make the balance zero in the month they make payment.</t>
  </si>
  <si>
    <t>It sells one OEM Batteries for Rs.1852 and Aftermarket Batteries for Rs. 1095 to Customer1. Customer1 pays after one month.</t>
  </si>
  <si>
    <t>In the first month they issued 6743 shares of Rs. 31 each and in month 6 they issued 7366 shares of Rs. 41 each to its shareholders who paid for these shares in cash.</t>
  </si>
  <si>
    <t>They employ 2 sales persons to each of whom Rs. 22500 salary per month is paid. The rent of the office is Rs. 25700 per month and electricity Expenses are Rs. 8631 per month.</t>
  </si>
  <si>
    <t>In month 1 CellPower Solutions takes a 12 months term loan of Rs. 2500000 from SBI with interest rate of 13.5% Per Annum. They are paying the Interest on a monthly basis at the end of the month. Loan is repaid after the term of the loan is completed.</t>
  </si>
  <si>
    <t>In month 3 CellPower Solutions takes a 18 months term loan of Rs. 500000 from ICICI with interest rate of 10.5% Per Annum. They are paying the Interest on a monthly basis at the end of the month. Loan is repaid after the term of the loan is completed.</t>
  </si>
  <si>
    <t>In month 5 CellPower Solutions takes a 18 months term loan of Rs. 600000 from ICICI with interest rate of 10.5% Per Annum. They are paying the Interest on a monthly basis at the end of the month. Loan is repaid after the term of the loan is completed.</t>
  </si>
  <si>
    <t>They purchased Van (VN005) for Rs. 450000 in cash in the starting of the month 1.  The life of the VAN is 15 months. They also purchased furniture (F125R0) for Rs. 220000 in month 16.  The life of the Furniture is 12 months.</t>
  </si>
  <si>
    <t>They repaid all the loans due on the date of repayment.</t>
  </si>
  <si>
    <t>They paid a dividend of Rs. 25 per share in month 6, month 12, month 18 and month 24. It is paid on all the shares issued up to that day.</t>
  </si>
  <si>
    <t>They paid 25% tax on the profit after interest.</t>
  </si>
  <si>
    <t>Make a model for 24 months.</t>
  </si>
  <si>
    <t>item code</t>
  </si>
  <si>
    <t>item type</t>
  </si>
  <si>
    <t>item details</t>
  </si>
  <si>
    <t>month of purchase</t>
  </si>
  <si>
    <t>price</t>
  </si>
  <si>
    <t>life in months</t>
  </si>
  <si>
    <t>month of disposal</t>
  </si>
  <si>
    <t>accumulated dep on disposal</t>
  </si>
  <si>
    <t>FAS001</t>
  </si>
  <si>
    <t>VAN</t>
  </si>
  <si>
    <t>VN005</t>
  </si>
  <si>
    <t>FAS002</t>
  </si>
  <si>
    <t>FUR</t>
  </si>
  <si>
    <t>F125R0</t>
  </si>
  <si>
    <t>M1</t>
  </si>
  <si>
    <t>M2</t>
  </si>
  <si>
    <t>M3</t>
  </si>
  <si>
    <t>M4</t>
  </si>
  <si>
    <t>M5</t>
  </si>
  <si>
    <t>M6</t>
  </si>
  <si>
    <t>M7</t>
  </si>
  <si>
    <t>M8</t>
  </si>
  <si>
    <t>M9</t>
  </si>
  <si>
    <t>M10</t>
  </si>
  <si>
    <t>M11</t>
  </si>
  <si>
    <t>M12</t>
  </si>
  <si>
    <t>M13</t>
  </si>
  <si>
    <t>M14</t>
  </si>
  <si>
    <t>M15</t>
  </si>
  <si>
    <t>M16</t>
  </si>
  <si>
    <t>M17</t>
  </si>
  <si>
    <t>M18</t>
  </si>
  <si>
    <t>M19</t>
  </si>
  <si>
    <t>M20</t>
  </si>
  <si>
    <t>M21</t>
  </si>
  <si>
    <t>M22</t>
  </si>
  <si>
    <t>M23</t>
  </si>
  <si>
    <t>M24</t>
  </si>
  <si>
    <t>opening bal</t>
  </si>
  <si>
    <t>total</t>
  </si>
  <si>
    <t>purchases</t>
  </si>
  <si>
    <t>disposal</t>
  </si>
  <si>
    <t>closing bal</t>
  </si>
  <si>
    <t>DEPRECIATION</t>
  </si>
  <si>
    <t>sales qty</t>
  </si>
  <si>
    <t>OEM</t>
  </si>
  <si>
    <t>AFMKT</t>
  </si>
  <si>
    <t>purchase qty</t>
  </si>
  <si>
    <t>sales in rs</t>
  </si>
  <si>
    <t>cost of goods sold</t>
  </si>
  <si>
    <t>other costs</t>
  </si>
  <si>
    <t>sal</t>
  </si>
  <si>
    <t xml:space="preserve">rent </t>
  </si>
  <si>
    <t>elec</t>
  </si>
  <si>
    <t>total costs</t>
  </si>
  <si>
    <t>depreciation</t>
  </si>
  <si>
    <t>profit before interest</t>
  </si>
  <si>
    <t>interest expense</t>
  </si>
  <si>
    <t>profit after interest</t>
  </si>
  <si>
    <t>tax expense</t>
  </si>
  <si>
    <t>profit after tax</t>
  </si>
  <si>
    <t>purchases in rs</t>
  </si>
  <si>
    <t>payment made for purchases</t>
  </si>
  <si>
    <t>payment outstanding</t>
  </si>
  <si>
    <t>sales in  rs</t>
  </si>
  <si>
    <t>cus 1</t>
  </si>
  <si>
    <t>collection in rs</t>
  </si>
  <si>
    <t>cash to be collected</t>
  </si>
  <si>
    <t>opening stock qty</t>
  </si>
  <si>
    <t>change in stock</t>
  </si>
  <si>
    <t>closing stock</t>
  </si>
  <si>
    <t>closing stock in rs</t>
  </si>
  <si>
    <t>sales</t>
  </si>
  <si>
    <t>qty</t>
  </si>
  <si>
    <t>selling price</t>
  </si>
  <si>
    <t>collection</t>
  </si>
  <si>
    <t>after 1 month</t>
  </si>
  <si>
    <t>purchase price</t>
  </si>
  <si>
    <t>payment</t>
  </si>
  <si>
    <t>every 3 month make bal 0</t>
  </si>
  <si>
    <t>sp1</t>
  </si>
  <si>
    <t>sp2</t>
  </si>
  <si>
    <t>rent</t>
  </si>
  <si>
    <t>equity share issue</t>
  </si>
  <si>
    <t>month 1</t>
  </si>
  <si>
    <t>month 6</t>
  </si>
  <si>
    <t>issue price</t>
  </si>
  <si>
    <t>no of shares</t>
  </si>
  <si>
    <t>loan</t>
  </si>
  <si>
    <t>loan taken month</t>
  </si>
  <si>
    <t>loan amount</t>
  </si>
  <si>
    <t>yearly interest</t>
  </si>
  <si>
    <t>interest payment</t>
  </si>
  <si>
    <t>loan period</t>
  </si>
  <si>
    <t>repayment month</t>
  </si>
  <si>
    <t>12 month term loan SBI</t>
  </si>
  <si>
    <t>monthly</t>
  </si>
  <si>
    <t>18 month term loan ICICI</t>
  </si>
  <si>
    <t>18 month term loan ICICIC</t>
  </si>
  <si>
    <t>dividend</t>
  </si>
  <si>
    <t>rs per share</t>
  </si>
  <si>
    <t xml:space="preserve">month </t>
  </si>
  <si>
    <t>tax</t>
  </si>
  <si>
    <t>on profit after interest</t>
  </si>
  <si>
    <t>share issue</t>
  </si>
  <si>
    <t>issue price in rs</t>
  </si>
  <si>
    <t>equity share issued in numbers</t>
  </si>
  <si>
    <t>opening no of shares</t>
  </si>
  <si>
    <t>no of shares issued in month</t>
  </si>
  <si>
    <t>closing shares</t>
  </si>
  <si>
    <t>equity share capital in rs</t>
  </si>
  <si>
    <t xml:space="preserve">share capital issued </t>
  </si>
  <si>
    <t>closing balance</t>
  </si>
  <si>
    <t>dividend per share</t>
  </si>
  <si>
    <t>dividend in rs</t>
  </si>
  <si>
    <t>loans</t>
  </si>
  <si>
    <t>loans taken</t>
  </si>
  <si>
    <t>loans repaid</t>
  </si>
  <si>
    <t>interests paid</t>
  </si>
  <si>
    <t>cash inflow</t>
  </si>
  <si>
    <t>cash collected from sales</t>
  </si>
  <si>
    <t>cash from loans</t>
  </si>
  <si>
    <t>cash received from equity share capital</t>
  </si>
  <si>
    <t>cash outflow</t>
  </si>
  <si>
    <t>cash paid for purchases</t>
  </si>
  <si>
    <t>paid for fixed asset</t>
  </si>
  <si>
    <t>loan reoaid</t>
  </si>
  <si>
    <t>interrest paid</t>
  </si>
  <si>
    <t>payment for other costs</t>
  </si>
  <si>
    <t>tax paid</t>
  </si>
  <si>
    <t>dividend piad</t>
  </si>
  <si>
    <t>net cash for month</t>
  </si>
  <si>
    <t>cash in hand</t>
  </si>
  <si>
    <t>opening cash</t>
  </si>
  <si>
    <t>closing cash</t>
  </si>
  <si>
    <t>Assets</t>
  </si>
  <si>
    <t>stocks</t>
  </si>
  <si>
    <t>fixed asset</t>
  </si>
  <si>
    <t>Total assets TA</t>
  </si>
  <si>
    <t>liabilities</t>
  </si>
  <si>
    <t>payment outstanding for purchases</t>
  </si>
  <si>
    <t>term loans</t>
  </si>
  <si>
    <t>total liabilities TL</t>
  </si>
  <si>
    <t>difference 1 (TA-TL)</t>
  </si>
  <si>
    <t>equity</t>
  </si>
  <si>
    <t>equity share capital</t>
  </si>
  <si>
    <t xml:space="preserve">profit </t>
  </si>
  <si>
    <t>opening profit</t>
  </si>
  <si>
    <t>profit for month</t>
  </si>
  <si>
    <t>dividend paid in month</t>
  </si>
  <si>
    <t>accumulated profit</t>
  </si>
  <si>
    <t>total equity and accumulated profit</t>
  </si>
  <si>
    <t>difference 2</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</si>
</sst>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sz val="12.0"/>
      <color theme="1"/>
      <name val="Arial"/>
    </font>
    <font>
      <color theme="1"/>
      <name val="Arial"/>
    </font>
    <font>
      <sz val="12.0"/>
      <color theme="1"/>
      <name val="Arial"/>
    </font>
    <font>
      <b/>
      <color theme="1"/>
      <name val="Arial"/>
    </font>
    <font>
      <color theme="1"/>
      <name val="Arial"/>
      <scheme val="minor"/>
    </font>
    <font>
      <b/>
      <color theme="1"/>
      <name val="Arial"/>
      <scheme val="minor"/>
    </font>
  </fonts>
  <fills count="5">
    <fill>
      <patternFill patternType="none"/>
    </fill>
    <fill>
      <patternFill patternType="lightGray"/>
    </fill>
    <fill>
      <patternFill patternType="solid">
        <fgColor rgb="FFFFFFFF"/>
        <bgColor rgb="FFFFFFFF"/>
      </patternFill>
    </fill>
    <fill>
      <patternFill patternType="solid">
        <fgColor rgb="FF999999"/>
        <bgColor rgb="FF999999"/>
      </patternFill>
    </fill>
    <fill>
      <patternFill patternType="solid">
        <fgColor rgb="FFFFFF00"/>
        <bgColor rgb="FFFFFF00"/>
      </patternFill>
    </fill>
  </fills>
  <borders count="1">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vertical="bottom"/>
    </xf>
    <xf borderId="0" fillId="0" fontId="3" numFmtId="0" xfId="0" applyAlignment="1" applyFont="1">
      <alignment shrinkToFit="0" vertical="bottom" wrapText="1"/>
    </xf>
    <xf borderId="0" fillId="2" fontId="3" numFmtId="0" xfId="0" applyAlignment="1" applyFill="1" applyFont="1">
      <alignment shrinkToFit="0" vertical="bottom" wrapText="1"/>
    </xf>
    <xf borderId="0" fillId="3" fontId="4" numFmtId="0" xfId="0" applyAlignment="1" applyFill="1" applyFont="1">
      <alignment vertical="bottom"/>
    </xf>
    <xf borderId="0" fillId="3" fontId="4" numFmtId="0" xfId="0" applyAlignment="1" applyFont="1">
      <alignment shrinkToFit="0" vertical="bottom" wrapText="1"/>
    </xf>
    <xf borderId="0" fillId="0" fontId="2" numFmtId="0" xfId="0" applyAlignment="1" applyFont="1">
      <alignment readingOrder="0" vertical="bottom"/>
    </xf>
    <xf borderId="0" fillId="0" fontId="2" numFmtId="0" xfId="0" applyAlignment="1" applyFont="1">
      <alignment horizontal="left" readingOrder="0" vertical="bottom"/>
    </xf>
    <xf borderId="0" fillId="0" fontId="2" numFmtId="0" xfId="0" applyAlignment="1" applyFont="1">
      <alignment horizontal="right" readingOrder="0" vertical="bottom"/>
    </xf>
    <xf borderId="0" fillId="0" fontId="2" numFmtId="0" xfId="0" applyAlignment="1" applyFont="1">
      <alignment horizontal="right" vertical="bottom"/>
    </xf>
    <xf borderId="0" fillId="3" fontId="4" numFmtId="0" xfId="0" applyAlignment="1" applyFont="1">
      <alignment readingOrder="0" vertical="bottom"/>
    </xf>
    <xf borderId="0" fillId="2" fontId="2" numFmtId="0" xfId="0" applyAlignment="1" applyFont="1">
      <alignment vertical="bottom"/>
    </xf>
    <xf borderId="0" fillId="0" fontId="4" numFmtId="0" xfId="0" applyAlignment="1" applyFont="1">
      <alignment vertical="bottom"/>
    </xf>
    <xf borderId="0" fillId="0" fontId="4" numFmtId="0" xfId="0" applyAlignment="1" applyFont="1">
      <alignment readingOrder="0" vertical="bottom"/>
    </xf>
    <xf borderId="0" fillId="4" fontId="2" numFmtId="0" xfId="0" applyAlignment="1" applyFill="1" applyFont="1">
      <alignment vertical="bottom"/>
    </xf>
    <xf borderId="0" fillId="4" fontId="5" numFmtId="0" xfId="0" applyAlignment="1" applyFont="1">
      <alignment readingOrder="0"/>
    </xf>
    <xf borderId="0" fillId="0" fontId="6" numFmtId="0" xfId="0" applyAlignment="1" applyFont="1">
      <alignment readingOrder="0"/>
    </xf>
    <xf borderId="0" fillId="0" fontId="5" numFmtId="4" xfId="0" applyAlignment="1" applyFont="1" applyNumberFormat="1">
      <alignment readingOrder="0"/>
    </xf>
    <xf borderId="0" fillId="0" fontId="5" numFmtId="4" xfId="0" applyFont="1" applyNumberFormat="1"/>
    <xf borderId="0" fillId="0" fontId="5" numFmtId="0" xfId="0" applyAlignment="1" applyFont="1">
      <alignment readingOrder="0"/>
    </xf>
    <xf borderId="0" fillId="0" fontId="5" numFmtId="1" xfId="0" applyFont="1" applyNumberFormat="1"/>
    <xf borderId="0" fillId="0" fontId="5" numFmtId="0" xfId="0" applyFont="1"/>
    <xf borderId="0" fillId="0" fontId="5" numFmtId="1" xfId="0" applyAlignment="1" applyFont="1" applyNumberFormat="1">
      <alignment readingOrder="0"/>
    </xf>
    <xf borderId="0" fillId="0" fontId="6" numFmtId="4" xfId="0" applyAlignment="1" applyFont="1" applyNumberFormat="1">
      <alignment readingOrder="0"/>
    </xf>
    <xf borderId="0" fillId="0" fontId="5" numFmtId="10" xfId="0" applyAlignment="1" applyFont="1" applyNumberFormat="1">
      <alignment readingOrder="0"/>
    </xf>
    <xf borderId="0" fillId="0" fontId="5" numFmtId="9"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6.25"/>
  </cols>
  <sheetData>
    <row r="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4" t="s">
        <v>2</v>
      </c>
      <c r="B3" s="2"/>
      <c r="C3" s="2"/>
      <c r="D3" s="2"/>
      <c r="E3" s="2"/>
      <c r="F3" s="2"/>
      <c r="G3" s="2"/>
      <c r="H3" s="2"/>
      <c r="I3" s="2"/>
      <c r="J3" s="2"/>
      <c r="K3" s="2"/>
      <c r="L3" s="2"/>
      <c r="M3" s="2"/>
      <c r="N3" s="2"/>
      <c r="O3" s="2"/>
      <c r="P3" s="2"/>
      <c r="Q3" s="2"/>
      <c r="R3" s="2"/>
      <c r="S3" s="2"/>
      <c r="T3" s="2"/>
      <c r="U3" s="2"/>
      <c r="V3" s="2"/>
      <c r="W3" s="2"/>
      <c r="X3" s="2"/>
      <c r="Y3" s="2"/>
      <c r="Z3" s="2"/>
    </row>
    <row r="4">
      <c r="A4" s="3" t="s">
        <v>3</v>
      </c>
      <c r="B4" s="2"/>
      <c r="C4" s="2"/>
      <c r="D4" s="2"/>
      <c r="E4" s="2"/>
      <c r="F4" s="2"/>
      <c r="G4" s="2"/>
      <c r="H4" s="2"/>
      <c r="I4" s="2"/>
      <c r="J4" s="2"/>
      <c r="K4" s="2"/>
      <c r="L4" s="2"/>
      <c r="M4" s="2"/>
      <c r="N4" s="2"/>
      <c r="O4" s="2"/>
      <c r="P4" s="2"/>
      <c r="Q4" s="2"/>
      <c r="R4" s="2"/>
      <c r="S4" s="2"/>
      <c r="T4" s="2"/>
      <c r="U4" s="2"/>
      <c r="V4" s="2"/>
      <c r="W4" s="2"/>
      <c r="X4" s="2"/>
      <c r="Y4" s="2"/>
      <c r="Z4" s="2"/>
    </row>
    <row r="5">
      <c r="A5" s="3" t="s">
        <v>4</v>
      </c>
      <c r="B5" s="2"/>
      <c r="C5" s="2"/>
      <c r="D5" s="2"/>
      <c r="E5" s="2"/>
      <c r="F5" s="2"/>
      <c r="G5" s="2"/>
      <c r="H5" s="2"/>
      <c r="I5" s="2"/>
      <c r="J5" s="2"/>
      <c r="K5" s="2"/>
      <c r="L5" s="2"/>
      <c r="M5" s="2"/>
      <c r="N5" s="2"/>
      <c r="O5" s="2"/>
      <c r="P5" s="2"/>
      <c r="Q5" s="2"/>
      <c r="R5" s="2"/>
      <c r="S5" s="2"/>
      <c r="T5" s="2"/>
      <c r="U5" s="2"/>
      <c r="V5" s="2"/>
      <c r="W5" s="2"/>
      <c r="X5" s="2"/>
      <c r="Y5" s="2"/>
      <c r="Z5" s="2"/>
    </row>
    <row r="6">
      <c r="A6" s="3" t="s">
        <v>5</v>
      </c>
      <c r="B6" s="2"/>
      <c r="C6" s="2"/>
      <c r="D6" s="2"/>
      <c r="E6" s="2"/>
      <c r="F6" s="2"/>
      <c r="G6" s="2"/>
      <c r="H6" s="2"/>
      <c r="I6" s="2"/>
      <c r="J6" s="2"/>
      <c r="K6" s="2"/>
      <c r="L6" s="2"/>
      <c r="M6" s="2"/>
      <c r="N6" s="2"/>
      <c r="O6" s="2"/>
      <c r="P6" s="2"/>
      <c r="Q6" s="2"/>
      <c r="R6" s="2"/>
      <c r="S6" s="2"/>
      <c r="T6" s="2"/>
      <c r="U6" s="2"/>
      <c r="V6" s="2"/>
      <c r="W6" s="2"/>
      <c r="X6" s="2"/>
      <c r="Y6" s="2"/>
      <c r="Z6" s="2"/>
    </row>
    <row r="7">
      <c r="A7" s="4" t="s">
        <v>6</v>
      </c>
      <c r="B7" s="2"/>
      <c r="C7" s="2"/>
      <c r="D7" s="2"/>
      <c r="E7" s="2"/>
      <c r="F7" s="2"/>
      <c r="G7" s="2"/>
      <c r="H7" s="2"/>
      <c r="I7" s="2"/>
      <c r="J7" s="2"/>
      <c r="K7" s="2"/>
      <c r="L7" s="2"/>
      <c r="M7" s="2"/>
      <c r="N7" s="2"/>
      <c r="O7" s="2"/>
      <c r="P7" s="2"/>
      <c r="Q7" s="2"/>
      <c r="R7" s="2"/>
      <c r="S7" s="2"/>
      <c r="T7" s="2"/>
      <c r="U7" s="2"/>
      <c r="V7" s="2"/>
      <c r="W7" s="2"/>
      <c r="X7" s="2"/>
      <c r="Y7" s="2"/>
      <c r="Z7" s="2"/>
    </row>
    <row r="8">
      <c r="A8" s="3" t="s">
        <v>7</v>
      </c>
      <c r="B8" s="2"/>
      <c r="C8" s="2"/>
      <c r="D8" s="2"/>
      <c r="E8" s="2"/>
      <c r="F8" s="2"/>
      <c r="G8" s="2"/>
      <c r="H8" s="2"/>
      <c r="I8" s="2"/>
      <c r="J8" s="2"/>
      <c r="K8" s="2"/>
      <c r="L8" s="2"/>
      <c r="M8" s="2"/>
      <c r="N8" s="2"/>
      <c r="O8" s="2"/>
      <c r="P8" s="2"/>
      <c r="Q8" s="2"/>
      <c r="R8" s="2"/>
      <c r="S8" s="2"/>
      <c r="T8" s="2"/>
      <c r="U8" s="2"/>
      <c r="V8" s="2"/>
      <c r="W8" s="2"/>
      <c r="X8" s="2"/>
      <c r="Y8" s="2"/>
      <c r="Z8" s="2"/>
    </row>
    <row r="9">
      <c r="A9" s="4" t="s">
        <v>8</v>
      </c>
      <c r="B9" s="2"/>
      <c r="C9" s="2"/>
      <c r="D9" s="2"/>
      <c r="E9" s="2"/>
      <c r="F9" s="2"/>
      <c r="G9" s="2"/>
      <c r="H9" s="2"/>
      <c r="I9" s="2"/>
      <c r="J9" s="2"/>
      <c r="K9" s="2"/>
      <c r="L9" s="2"/>
      <c r="M9" s="2"/>
      <c r="N9" s="2"/>
      <c r="O9" s="2"/>
      <c r="P9" s="2"/>
      <c r="Q9" s="2"/>
      <c r="R9" s="2"/>
      <c r="S9" s="2"/>
      <c r="T9" s="2"/>
      <c r="U9" s="2"/>
      <c r="V9" s="2"/>
      <c r="W9" s="2"/>
      <c r="X9" s="2"/>
      <c r="Y9" s="2"/>
      <c r="Z9" s="2"/>
    </row>
    <row r="10">
      <c r="A10" s="4" t="s">
        <v>9</v>
      </c>
      <c r="B10" s="2"/>
      <c r="C10" s="2"/>
      <c r="D10" s="2"/>
      <c r="E10" s="2"/>
      <c r="F10" s="2"/>
      <c r="G10" s="2"/>
      <c r="H10" s="2"/>
      <c r="I10" s="2"/>
      <c r="J10" s="2"/>
      <c r="K10" s="2"/>
      <c r="L10" s="2"/>
      <c r="M10" s="2"/>
      <c r="N10" s="2"/>
      <c r="O10" s="2"/>
      <c r="P10" s="2"/>
      <c r="Q10" s="2"/>
      <c r="R10" s="2"/>
      <c r="S10" s="2"/>
      <c r="T10" s="2"/>
      <c r="U10" s="2"/>
      <c r="V10" s="2"/>
      <c r="W10" s="2"/>
      <c r="X10" s="2"/>
      <c r="Y10" s="2"/>
      <c r="Z10" s="2"/>
    </row>
    <row r="11">
      <c r="A11" s="4" t="s">
        <v>10</v>
      </c>
      <c r="B11" s="2"/>
      <c r="C11" s="2"/>
      <c r="D11" s="2"/>
      <c r="E11" s="2"/>
      <c r="F11" s="2"/>
      <c r="G11" s="2"/>
      <c r="H11" s="2"/>
      <c r="I11" s="2"/>
      <c r="J11" s="2"/>
      <c r="K11" s="2"/>
      <c r="L11" s="2"/>
      <c r="M11" s="2"/>
      <c r="N11" s="2"/>
      <c r="O11" s="2"/>
      <c r="P11" s="2"/>
      <c r="Q11" s="2"/>
      <c r="R11" s="2"/>
      <c r="S11" s="2"/>
      <c r="T11" s="2"/>
      <c r="U11" s="2"/>
      <c r="V11" s="2"/>
      <c r="W11" s="2"/>
      <c r="X11" s="2"/>
      <c r="Y11" s="2"/>
      <c r="Z11" s="2"/>
    </row>
    <row r="12">
      <c r="A12" s="4" t="s">
        <v>11</v>
      </c>
      <c r="B12" s="2"/>
      <c r="C12" s="2"/>
      <c r="D12" s="2"/>
      <c r="E12" s="2"/>
      <c r="F12" s="2"/>
      <c r="G12" s="2"/>
      <c r="H12" s="2"/>
      <c r="I12" s="2"/>
      <c r="J12" s="2"/>
      <c r="K12" s="2"/>
      <c r="L12" s="2"/>
      <c r="M12" s="2"/>
      <c r="N12" s="2"/>
      <c r="O12" s="2"/>
      <c r="P12" s="2"/>
      <c r="Q12" s="2"/>
      <c r="R12" s="2"/>
      <c r="S12" s="2"/>
      <c r="T12" s="2"/>
      <c r="U12" s="2"/>
      <c r="V12" s="2"/>
      <c r="W12" s="2"/>
      <c r="X12" s="2"/>
      <c r="Y12" s="2"/>
      <c r="Z12" s="2"/>
    </row>
    <row r="13">
      <c r="A13" s="4" t="s">
        <v>12</v>
      </c>
      <c r="B13" s="2"/>
      <c r="C13" s="2"/>
      <c r="D13" s="2"/>
      <c r="E13" s="2"/>
      <c r="F13" s="2"/>
      <c r="G13" s="2"/>
      <c r="H13" s="2"/>
      <c r="I13" s="2"/>
      <c r="J13" s="2"/>
      <c r="K13" s="2"/>
      <c r="L13" s="2"/>
      <c r="M13" s="2"/>
      <c r="N13" s="2"/>
      <c r="O13" s="2"/>
      <c r="P13" s="2"/>
      <c r="Q13" s="2"/>
      <c r="R13" s="2"/>
      <c r="S13" s="2"/>
      <c r="T13" s="2"/>
      <c r="U13" s="2"/>
      <c r="V13" s="2"/>
      <c r="W13" s="2"/>
      <c r="X13" s="2"/>
      <c r="Y13" s="2"/>
      <c r="Z13" s="2"/>
    </row>
    <row r="14">
      <c r="A14" s="4" t="s">
        <v>13</v>
      </c>
      <c r="B14" s="2"/>
      <c r="C14" s="2"/>
      <c r="D14" s="2"/>
      <c r="E14" s="2"/>
      <c r="F14" s="2"/>
      <c r="G14" s="2"/>
      <c r="H14" s="2"/>
      <c r="I14" s="2"/>
      <c r="J14" s="2"/>
      <c r="K14" s="2"/>
      <c r="L14" s="2"/>
      <c r="M14" s="2"/>
      <c r="N14" s="2"/>
      <c r="O14" s="2"/>
      <c r="P14" s="2"/>
      <c r="Q14" s="2"/>
      <c r="R14" s="2"/>
      <c r="S14" s="2"/>
      <c r="T14" s="2"/>
      <c r="U14" s="2"/>
      <c r="V14" s="2"/>
      <c r="W14" s="2"/>
      <c r="X14" s="2"/>
      <c r="Y14" s="2"/>
      <c r="Z14" s="2"/>
    </row>
    <row r="15">
      <c r="A15" s="3" t="s">
        <v>14</v>
      </c>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3" t="s">
        <v>15</v>
      </c>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88"/>
    <col customWidth="1" min="2" max="2" width="14.75"/>
    <col customWidth="1" min="3" max="3" width="16.75"/>
    <col customWidth="1" min="4" max="4" width="20.13"/>
    <col customWidth="1" min="5" max="5" width="14.38"/>
    <col customWidth="1" min="7" max="7" width="15.0"/>
  </cols>
  <sheetData>
    <row r="1">
      <c r="A1" s="24" t="s">
        <v>88</v>
      </c>
      <c r="B1" s="24" t="s">
        <v>89</v>
      </c>
      <c r="C1" s="24" t="s">
        <v>90</v>
      </c>
      <c r="D1" s="24" t="s">
        <v>91</v>
      </c>
      <c r="E1" s="18"/>
      <c r="F1" s="19"/>
      <c r="G1" s="19"/>
      <c r="H1" s="19"/>
      <c r="I1" s="19"/>
      <c r="J1" s="19"/>
      <c r="K1" s="19"/>
    </row>
    <row r="2">
      <c r="A2" s="18" t="s">
        <v>61</v>
      </c>
      <c r="B2" s="18">
        <v>515.0</v>
      </c>
      <c r="C2" s="18">
        <v>1852.0</v>
      </c>
      <c r="D2" s="18" t="s">
        <v>92</v>
      </c>
      <c r="E2" s="18"/>
      <c r="F2" s="19"/>
      <c r="G2" s="19"/>
      <c r="H2" s="19"/>
      <c r="I2" s="19"/>
      <c r="J2" s="19"/>
      <c r="K2" s="19"/>
    </row>
    <row r="3">
      <c r="A3" s="18" t="s">
        <v>62</v>
      </c>
      <c r="B3" s="18">
        <v>627.0</v>
      </c>
      <c r="C3" s="18">
        <v>1095.0</v>
      </c>
      <c r="D3" s="19"/>
      <c r="E3" s="18"/>
      <c r="F3" s="19"/>
      <c r="G3" s="19"/>
      <c r="H3" s="19"/>
      <c r="I3" s="19"/>
      <c r="J3" s="19"/>
      <c r="K3" s="19"/>
    </row>
    <row r="4">
      <c r="A4" s="18"/>
      <c r="B4" s="19"/>
      <c r="C4" s="19"/>
      <c r="D4" s="19"/>
      <c r="E4" s="18"/>
      <c r="F4" s="19"/>
      <c r="G4" s="19"/>
      <c r="H4" s="19"/>
      <c r="I4" s="19"/>
      <c r="J4" s="19"/>
      <c r="K4" s="19"/>
    </row>
    <row r="5">
      <c r="A5" s="24" t="s">
        <v>56</v>
      </c>
      <c r="B5" s="24" t="s">
        <v>89</v>
      </c>
      <c r="C5" s="24" t="s">
        <v>93</v>
      </c>
      <c r="D5" s="24" t="s">
        <v>94</v>
      </c>
      <c r="E5" s="18"/>
      <c r="F5" s="19"/>
      <c r="G5" s="19"/>
      <c r="H5" s="19"/>
      <c r="I5" s="19"/>
      <c r="J5" s="19"/>
      <c r="K5" s="19"/>
    </row>
    <row r="6">
      <c r="A6" s="18" t="s">
        <v>61</v>
      </c>
      <c r="B6" s="18">
        <v>575.0</v>
      </c>
      <c r="C6" s="18">
        <v>850.0</v>
      </c>
      <c r="D6" s="18" t="s">
        <v>95</v>
      </c>
      <c r="E6" s="18"/>
      <c r="F6" s="19"/>
      <c r="G6" s="19"/>
      <c r="H6" s="19"/>
      <c r="I6" s="19"/>
      <c r="J6" s="19"/>
      <c r="K6" s="19"/>
    </row>
    <row r="7">
      <c r="A7" s="18" t="s">
        <v>62</v>
      </c>
      <c r="B7" s="18">
        <v>755.0</v>
      </c>
      <c r="C7" s="18">
        <v>432.0</v>
      </c>
      <c r="D7" s="18" t="s">
        <v>95</v>
      </c>
      <c r="E7" s="18"/>
      <c r="F7" s="19"/>
      <c r="G7" s="19"/>
      <c r="H7" s="19"/>
      <c r="I7" s="19"/>
      <c r="J7" s="19"/>
      <c r="K7" s="19"/>
    </row>
    <row r="8">
      <c r="A8" s="18"/>
      <c r="B8" s="19"/>
      <c r="C8" s="18"/>
      <c r="D8" s="19"/>
      <c r="E8" s="18"/>
      <c r="F8" s="19"/>
      <c r="G8" s="19"/>
      <c r="H8" s="19"/>
      <c r="I8" s="19"/>
      <c r="J8" s="19"/>
      <c r="K8" s="19"/>
    </row>
    <row r="9">
      <c r="A9" s="24" t="s">
        <v>66</v>
      </c>
      <c r="B9" s="19"/>
      <c r="C9" s="18"/>
      <c r="D9" s="19"/>
      <c r="E9" s="18"/>
      <c r="F9" s="19"/>
      <c r="G9" s="19"/>
      <c r="H9" s="19"/>
      <c r="I9" s="19"/>
      <c r="J9" s="19"/>
      <c r="K9" s="19"/>
    </row>
    <row r="10">
      <c r="A10" s="18" t="s">
        <v>96</v>
      </c>
      <c r="B10" s="18">
        <v>22500.0</v>
      </c>
      <c r="C10" s="18"/>
      <c r="D10" s="19"/>
      <c r="E10" s="18"/>
      <c r="F10" s="19"/>
      <c r="G10" s="19"/>
      <c r="H10" s="19"/>
      <c r="I10" s="19"/>
      <c r="J10" s="19"/>
      <c r="K10" s="19"/>
    </row>
    <row r="11">
      <c r="A11" s="18" t="s">
        <v>97</v>
      </c>
      <c r="B11" s="18">
        <v>22500.0</v>
      </c>
      <c r="C11" s="19"/>
      <c r="D11" s="19"/>
      <c r="E11" s="19"/>
      <c r="F11" s="19"/>
      <c r="G11" s="19"/>
      <c r="H11" s="19"/>
      <c r="I11" s="19"/>
      <c r="J11" s="19"/>
      <c r="K11" s="19"/>
    </row>
    <row r="12">
      <c r="A12" s="18" t="s">
        <v>98</v>
      </c>
      <c r="B12" s="18">
        <v>25700.0</v>
      </c>
      <c r="C12" s="19"/>
      <c r="D12" s="19"/>
      <c r="E12" s="19"/>
      <c r="F12" s="19"/>
      <c r="G12" s="19"/>
      <c r="H12" s="19"/>
      <c r="I12" s="19"/>
      <c r="J12" s="19"/>
      <c r="K12" s="19"/>
    </row>
    <row r="13">
      <c r="A13" s="18" t="s">
        <v>69</v>
      </c>
      <c r="B13" s="18">
        <v>8631.0</v>
      </c>
      <c r="C13" s="19"/>
      <c r="D13" s="19"/>
      <c r="E13" s="19"/>
      <c r="F13" s="19"/>
      <c r="G13" s="19"/>
      <c r="H13" s="19"/>
      <c r="I13" s="19"/>
      <c r="J13" s="19"/>
      <c r="K13" s="19"/>
    </row>
    <row r="14">
      <c r="A14" s="19"/>
      <c r="B14" s="19"/>
      <c r="C14" s="19"/>
      <c r="D14" s="19"/>
      <c r="E14" s="19"/>
      <c r="F14" s="19"/>
      <c r="G14" s="19"/>
      <c r="H14" s="19"/>
      <c r="I14" s="19"/>
      <c r="J14" s="19"/>
      <c r="K14" s="19"/>
    </row>
    <row r="15">
      <c r="A15" s="24" t="s">
        <v>99</v>
      </c>
      <c r="B15" s="24" t="s">
        <v>100</v>
      </c>
      <c r="C15" s="24" t="s">
        <v>101</v>
      </c>
      <c r="D15" s="18"/>
      <c r="E15" s="19"/>
      <c r="F15" s="19"/>
      <c r="G15" s="19"/>
      <c r="H15" s="19"/>
      <c r="I15" s="19"/>
      <c r="J15" s="19"/>
      <c r="K15" s="19"/>
    </row>
    <row r="16">
      <c r="A16" s="18" t="s">
        <v>102</v>
      </c>
      <c r="B16" s="18">
        <v>31.0</v>
      </c>
      <c r="C16" s="18">
        <v>41.0</v>
      </c>
      <c r="D16" s="18"/>
      <c r="E16" s="19"/>
      <c r="F16" s="19"/>
      <c r="G16" s="19"/>
      <c r="H16" s="19"/>
      <c r="I16" s="19"/>
      <c r="J16" s="19"/>
      <c r="K16" s="19"/>
    </row>
    <row r="17">
      <c r="A17" s="18" t="s">
        <v>103</v>
      </c>
      <c r="B17" s="18">
        <v>6743.0</v>
      </c>
      <c r="C17" s="18">
        <v>7366.0</v>
      </c>
      <c r="D17" s="18"/>
      <c r="E17" s="19"/>
      <c r="F17" s="19"/>
      <c r="G17" s="19"/>
      <c r="H17" s="19"/>
      <c r="I17" s="19"/>
      <c r="J17" s="19"/>
      <c r="K17" s="19"/>
    </row>
    <row r="18">
      <c r="A18" s="19"/>
      <c r="B18" s="19"/>
      <c r="C18" s="19"/>
      <c r="D18" s="19"/>
      <c r="E18" s="19"/>
      <c r="F18" s="19"/>
      <c r="G18" s="19"/>
      <c r="H18" s="19"/>
      <c r="I18" s="19"/>
      <c r="J18" s="19"/>
      <c r="K18" s="19"/>
    </row>
    <row r="19">
      <c r="A19" s="24" t="s">
        <v>104</v>
      </c>
      <c r="B19" s="24" t="s">
        <v>105</v>
      </c>
      <c r="C19" s="24" t="s">
        <v>106</v>
      </c>
      <c r="D19" s="24" t="s">
        <v>107</v>
      </c>
      <c r="E19" s="24" t="s">
        <v>108</v>
      </c>
      <c r="F19" s="24" t="s">
        <v>109</v>
      </c>
      <c r="G19" s="24" t="s">
        <v>110</v>
      </c>
      <c r="H19" s="19"/>
      <c r="I19" s="19"/>
      <c r="J19" s="19"/>
      <c r="K19" s="19"/>
    </row>
    <row r="20">
      <c r="A20" s="18" t="s">
        <v>111</v>
      </c>
      <c r="B20" s="18">
        <v>1.0</v>
      </c>
      <c r="C20" s="18">
        <v>2500000.0</v>
      </c>
      <c r="D20" s="25">
        <v>0.135</v>
      </c>
      <c r="E20" s="18" t="s">
        <v>112</v>
      </c>
      <c r="F20" s="18">
        <v>12.0</v>
      </c>
      <c r="G20" s="19">
        <f t="shared" ref="G20:G22" si="1">B20+F20</f>
        <v>13</v>
      </c>
      <c r="H20" s="19"/>
      <c r="I20" s="19"/>
      <c r="J20" s="19"/>
      <c r="K20" s="19"/>
    </row>
    <row r="21">
      <c r="A21" s="18" t="s">
        <v>113</v>
      </c>
      <c r="B21" s="18">
        <v>3.0</v>
      </c>
      <c r="C21" s="18">
        <v>500000.0</v>
      </c>
      <c r="D21" s="25">
        <v>0.105</v>
      </c>
      <c r="E21" s="18" t="s">
        <v>112</v>
      </c>
      <c r="F21" s="18">
        <v>18.0</v>
      </c>
      <c r="G21" s="19">
        <f t="shared" si="1"/>
        <v>21</v>
      </c>
      <c r="H21" s="19"/>
      <c r="I21" s="19"/>
      <c r="J21" s="19"/>
      <c r="K21" s="19"/>
    </row>
    <row r="22">
      <c r="A22" s="18" t="s">
        <v>114</v>
      </c>
      <c r="B22" s="18">
        <v>5.0</v>
      </c>
      <c r="C22" s="18">
        <v>600000.0</v>
      </c>
      <c r="D22" s="25">
        <v>0.105</v>
      </c>
      <c r="E22" s="18" t="s">
        <v>112</v>
      </c>
      <c r="F22" s="18">
        <v>18.0</v>
      </c>
      <c r="G22" s="19">
        <f t="shared" si="1"/>
        <v>23</v>
      </c>
      <c r="H22" s="19"/>
      <c r="I22" s="19"/>
      <c r="J22" s="19"/>
      <c r="K22" s="19"/>
    </row>
    <row r="23">
      <c r="A23" s="18"/>
      <c r="B23" s="18"/>
      <c r="C23" s="18"/>
      <c r="D23" s="19"/>
      <c r="E23" s="19"/>
      <c r="F23" s="19"/>
      <c r="G23" s="19"/>
      <c r="H23" s="19"/>
      <c r="I23" s="19"/>
      <c r="J23" s="19"/>
      <c r="K23" s="19"/>
    </row>
    <row r="24">
      <c r="A24" s="24" t="s">
        <v>115</v>
      </c>
      <c r="B24" s="18">
        <v>25.0</v>
      </c>
      <c r="C24" s="18" t="s">
        <v>116</v>
      </c>
      <c r="D24" s="19"/>
      <c r="E24" s="19"/>
      <c r="F24" s="19"/>
      <c r="G24" s="19"/>
      <c r="H24" s="19"/>
      <c r="I24" s="19"/>
      <c r="J24" s="19"/>
      <c r="K24" s="19"/>
    </row>
    <row r="25">
      <c r="A25" s="24" t="s">
        <v>117</v>
      </c>
      <c r="B25" s="18">
        <v>6.0</v>
      </c>
      <c r="C25" s="18">
        <v>12.0</v>
      </c>
      <c r="D25" s="18">
        <v>18.0</v>
      </c>
      <c r="E25" s="18">
        <v>24.0</v>
      </c>
      <c r="F25" s="19"/>
      <c r="G25" s="19"/>
      <c r="H25" s="19"/>
      <c r="I25" s="19"/>
      <c r="J25" s="19"/>
      <c r="K25" s="19"/>
    </row>
    <row r="26">
      <c r="A26" s="19"/>
      <c r="B26" s="19"/>
      <c r="C26" s="19"/>
      <c r="D26" s="19"/>
      <c r="E26" s="19"/>
      <c r="F26" s="19"/>
      <c r="G26" s="19"/>
      <c r="H26" s="19"/>
      <c r="I26" s="19"/>
      <c r="J26" s="19"/>
      <c r="K26" s="19"/>
    </row>
    <row r="27">
      <c r="A27" s="24" t="s">
        <v>118</v>
      </c>
      <c r="B27" s="26">
        <v>0.25</v>
      </c>
      <c r="C27" s="18" t="s">
        <v>119</v>
      </c>
      <c r="D27" s="19"/>
      <c r="E27" s="19"/>
      <c r="F27" s="19"/>
      <c r="G27" s="19"/>
      <c r="H27" s="19"/>
      <c r="I27" s="19"/>
      <c r="J27" s="19"/>
      <c r="K27" s="19"/>
    </row>
    <row r="28">
      <c r="A28" s="19"/>
      <c r="B28" s="19"/>
      <c r="C28" s="19"/>
      <c r="D28" s="19"/>
      <c r="E28" s="19"/>
      <c r="F28" s="19"/>
      <c r="G28" s="19"/>
      <c r="H28" s="19"/>
      <c r="I28" s="19"/>
      <c r="J28" s="19"/>
      <c r="K28" s="19"/>
    </row>
    <row r="29">
      <c r="A29" s="19"/>
      <c r="B29" s="19"/>
      <c r="C29" s="19"/>
      <c r="D29" s="19"/>
      <c r="E29" s="19"/>
      <c r="F29" s="19"/>
      <c r="G29" s="19"/>
      <c r="H29" s="19"/>
      <c r="I29" s="19"/>
      <c r="J29" s="19"/>
      <c r="K29" s="19"/>
    </row>
    <row r="30">
      <c r="A30" s="19"/>
      <c r="B30" s="19"/>
      <c r="C30" s="19"/>
      <c r="D30" s="19"/>
      <c r="E30" s="19"/>
      <c r="F30" s="19"/>
      <c r="G30" s="19"/>
      <c r="H30" s="19"/>
      <c r="I30" s="19"/>
      <c r="J30" s="19"/>
      <c r="K30" s="19"/>
    </row>
    <row r="31">
      <c r="A31" s="19"/>
      <c r="B31" s="19"/>
      <c r="C31" s="19"/>
      <c r="D31" s="19"/>
      <c r="E31" s="19"/>
      <c r="F31" s="19"/>
      <c r="G31" s="19"/>
      <c r="H31" s="19"/>
      <c r="I31" s="19"/>
      <c r="J31" s="19"/>
      <c r="K31" s="19"/>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0"/>
    <col customWidth="1" min="2" max="3" width="7.5"/>
    <col customWidth="1" min="4" max="26" width="6.13"/>
  </cols>
  <sheetData>
    <row r="1">
      <c r="A1" s="5"/>
      <c r="B1" s="11" t="s">
        <v>30</v>
      </c>
      <c r="C1" s="11" t="s">
        <v>31</v>
      </c>
      <c r="D1" s="11" t="s">
        <v>32</v>
      </c>
      <c r="E1" s="11" t="s">
        <v>33</v>
      </c>
      <c r="F1" s="11" t="s">
        <v>34</v>
      </c>
      <c r="G1" s="11" t="s">
        <v>35</v>
      </c>
      <c r="H1" s="11" t="s">
        <v>36</v>
      </c>
      <c r="I1" s="11" t="s">
        <v>37</v>
      </c>
      <c r="J1" s="11" t="s">
        <v>38</v>
      </c>
      <c r="K1" s="11" t="s">
        <v>39</v>
      </c>
      <c r="L1" s="11" t="s">
        <v>40</v>
      </c>
      <c r="M1" s="11" t="s">
        <v>41</v>
      </c>
      <c r="N1" s="11" t="s">
        <v>42</v>
      </c>
      <c r="O1" s="11" t="s">
        <v>43</v>
      </c>
      <c r="P1" s="11" t="s">
        <v>44</v>
      </c>
      <c r="Q1" s="11" t="s">
        <v>45</v>
      </c>
      <c r="R1" s="11" t="s">
        <v>46</v>
      </c>
      <c r="S1" s="11" t="s">
        <v>47</v>
      </c>
      <c r="T1" s="11" t="s">
        <v>48</v>
      </c>
      <c r="U1" s="11" t="s">
        <v>49</v>
      </c>
      <c r="V1" s="11" t="s">
        <v>50</v>
      </c>
      <c r="W1" s="11" t="s">
        <v>51</v>
      </c>
      <c r="X1" s="11" t="s">
        <v>52</v>
      </c>
      <c r="Y1" s="11" t="s">
        <v>53</v>
      </c>
    </row>
    <row r="2">
      <c r="A2" s="17" t="s">
        <v>120</v>
      </c>
    </row>
    <row r="3">
      <c r="A3" s="20" t="s">
        <v>121</v>
      </c>
      <c r="B3" s="19">
        <f>assumptions!$B16</f>
        <v>31</v>
      </c>
      <c r="C3" s="20">
        <v>0.0</v>
      </c>
      <c r="D3" s="20">
        <v>0.0</v>
      </c>
      <c r="E3" s="20">
        <v>0.0</v>
      </c>
      <c r="F3" s="20">
        <v>0.0</v>
      </c>
      <c r="G3" s="18">
        <f>assumptions!C16</f>
        <v>41</v>
      </c>
      <c r="H3" s="20">
        <v>0.0</v>
      </c>
      <c r="I3" s="20">
        <v>0.0</v>
      </c>
      <c r="J3" s="20">
        <v>0.0</v>
      </c>
      <c r="K3" s="20">
        <v>0.0</v>
      </c>
      <c r="L3" s="20">
        <v>0.0</v>
      </c>
      <c r="M3" s="20">
        <v>0.0</v>
      </c>
      <c r="N3" s="20">
        <v>0.0</v>
      </c>
      <c r="O3" s="20">
        <v>0.0</v>
      </c>
      <c r="P3" s="20">
        <v>0.0</v>
      </c>
      <c r="Q3" s="20">
        <v>0.0</v>
      </c>
      <c r="R3" s="20">
        <v>0.0</v>
      </c>
      <c r="S3" s="20">
        <v>0.0</v>
      </c>
      <c r="T3" s="20">
        <v>0.0</v>
      </c>
      <c r="U3" s="20">
        <v>0.0</v>
      </c>
      <c r="V3" s="20">
        <v>0.0</v>
      </c>
      <c r="W3" s="20">
        <v>0.0</v>
      </c>
      <c r="X3" s="20">
        <v>0.0</v>
      </c>
      <c r="Y3" s="20">
        <v>0.0</v>
      </c>
    </row>
    <row r="4">
      <c r="A4" s="20" t="s">
        <v>103</v>
      </c>
      <c r="B4" s="19">
        <f>assumptions!$B17</f>
        <v>6743</v>
      </c>
      <c r="C4" s="20">
        <v>0.0</v>
      </c>
      <c r="D4" s="20">
        <v>0.0</v>
      </c>
      <c r="E4" s="20">
        <v>0.0</v>
      </c>
      <c r="F4" s="20">
        <v>0.0</v>
      </c>
      <c r="G4" s="18">
        <f>assumptions!C17</f>
        <v>7366</v>
      </c>
      <c r="H4" s="20">
        <v>0.0</v>
      </c>
      <c r="I4" s="20">
        <v>0.0</v>
      </c>
      <c r="J4" s="20">
        <v>0.0</v>
      </c>
      <c r="K4" s="20">
        <v>0.0</v>
      </c>
      <c r="L4" s="20">
        <v>0.0</v>
      </c>
      <c r="M4" s="20">
        <v>0.0</v>
      </c>
      <c r="N4" s="20">
        <v>0.0</v>
      </c>
      <c r="O4" s="20">
        <v>0.0</v>
      </c>
      <c r="P4" s="20">
        <v>0.0</v>
      </c>
      <c r="Q4" s="20">
        <v>0.0</v>
      </c>
      <c r="R4" s="20">
        <v>0.0</v>
      </c>
      <c r="S4" s="20">
        <v>0.0</v>
      </c>
      <c r="T4" s="20">
        <v>0.0</v>
      </c>
      <c r="U4" s="20">
        <v>0.0</v>
      </c>
      <c r="V4" s="20">
        <v>0.0</v>
      </c>
      <c r="W4" s="20">
        <v>0.0</v>
      </c>
      <c r="X4" s="20">
        <v>0.0</v>
      </c>
      <c r="Y4" s="20">
        <v>0.0</v>
      </c>
    </row>
    <row r="6">
      <c r="A6" s="17" t="s">
        <v>122</v>
      </c>
    </row>
    <row r="7">
      <c r="A7" s="20" t="s">
        <v>123</v>
      </c>
      <c r="B7" s="20">
        <v>0.0</v>
      </c>
      <c r="C7" s="19">
        <f t="shared" ref="C7:Y7" si="1">B9</f>
        <v>6743</v>
      </c>
      <c r="D7" s="19">
        <f t="shared" si="1"/>
        <v>6743</v>
      </c>
      <c r="E7" s="19">
        <f t="shared" si="1"/>
        <v>6743</v>
      </c>
      <c r="F7" s="19">
        <f t="shared" si="1"/>
        <v>6743</v>
      </c>
      <c r="G7" s="19">
        <f t="shared" si="1"/>
        <v>6743</v>
      </c>
      <c r="H7" s="19">
        <f t="shared" si="1"/>
        <v>14109</v>
      </c>
      <c r="I7" s="19">
        <f t="shared" si="1"/>
        <v>14109</v>
      </c>
      <c r="J7" s="19">
        <f t="shared" si="1"/>
        <v>14109</v>
      </c>
      <c r="K7" s="19">
        <f t="shared" si="1"/>
        <v>14109</v>
      </c>
      <c r="L7" s="19">
        <f t="shared" si="1"/>
        <v>14109</v>
      </c>
      <c r="M7" s="19">
        <f t="shared" si="1"/>
        <v>14109</v>
      </c>
      <c r="N7" s="19">
        <f t="shared" si="1"/>
        <v>14109</v>
      </c>
      <c r="O7" s="19">
        <f t="shared" si="1"/>
        <v>14109</v>
      </c>
      <c r="P7" s="19">
        <f t="shared" si="1"/>
        <v>14109</v>
      </c>
      <c r="Q7" s="19">
        <f t="shared" si="1"/>
        <v>14109</v>
      </c>
      <c r="R7" s="19">
        <f t="shared" si="1"/>
        <v>14109</v>
      </c>
      <c r="S7" s="19">
        <f t="shared" si="1"/>
        <v>14109</v>
      </c>
      <c r="T7" s="19">
        <f t="shared" si="1"/>
        <v>14109</v>
      </c>
      <c r="U7" s="19">
        <f t="shared" si="1"/>
        <v>14109</v>
      </c>
      <c r="V7" s="19">
        <f t="shared" si="1"/>
        <v>14109</v>
      </c>
      <c r="W7" s="19">
        <f t="shared" si="1"/>
        <v>14109</v>
      </c>
      <c r="X7" s="19">
        <f t="shared" si="1"/>
        <v>14109</v>
      </c>
      <c r="Y7" s="19">
        <f t="shared" si="1"/>
        <v>14109</v>
      </c>
    </row>
    <row r="8">
      <c r="A8" s="20" t="s">
        <v>124</v>
      </c>
      <c r="B8" s="19">
        <f t="shared" ref="B8:Y8" si="2">B4</f>
        <v>6743</v>
      </c>
      <c r="C8" s="22">
        <f t="shared" si="2"/>
        <v>0</v>
      </c>
      <c r="D8" s="22">
        <f t="shared" si="2"/>
        <v>0</v>
      </c>
      <c r="E8" s="22">
        <f t="shared" si="2"/>
        <v>0</v>
      </c>
      <c r="F8" s="22">
        <f t="shared" si="2"/>
        <v>0</v>
      </c>
      <c r="G8" s="19">
        <f t="shared" si="2"/>
        <v>7366</v>
      </c>
      <c r="H8" s="22">
        <f t="shared" si="2"/>
        <v>0</v>
      </c>
      <c r="I8" s="22">
        <f t="shared" si="2"/>
        <v>0</v>
      </c>
      <c r="J8" s="22">
        <f t="shared" si="2"/>
        <v>0</v>
      </c>
      <c r="K8" s="22">
        <f t="shared" si="2"/>
        <v>0</v>
      </c>
      <c r="L8" s="22">
        <f t="shared" si="2"/>
        <v>0</v>
      </c>
      <c r="M8" s="22">
        <f t="shared" si="2"/>
        <v>0</v>
      </c>
      <c r="N8" s="22">
        <f t="shared" si="2"/>
        <v>0</v>
      </c>
      <c r="O8" s="22">
        <f t="shared" si="2"/>
        <v>0</v>
      </c>
      <c r="P8" s="22">
        <f t="shared" si="2"/>
        <v>0</v>
      </c>
      <c r="Q8" s="22">
        <f t="shared" si="2"/>
        <v>0</v>
      </c>
      <c r="R8" s="22">
        <f t="shared" si="2"/>
        <v>0</v>
      </c>
      <c r="S8" s="22">
        <f t="shared" si="2"/>
        <v>0</v>
      </c>
      <c r="T8" s="22">
        <f t="shared" si="2"/>
        <v>0</v>
      </c>
      <c r="U8" s="22">
        <f t="shared" si="2"/>
        <v>0</v>
      </c>
      <c r="V8" s="22">
        <f t="shared" si="2"/>
        <v>0</v>
      </c>
      <c r="W8" s="22">
        <f t="shared" si="2"/>
        <v>0</v>
      </c>
      <c r="X8" s="22">
        <f t="shared" si="2"/>
        <v>0</v>
      </c>
      <c r="Y8" s="22">
        <f t="shared" si="2"/>
        <v>0</v>
      </c>
    </row>
    <row r="9">
      <c r="A9" s="20" t="s">
        <v>125</v>
      </c>
      <c r="B9" s="19">
        <f t="shared" ref="B9:Y9" si="3">B7+B8</f>
        <v>6743</v>
      </c>
      <c r="C9" s="19">
        <f t="shared" si="3"/>
        <v>6743</v>
      </c>
      <c r="D9" s="19">
        <f t="shared" si="3"/>
        <v>6743</v>
      </c>
      <c r="E9" s="19">
        <f t="shared" si="3"/>
        <v>6743</v>
      </c>
      <c r="F9" s="19">
        <f t="shared" si="3"/>
        <v>6743</v>
      </c>
      <c r="G9" s="19">
        <f t="shared" si="3"/>
        <v>14109</v>
      </c>
      <c r="H9" s="19">
        <f t="shared" si="3"/>
        <v>14109</v>
      </c>
      <c r="I9" s="19">
        <f t="shared" si="3"/>
        <v>14109</v>
      </c>
      <c r="J9" s="19">
        <f t="shared" si="3"/>
        <v>14109</v>
      </c>
      <c r="K9" s="19">
        <f t="shared" si="3"/>
        <v>14109</v>
      </c>
      <c r="L9" s="19">
        <f t="shared" si="3"/>
        <v>14109</v>
      </c>
      <c r="M9" s="19">
        <f t="shared" si="3"/>
        <v>14109</v>
      </c>
      <c r="N9" s="19">
        <f t="shared" si="3"/>
        <v>14109</v>
      </c>
      <c r="O9" s="19">
        <f t="shared" si="3"/>
        <v>14109</v>
      </c>
      <c r="P9" s="19">
        <f t="shared" si="3"/>
        <v>14109</v>
      </c>
      <c r="Q9" s="19">
        <f t="shared" si="3"/>
        <v>14109</v>
      </c>
      <c r="R9" s="19">
        <f t="shared" si="3"/>
        <v>14109</v>
      </c>
      <c r="S9" s="19">
        <f t="shared" si="3"/>
        <v>14109</v>
      </c>
      <c r="T9" s="19">
        <f t="shared" si="3"/>
        <v>14109</v>
      </c>
      <c r="U9" s="19">
        <f t="shared" si="3"/>
        <v>14109</v>
      </c>
      <c r="V9" s="19">
        <f t="shared" si="3"/>
        <v>14109</v>
      </c>
      <c r="W9" s="19">
        <f t="shared" si="3"/>
        <v>14109</v>
      </c>
      <c r="X9" s="19">
        <f t="shared" si="3"/>
        <v>14109</v>
      </c>
      <c r="Y9" s="19">
        <f t="shared" si="3"/>
        <v>14109</v>
      </c>
    </row>
    <row r="11">
      <c r="A11" s="17" t="s">
        <v>126</v>
      </c>
    </row>
    <row r="12">
      <c r="A12" s="20" t="s">
        <v>54</v>
      </c>
      <c r="B12" s="20">
        <v>0.0</v>
      </c>
      <c r="C12" s="22">
        <f t="shared" ref="C12:Y12" si="4">B14</f>
        <v>209033</v>
      </c>
      <c r="D12" s="22">
        <f t="shared" si="4"/>
        <v>209033</v>
      </c>
      <c r="E12" s="22">
        <f t="shared" si="4"/>
        <v>209033</v>
      </c>
      <c r="F12" s="22">
        <f t="shared" si="4"/>
        <v>209033</v>
      </c>
      <c r="G12" s="22">
        <f t="shared" si="4"/>
        <v>209033</v>
      </c>
      <c r="H12" s="22">
        <f t="shared" si="4"/>
        <v>511039</v>
      </c>
      <c r="I12" s="22">
        <f t="shared" si="4"/>
        <v>511039</v>
      </c>
      <c r="J12" s="22">
        <f t="shared" si="4"/>
        <v>511039</v>
      </c>
      <c r="K12" s="22">
        <f t="shared" si="4"/>
        <v>511039</v>
      </c>
      <c r="L12" s="22">
        <f t="shared" si="4"/>
        <v>511039</v>
      </c>
      <c r="M12" s="22">
        <f t="shared" si="4"/>
        <v>511039</v>
      </c>
      <c r="N12" s="22">
        <f t="shared" si="4"/>
        <v>511039</v>
      </c>
      <c r="O12" s="22">
        <f t="shared" si="4"/>
        <v>511039</v>
      </c>
      <c r="P12" s="22">
        <f t="shared" si="4"/>
        <v>511039</v>
      </c>
      <c r="Q12" s="22">
        <f t="shared" si="4"/>
        <v>511039</v>
      </c>
      <c r="R12" s="22">
        <f t="shared" si="4"/>
        <v>511039</v>
      </c>
      <c r="S12" s="22">
        <f t="shared" si="4"/>
        <v>511039</v>
      </c>
      <c r="T12" s="22">
        <f t="shared" si="4"/>
        <v>511039</v>
      </c>
      <c r="U12" s="22">
        <f t="shared" si="4"/>
        <v>511039</v>
      </c>
      <c r="V12" s="22">
        <f t="shared" si="4"/>
        <v>511039</v>
      </c>
      <c r="W12" s="22">
        <f t="shared" si="4"/>
        <v>511039</v>
      </c>
      <c r="X12" s="22">
        <f t="shared" si="4"/>
        <v>511039</v>
      </c>
      <c r="Y12" s="22">
        <f t="shared" si="4"/>
        <v>511039</v>
      </c>
    </row>
    <row r="13">
      <c r="A13" s="20" t="s">
        <v>127</v>
      </c>
      <c r="B13" s="22">
        <f t="shared" ref="B13:Y13" si="5">B3*B4</f>
        <v>209033</v>
      </c>
      <c r="C13" s="22">
        <f t="shared" si="5"/>
        <v>0</v>
      </c>
      <c r="D13" s="22">
        <f t="shared" si="5"/>
        <v>0</v>
      </c>
      <c r="E13" s="22">
        <f t="shared" si="5"/>
        <v>0</v>
      </c>
      <c r="F13" s="22">
        <f t="shared" si="5"/>
        <v>0</v>
      </c>
      <c r="G13" s="22">
        <f t="shared" si="5"/>
        <v>302006</v>
      </c>
      <c r="H13" s="22">
        <f t="shared" si="5"/>
        <v>0</v>
      </c>
      <c r="I13" s="22">
        <f t="shared" si="5"/>
        <v>0</v>
      </c>
      <c r="J13" s="22">
        <f t="shared" si="5"/>
        <v>0</v>
      </c>
      <c r="K13" s="22">
        <f t="shared" si="5"/>
        <v>0</v>
      </c>
      <c r="L13" s="22">
        <f t="shared" si="5"/>
        <v>0</v>
      </c>
      <c r="M13" s="22">
        <f t="shared" si="5"/>
        <v>0</v>
      </c>
      <c r="N13" s="22">
        <f t="shared" si="5"/>
        <v>0</v>
      </c>
      <c r="O13" s="22">
        <f t="shared" si="5"/>
        <v>0</v>
      </c>
      <c r="P13" s="22">
        <f t="shared" si="5"/>
        <v>0</v>
      </c>
      <c r="Q13" s="22">
        <f t="shared" si="5"/>
        <v>0</v>
      </c>
      <c r="R13" s="22">
        <f t="shared" si="5"/>
        <v>0</v>
      </c>
      <c r="S13" s="22">
        <f t="shared" si="5"/>
        <v>0</v>
      </c>
      <c r="T13" s="22">
        <f t="shared" si="5"/>
        <v>0</v>
      </c>
      <c r="U13" s="22">
        <f t="shared" si="5"/>
        <v>0</v>
      </c>
      <c r="V13" s="22">
        <f t="shared" si="5"/>
        <v>0</v>
      </c>
      <c r="W13" s="22">
        <f t="shared" si="5"/>
        <v>0</v>
      </c>
      <c r="X13" s="22">
        <f t="shared" si="5"/>
        <v>0</v>
      </c>
      <c r="Y13" s="22">
        <f t="shared" si="5"/>
        <v>0</v>
      </c>
    </row>
    <row r="14">
      <c r="A14" s="20" t="s">
        <v>128</v>
      </c>
      <c r="B14" s="22">
        <f t="shared" ref="B14:Y14" si="6">B12+B13</f>
        <v>209033</v>
      </c>
      <c r="C14" s="22">
        <f t="shared" si="6"/>
        <v>209033</v>
      </c>
      <c r="D14" s="22">
        <f t="shared" si="6"/>
        <v>209033</v>
      </c>
      <c r="E14" s="22">
        <f t="shared" si="6"/>
        <v>209033</v>
      </c>
      <c r="F14" s="22">
        <f t="shared" si="6"/>
        <v>209033</v>
      </c>
      <c r="G14" s="22">
        <f t="shared" si="6"/>
        <v>511039</v>
      </c>
      <c r="H14" s="22">
        <f t="shared" si="6"/>
        <v>511039</v>
      </c>
      <c r="I14" s="22">
        <f t="shared" si="6"/>
        <v>511039</v>
      </c>
      <c r="J14" s="22">
        <f t="shared" si="6"/>
        <v>511039</v>
      </c>
      <c r="K14" s="22">
        <f t="shared" si="6"/>
        <v>511039</v>
      </c>
      <c r="L14" s="22">
        <f t="shared" si="6"/>
        <v>511039</v>
      </c>
      <c r="M14" s="22">
        <f t="shared" si="6"/>
        <v>511039</v>
      </c>
      <c r="N14" s="22">
        <f t="shared" si="6"/>
        <v>511039</v>
      </c>
      <c r="O14" s="22">
        <f t="shared" si="6"/>
        <v>511039</v>
      </c>
      <c r="P14" s="22">
        <f t="shared" si="6"/>
        <v>511039</v>
      </c>
      <c r="Q14" s="22">
        <f t="shared" si="6"/>
        <v>511039</v>
      </c>
      <c r="R14" s="22">
        <f t="shared" si="6"/>
        <v>511039</v>
      </c>
      <c r="S14" s="22">
        <f t="shared" si="6"/>
        <v>511039</v>
      </c>
      <c r="T14" s="22">
        <f t="shared" si="6"/>
        <v>511039</v>
      </c>
      <c r="U14" s="22">
        <f t="shared" si="6"/>
        <v>511039</v>
      </c>
      <c r="V14" s="22">
        <f t="shared" si="6"/>
        <v>511039</v>
      </c>
      <c r="W14" s="22">
        <f t="shared" si="6"/>
        <v>511039</v>
      </c>
      <c r="X14" s="22">
        <f t="shared" si="6"/>
        <v>511039</v>
      </c>
      <c r="Y14" s="22">
        <f t="shared" si="6"/>
        <v>511039</v>
      </c>
    </row>
    <row r="16">
      <c r="A16" s="17" t="s">
        <v>129</v>
      </c>
      <c r="B16" s="20">
        <v>0.0</v>
      </c>
      <c r="C16" s="20">
        <v>0.0</v>
      </c>
      <c r="D16" s="20">
        <v>0.0</v>
      </c>
      <c r="E16" s="20">
        <v>0.0</v>
      </c>
      <c r="F16" s="20">
        <v>0.0</v>
      </c>
      <c r="G16" s="18">
        <f>assumptions!$B$24</f>
        <v>25</v>
      </c>
      <c r="H16" s="20">
        <v>0.0</v>
      </c>
      <c r="I16" s="20">
        <v>0.0</v>
      </c>
      <c r="J16" s="20">
        <v>0.0</v>
      </c>
      <c r="K16" s="20">
        <v>0.0</v>
      </c>
      <c r="L16" s="20">
        <v>0.0</v>
      </c>
      <c r="M16" s="18">
        <f>assumptions!$B$24</f>
        <v>25</v>
      </c>
      <c r="N16" s="20">
        <v>0.0</v>
      </c>
      <c r="O16" s="20">
        <v>0.0</v>
      </c>
      <c r="P16" s="20">
        <v>0.0</v>
      </c>
      <c r="Q16" s="20">
        <v>0.0</v>
      </c>
      <c r="R16" s="20">
        <v>0.0</v>
      </c>
      <c r="S16" s="18">
        <f>assumptions!$B$24</f>
        <v>25</v>
      </c>
      <c r="T16" s="20">
        <v>0.0</v>
      </c>
      <c r="U16" s="20">
        <v>0.0</v>
      </c>
      <c r="V16" s="20">
        <v>0.0</v>
      </c>
      <c r="W16" s="20">
        <v>0.0</v>
      </c>
      <c r="X16" s="20">
        <v>0.0</v>
      </c>
      <c r="Y16" s="18">
        <f>assumptions!$B$24</f>
        <v>25</v>
      </c>
    </row>
    <row r="18">
      <c r="A18" s="17" t="s">
        <v>130</v>
      </c>
      <c r="B18" s="22">
        <f t="shared" ref="B18:Y18" si="7">B9*B16</f>
        <v>0</v>
      </c>
      <c r="C18" s="22">
        <f t="shared" si="7"/>
        <v>0</v>
      </c>
      <c r="D18" s="22">
        <f t="shared" si="7"/>
        <v>0</v>
      </c>
      <c r="E18" s="22">
        <f t="shared" si="7"/>
        <v>0</v>
      </c>
      <c r="F18" s="22">
        <f t="shared" si="7"/>
        <v>0</v>
      </c>
      <c r="G18" s="22">
        <f t="shared" si="7"/>
        <v>352725</v>
      </c>
      <c r="H18" s="22">
        <f t="shared" si="7"/>
        <v>0</v>
      </c>
      <c r="I18" s="22">
        <f t="shared" si="7"/>
        <v>0</v>
      </c>
      <c r="J18" s="22">
        <f t="shared" si="7"/>
        <v>0</v>
      </c>
      <c r="K18" s="22">
        <f t="shared" si="7"/>
        <v>0</v>
      </c>
      <c r="L18" s="22">
        <f t="shared" si="7"/>
        <v>0</v>
      </c>
      <c r="M18" s="22">
        <f t="shared" si="7"/>
        <v>352725</v>
      </c>
      <c r="N18" s="22">
        <f t="shared" si="7"/>
        <v>0</v>
      </c>
      <c r="O18" s="22">
        <f t="shared" si="7"/>
        <v>0</v>
      </c>
      <c r="P18" s="22">
        <f t="shared" si="7"/>
        <v>0</v>
      </c>
      <c r="Q18" s="22">
        <f t="shared" si="7"/>
        <v>0</v>
      </c>
      <c r="R18" s="22">
        <f t="shared" si="7"/>
        <v>0</v>
      </c>
      <c r="S18" s="22">
        <f t="shared" si="7"/>
        <v>352725</v>
      </c>
      <c r="T18" s="22">
        <f t="shared" si="7"/>
        <v>0</v>
      </c>
      <c r="U18" s="22">
        <f t="shared" si="7"/>
        <v>0</v>
      </c>
      <c r="V18" s="22">
        <f t="shared" si="7"/>
        <v>0</v>
      </c>
      <c r="W18" s="22">
        <f t="shared" si="7"/>
        <v>0</v>
      </c>
      <c r="X18" s="22">
        <f t="shared" si="7"/>
        <v>0</v>
      </c>
      <c r="Y18" s="22">
        <f t="shared" si="7"/>
        <v>352725</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88"/>
    <col customWidth="1" min="2" max="3" width="7.75"/>
    <col customWidth="1" min="4" max="4" width="10.75"/>
    <col customWidth="1" min="5" max="26" width="7.75"/>
  </cols>
  <sheetData>
    <row r="1">
      <c r="A1" s="5"/>
      <c r="B1" s="11" t="s">
        <v>30</v>
      </c>
      <c r="C1" s="11" t="s">
        <v>31</v>
      </c>
      <c r="D1" s="11" t="s">
        <v>32</v>
      </c>
      <c r="E1" s="11" t="s">
        <v>33</v>
      </c>
      <c r="F1" s="11" t="s">
        <v>34</v>
      </c>
      <c r="G1" s="11" t="s">
        <v>35</v>
      </c>
      <c r="H1" s="11" t="s">
        <v>36</v>
      </c>
      <c r="I1" s="11" t="s">
        <v>37</v>
      </c>
      <c r="J1" s="11" t="s">
        <v>38</v>
      </c>
      <c r="K1" s="11" t="s">
        <v>39</v>
      </c>
      <c r="L1" s="11" t="s">
        <v>40</v>
      </c>
      <c r="M1" s="11" t="s">
        <v>41</v>
      </c>
      <c r="N1" s="11" t="s">
        <v>42</v>
      </c>
      <c r="O1" s="11" t="s">
        <v>43</v>
      </c>
      <c r="P1" s="11" t="s">
        <v>44</v>
      </c>
      <c r="Q1" s="11" t="s">
        <v>45</v>
      </c>
      <c r="R1" s="11" t="s">
        <v>46</v>
      </c>
      <c r="S1" s="11" t="s">
        <v>47</v>
      </c>
      <c r="T1" s="11" t="s">
        <v>48</v>
      </c>
      <c r="U1" s="11" t="s">
        <v>49</v>
      </c>
      <c r="V1" s="11" t="s">
        <v>50</v>
      </c>
      <c r="W1" s="11" t="s">
        <v>51</v>
      </c>
      <c r="X1" s="11" t="s">
        <v>52</v>
      </c>
      <c r="Y1" s="11" t="s">
        <v>53</v>
      </c>
    </row>
    <row r="2">
      <c r="A2" s="17" t="s">
        <v>131</v>
      </c>
    </row>
    <row r="3">
      <c r="A3" s="18" t="s">
        <v>111</v>
      </c>
      <c r="B3" s="20">
        <v>0.0</v>
      </c>
      <c r="C3" s="19">
        <f t="shared" ref="C3:Y3" si="1">B21</f>
        <v>2500000</v>
      </c>
      <c r="D3" s="19">
        <f t="shared" si="1"/>
        <v>2500000</v>
      </c>
      <c r="E3" s="19">
        <f t="shared" si="1"/>
        <v>2500000</v>
      </c>
      <c r="F3" s="19">
        <f t="shared" si="1"/>
        <v>2500000</v>
      </c>
      <c r="G3" s="19">
        <f t="shared" si="1"/>
        <v>2500000</v>
      </c>
      <c r="H3" s="19">
        <f t="shared" si="1"/>
        <v>2500000</v>
      </c>
      <c r="I3" s="19">
        <f t="shared" si="1"/>
        <v>2500000</v>
      </c>
      <c r="J3" s="19">
        <f t="shared" si="1"/>
        <v>2500000</v>
      </c>
      <c r="K3" s="19">
        <f t="shared" si="1"/>
        <v>2500000</v>
      </c>
      <c r="L3" s="19">
        <f t="shared" si="1"/>
        <v>2500000</v>
      </c>
      <c r="M3" s="19">
        <f t="shared" si="1"/>
        <v>2500000</v>
      </c>
      <c r="N3" s="19">
        <f t="shared" si="1"/>
        <v>2500000</v>
      </c>
      <c r="O3" s="19">
        <f t="shared" si="1"/>
        <v>0</v>
      </c>
      <c r="P3" s="19">
        <f t="shared" si="1"/>
        <v>0</v>
      </c>
      <c r="Q3" s="19">
        <f t="shared" si="1"/>
        <v>0</v>
      </c>
      <c r="R3" s="19">
        <f t="shared" si="1"/>
        <v>0</v>
      </c>
      <c r="S3" s="19">
        <f t="shared" si="1"/>
        <v>0</v>
      </c>
      <c r="T3" s="19">
        <f t="shared" si="1"/>
        <v>0</v>
      </c>
      <c r="U3" s="19">
        <f t="shared" si="1"/>
        <v>0</v>
      </c>
      <c r="V3" s="19">
        <f t="shared" si="1"/>
        <v>0</v>
      </c>
      <c r="W3" s="19">
        <f t="shared" si="1"/>
        <v>0</v>
      </c>
      <c r="X3" s="19">
        <f t="shared" si="1"/>
        <v>0</v>
      </c>
      <c r="Y3" s="19">
        <f t="shared" si="1"/>
        <v>0</v>
      </c>
    </row>
    <row r="4">
      <c r="A4" s="18" t="s">
        <v>113</v>
      </c>
      <c r="B4" s="20">
        <v>0.0</v>
      </c>
      <c r="C4" s="22">
        <f t="shared" ref="C4:Y4" si="2">B22</f>
        <v>0</v>
      </c>
      <c r="D4" s="22">
        <f t="shared" si="2"/>
        <v>0</v>
      </c>
      <c r="E4" s="19">
        <f t="shared" si="2"/>
        <v>500000</v>
      </c>
      <c r="F4" s="19">
        <f t="shared" si="2"/>
        <v>500000</v>
      </c>
      <c r="G4" s="19">
        <f t="shared" si="2"/>
        <v>500000</v>
      </c>
      <c r="H4" s="19">
        <f t="shared" si="2"/>
        <v>500000</v>
      </c>
      <c r="I4" s="19">
        <f t="shared" si="2"/>
        <v>500000</v>
      </c>
      <c r="J4" s="19">
        <f t="shared" si="2"/>
        <v>500000</v>
      </c>
      <c r="K4" s="19">
        <f t="shared" si="2"/>
        <v>500000</v>
      </c>
      <c r="L4" s="19">
        <f t="shared" si="2"/>
        <v>500000</v>
      </c>
      <c r="M4" s="19">
        <f t="shared" si="2"/>
        <v>500000</v>
      </c>
      <c r="N4" s="19">
        <f t="shared" si="2"/>
        <v>500000</v>
      </c>
      <c r="O4" s="19">
        <f t="shared" si="2"/>
        <v>500000</v>
      </c>
      <c r="P4" s="19">
        <f t="shared" si="2"/>
        <v>500000</v>
      </c>
      <c r="Q4" s="19">
        <f t="shared" si="2"/>
        <v>500000</v>
      </c>
      <c r="R4" s="19">
        <f t="shared" si="2"/>
        <v>500000</v>
      </c>
      <c r="S4" s="19">
        <f t="shared" si="2"/>
        <v>500000</v>
      </c>
      <c r="T4" s="19">
        <f t="shared" si="2"/>
        <v>500000</v>
      </c>
      <c r="U4" s="19">
        <f t="shared" si="2"/>
        <v>500000</v>
      </c>
      <c r="V4" s="19">
        <f t="shared" si="2"/>
        <v>500000</v>
      </c>
      <c r="W4" s="19">
        <f t="shared" si="2"/>
        <v>0</v>
      </c>
      <c r="X4" s="19">
        <f t="shared" si="2"/>
        <v>0</v>
      </c>
      <c r="Y4" s="19">
        <f t="shared" si="2"/>
        <v>0</v>
      </c>
    </row>
    <row r="5">
      <c r="A5" s="18" t="s">
        <v>114</v>
      </c>
      <c r="B5" s="20">
        <v>0.0</v>
      </c>
      <c r="C5" s="22">
        <f t="shared" ref="C5:Y5" si="3">B23</f>
        <v>0</v>
      </c>
      <c r="D5" s="22">
        <f t="shared" si="3"/>
        <v>0</v>
      </c>
      <c r="E5" s="22">
        <f t="shared" si="3"/>
        <v>0</v>
      </c>
      <c r="F5" s="22">
        <f t="shared" si="3"/>
        <v>0</v>
      </c>
      <c r="G5" s="19">
        <f t="shared" si="3"/>
        <v>600000</v>
      </c>
      <c r="H5" s="19">
        <f t="shared" si="3"/>
        <v>600000</v>
      </c>
      <c r="I5" s="19">
        <f t="shared" si="3"/>
        <v>600000</v>
      </c>
      <c r="J5" s="19">
        <f t="shared" si="3"/>
        <v>600000</v>
      </c>
      <c r="K5" s="19">
        <f t="shared" si="3"/>
        <v>600000</v>
      </c>
      <c r="L5" s="19">
        <f t="shared" si="3"/>
        <v>600000</v>
      </c>
      <c r="M5" s="19">
        <f t="shared" si="3"/>
        <v>600000</v>
      </c>
      <c r="N5" s="19">
        <f t="shared" si="3"/>
        <v>600000</v>
      </c>
      <c r="O5" s="19">
        <f t="shared" si="3"/>
        <v>600000</v>
      </c>
      <c r="P5" s="19">
        <f t="shared" si="3"/>
        <v>600000</v>
      </c>
      <c r="Q5" s="19">
        <f t="shared" si="3"/>
        <v>600000</v>
      </c>
      <c r="R5" s="19">
        <f t="shared" si="3"/>
        <v>600000</v>
      </c>
      <c r="S5" s="19">
        <f t="shared" si="3"/>
        <v>600000</v>
      </c>
      <c r="T5" s="19">
        <f t="shared" si="3"/>
        <v>600000</v>
      </c>
      <c r="U5" s="19">
        <f t="shared" si="3"/>
        <v>600000</v>
      </c>
      <c r="V5" s="19">
        <f t="shared" si="3"/>
        <v>600000</v>
      </c>
      <c r="W5" s="19">
        <f t="shared" si="3"/>
        <v>600000</v>
      </c>
      <c r="X5" s="19">
        <f t="shared" si="3"/>
        <v>600000</v>
      </c>
      <c r="Y5" s="19">
        <f t="shared" si="3"/>
        <v>0</v>
      </c>
    </row>
    <row r="6">
      <c r="A6" s="17" t="s">
        <v>55</v>
      </c>
      <c r="B6" s="22">
        <f t="shared" ref="B6:Y6" si="4">SUM(B3:B5)</f>
        <v>0</v>
      </c>
      <c r="C6" s="19">
        <f t="shared" si="4"/>
        <v>2500000</v>
      </c>
      <c r="D6" s="19">
        <f t="shared" si="4"/>
        <v>2500000</v>
      </c>
      <c r="E6" s="19">
        <f t="shared" si="4"/>
        <v>3000000</v>
      </c>
      <c r="F6" s="19">
        <f t="shared" si="4"/>
        <v>3000000</v>
      </c>
      <c r="G6" s="19">
        <f t="shared" si="4"/>
        <v>3600000</v>
      </c>
      <c r="H6" s="19">
        <f t="shared" si="4"/>
        <v>3600000</v>
      </c>
      <c r="I6" s="19">
        <f t="shared" si="4"/>
        <v>3600000</v>
      </c>
      <c r="J6" s="19">
        <f t="shared" si="4"/>
        <v>3600000</v>
      </c>
      <c r="K6" s="19">
        <f t="shared" si="4"/>
        <v>3600000</v>
      </c>
      <c r="L6" s="19">
        <f t="shared" si="4"/>
        <v>3600000</v>
      </c>
      <c r="M6" s="19">
        <f t="shared" si="4"/>
        <v>3600000</v>
      </c>
      <c r="N6" s="19">
        <f t="shared" si="4"/>
        <v>3600000</v>
      </c>
      <c r="O6" s="19">
        <f t="shared" si="4"/>
        <v>1100000</v>
      </c>
      <c r="P6" s="19">
        <f t="shared" si="4"/>
        <v>1100000</v>
      </c>
      <c r="Q6" s="19">
        <f t="shared" si="4"/>
        <v>1100000</v>
      </c>
      <c r="R6" s="19">
        <f t="shared" si="4"/>
        <v>1100000</v>
      </c>
      <c r="S6" s="19">
        <f t="shared" si="4"/>
        <v>1100000</v>
      </c>
      <c r="T6" s="19">
        <f t="shared" si="4"/>
        <v>1100000</v>
      </c>
      <c r="U6" s="19">
        <f t="shared" si="4"/>
        <v>1100000</v>
      </c>
      <c r="V6" s="19">
        <f t="shared" si="4"/>
        <v>1100000</v>
      </c>
      <c r="W6" s="19">
        <f t="shared" si="4"/>
        <v>600000</v>
      </c>
      <c r="X6" s="19">
        <f t="shared" si="4"/>
        <v>600000</v>
      </c>
      <c r="Y6" s="19">
        <f t="shared" si="4"/>
        <v>0</v>
      </c>
    </row>
    <row r="8">
      <c r="A8" s="17" t="s">
        <v>132</v>
      </c>
    </row>
    <row r="9">
      <c r="A9" s="18" t="s">
        <v>111</v>
      </c>
      <c r="B9" s="19">
        <f>assumptions!C20</f>
        <v>2500000</v>
      </c>
      <c r="C9" s="20">
        <v>0.0</v>
      </c>
      <c r="D9" s="20">
        <v>0.0</v>
      </c>
      <c r="E9" s="20">
        <v>0.0</v>
      </c>
      <c r="F9" s="20">
        <v>0.0</v>
      </c>
      <c r="G9" s="20">
        <v>0.0</v>
      </c>
      <c r="H9" s="20">
        <v>0.0</v>
      </c>
      <c r="I9" s="20">
        <v>0.0</v>
      </c>
      <c r="J9" s="20">
        <v>0.0</v>
      </c>
      <c r="K9" s="20">
        <v>0.0</v>
      </c>
      <c r="L9" s="20">
        <v>0.0</v>
      </c>
      <c r="M9" s="20">
        <v>0.0</v>
      </c>
      <c r="N9" s="20">
        <v>0.0</v>
      </c>
      <c r="O9" s="20">
        <v>0.0</v>
      </c>
      <c r="P9" s="20">
        <v>0.0</v>
      </c>
      <c r="Q9" s="20">
        <v>0.0</v>
      </c>
      <c r="R9" s="20">
        <v>0.0</v>
      </c>
      <c r="S9" s="20">
        <v>0.0</v>
      </c>
      <c r="T9" s="20">
        <v>0.0</v>
      </c>
      <c r="U9" s="20">
        <v>0.0</v>
      </c>
      <c r="V9" s="20">
        <v>0.0</v>
      </c>
      <c r="W9" s="20">
        <v>0.0</v>
      </c>
      <c r="X9" s="20">
        <v>0.0</v>
      </c>
      <c r="Y9" s="20">
        <v>0.0</v>
      </c>
    </row>
    <row r="10">
      <c r="A10" s="18" t="s">
        <v>113</v>
      </c>
      <c r="B10" s="20">
        <v>0.0</v>
      </c>
      <c r="C10" s="20">
        <v>0.0</v>
      </c>
      <c r="D10" s="18">
        <f>assumptions!C21</f>
        <v>500000</v>
      </c>
      <c r="E10" s="20">
        <v>0.0</v>
      </c>
      <c r="F10" s="20">
        <v>0.0</v>
      </c>
      <c r="G10" s="20">
        <v>0.0</v>
      </c>
      <c r="H10" s="20">
        <v>0.0</v>
      </c>
      <c r="I10" s="20">
        <v>0.0</v>
      </c>
      <c r="J10" s="20">
        <v>0.0</v>
      </c>
      <c r="K10" s="20">
        <v>0.0</v>
      </c>
      <c r="L10" s="20">
        <v>0.0</v>
      </c>
      <c r="M10" s="20">
        <v>0.0</v>
      </c>
      <c r="N10" s="20">
        <v>0.0</v>
      </c>
      <c r="O10" s="20">
        <v>0.0</v>
      </c>
      <c r="P10" s="20">
        <v>0.0</v>
      </c>
      <c r="Q10" s="20">
        <v>0.0</v>
      </c>
      <c r="R10" s="20">
        <v>0.0</v>
      </c>
      <c r="S10" s="20">
        <v>0.0</v>
      </c>
      <c r="T10" s="20">
        <v>0.0</v>
      </c>
      <c r="U10" s="20">
        <v>0.0</v>
      </c>
      <c r="V10" s="20">
        <v>0.0</v>
      </c>
      <c r="W10" s="20">
        <v>0.0</v>
      </c>
      <c r="X10" s="20">
        <v>0.0</v>
      </c>
      <c r="Y10" s="20">
        <v>0.0</v>
      </c>
    </row>
    <row r="11">
      <c r="A11" s="18" t="s">
        <v>114</v>
      </c>
      <c r="B11" s="20">
        <v>0.0</v>
      </c>
      <c r="C11" s="20">
        <v>0.0</v>
      </c>
      <c r="D11" s="20">
        <v>0.0</v>
      </c>
      <c r="E11" s="20">
        <v>0.0</v>
      </c>
      <c r="F11" s="18">
        <f>assumptions!C22</f>
        <v>600000</v>
      </c>
      <c r="G11" s="20">
        <v>0.0</v>
      </c>
      <c r="H11" s="20">
        <v>0.0</v>
      </c>
      <c r="I11" s="20">
        <v>0.0</v>
      </c>
      <c r="J11" s="20">
        <v>0.0</v>
      </c>
      <c r="K11" s="20">
        <v>0.0</v>
      </c>
      <c r="L11" s="20">
        <v>0.0</v>
      </c>
      <c r="M11" s="20">
        <v>0.0</v>
      </c>
      <c r="N11" s="20">
        <v>0.0</v>
      </c>
      <c r="O11" s="20">
        <v>0.0</v>
      </c>
      <c r="P11" s="20">
        <v>0.0</v>
      </c>
      <c r="Q11" s="20">
        <v>0.0</v>
      </c>
      <c r="R11" s="20">
        <v>0.0</v>
      </c>
      <c r="S11" s="20">
        <v>0.0</v>
      </c>
      <c r="T11" s="20">
        <v>0.0</v>
      </c>
      <c r="U11" s="20">
        <v>0.0</v>
      </c>
      <c r="V11" s="20">
        <v>0.0</v>
      </c>
      <c r="W11" s="20">
        <v>0.0</v>
      </c>
      <c r="X11" s="20">
        <v>0.0</v>
      </c>
      <c r="Y11" s="20">
        <v>0.0</v>
      </c>
    </row>
    <row r="12">
      <c r="A12" s="17" t="s">
        <v>55</v>
      </c>
      <c r="B12" s="19">
        <f t="shared" ref="B12:Y12" si="5">SUM(B9:B11)</f>
        <v>2500000</v>
      </c>
      <c r="C12" s="22">
        <f t="shared" si="5"/>
        <v>0</v>
      </c>
      <c r="D12" s="22">
        <f t="shared" si="5"/>
        <v>500000</v>
      </c>
      <c r="E12" s="22">
        <f t="shared" si="5"/>
        <v>0</v>
      </c>
      <c r="F12" s="22">
        <f t="shared" si="5"/>
        <v>600000</v>
      </c>
      <c r="G12" s="22">
        <f t="shared" si="5"/>
        <v>0</v>
      </c>
      <c r="H12" s="22">
        <f t="shared" si="5"/>
        <v>0</v>
      </c>
      <c r="I12" s="22">
        <f t="shared" si="5"/>
        <v>0</v>
      </c>
      <c r="J12" s="22">
        <f t="shared" si="5"/>
        <v>0</v>
      </c>
      <c r="K12" s="22">
        <f t="shared" si="5"/>
        <v>0</v>
      </c>
      <c r="L12" s="22">
        <f t="shared" si="5"/>
        <v>0</v>
      </c>
      <c r="M12" s="22">
        <f t="shared" si="5"/>
        <v>0</v>
      </c>
      <c r="N12" s="22">
        <f t="shared" si="5"/>
        <v>0</v>
      </c>
      <c r="O12" s="22">
        <f t="shared" si="5"/>
        <v>0</v>
      </c>
      <c r="P12" s="22">
        <f t="shared" si="5"/>
        <v>0</v>
      </c>
      <c r="Q12" s="22">
        <f t="shared" si="5"/>
        <v>0</v>
      </c>
      <c r="R12" s="22">
        <f t="shared" si="5"/>
        <v>0</v>
      </c>
      <c r="S12" s="22">
        <f t="shared" si="5"/>
        <v>0</v>
      </c>
      <c r="T12" s="22">
        <f t="shared" si="5"/>
        <v>0</v>
      </c>
      <c r="U12" s="22">
        <f t="shared" si="5"/>
        <v>0</v>
      </c>
      <c r="V12" s="22">
        <f t="shared" si="5"/>
        <v>0</v>
      </c>
      <c r="W12" s="22">
        <f t="shared" si="5"/>
        <v>0</v>
      </c>
      <c r="X12" s="22">
        <f t="shared" si="5"/>
        <v>0</v>
      </c>
      <c r="Y12" s="22">
        <f t="shared" si="5"/>
        <v>0</v>
      </c>
    </row>
    <row r="14">
      <c r="A14" s="17" t="s">
        <v>133</v>
      </c>
    </row>
    <row r="15">
      <c r="A15" s="18" t="s">
        <v>111</v>
      </c>
      <c r="B15" s="20">
        <v>0.0</v>
      </c>
      <c r="C15" s="20">
        <v>0.0</v>
      </c>
      <c r="D15" s="20">
        <v>0.0</v>
      </c>
      <c r="E15" s="20">
        <v>0.0</v>
      </c>
      <c r="F15" s="20">
        <v>0.0</v>
      </c>
      <c r="G15" s="20">
        <v>0.0</v>
      </c>
      <c r="H15" s="20">
        <v>0.0</v>
      </c>
      <c r="I15" s="20">
        <v>0.0</v>
      </c>
      <c r="J15" s="20">
        <v>0.0</v>
      </c>
      <c r="K15" s="20">
        <v>0.0</v>
      </c>
      <c r="L15" s="20">
        <v>0.0</v>
      </c>
      <c r="M15" s="20">
        <v>0.0</v>
      </c>
      <c r="N15" s="18">
        <f>assumptions!C20</f>
        <v>2500000</v>
      </c>
      <c r="O15" s="20">
        <v>0.0</v>
      </c>
      <c r="P15" s="20">
        <v>0.0</v>
      </c>
      <c r="Q15" s="20">
        <v>0.0</v>
      </c>
      <c r="R15" s="20">
        <v>0.0</v>
      </c>
      <c r="S15" s="20">
        <v>0.0</v>
      </c>
      <c r="T15" s="20">
        <v>0.0</v>
      </c>
      <c r="U15" s="20">
        <v>0.0</v>
      </c>
      <c r="V15" s="20">
        <v>0.0</v>
      </c>
      <c r="W15" s="20">
        <v>0.0</v>
      </c>
      <c r="X15" s="20">
        <v>0.0</v>
      </c>
      <c r="Y15" s="20">
        <v>0.0</v>
      </c>
    </row>
    <row r="16">
      <c r="A16" s="18" t="s">
        <v>113</v>
      </c>
      <c r="B16" s="20">
        <v>0.0</v>
      </c>
      <c r="C16" s="20">
        <v>0.0</v>
      </c>
      <c r="D16" s="20">
        <v>0.0</v>
      </c>
      <c r="E16" s="20">
        <v>0.0</v>
      </c>
      <c r="F16" s="20">
        <v>0.0</v>
      </c>
      <c r="G16" s="20">
        <v>0.0</v>
      </c>
      <c r="H16" s="20">
        <v>0.0</v>
      </c>
      <c r="I16" s="20">
        <v>0.0</v>
      </c>
      <c r="J16" s="20">
        <v>0.0</v>
      </c>
      <c r="K16" s="20">
        <v>0.0</v>
      </c>
      <c r="L16" s="20">
        <v>0.0</v>
      </c>
      <c r="M16" s="20">
        <v>0.0</v>
      </c>
      <c r="N16" s="20">
        <v>0.0</v>
      </c>
      <c r="O16" s="20">
        <v>0.0</v>
      </c>
      <c r="P16" s="20">
        <v>0.0</v>
      </c>
      <c r="Q16" s="20">
        <v>0.0</v>
      </c>
      <c r="R16" s="20">
        <v>0.0</v>
      </c>
      <c r="S16" s="20">
        <v>0.0</v>
      </c>
      <c r="T16" s="20">
        <v>0.0</v>
      </c>
      <c r="U16" s="20">
        <v>0.0</v>
      </c>
      <c r="V16" s="18">
        <f>assumptions!C21</f>
        <v>500000</v>
      </c>
      <c r="W16" s="20">
        <v>0.0</v>
      </c>
      <c r="X16" s="20">
        <v>0.0</v>
      </c>
      <c r="Y16" s="20">
        <v>0.0</v>
      </c>
    </row>
    <row r="17">
      <c r="A17" s="18" t="s">
        <v>114</v>
      </c>
      <c r="B17" s="20">
        <v>0.0</v>
      </c>
      <c r="C17" s="20">
        <v>0.0</v>
      </c>
      <c r="D17" s="20">
        <v>0.0</v>
      </c>
      <c r="E17" s="20">
        <v>0.0</v>
      </c>
      <c r="F17" s="20">
        <v>0.0</v>
      </c>
      <c r="G17" s="20">
        <v>0.0</v>
      </c>
      <c r="H17" s="20">
        <v>0.0</v>
      </c>
      <c r="I17" s="20">
        <v>0.0</v>
      </c>
      <c r="J17" s="20">
        <v>0.0</v>
      </c>
      <c r="K17" s="20">
        <v>0.0</v>
      </c>
      <c r="L17" s="20">
        <v>0.0</v>
      </c>
      <c r="M17" s="20">
        <v>0.0</v>
      </c>
      <c r="N17" s="20">
        <v>0.0</v>
      </c>
      <c r="O17" s="20">
        <v>0.0</v>
      </c>
      <c r="P17" s="20">
        <v>0.0</v>
      </c>
      <c r="Q17" s="20">
        <v>0.0</v>
      </c>
      <c r="R17" s="20">
        <v>0.0</v>
      </c>
      <c r="S17" s="20">
        <v>0.0</v>
      </c>
      <c r="T17" s="20">
        <v>0.0</v>
      </c>
      <c r="U17" s="20">
        <v>0.0</v>
      </c>
      <c r="V17" s="20">
        <v>0.0</v>
      </c>
      <c r="W17" s="20">
        <v>0.0</v>
      </c>
      <c r="X17" s="18">
        <f>assumptions!C22</f>
        <v>600000</v>
      </c>
      <c r="Y17" s="20">
        <v>0.0</v>
      </c>
    </row>
    <row r="18">
      <c r="A18" s="17" t="s">
        <v>55</v>
      </c>
      <c r="B18" s="22">
        <f t="shared" ref="B18:Y18" si="6">SUM(B15:B17)</f>
        <v>0</v>
      </c>
      <c r="C18" s="22">
        <f t="shared" si="6"/>
        <v>0</v>
      </c>
      <c r="D18" s="22">
        <f t="shared" si="6"/>
        <v>0</v>
      </c>
      <c r="E18" s="22">
        <f t="shared" si="6"/>
        <v>0</v>
      </c>
      <c r="F18" s="22">
        <f t="shared" si="6"/>
        <v>0</v>
      </c>
      <c r="G18" s="22">
        <f t="shared" si="6"/>
        <v>0</v>
      </c>
      <c r="H18" s="22">
        <f t="shared" si="6"/>
        <v>0</v>
      </c>
      <c r="I18" s="22">
        <f t="shared" si="6"/>
        <v>0</v>
      </c>
      <c r="J18" s="22">
        <f t="shared" si="6"/>
        <v>0</v>
      </c>
      <c r="K18" s="22">
        <f t="shared" si="6"/>
        <v>0</v>
      </c>
      <c r="L18" s="22">
        <f t="shared" si="6"/>
        <v>0</v>
      </c>
      <c r="M18" s="22">
        <f t="shared" si="6"/>
        <v>0</v>
      </c>
      <c r="N18" s="19">
        <f t="shared" si="6"/>
        <v>2500000</v>
      </c>
      <c r="O18" s="22">
        <f t="shared" si="6"/>
        <v>0</v>
      </c>
      <c r="P18" s="22">
        <f t="shared" si="6"/>
        <v>0</v>
      </c>
      <c r="Q18" s="22">
        <f t="shared" si="6"/>
        <v>0</v>
      </c>
      <c r="R18" s="22">
        <f t="shared" si="6"/>
        <v>0</v>
      </c>
      <c r="S18" s="22">
        <f t="shared" si="6"/>
        <v>0</v>
      </c>
      <c r="T18" s="22">
        <f t="shared" si="6"/>
        <v>0</v>
      </c>
      <c r="U18" s="22">
        <f t="shared" si="6"/>
        <v>0</v>
      </c>
      <c r="V18" s="22">
        <f t="shared" si="6"/>
        <v>500000</v>
      </c>
      <c r="W18" s="22">
        <f t="shared" si="6"/>
        <v>0</v>
      </c>
      <c r="X18" s="22">
        <f t="shared" si="6"/>
        <v>600000</v>
      </c>
      <c r="Y18" s="22">
        <f t="shared" si="6"/>
        <v>0</v>
      </c>
    </row>
    <row r="20">
      <c r="A20" s="17" t="s">
        <v>128</v>
      </c>
    </row>
    <row r="21">
      <c r="A21" s="18" t="s">
        <v>111</v>
      </c>
      <c r="B21" s="19">
        <f t="shared" ref="B21:Y21" si="7">B3+B9-B15</f>
        <v>2500000</v>
      </c>
      <c r="C21" s="19">
        <f t="shared" si="7"/>
        <v>2500000</v>
      </c>
      <c r="D21" s="19">
        <f t="shared" si="7"/>
        <v>2500000</v>
      </c>
      <c r="E21" s="19">
        <f t="shared" si="7"/>
        <v>2500000</v>
      </c>
      <c r="F21" s="19">
        <f t="shared" si="7"/>
        <v>2500000</v>
      </c>
      <c r="G21" s="19">
        <f t="shared" si="7"/>
        <v>2500000</v>
      </c>
      <c r="H21" s="19">
        <f t="shared" si="7"/>
        <v>2500000</v>
      </c>
      <c r="I21" s="19">
        <f t="shared" si="7"/>
        <v>2500000</v>
      </c>
      <c r="J21" s="19">
        <f t="shared" si="7"/>
        <v>2500000</v>
      </c>
      <c r="K21" s="19">
        <f t="shared" si="7"/>
        <v>2500000</v>
      </c>
      <c r="L21" s="19">
        <f t="shared" si="7"/>
        <v>2500000</v>
      </c>
      <c r="M21" s="19">
        <f t="shared" si="7"/>
        <v>2500000</v>
      </c>
      <c r="N21" s="19">
        <f t="shared" si="7"/>
        <v>0</v>
      </c>
      <c r="O21" s="19">
        <f t="shared" si="7"/>
        <v>0</v>
      </c>
      <c r="P21" s="19">
        <f t="shared" si="7"/>
        <v>0</v>
      </c>
      <c r="Q21" s="19">
        <f t="shared" si="7"/>
        <v>0</v>
      </c>
      <c r="R21" s="19">
        <f t="shared" si="7"/>
        <v>0</v>
      </c>
      <c r="S21" s="19">
        <f t="shared" si="7"/>
        <v>0</v>
      </c>
      <c r="T21" s="19">
        <f t="shared" si="7"/>
        <v>0</v>
      </c>
      <c r="U21" s="19">
        <f t="shared" si="7"/>
        <v>0</v>
      </c>
      <c r="V21" s="19">
        <f t="shared" si="7"/>
        <v>0</v>
      </c>
      <c r="W21" s="19">
        <f t="shared" si="7"/>
        <v>0</v>
      </c>
      <c r="X21" s="19">
        <f t="shared" si="7"/>
        <v>0</v>
      </c>
      <c r="Y21" s="19">
        <f t="shared" si="7"/>
        <v>0</v>
      </c>
    </row>
    <row r="22">
      <c r="A22" s="18" t="s">
        <v>113</v>
      </c>
      <c r="B22" s="22">
        <f t="shared" ref="B22:Y22" si="8">B4+B10-B16</f>
        <v>0</v>
      </c>
      <c r="C22" s="22">
        <f t="shared" si="8"/>
        <v>0</v>
      </c>
      <c r="D22" s="19">
        <f t="shared" si="8"/>
        <v>500000</v>
      </c>
      <c r="E22" s="19">
        <f t="shared" si="8"/>
        <v>500000</v>
      </c>
      <c r="F22" s="19">
        <f t="shared" si="8"/>
        <v>500000</v>
      </c>
      <c r="G22" s="19">
        <f t="shared" si="8"/>
        <v>500000</v>
      </c>
      <c r="H22" s="19">
        <f t="shared" si="8"/>
        <v>500000</v>
      </c>
      <c r="I22" s="19">
        <f t="shared" si="8"/>
        <v>500000</v>
      </c>
      <c r="J22" s="19">
        <f t="shared" si="8"/>
        <v>500000</v>
      </c>
      <c r="K22" s="19">
        <f t="shared" si="8"/>
        <v>500000</v>
      </c>
      <c r="L22" s="19">
        <f t="shared" si="8"/>
        <v>500000</v>
      </c>
      <c r="M22" s="19">
        <f t="shared" si="8"/>
        <v>500000</v>
      </c>
      <c r="N22" s="19">
        <f t="shared" si="8"/>
        <v>500000</v>
      </c>
      <c r="O22" s="19">
        <f t="shared" si="8"/>
        <v>500000</v>
      </c>
      <c r="P22" s="19">
        <f t="shared" si="8"/>
        <v>500000</v>
      </c>
      <c r="Q22" s="19">
        <f t="shared" si="8"/>
        <v>500000</v>
      </c>
      <c r="R22" s="19">
        <f t="shared" si="8"/>
        <v>500000</v>
      </c>
      <c r="S22" s="19">
        <f t="shared" si="8"/>
        <v>500000</v>
      </c>
      <c r="T22" s="19">
        <f t="shared" si="8"/>
        <v>500000</v>
      </c>
      <c r="U22" s="19">
        <f t="shared" si="8"/>
        <v>500000</v>
      </c>
      <c r="V22" s="19">
        <f t="shared" si="8"/>
        <v>0</v>
      </c>
      <c r="W22" s="19">
        <f t="shared" si="8"/>
        <v>0</v>
      </c>
      <c r="X22" s="19">
        <f t="shared" si="8"/>
        <v>0</v>
      </c>
      <c r="Y22" s="19">
        <f t="shared" si="8"/>
        <v>0</v>
      </c>
    </row>
    <row r="23">
      <c r="A23" s="18" t="s">
        <v>114</v>
      </c>
      <c r="B23" s="22">
        <f t="shared" ref="B23:Y23" si="9">B5+B11-B17</f>
        <v>0</v>
      </c>
      <c r="C23" s="22">
        <f t="shared" si="9"/>
        <v>0</v>
      </c>
      <c r="D23" s="22">
        <f t="shared" si="9"/>
        <v>0</v>
      </c>
      <c r="E23" s="22">
        <f t="shared" si="9"/>
        <v>0</v>
      </c>
      <c r="F23" s="19">
        <f t="shared" si="9"/>
        <v>600000</v>
      </c>
      <c r="G23" s="19">
        <f t="shared" si="9"/>
        <v>600000</v>
      </c>
      <c r="H23" s="19">
        <f t="shared" si="9"/>
        <v>600000</v>
      </c>
      <c r="I23" s="19">
        <f t="shared" si="9"/>
        <v>600000</v>
      </c>
      <c r="J23" s="19">
        <f t="shared" si="9"/>
        <v>600000</v>
      </c>
      <c r="K23" s="19">
        <f t="shared" si="9"/>
        <v>600000</v>
      </c>
      <c r="L23" s="19">
        <f t="shared" si="9"/>
        <v>600000</v>
      </c>
      <c r="M23" s="19">
        <f t="shared" si="9"/>
        <v>600000</v>
      </c>
      <c r="N23" s="19">
        <f t="shared" si="9"/>
        <v>600000</v>
      </c>
      <c r="O23" s="19">
        <f t="shared" si="9"/>
        <v>600000</v>
      </c>
      <c r="P23" s="19">
        <f t="shared" si="9"/>
        <v>600000</v>
      </c>
      <c r="Q23" s="19">
        <f t="shared" si="9"/>
        <v>600000</v>
      </c>
      <c r="R23" s="19">
        <f t="shared" si="9"/>
        <v>600000</v>
      </c>
      <c r="S23" s="19">
        <f t="shared" si="9"/>
        <v>600000</v>
      </c>
      <c r="T23" s="19">
        <f t="shared" si="9"/>
        <v>600000</v>
      </c>
      <c r="U23" s="19">
        <f t="shared" si="9"/>
        <v>600000</v>
      </c>
      <c r="V23" s="19">
        <f t="shared" si="9"/>
        <v>600000</v>
      </c>
      <c r="W23" s="19">
        <f t="shared" si="9"/>
        <v>600000</v>
      </c>
      <c r="X23" s="19">
        <f t="shared" si="9"/>
        <v>0</v>
      </c>
      <c r="Y23" s="19">
        <f t="shared" si="9"/>
        <v>0</v>
      </c>
    </row>
    <row r="24">
      <c r="A24" s="17" t="s">
        <v>55</v>
      </c>
      <c r="B24" s="19">
        <f t="shared" ref="B24:Y24" si="10">SUM(B21:B23)</f>
        <v>2500000</v>
      </c>
      <c r="C24" s="19">
        <f t="shared" si="10"/>
        <v>2500000</v>
      </c>
      <c r="D24" s="19">
        <f t="shared" si="10"/>
        <v>3000000</v>
      </c>
      <c r="E24" s="19">
        <f t="shared" si="10"/>
        <v>3000000</v>
      </c>
      <c r="F24" s="19">
        <f t="shared" si="10"/>
        <v>3600000</v>
      </c>
      <c r="G24" s="19">
        <f t="shared" si="10"/>
        <v>3600000</v>
      </c>
      <c r="H24" s="19">
        <f t="shared" si="10"/>
        <v>3600000</v>
      </c>
      <c r="I24" s="19">
        <f t="shared" si="10"/>
        <v>3600000</v>
      </c>
      <c r="J24" s="19">
        <f t="shared" si="10"/>
        <v>3600000</v>
      </c>
      <c r="K24" s="19">
        <f t="shared" si="10"/>
        <v>3600000</v>
      </c>
      <c r="L24" s="19">
        <f t="shared" si="10"/>
        <v>3600000</v>
      </c>
      <c r="M24" s="19">
        <f t="shared" si="10"/>
        <v>3600000</v>
      </c>
      <c r="N24" s="19">
        <f t="shared" si="10"/>
        <v>1100000</v>
      </c>
      <c r="O24" s="19">
        <f t="shared" si="10"/>
        <v>1100000</v>
      </c>
      <c r="P24" s="19">
        <f t="shared" si="10"/>
        <v>1100000</v>
      </c>
      <c r="Q24" s="19">
        <f t="shared" si="10"/>
        <v>1100000</v>
      </c>
      <c r="R24" s="19">
        <f t="shared" si="10"/>
        <v>1100000</v>
      </c>
      <c r="S24" s="19">
        <f t="shared" si="10"/>
        <v>1100000</v>
      </c>
      <c r="T24" s="19">
        <f t="shared" si="10"/>
        <v>1100000</v>
      </c>
      <c r="U24" s="19">
        <f t="shared" si="10"/>
        <v>1100000</v>
      </c>
      <c r="V24" s="19">
        <f t="shared" si="10"/>
        <v>600000</v>
      </c>
      <c r="W24" s="19">
        <f t="shared" si="10"/>
        <v>600000</v>
      </c>
      <c r="X24" s="19">
        <f t="shared" si="10"/>
        <v>0</v>
      </c>
      <c r="Y24" s="19">
        <f t="shared" si="10"/>
        <v>0</v>
      </c>
    </row>
    <row r="26">
      <c r="A26" s="17" t="s">
        <v>134</v>
      </c>
    </row>
    <row r="27">
      <c r="A27" s="18" t="s">
        <v>111</v>
      </c>
      <c r="B27" s="22">
        <f>B21*assumptions!$D20/12</f>
        <v>28125</v>
      </c>
      <c r="C27" s="22">
        <f>C21*assumptions!$D20/12</f>
        <v>28125</v>
      </c>
      <c r="D27" s="22">
        <f>D21*assumptions!$D20/12</f>
        <v>28125</v>
      </c>
      <c r="E27" s="22">
        <f>E21*assumptions!$D20/12</f>
        <v>28125</v>
      </c>
      <c r="F27" s="22">
        <f>F21*assumptions!$D20/12</f>
        <v>28125</v>
      </c>
      <c r="G27" s="22">
        <f>G21*assumptions!$D20/12</f>
        <v>28125</v>
      </c>
      <c r="H27" s="22">
        <f>H21*assumptions!$D20/12</f>
        <v>28125</v>
      </c>
      <c r="I27" s="22">
        <f>I21*assumptions!$D20/12</f>
        <v>28125</v>
      </c>
      <c r="J27" s="22">
        <f>J21*assumptions!$D20/12</f>
        <v>28125</v>
      </c>
      <c r="K27" s="22">
        <f>K21*assumptions!$D20/12</f>
        <v>28125</v>
      </c>
      <c r="L27" s="22">
        <f>L21*assumptions!$D20/12</f>
        <v>28125</v>
      </c>
      <c r="M27" s="22">
        <f>M21*assumptions!$D20/12</f>
        <v>28125</v>
      </c>
      <c r="N27" s="22">
        <f>N21*assumptions!$D20/12</f>
        <v>0</v>
      </c>
      <c r="O27" s="22">
        <f>O21*assumptions!$D20/12</f>
        <v>0</v>
      </c>
      <c r="P27" s="22">
        <f>P21*assumptions!$D20/12</f>
        <v>0</v>
      </c>
      <c r="Q27" s="22">
        <f>Q21*assumptions!$D20/12</f>
        <v>0</v>
      </c>
      <c r="R27" s="22">
        <f>R21*assumptions!$D20/12</f>
        <v>0</v>
      </c>
      <c r="S27" s="22">
        <f>S21*assumptions!$D20/12</f>
        <v>0</v>
      </c>
      <c r="T27" s="22">
        <f>T21*assumptions!$D20/12</f>
        <v>0</v>
      </c>
      <c r="U27" s="22">
        <f>U21*assumptions!$D20/12</f>
        <v>0</v>
      </c>
      <c r="V27" s="22">
        <f>V21*assumptions!$D20/12</f>
        <v>0</v>
      </c>
      <c r="W27" s="22">
        <f>W21*assumptions!$D20/12</f>
        <v>0</v>
      </c>
      <c r="X27" s="22">
        <f>X21*assumptions!$D20/12</f>
        <v>0</v>
      </c>
      <c r="Y27" s="22">
        <f>Y21*assumptions!$D20/12</f>
        <v>0</v>
      </c>
    </row>
    <row r="28">
      <c r="A28" s="18" t="s">
        <v>113</v>
      </c>
      <c r="B28" s="22">
        <f>B22*assumptions!$D21/12</f>
        <v>0</v>
      </c>
      <c r="C28" s="22">
        <f>C22*assumptions!$D21/12</f>
        <v>0</v>
      </c>
      <c r="D28" s="22">
        <f>D22*assumptions!$D21/12</f>
        <v>4375</v>
      </c>
      <c r="E28" s="22">
        <f>E22*assumptions!$D21/12</f>
        <v>4375</v>
      </c>
      <c r="F28" s="22">
        <f>F22*assumptions!$D21/12</f>
        <v>4375</v>
      </c>
      <c r="G28" s="22">
        <f>G22*assumptions!$D21/12</f>
        <v>4375</v>
      </c>
      <c r="H28" s="22">
        <f>H22*assumptions!$D21/12</f>
        <v>4375</v>
      </c>
      <c r="I28" s="22">
        <f>I22*assumptions!$D21/12</f>
        <v>4375</v>
      </c>
      <c r="J28" s="22">
        <f>J22*assumptions!$D21/12</f>
        <v>4375</v>
      </c>
      <c r="K28" s="22">
        <f>K22*assumptions!$D21/12</f>
        <v>4375</v>
      </c>
      <c r="L28" s="22">
        <f>L22*assumptions!$D21/12</f>
        <v>4375</v>
      </c>
      <c r="M28" s="22">
        <f>M22*assumptions!$D21/12</f>
        <v>4375</v>
      </c>
      <c r="N28" s="22">
        <f>N22*assumptions!$D21/12</f>
        <v>4375</v>
      </c>
      <c r="O28" s="22">
        <f>O22*assumptions!$D21/12</f>
        <v>4375</v>
      </c>
      <c r="P28" s="22">
        <f>P22*assumptions!$D21/12</f>
        <v>4375</v>
      </c>
      <c r="Q28" s="22">
        <f>Q22*assumptions!$D21/12</f>
        <v>4375</v>
      </c>
      <c r="R28" s="22">
        <f>R22*assumptions!$D21/12</f>
        <v>4375</v>
      </c>
      <c r="S28" s="22">
        <f>S22*assumptions!$D21/12</f>
        <v>4375</v>
      </c>
      <c r="T28" s="22">
        <f>T22*assumptions!$D21/12</f>
        <v>4375</v>
      </c>
      <c r="U28" s="22">
        <f>U22*assumptions!$D21/12</f>
        <v>4375</v>
      </c>
      <c r="V28" s="22">
        <f>V22*assumptions!$D21/12</f>
        <v>0</v>
      </c>
      <c r="W28" s="22">
        <f>W22*assumptions!$D21/12</f>
        <v>0</v>
      </c>
      <c r="X28" s="22">
        <f>X22*assumptions!$D21/12</f>
        <v>0</v>
      </c>
      <c r="Y28" s="22">
        <f>Y22*assumptions!$D21/12</f>
        <v>0</v>
      </c>
    </row>
    <row r="29">
      <c r="A29" s="18" t="s">
        <v>114</v>
      </c>
      <c r="B29" s="22">
        <f>B23*assumptions!$D22/12</f>
        <v>0</v>
      </c>
      <c r="C29" s="22">
        <f>C23*assumptions!$D22/12</f>
        <v>0</v>
      </c>
      <c r="D29" s="22">
        <f>D23*assumptions!$D22/12</f>
        <v>0</v>
      </c>
      <c r="E29" s="22">
        <f>E23*assumptions!$D22/12</f>
        <v>0</v>
      </c>
      <c r="F29" s="22">
        <f>F23*assumptions!$D22/12</f>
        <v>5250</v>
      </c>
      <c r="G29" s="22">
        <f>G23*assumptions!$D22/12</f>
        <v>5250</v>
      </c>
      <c r="H29" s="22">
        <f>H23*assumptions!$D22/12</f>
        <v>5250</v>
      </c>
      <c r="I29" s="22">
        <f>I23*assumptions!$D22/12</f>
        <v>5250</v>
      </c>
      <c r="J29" s="22">
        <f>J23*assumptions!$D22/12</f>
        <v>5250</v>
      </c>
      <c r="K29" s="22">
        <f>K23*assumptions!$D22/12</f>
        <v>5250</v>
      </c>
      <c r="L29" s="22">
        <f>L23*assumptions!$D22/12</f>
        <v>5250</v>
      </c>
      <c r="M29" s="22">
        <f>M23*assumptions!$D22/12</f>
        <v>5250</v>
      </c>
      <c r="N29" s="22">
        <f>N23*assumptions!$D22/12</f>
        <v>5250</v>
      </c>
      <c r="O29" s="22">
        <f>O23*assumptions!$D22/12</f>
        <v>5250</v>
      </c>
      <c r="P29" s="22">
        <f>P23*assumptions!$D22/12</f>
        <v>5250</v>
      </c>
      <c r="Q29" s="22">
        <f>Q23*assumptions!$D22/12</f>
        <v>5250</v>
      </c>
      <c r="R29" s="22">
        <f>R23*assumptions!$D22/12</f>
        <v>5250</v>
      </c>
      <c r="S29" s="22">
        <f>S23*assumptions!$D22/12</f>
        <v>5250</v>
      </c>
      <c r="T29" s="22">
        <f>T23*assumptions!$D22/12</f>
        <v>5250</v>
      </c>
      <c r="U29" s="22">
        <f>U23*assumptions!$D22/12</f>
        <v>5250</v>
      </c>
      <c r="V29" s="22">
        <f>V23*assumptions!$D22/12</f>
        <v>5250</v>
      </c>
      <c r="W29" s="22">
        <f>W23*assumptions!$D22/12</f>
        <v>5250</v>
      </c>
      <c r="X29" s="22">
        <f>X23*assumptions!$D22/12</f>
        <v>0</v>
      </c>
      <c r="Y29" s="22">
        <f>Y23*assumptions!$D22/12</f>
        <v>0</v>
      </c>
    </row>
    <row r="30">
      <c r="A30" s="17" t="s">
        <v>55</v>
      </c>
      <c r="B30" s="22">
        <f t="shared" ref="B30:Y30" si="11">SUM(B27:B29)</f>
        <v>28125</v>
      </c>
      <c r="C30" s="22">
        <f t="shared" si="11"/>
        <v>28125</v>
      </c>
      <c r="D30" s="22">
        <f t="shared" si="11"/>
        <v>32500</v>
      </c>
      <c r="E30" s="22">
        <f t="shared" si="11"/>
        <v>32500</v>
      </c>
      <c r="F30" s="22">
        <f t="shared" si="11"/>
        <v>37750</v>
      </c>
      <c r="G30" s="22">
        <f t="shared" si="11"/>
        <v>37750</v>
      </c>
      <c r="H30" s="22">
        <f t="shared" si="11"/>
        <v>37750</v>
      </c>
      <c r="I30" s="22">
        <f t="shared" si="11"/>
        <v>37750</v>
      </c>
      <c r="J30" s="22">
        <f t="shared" si="11"/>
        <v>37750</v>
      </c>
      <c r="K30" s="22">
        <f t="shared" si="11"/>
        <v>37750</v>
      </c>
      <c r="L30" s="22">
        <f t="shared" si="11"/>
        <v>37750</v>
      </c>
      <c r="M30" s="22">
        <f t="shared" si="11"/>
        <v>37750</v>
      </c>
      <c r="N30" s="22">
        <f t="shared" si="11"/>
        <v>9625</v>
      </c>
      <c r="O30" s="22">
        <f t="shared" si="11"/>
        <v>9625</v>
      </c>
      <c r="P30" s="22">
        <f t="shared" si="11"/>
        <v>9625</v>
      </c>
      <c r="Q30" s="22">
        <f t="shared" si="11"/>
        <v>9625</v>
      </c>
      <c r="R30" s="22">
        <f t="shared" si="11"/>
        <v>9625</v>
      </c>
      <c r="S30" s="22">
        <f t="shared" si="11"/>
        <v>9625</v>
      </c>
      <c r="T30" s="22">
        <f t="shared" si="11"/>
        <v>9625</v>
      </c>
      <c r="U30" s="22">
        <f t="shared" si="11"/>
        <v>9625</v>
      </c>
      <c r="V30" s="22">
        <f t="shared" si="11"/>
        <v>5250</v>
      </c>
      <c r="W30" s="22">
        <f t="shared" si="11"/>
        <v>5250</v>
      </c>
      <c r="X30" s="22">
        <f t="shared" si="11"/>
        <v>0</v>
      </c>
      <c r="Y30" s="22">
        <f t="shared" si="11"/>
        <v>0</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0"/>
    <col customWidth="1" min="2" max="12" width="6.13"/>
    <col customWidth="1" min="13" max="13" width="7.75"/>
    <col customWidth="1" min="14" max="19" width="6.13"/>
  </cols>
  <sheetData>
    <row r="1">
      <c r="A1" s="5"/>
      <c r="B1" s="11" t="s">
        <v>30</v>
      </c>
      <c r="C1" s="11" t="s">
        <v>31</v>
      </c>
      <c r="D1" s="11" t="s">
        <v>32</v>
      </c>
      <c r="E1" s="11" t="s">
        <v>33</v>
      </c>
      <c r="F1" s="11" t="s">
        <v>34</v>
      </c>
      <c r="G1" s="11" t="s">
        <v>35</v>
      </c>
      <c r="H1" s="11" t="s">
        <v>36</v>
      </c>
      <c r="I1" s="11" t="s">
        <v>37</v>
      </c>
      <c r="J1" s="11" t="s">
        <v>38</v>
      </c>
      <c r="K1" s="11" t="s">
        <v>39</v>
      </c>
      <c r="L1" s="11" t="s">
        <v>40</v>
      </c>
      <c r="M1" s="11" t="s">
        <v>41</v>
      </c>
      <c r="N1" s="11" t="s">
        <v>42</v>
      </c>
      <c r="O1" s="11" t="s">
        <v>43</v>
      </c>
      <c r="P1" s="11" t="s">
        <v>44</v>
      </c>
      <c r="Q1" s="11" t="s">
        <v>45</v>
      </c>
      <c r="R1" s="11" t="s">
        <v>46</v>
      </c>
      <c r="S1" s="11" t="s">
        <v>47</v>
      </c>
      <c r="T1" s="11" t="s">
        <v>48</v>
      </c>
      <c r="U1" s="11" t="s">
        <v>49</v>
      </c>
      <c r="V1" s="11" t="s">
        <v>50</v>
      </c>
      <c r="W1" s="11" t="s">
        <v>51</v>
      </c>
      <c r="X1" s="11" t="s">
        <v>52</v>
      </c>
      <c r="Y1" s="11" t="s">
        <v>53</v>
      </c>
    </row>
    <row r="2">
      <c r="A2" s="13" t="s">
        <v>135</v>
      </c>
    </row>
    <row r="3">
      <c r="A3" s="2" t="s">
        <v>136</v>
      </c>
      <c r="B3" s="22">
        <f>collection!B12</f>
        <v>0</v>
      </c>
      <c r="C3" s="21">
        <f>collection!C12</f>
        <v>1640345</v>
      </c>
      <c r="D3" s="21">
        <f>collection!D12</f>
        <v>1640345</v>
      </c>
      <c r="E3" s="21">
        <f>collection!E12</f>
        <v>1640345</v>
      </c>
      <c r="F3" s="21">
        <f>collection!F12</f>
        <v>1640345</v>
      </c>
      <c r="G3" s="21">
        <f>collection!G12</f>
        <v>1640345</v>
      </c>
      <c r="H3" s="21">
        <f>collection!H12</f>
        <v>1640345</v>
      </c>
      <c r="I3" s="21">
        <f>collection!I12</f>
        <v>1640345</v>
      </c>
      <c r="J3" s="21">
        <f>collection!J12</f>
        <v>1640345</v>
      </c>
      <c r="K3" s="21">
        <f>collection!K12</f>
        <v>1640345</v>
      </c>
      <c r="L3" s="21">
        <f>collection!L12</f>
        <v>1640345</v>
      </c>
      <c r="M3" s="21">
        <f>collection!M12</f>
        <v>1640345</v>
      </c>
      <c r="N3" s="21">
        <f>collection!N12</f>
        <v>1640345</v>
      </c>
      <c r="O3" s="21">
        <f>collection!O12</f>
        <v>1640345</v>
      </c>
      <c r="P3" s="21">
        <f>collection!P12</f>
        <v>1640345</v>
      </c>
      <c r="Q3" s="21">
        <f>collection!Q12</f>
        <v>1640345</v>
      </c>
      <c r="R3" s="21">
        <f>collection!R12</f>
        <v>1640345</v>
      </c>
      <c r="S3" s="21">
        <f>collection!S12</f>
        <v>1640345</v>
      </c>
      <c r="T3" s="21">
        <f>collection!T12</f>
        <v>1640345</v>
      </c>
      <c r="U3" s="21">
        <f>collection!U12</f>
        <v>1640345</v>
      </c>
      <c r="V3" s="21">
        <f>collection!V12</f>
        <v>1640345</v>
      </c>
      <c r="W3" s="21">
        <f>collection!W12</f>
        <v>1640345</v>
      </c>
      <c r="X3" s="21">
        <f>collection!X12</f>
        <v>1640345</v>
      </c>
      <c r="Y3" s="21">
        <f>collection!Y12</f>
        <v>1640345</v>
      </c>
    </row>
    <row r="4">
      <c r="A4" s="7" t="s">
        <v>137</v>
      </c>
      <c r="B4" s="19">
        <f>'loan and interest'!B12</f>
        <v>2500000</v>
      </c>
      <c r="C4" s="22">
        <f>'loan and interest'!C12</f>
        <v>0</v>
      </c>
      <c r="D4" s="22">
        <f>'loan and interest'!D12</f>
        <v>500000</v>
      </c>
      <c r="E4" s="22">
        <f>'loan and interest'!E12</f>
        <v>0</v>
      </c>
      <c r="F4" s="22">
        <f>'loan and interest'!F12</f>
        <v>600000</v>
      </c>
      <c r="G4" s="22">
        <f>'loan and interest'!G12</f>
        <v>0</v>
      </c>
      <c r="H4" s="22">
        <f>'loan and interest'!H12</f>
        <v>0</v>
      </c>
      <c r="I4" s="22">
        <f>'loan and interest'!I12</f>
        <v>0</v>
      </c>
      <c r="J4" s="22">
        <f>'loan and interest'!J12</f>
        <v>0</v>
      </c>
      <c r="K4" s="22">
        <f>'loan and interest'!K12</f>
        <v>0</v>
      </c>
      <c r="L4" s="22">
        <f>'loan and interest'!L12</f>
        <v>0</v>
      </c>
      <c r="M4" s="22">
        <f>'loan and interest'!M12</f>
        <v>0</v>
      </c>
      <c r="N4" s="22">
        <f>'loan and interest'!N12</f>
        <v>0</v>
      </c>
      <c r="O4" s="22">
        <f>'loan and interest'!O12</f>
        <v>0</v>
      </c>
      <c r="P4" s="22">
        <f>'loan and interest'!P12</f>
        <v>0</v>
      </c>
      <c r="Q4" s="22">
        <f>'loan and interest'!Q12</f>
        <v>0</v>
      </c>
      <c r="R4" s="22">
        <f>'loan and interest'!R12</f>
        <v>0</v>
      </c>
      <c r="S4" s="22">
        <f>'loan and interest'!S12</f>
        <v>0</v>
      </c>
      <c r="T4" s="22">
        <f>'loan and interest'!T12</f>
        <v>0</v>
      </c>
      <c r="U4" s="22">
        <f>'loan and interest'!U12</f>
        <v>0</v>
      </c>
      <c r="V4" s="22">
        <f>'loan and interest'!V12</f>
        <v>0</v>
      </c>
      <c r="W4" s="22">
        <f>'loan and interest'!W12</f>
        <v>0</v>
      </c>
      <c r="X4" s="22">
        <f>'loan and interest'!X12</f>
        <v>0</v>
      </c>
      <c r="Y4" s="22">
        <f>'loan and interest'!Y12</f>
        <v>0</v>
      </c>
    </row>
    <row r="5">
      <c r="A5" s="7" t="s">
        <v>138</v>
      </c>
      <c r="B5" s="22">
        <f>capital!B13</f>
        <v>209033</v>
      </c>
      <c r="C5" s="22">
        <f>capital!C13</f>
        <v>0</v>
      </c>
      <c r="D5" s="22">
        <f>capital!D13</f>
        <v>0</v>
      </c>
      <c r="E5" s="22">
        <f>capital!E13</f>
        <v>0</v>
      </c>
      <c r="F5" s="22">
        <f>capital!F13</f>
        <v>0</v>
      </c>
      <c r="G5" s="22">
        <f>capital!G13</f>
        <v>302006</v>
      </c>
      <c r="H5" s="22">
        <f>capital!H13</f>
        <v>0</v>
      </c>
      <c r="I5" s="22">
        <f>capital!I13</f>
        <v>0</v>
      </c>
      <c r="J5" s="22">
        <f>capital!J13</f>
        <v>0</v>
      </c>
      <c r="K5" s="22">
        <f>capital!K13</f>
        <v>0</v>
      </c>
      <c r="L5" s="22">
        <f>capital!L13</f>
        <v>0</v>
      </c>
      <c r="M5" s="22">
        <f>capital!M13</f>
        <v>0</v>
      </c>
      <c r="N5" s="22">
        <f>capital!N13</f>
        <v>0</v>
      </c>
      <c r="O5" s="22">
        <f>capital!O13</f>
        <v>0</v>
      </c>
      <c r="P5" s="22">
        <f>capital!P13</f>
        <v>0</v>
      </c>
      <c r="Q5" s="22">
        <f>capital!Q13</f>
        <v>0</v>
      </c>
      <c r="R5" s="22">
        <f>capital!R13</f>
        <v>0</v>
      </c>
      <c r="S5" s="22">
        <f>capital!S13</f>
        <v>0</v>
      </c>
      <c r="T5" s="22">
        <f>capital!T13</f>
        <v>0</v>
      </c>
      <c r="U5" s="22">
        <f>capital!U13</f>
        <v>0</v>
      </c>
      <c r="V5" s="22">
        <f>capital!V13</f>
        <v>0</v>
      </c>
      <c r="W5" s="22">
        <f>capital!W13</f>
        <v>0</v>
      </c>
      <c r="X5" s="22">
        <f>capital!X13</f>
        <v>0</v>
      </c>
      <c r="Y5" s="22">
        <f>capital!Y13</f>
        <v>0</v>
      </c>
    </row>
    <row r="6">
      <c r="A6" s="14" t="s">
        <v>55</v>
      </c>
      <c r="B6" s="22">
        <f t="shared" ref="B6:Y6" si="1">SUM(B3:B5)</f>
        <v>2709033</v>
      </c>
      <c r="C6" s="21">
        <f t="shared" si="1"/>
        <v>1640345</v>
      </c>
      <c r="D6" s="21">
        <f t="shared" si="1"/>
        <v>2140345</v>
      </c>
      <c r="E6" s="21">
        <f t="shared" si="1"/>
        <v>1640345</v>
      </c>
      <c r="F6" s="21">
        <f t="shared" si="1"/>
        <v>2240345</v>
      </c>
      <c r="G6" s="21">
        <f t="shared" si="1"/>
        <v>1942351</v>
      </c>
      <c r="H6" s="21">
        <f t="shared" si="1"/>
        <v>1640345</v>
      </c>
      <c r="I6" s="21">
        <f t="shared" si="1"/>
        <v>1640345</v>
      </c>
      <c r="J6" s="21">
        <f t="shared" si="1"/>
        <v>1640345</v>
      </c>
      <c r="K6" s="21">
        <f t="shared" si="1"/>
        <v>1640345</v>
      </c>
      <c r="L6" s="21">
        <f t="shared" si="1"/>
        <v>1640345</v>
      </c>
      <c r="M6" s="21">
        <f t="shared" si="1"/>
        <v>1640345</v>
      </c>
      <c r="N6" s="21">
        <f t="shared" si="1"/>
        <v>1640345</v>
      </c>
      <c r="O6" s="21">
        <f t="shared" si="1"/>
        <v>1640345</v>
      </c>
      <c r="P6" s="21">
        <f t="shared" si="1"/>
        <v>1640345</v>
      </c>
      <c r="Q6" s="21">
        <f t="shared" si="1"/>
        <v>1640345</v>
      </c>
      <c r="R6" s="21">
        <f t="shared" si="1"/>
        <v>1640345</v>
      </c>
      <c r="S6" s="21">
        <f t="shared" si="1"/>
        <v>1640345</v>
      </c>
      <c r="T6" s="21">
        <f t="shared" si="1"/>
        <v>1640345</v>
      </c>
      <c r="U6" s="21">
        <f t="shared" si="1"/>
        <v>1640345</v>
      </c>
      <c r="V6" s="21">
        <f t="shared" si="1"/>
        <v>1640345</v>
      </c>
      <c r="W6" s="21">
        <f t="shared" si="1"/>
        <v>1640345</v>
      </c>
      <c r="X6" s="21">
        <f t="shared" si="1"/>
        <v>1640345</v>
      </c>
      <c r="Y6" s="21">
        <f t="shared" si="1"/>
        <v>1640345</v>
      </c>
    </row>
    <row r="7">
      <c r="A7" s="13"/>
    </row>
    <row r="8">
      <c r="A8" s="13" t="s">
        <v>139</v>
      </c>
    </row>
    <row r="9">
      <c r="A9" s="2" t="s">
        <v>140</v>
      </c>
      <c r="B9" s="21">
        <f>purchases!B12</f>
        <v>0</v>
      </c>
      <c r="C9" s="21">
        <f>purchases!C12</f>
        <v>0</v>
      </c>
      <c r="D9" s="21">
        <f>purchases!D12</f>
        <v>2444730</v>
      </c>
      <c r="E9" s="21">
        <f>purchases!E12</f>
        <v>0</v>
      </c>
      <c r="F9" s="21">
        <f>purchases!F12</f>
        <v>0</v>
      </c>
      <c r="G9" s="21">
        <f>purchases!G12</f>
        <v>2444730</v>
      </c>
      <c r="H9" s="21">
        <f>purchases!H12</f>
        <v>0</v>
      </c>
      <c r="I9" s="21">
        <f>purchases!I12</f>
        <v>0</v>
      </c>
      <c r="J9" s="21">
        <f>purchases!J12</f>
        <v>2444730</v>
      </c>
      <c r="K9" s="21">
        <f>purchases!K12</f>
        <v>0</v>
      </c>
      <c r="L9" s="21">
        <f>purchases!L12</f>
        <v>0</v>
      </c>
      <c r="M9" s="21">
        <f>purchases!M12</f>
        <v>2444730</v>
      </c>
      <c r="N9" s="21">
        <f>purchases!N12</f>
        <v>0</v>
      </c>
      <c r="O9" s="21">
        <f>purchases!O12</f>
        <v>0</v>
      </c>
      <c r="P9" s="21">
        <f>purchases!P12</f>
        <v>2444730</v>
      </c>
      <c r="Q9" s="21">
        <f>purchases!Q12</f>
        <v>0</v>
      </c>
      <c r="R9" s="21">
        <f>purchases!R12</f>
        <v>0</v>
      </c>
      <c r="S9" s="21">
        <f>purchases!S12</f>
        <v>2444730</v>
      </c>
      <c r="T9" s="21">
        <f>purchases!T12</f>
        <v>0</v>
      </c>
      <c r="U9" s="21">
        <f>purchases!U12</f>
        <v>0</v>
      </c>
      <c r="V9" s="21">
        <f>purchases!V12</f>
        <v>2444730</v>
      </c>
      <c r="W9" s="21">
        <f>purchases!W12</f>
        <v>0</v>
      </c>
      <c r="X9" s="21">
        <f>purchases!X12</f>
        <v>0</v>
      </c>
      <c r="Y9" s="21">
        <f>purchases!Y12</f>
        <v>2444730</v>
      </c>
    </row>
    <row r="10">
      <c r="A10" s="14" t="s">
        <v>141</v>
      </c>
      <c r="B10" s="22">
        <f>'fixed asset balances'!B12</f>
        <v>450000</v>
      </c>
      <c r="C10" s="22">
        <f>'fixed asset balances'!C12</f>
        <v>0</v>
      </c>
      <c r="D10" s="22">
        <f>'fixed asset balances'!D12</f>
        <v>0</v>
      </c>
      <c r="E10" s="22">
        <f>'fixed asset balances'!E12</f>
        <v>0</v>
      </c>
      <c r="F10" s="22">
        <f>'fixed asset balances'!F12</f>
        <v>0</v>
      </c>
      <c r="G10" s="22">
        <f>'fixed asset balances'!G12</f>
        <v>0</v>
      </c>
      <c r="H10" s="22">
        <f>'fixed asset balances'!H12</f>
        <v>0</v>
      </c>
      <c r="I10" s="22">
        <f>'fixed asset balances'!I12</f>
        <v>0</v>
      </c>
      <c r="J10" s="22">
        <f>'fixed asset balances'!J12</f>
        <v>0</v>
      </c>
      <c r="K10" s="22">
        <f>'fixed asset balances'!K12</f>
        <v>0</v>
      </c>
      <c r="L10" s="22">
        <f>'fixed asset balances'!L12</f>
        <v>0</v>
      </c>
      <c r="M10" s="22">
        <f>'fixed asset balances'!M12</f>
        <v>0</v>
      </c>
      <c r="N10" s="22">
        <f>'fixed asset balances'!N12</f>
        <v>0</v>
      </c>
      <c r="O10" s="22">
        <f>'fixed asset balances'!O12</f>
        <v>0</v>
      </c>
      <c r="P10" s="22">
        <f>'fixed asset balances'!P12</f>
        <v>0</v>
      </c>
      <c r="Q10" s="22">
        <f>'fixed asset balances'!Q12</f>
        <v>220000</v>
      </c>
      <c r="R10" s="22">
        <f>'fixed asset balances'!R12</f>
        <v>0</v>
      </c>
      <c r="S10" s="22">
        <f>'fixed asset balances'!S12</f>
        <v>0</v>
      </c>
      <c r="T10" s="22">
        <f>'fixed asset balances'!T12</f>
        <v>0</v>
      </c>
      <c r="U10" s="22">
        <f>'fixed asset balances'!U12</f>
        <v>0</v>
      </c>
      <c r="V10" s="22">
        <f>'fixed asset balances'!V12</f>
        <v>0</v>
      </c>
      <c r="W10" s="22">
        <f>'fixed asset balances'!W12</f>
        <v>0</v>
      </c>
      <c r="X10" s="22">
        <f>'fixed asset balances'!X12</f>
        <v>0</v>
      </c>
      <c r="Y10" s="22">
        <f>'fixed asset balances'!Y12</f>
        <v>0</v>
      </c>
    </row>
    <row r="11">
      <c r="A11" s="14" t="s">
        <v>142</v>
      </c>
      <c r="B11" s="22">
        <f>'loan and interest'!B18</f>
        <v>0</v>
      </c>
      <c r="C11" s="22">
        <f>'loan and interest'!C18</f>
        <v>0</v>
      </c>
      <c r="D11" s="22">
        <f>'loan and interest'!D18</f>
        <v>0</v>
      </c>
      <c r="E11" s="22">
        <f>'loan and interest'!E18</f>
        <v>0</v>
      </c>
      <c r="F11" s="22">
        <f>'loan and interest'!F18</f>
        <v>0</v>
      </c>
      <c r="G11" s="22">
        <f>'loan and interest'!G18</f>
        <v>0</v>
      </c>
      <c r="H11" s="22">
        <f>'loan and interest'!H18</f>
        <v>0</v>
      </c>
      <c r="I11" s="22">
        <f>'loan and interest'!I18</f>
        <v>0</v>
      </c>
      <c r="J11" s="22">
        <f>'loan and interest'!J18</f>
        <v>0</v>
      </c>
      <c r="K11" s="22">
        <f>'loan and interest'!K18</f>
        <v>0</v>
      </c>
      <c r="L11" s="22">
        <f>'loan and interest'!L18</f>
        <v>0</v>
      </c>
      <c r="M11" s="22">
        <f>'loan and interest'!M18</f>
        <v>0</v>
      </c>
      <c r="N11" s="19">
        <f>'loan and interest'!N18</f>
        <v>2500000</v>
      </c>
      <c r="O11" s="22">
        <f>'loan and interest'!O18</f>
        <v>0</v>
      </c>
      <c r="P11" s="22">
        <f>'loan and interest'!P18</f>
        <v>0</v>
      </c>
      <c r="Q11" s="22">
        <f>'loan and interest'!Q18</f>
        <v>0</v>
      </c>
      <c r="R11" s="22">
        <f>'loan and interest'!R18</f>
        <v>0</v>
      </c>
      <c r="S11" s="22">
        <f>'loan and interest'!S18</f>
        <v>0</v>
      </c>
      <c r="T11" s="22">
        <f>'loan and interest'!T18</f>
        <v>0</v>
      </c>
      <c r="U11" s="22">
        <f>'loan and interest'!U18</f>
        <v>0</v>
      </c>
      <c r="V11" s="22">
        <f>'loan and interest'!V18</f>
        <v>500000</v>
      </c>
      <c r="W11" s="22">
        <f>'loan and interest'!W18</f>
        <v>0</v>
      </c>
      <c r="X11" s="22">
        <f>'loan and interest'!X18</f>
        <v>600000</v>
      </c>
      <c r="Y11" s="22">
        <f>'loan and interest'!Y18</f>
        <v>0</v>
      </c>
    </row>
    <row r="12">
      <c r="A12" s="14" t="s">
        <v>143</v>
      </c>
      <c r="B12" s="22">
        <f>'loan and interest'!B30</f>
        <v>28125</v>
      </c>
      <c r="C12" s="22">
        <f>'loan and interest'!C30</f>
        <v>28125</v>
      </c>
      <c r="D12" s="22">
        <f>'loan and interest'!D30</f>
        <v>32500</v>
      </c>
      <c r="E12" s="22">
        <f>'loan and interest'!E30</f>
        <v>32500</v>
      </c>
      <c r="F12" s="22">
        <f>'loan and interest'!F30</f>
        <v>37750</v>
      </c>
      <c r="G12" s="22">
        <f>'loan and interest'!G30</f>
        <v>37750</v>
      </c>
      <c r="H12" s="22">
        <f>'loan and interest'!H30</f>
        <v>37750</v>
      </c>
      <c r="I12" s="22">
        <f>'loan and interest'!I30</f>
        <v>37750</v>
      </c>
      <c r="J12" s="22">
        <f>'loan and interest'!J30</f>
        <v>37750</v>
      </c>
      <c r="K12" s="22">
        <f>'loan and interest'!K30</f>
        <v>37750</v>
      </c>
      <c r="L12" s="22">
        <f>'loan and interest'!L30</f>
        <v>37750</v>
      </c>
      <c r="M12" s="22">
        <f>'loan and interest'!M30</f>
        <v>37750</v>
      </c>
      <c r="N12" s="22">
        <f>'loan and interest'!N30</f>
        <v>9625</v>
      </c>
      <c r="O12" s="22">
        <f>'loan and interest'!O30</f>
        <v>9625</v>
      </c>
      <c r="P12" s="22">
        <f>'loan and interest'!P30</f>
        <v>9625</v>
      </c>
      <c r="Q12" s="22">
        <f>'loan and interest'!Q30</f>
        <v>9625</v>
      </c>
      <c r="R12" s="22">
        <f>'loan and interest'!R30</f>
        <v>9625</v>
      </c>
      <c r="S12" s="22">
        <f>'loan and interest'!S30</f>
        <v>9625</v>
      </c>
      <c r="T12" s="22">
        <f>'loan and interest'!T30</f>
        <v>9625</v>
      </c>
      <c r="U12" s="22">
        <f>'loan and interest'!U30</f>
        <v>9625</v>
      </c>
      <c r="V12" s="22">
        <f>'loan and interest'!V30</f>
        <v>5250</v>
      </c>
      <c r="W12" s="22">
        <f>'loan and interest'!W30</f>
        <v>5250</v>
      </c>
      <c r="X12" s="22">
        <f>'loan and interest'!X30</f>
        <v>0</v>
      </c>
      <c r="Y12" s="22">
        <f>'loan and interest'!Y30</f>
        <v>0</v>
      </c>
    </row>
    <row r="13">
      <c r="A13" s="14" t="s">
        <v>144</v>
      </c>
      <c r="B13" s="21">
        <f>'sales costs'!B15+'sales costs'!B16+'sales costs'!B17</f>
        <v>79331</v>
      </c>
      <c r="C13" s="21">
        <f>'sales costs'!C15+'sales costs'!C16+'sales costs'!C17</f>
        <v>79331</v>
      </c>
      <c r="D13" s="21">
        <f>'sales costs'!D15+'sales costs'!D16+'sales costs'!D17</f>
        <v>79331</v>
      </c>
      <c r="E13" s="21">
        <f>'sales costs'!E15+'sales costs'!E16+'sales costs'!E17</f>
        <v>79331</v>
      </c>
      <c r="F13" s="21">
        <f>'sales costs'!F15+'sales costs'!F16+'sales costs'!F17</f>
        <v>79331</v>
      </c>
      <c r="G13" s="21">
        <f>'sales costs'!G15+'sales costs'!G16+'sales costs'!G17</f>
        <v>79331</v>
      </c>
      <c r="H13" s="21">
        <f>'sales costs'!H15+'sales costs'!H16+'sales costs'!H17</f>
        <v>79331</v>
      </c>
      <c r="I13" s="21">
        <f>'sales costs'!I15+'sales costs'!I16+'sales costs'!I17</f>
        <v>79331</v>
      </c>
      <c r="J13" s="21">
        <f>'sales costs'!J15+'sales costs'!J16+'sales costs'!J17</f>
        <v>79331</v>
      </c>
      <c r="K13" s="21">
        <f>'sales costs'!K15+'sales costs'!K16+'sales costs'!K17</f>
        <v>79331</v>
      </c>
      <c r="L13" s="21">
        <f>'sales costs'!L15+'sales costs'!L16+'sales costs'!L17</f>
        <v>79331</v>
      </c>
      <c r="M13" s="21">
        <f>'sales costs'!M15+'sales costs'!M16+'sales costs'!M17</f>
        <v>79331</v>
      </c>
      <c r="N13" s="21">
        <f>'sales costs'!N15+'sales costs'!N16+'sales costs'!N17</f>
        <v>79331</v>
      </c>
      <c r="O13" s="21">
        <f>'sales costs'!O15+'sales costs'!O16+'sales costs'!O17</f>
        <v>79331</v>
      </c>
      <c r="P13" s="21">
        <f>'sales costs'!P15+'sales costs'!P16+'sales costs'!P17</f>
        <v>79331</v>
      </c>
      <c r="Q13" s="21">
        <f>'sales costs'!Q15+'sales costs'!Q16+'sales costs'!Q17</f>
        <v>79331</v>
      </c>
      <c r="R13" s="21">
        <f>'sales costs'!R15+'sales costs'!R16+'sales costs'!R17</f>
        <v>79331</v>
      </c>
      <c r="S13" s="21">
        <f>'sales costs'!S15+'sales costs'!S16+'sales costs'!S17</f>
        <v>79331</v>
      </c>
      <c r="T13" s="21">
        <f>'sales costs'!T15+'sales costs'!T16+'sales costs'!T17</f>
        <v>79331</v>
      </c>
      <c r="U13" s="21">
        <f>'sales costs'!U15+'sales costs'!U16+'sales costs'!U17</f>
        <v>79331</v>
      </c>
      <c r="V13" s="21">
        <f>'sales costs'!V15+'sales costs'!V16+'sales costs'!V17</f>
        <v>79331</v>
      </c>
      <c r="W13" s="21">
        <f>'sales costs'!W15+'sales costs'!W16+'sales costs'!W17</f>
        <v>79331</v>
      </c>
      <c r="X13" s="21">
        <f>'sales costs'!X15+'sales costs'!X16+'sales costs'!X17</f>
        <v>79331</v>
      </c>
      <c r="Y13" s="21">
        <f>'sales costs'!Y15+'sales costs'!Y16+'sales costs'!Y17</f>
        <v>79331</v>
      </c>
    </row>
    <row r="14">
      <c r="A14" s="14" t="s">
        <v>145</v>
      </c>
      <c r="B14" s="22">
        <f>'sales costs'!B29</f>
        <v>198568.75</v>
      </c>
      <c r="C14" s="22">
        <f>'sales costs'!C29</f>
        <v>198568.75</v>
      </c>
      <c r="D14" s="22">
        <f>'sales costs'!D29</f>
        <v>197475</v>
      </c>
      <c r="E14" s="22">
        <f>'sales costs'!E29</f>
        <v>197475</v>
      </c>
      <c r="F14" s="22">
        <f>'sales costs'!F29</f>
        <v>196162.5</v>
      </c>
      <c r="G14" s="22">
        <f>'sales costs'!G29</f>
        <v>196162.5</v>
      </c>
      <c r="H14" s="22">
        <f>'sales costs'!H29</f>
        <v>196162.5</v>
      </c>
      <c r="I14" s="22">
        <f>'sales costs'!I29</f>
        <v>196162.5</v>
      </c>
      <c r="J14" s="22">
        <f>'sales costs'!J29</f>
        <v>196162.5</v>
      </c>
      <c r="K14" s="22">
        <f>'sales costs'!K29</f>
        <v>196162.5</v>
      </c>
      <c r="L14" s="22">
        <f>'sales costs'!L29</f>
        <v>196162.5</v>
      </c>
      <c r="M14" s="22">
        <f>'sales costs'!M29</f>
        <v>196162.5</v>
      </c>
      <c r="N14" s="22">
        <f>'sales costs'!N29</f>
        <v>203193.75</v>
      </c>
      <c r="O14" s="22">
        <f>'sales costs'!O29</f>
        <v>203193.75</v>
      </c>
      <c r="P14" s="22">
        <f>'sales costs'!P29</f>
        <v>203193.75</v>
      </c>
      <c r="Q14" s="22">
        <f>'sales costs'!Q29</f>
        <v>206110.4167</v>
      </c>
      <c r="R14" s="22">
        <f>'sales costs'!R29</f>
        <v>206110.4167</v>
      </c>
      <c r="S14" s="22">
        <f>'sales costs'!S29</f>
        <v>206110.4167</v>
      </c>
      <c r="T14" s="22">
        <f>'sales costs'!T29</f>
        <v>206110.4167</v>
      </c>
      <c r="U14" s="22">
        <f>'sales costs'!U29</f>
        <v>206110.4167</v>
      </c>
      <c r="V14" s="22">
        <f>'sales costs'!V29</f>
        <v>207204.1667</v>
      </c>
      <c r="W14" s="22">
        <f>'sales costs'!W29</f>
        <v>207204.1667</v>
      </c>
      <c r="X14" s="22">
        <f>'sales costs'!X29</f>
        <v>208516.6667</v>
      </c>
      <c r="Y14" s="22">
        <f>'sales costs'!Y29</f>
        <v>208516.6667</v>
      </c>
    </row>
    <row r="15">
      <c r="A15" s="14" t="s">
        <v>146</v>
      </c>
      <c r="B15" s="22">
        <f>capital!B18</f>
        <v>0</v>
      </c>
      <c r="C15" s="22">
        <f>capital!C18</f>
        <v>0</v>
      </c>
      <c r="D15" s="22">
        <f>capital!D18</f>
        <v>0</v>
      </c>
      <c r="E15" s="22">
        <f>capital!E18</f>
        <v>0</v>
      </c>
      <c r="F15" s="22">
        <f>capital!F18</f>
        <v>0</v>
      </c>
      <c r="G15" s="22">
        <f>capital!G18</f>
        <v>352725</v>
      </c>
      <c r="H15" s="22">
        <f>capital!H18</f>
        <v>0</v>
      </c>
      <c r="I15" s="22">
        <f>capital!I18</f>
        <v>0</v>
      </c>
      <c r="J15" s="22">
        <f>capital!J18</f>
        <v>0</v>
      </c>
      <c r="K15" s="22">
        <f>capital!K18</f>
        <v>0</v>
      </c>
      <c r="L15" s="22">
        <f>capital!L18</f>
        <v>0</v>
      </c>
      <c r="M15" s="22">
        <f>capital!M18</f>
        <v>352725</v>
      </c>
      <c r="N15" s="22">
        <f>capital!N18</f>
        <v>0</v>
      </c>
      <c r="O15" s="22">
        <f>capital!O18</f>
        <v>0</v>
      </c>
      <c r="P15" s="22">
        <f>capital!P18</f>
        <v>0</v>
      </c>
      <c r="Q15" s="22">
        <f>capital!Q18</f>
        <v>0</v>
      </c>
      <c r="R15" s="22">
        <f>capital!R18</f>
        <v>0</v>
      </c>
      <c r="S15" s="22">
        <f>capital!S18</f>
        <v>352725</v>
      </c>
      <c r="T15" s="22">
        <f>capital!T18</f>
        <v>0</v>
      </c>
      <c r="U15" s="22">
        <f>capital!U18</f>
        <v>0</v>
      </c>
      <c r="V15" s="22">
        <f>capital!V18</f>
        <v>0</v>
      </c>
      <c r="W15" s="22">
        <f>capital!W18</f>
        <v>0</v>
      </c>
      <c r="X15" s="22">
        <f>capital!X18</f>
        <v>0</v>
      </c>
      <c r="Y15" s="22">
        <f>capital!Y18</f>
        <v>352725</v>
      </c>
    </row>
    <row r="16">
      <c r="A16" s="14" t="s">
        <v>55</v>
      </c>
      <c r="B16" s="21">
        <f t="shared" ref="B16:Y16" si="2">SUM(B9:B15)</f>
        <v>756024.75</v>
      </c>
      <c r="C16" s="21">
        <f t="shared" si="2"/>
        <v>306024.75</v>
      </c>
      <c r="D16" s="21">
        <f t="shared" si="2"/>
        <v>2754036</v>
      </c>
      <c r="E16" s="21">
        <f t="shared" si="2"/>
        <v>309306</v>
      </c>
      <c r="F16" s="21">
        <f t="shared" si="2"/>
        <v>313243.5</v>
      </c>
      <c r="G16" s="21">
        <f t="shared" si="2"/>
        <v>3110698.5</v>
      </c>
      <c r="H16" s="21">
        <f t="shared" si="2"/>
        <v>313243.5</v>
      </c>
      <c r="I16" s="21">
        <f t="shared" si="2"/>
        <v>313243.5</v>
      </c>
      <c r="J16" s="21">
        <f t="shared" si="2"/>
        <v>2757973.5</v>
      </c>
      <c r="K16" s="21">
        <f t="shared" si="2"/>
        <v>313243.5</v>
      </c>
      <c r="L16" s="21">
        <f t="shared" si="2"/>
        <v>313243.5</v>
      </c>
      <c r="M16" s="21">
        <f t="shared" si="2"/>
        <v>3110698.5</v>
      </c>
      <c r="N16" s="21">
        <f t="shared" si="2"/>
        <v>2792149.75</v>
      </c>
      <c r="O16" s="21">
        <f t="shared" si="2"/>
        <v>292149.75</v>
      </c>
      <c r="P16" s="21">
        <f t="shared" si="2"/>
        <v>2736879.75</v>
      </c>
      <c r="Q16" s="21">
        <f t="shared" si="2"/>
        <v>515066.4167</v>
      </c>
      <c r="R16" s="21">
        <f t="shared" si="2"/>
        <v>295066.4167</v>
      </c>
      <c r="S16" s="21">
        <f t="shared" si="2"/>
        <v>3092521.417</v>
      </c>
      <c r="T16" s="21">
        <f t="shared" si="2"/>
        <v>295066.4167</v>
      </c>
      <c r="U16" s="21">
        <f t="shared" si="2"/>
        <v>295066.4167</v>
      </c>
      <c r="V16" s="21">
        <f t="shared" si="2"/>
        <v>3236515.167</v>
      </c>
      <c r="W16" s="21">
        <f t="shared" si="2"/>
        <v>291785.1667</v>
      </c>
      <c r="X16" s="21">
        <f t="shared" si="2"/>
        <v>887847.6667</v>
      </c>
      <c r="Y16" s="21">
        <f t="shared" si="2"/>
        <v>3085302.667</v>
      </c>
    </row>
    <row r="17">
      <c r="A17" s="13"/>
    </row>
    <row r="18">
      <c r="A18" s="13" t="s">
        <v>147</v>
      </c>
      <c r="B18" s="21">
        <f t="shared" ref="B18:Y18" si="3">B6-B16</f>
        <v>1953008.25</v>
      </c>
      <c r="C18" s="21">
        <f t="shared" si="3"/>
        <v>1334320.25</v>
      </c>
      <c r="D18" s="21">
        <f t="shared" si="3"/>
        <v>-613691</v>
      </c>
      <c r="E18" s="21">
        <f t="shared" si="3"/>
        <v>1331039</v>
      </c>
      <c r="F18" s="21">
        <f t="shared" si="3"/>
        <v>1927101.5</v>
      </c>
      <c r="G18" s="21">
        <f t="shared" si="3"/>
        <v>-1168347.5</v>
      </c>
      <c r="H18" s="21">
        <f t="shared" si="3"/>
        <v>1327101.5</v>
      </c>
      <c r="I18" s="21">
        <f t="shared" si="3"/>
        <v>1327101.5</v>
      </c>
      <c r="J18" s="21">
        <f t="shared" si="3"/>
        <v>-1117628.5</v>
      </c>
      <c r="K18" s="21">
        <f t="shared" si="3"/>
        <v>1327101.5</v>
      </c>
      <c r="L18" s="21">
        <f t="shared" si="3"/>
        <v>1327101.5</v>
      </c>
      <c r="M18" s="21">
        <f t="shared" si="3"/>
        <v>-1470353.5</v>
      </c>
      <c r="N18" s="21">
        <f t="shared" si="3"/>
        <v>-1151804.75</v>
      </c>
      <c r="O18" s="21">
        <f t="shared" si="3"/>
        <v>1348195.25</v>
      </c>
      <c r="P18" s="21">
        <f t="shared" si="3"/>
        <v>-1096534.75</v>
      </c>
      <c r="Q18" s="21">
        <f t="shared" si="3"/>
        <v>1125278.583</v>
      </c>
      <c r="R18" s="21">
        <f t="shared" si="3"/>
        <v>1345278.583</v>
      </c>
      <c r="S18" s="21">
        <f t="shared" si="3"/>
        <v>-1452176.417</v>
      </c>
      <c r="T18" s="21">
        <f t="shared" si="3"/>
        <v>1345278.583</v>
      </c>
      <c r="U18" s="21">
        <f t="shared" si="3"/>
        <v>1345278.583</v>
      </c>
      <c r="V18" s="21">
        <f t="shared" si="3"/>
        <v>-1596170.167</v>
      </c>
      <c r="W18" s="21">
        <f t="shared" si="3"/>
        <v>1348559.833</v>
      </c>
      <c r="X18" s="21">
        <f t="shared" si="3"/>
        <v>752497.3333</v>
      </c>
      <c r="Y18" s="21">
        <f t="shared" si="3"/>
        <v>-1444957.667</v>
      </c>
    </row>
    <row r="19">
      <c r="A19" s="2"/>
    </row>
    <row r="20">
      <c r="A20" s="13" t="s">
        <v>148</v>
      </c>
    </row>
    <row r="21">
      <c r="A21" s="2" t="s">
        <v>149</v>
      </c>
      <c r="B21" s="20">
        <v>0.0</v>
      </c>
      <c r="C21" s="21">
        <f t="shared" ref="C21:Y21" si="4">B23</f>
        <v>1953008.25</v>
      </c>
      <c r="D21" s="21">
        <f t="shared" si="4"/>
        <v>3287328.5</v>
      </c>
      <c r="E21" s="21">
        <f t="shared" si="4"/>
        <v>2673637.5</v>
      </c>
      <c r="F21" s="21">
        <f t="shared" si="4"/>
        <v>4004676.5</v>
      </c>
      <c r="G21" s="21">
        <f t="shared" si="4"/>
        <v>5931778</v>
      </c>
      <c r="H21" s="21">
        <f t="shared" si="4"/>
        <v>4763430.5</v>
      </c>
      <c r="I21" s="21">
        <f t="shared" si="4"/>
        <v>6090532</v>
      </c>
      <c r="J21" s="21">
        <f t="shared" si="4"/>
        <v>7417633.5</v>
      </c>
      <c r="K21" s="21">
        <f t="shared" si="4"/>
        <v>6300005</v>
      </c>
      <c r="L21" s="21">
        <f t="shared" si="4"/>
        <v>7627106.5</v>
      </c>
      <c r="M21" s="21">
        <f t="shared" si="4"/>
        <v>8954208</v>
      </c>
      <c r="N21" s="21">
        <f t="shared" si="4"/>
        <v>7483854.5</v>
      </c>
      <c r="O21" s="21">
        <f t="shared" si="4"/>
        <v>6332049.75</v>
      </c>
      <c r="P21" s="21">
        <f t="shared" si="4"/>
        <v>7680245</v>
      </c>
      <c r="Q21" s="21">
        <f t="shared" si="4"/>
        <v>6583710.25</v>
      </c>
      <c r="R21" s="21">
        <f t="shared" si="4"/>
        <v>7708988.833</v>
      </c>
      <c r="S21" s="21">
        <f t="shared" si="4"/>
        <v>9054267.417</v>
      </c>
      <c r="T21" s="21">
        <f t="shared" si="4"/>
        <v>7602091</v>
      </c>
      <c r="U21" s="21">
        <f t="shared" si="4"/>
        <v>8947369.583</v>
      </c>
      <c r="V21" s="21">
        <f t="shared" si="4"/>
        <v>10292648.17</v>
      </c>
      <c r="W21" s="21">
        <f t="shared" si="4"/>
        <v>8696478</v>
      </c>
      <c r="X21" s="21">
        <f t="shared" si="4"/>
        <v>10045037.83</v>
      </c>
      <c r="Y21" s="21">
        <f t="shared" si="4"/>
        <v>10797535.17</v>
      </c>
    </row>
    <row r="22">
      <c r="A22" s="2" t="s">
        <v>147</v>
      </c>
      <c r="B22" s="21">
        <f t="shared" ref="B22:Y22" si="5">B18</f>
        <v>1953008.25</v>
      </c>
      <c r="C22" s="21">
        <f t="shared" si="5"/>
        <v>1334320.25</v>
      </c>
      <c r="D22" s="21">
        <f t="shared" si="5"/>
        <v>-613691</v>
      </c>
      <c r="E22" s="21">
        <f t="shared" si="5"/>
        <v>1331039</v>
      </c>
      <c r="F22" s="21">
        <f t="shared" si="5"/>
        <v>1927101.5</v>
      </c>
      <c r="G22" s="21">
        <f t="shared" si="5"/>
        <v>-1168347.5</v>
      </c>
      <c r="H22" s="21">
        <f t="shared" si="5"/>
        <v>1327101.5</v>
      </c>
      <c r="I22" s="21">
        <f t="shared" si="5"/>
        <v>1327101.5</v>
      </c>
      <c r="J22" s="21">
        <f t="shared" si="5"/>
        <v>-1117628.5</v>
      </c>
      <c r="K22" s="21">
        <f t="shared" si="5"/>
        <v>1327101.5</v>
      </c>
      <c r="L22" s="21">
        <f t="shared" si="5"/>
        <v>1327101.5</v>
      </c>
      <c r="M22" s="21">
        <f t="shared" si="5"/>
        <v>-1470353.5</v>
      </c>
      <c r="N22" s="21">
        <f t="shared" si="5"/>
        <v>-1151804.75</v>
      </c>
      <c r="O22" s="21">
        <f t="shared" si="5"/>
        <v>1348195.25</v>
      </c>
      <c r="P22" s="21">
        <f t="shared" si="5"/>
        <v>-1096534.75</v>
      </c>
      <c r="Q22" s="21">
        <f t="shared" si="5"/>
        <v>1125278.583</v>
      </c>
      <c r="R22" s="21">
        <f t="shared" si="5"/>
        <v>1345278.583</v>
      </c>
      <c r="S22" s="21">
        <f t="shared" si="5"/>
        <v>-1452176.417</v>
      </c>
      <c r="T22" s="21">
        <f t="shared" si="5"/>
        <v>1345278.583</v>
      </c>
      <c r="U22" s="21">
        <f t="shared" si="5"/>
        <v>1345278.583</v>
      </c>
      <c r="V22" s="21">
        <f t="shared" si="5"/>
        <v>-1596170.167</v>
      </c>
      <c r="W22" s="21">
        <f t="shared" si="5"/>
        <v>1348559.833</v>
      </c>
      <c r="X22" s="21">
        <f t="shared" si="5"/>
        <v>752497.3333</v>
      </c>
      <c r="Y22" s="21">
        <f t="shared" si="5"/>
        <v>-1444957.667</v>
      </c>
    </row>
    <row r="23">
      <c r="A23" s="2" t="s">
        <v>150</v>
      </c>
      <c r="B23" s="21">
        <f t="shared" ref="B23:Y23" si="6">B21+B22</f>
        <v>1953008.25</v>
      </c>
      <c r="C23" s="21">
        <f t="shared" si="6"/>
        <v>3287328.5</v>
      </c>
      <c r="D23" s="21">
        <f t="shared" si="6"/>
        <v>2673637.5</v>
      </c>
      <c r="E23" s="21">
        <f t="shared" si="6"/>
        <v>4004676.5</v>
      </c>
      <c r="F23" s="21">
        <f t="shared" si="6"/>
        <v>5931778</v>
      </c>
      <c r="G23" s="21">
        <f t="shared" si="6"/>
        <v>4763430.5</v>
      </c>
      <c r="H23" s="21">
        <f t="shared" si="6"/>
        <v>6090532</v>
      </c>
      <c r="I23" s="21">
        <f t="shared" si="6"/>
        <v>7417633.5</v>
      </c>
      <c r="J23" s="21">
        <f t="shared" si="6"/>
        <v>6300005</v>
      </c>
      <c r="K23" s="21">
        <f t="shared" si="6"/>
        <v>7627106.5</v>
      </c>
      <c r="L23" s="21">
        <f t="shared" si="6"/>
        <v>8954208</v>
      </c>
      <c r="M23" s="21">
        <f t="shared" si="6"/>
        <v>7483854.5</v>
      </c>
      <c r="N23" s="21">
        <f t="shared" si="6"/>
        <v>6332049.75</v>
      </c>
      <c r="O23" s="21">
        <f t="shared" si="6"/>
        <v>7680245</v>
      </c>
      <c r="P23" s="21">
        <f t="shared" si="6"/>
        <v>6583710.25</v>
      </c>
      <c r="Q23" s="21">
        <f t="shared" si="6"/>
        <v>7708988.833</v>
      </c>
      <c r="R23" s="21">
        <f t="shared" si="6"/>
        <v>9054267.417</v>
      </c>
      <c r="S23" s="21">
        <f t="shared" si="6"/>
        <v>7602091</v>
      </c>
      <c r="T23" s="21">
        <f t="shared" si="6"/>
        <v>8947369.583</v>
      </c>
      <c r="U23" s="21">
        <f t="shared" si="6"/>
        <v>10292648.17</v>
      </c>
      <c r="V23" s="21">
        <f t="shared" si="6"/>
        <v>8696478</v>
      </c>
      <c r="W23" s="21">
        <f t="shared" si="6"/>
        <v>10045037.83</v>
      </c>
      <c r="X23" s="21">
        <f t="shared" si="6"/>
        <v>10797535.17</v>
      </c>
      <c r="Y23" s="21">
        <f t="shared" si="6"/>
        <v>9352577.5</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63"/>
    <col customWidth="1" min="2" max="21" width="10.75"/>
    <col customWidth="1" min="22" max="22" width="9.38"/>
    <col customWidth="1" min="23" max="24" width="10.75"/>
    <col customWidth="1" min="25" max="25" width="8.38"/>
  </cols>
  <sheetData>
    <row r="1">
      <c r="A1" s="5"/>
      <c r="B1" s="11" t="s">
        <v>30</v>
      </c>
      <c r="C1" s="11" t="s">
        <v>31</v>
      </c>
      <c r="D1" s="11" t="s">
        <v>32</v>
      </c>
      <c r="E1" s="11" t="s">
        <v>33</v>
      </c>
      <c r="F1" s="11" t="s">
        <v>34</v>
      </c>
      <c r="G1" s="11" t="s">
        <v>35</v>
      </c>
      <c r="H1" s="11" t="s">
        <v>36</v>
      </c>
      <c r="I1" s="11" t="s">
        <v>37</v>
      </c>
      <c r="J1" s="11" t="s">
        <v>38</v>
      </c>
      <c r="K1" s="11" t="s">
        <v>39</v>
      </c>
      <c r="L1" s="11" t="s">
        <v>40</v>
      </c>
      <c r="M1" s="11" t="s">
        <v>41</v>
      </c>
      <c r="N1" s="11" t="s">
        <v>42</v>
      </c>
      <c r="O1" s="11" t="s">
        <v>43</v>
      </c>
      <c r="P1" s="11" t="s">
        <v>44</v>
      </c>
      <c r="Q1" s="11" t="s">
        <v>45</v>
      </c>
      <c r="R1" s="11" t="s">
        <v>46</v>
      </c>
      <c r="S1" s="11" t="s">
        <v>47</v>
      </c>
      <c r="T1" s="11" t="s">
        <v>48</v>
      </c>
      <c r="U1" s="11" t="s">
        <v>49</v>
      </c>
      <c r="V1" s="11" t="s">
        <v>50</v>
      </c>
      <c r="W1" s="11" t="s">
        <v>51</v>
      </c>
      <c r="X1" s="11" t="s">
        <v>52</v>
      </c>
      <c r="Y1" s="11" t="s">
        <v>53</v>
      </c>
    </row>
    <row r="2">
      <c r="A2" s="13" t="s">
        <v>151</v>
      </c>
    </row>
    <row r="3">
      <c r="A3" s="2" t="s">
        <v>148</v>
      </c>
      <c r="B3" s="21">
        <f>cash!B23</f>
        <v>1953008.25</v>
      </c>
      <c r="C3" s="21">
        <f>cash!C23</f>
        <v>3287328.5</v>
      </c>
      <c r="D3" s="21">
        <f>cash!D23</f>
        <v>2673637.5</v>
      </c>
      <c r="E3" s="21">
        <f>cash!E23</f>
        <v>4004676.5</v>
      </c>
      <c r="F3" s="21">
        <f>cash!F23</f>
        <v>5931778</v>
      </c>
      <c r="G3" s="21">
        <f>cash!G23</f>
        <v>4763430.5</v>
      </c>
      <c r="H3" s="21">
        <f>cash!H23</f>
        <v>6090532</v>
      </c>
      <c r="I3" s="21">
        <f>cash!I23</f>
        <v>7417633.5</v>
      </c>
      <c r="J3" s="21">
        <f>cash!J23</f>
        <v>6300005</v>
      </c>
      <c r="K3" s="21">
        <f>cash!K23</f>
        <v>7627106.5</v>
      </c>
      <c r="L3" s="21">
        <f>cash!L23</f>
        <v>8954208</v>
      </c>
      <c r="M3" s="21">
        <f>cash!M23</f>
        <v>7483854.5</v>
      </c>
      <c r="N3" s="21">
        <f>cash!N23</f>
        <v>6332049.75</v>
      </c>
      <c r="O3" s="21">
        <f>cash!O23</f>
        <v>7680245</v>
      </c>
      <c r="P3" s="21">
        <f>cash!P23</f>
        <v>6583710.25</v>
      </c>
      <c r="Q3" s="21">
        <f>cash!Q23</f>
        <v>7708988.833</v>
      </c>
      <c r="R3" s="21">
        <f>cash!R23</f>
        <v>9054267.417</v>
      </c>
      <c r="S3" s="21">
        <f>cash!S23</f>
        <v>7602091</v>
      </c>
      <c r="T3" s="21">
        <f>cash!T23</f>
        <v>8947369.583</v>
      </c>
      <c r="U3" s="21">
        <f>cash!U23</f>
        <v>10292648.17</v>
      </c>
      <c r="V3" s="21">
        <f>cash!V23</f>
        <v>8696478</v>
      </c>
      <c r="W3" s="21">
        <f>cash!W23</f>
        <v>10045037.83</v>
      </c>
      <c r="X3" s="21">
        <f>cash!X23</f>
        <v>10797535.17</v>
      </c>
      <c r="Y3" s="21">
        <f>cash!Y23</f>
        <v>9352577.5</v>
      </c>
    </row>
    <row r="4">
      <c r="A4" s="7" t="s">
        <v>83</v>
      </c>
      <c r="B4" s="21">
        <f>collection!B18</f>
        <v>1640345</v>
      </c>
      <c r="C4" s="21">
        <f>collection!C18</f>
        <v>1640345</v>
      </c>
      <c r="D4" s="21">
        <f>collection!D18</f>
        <v>1640345</v>
      </c>
      <c r="E4" s="21">
        <f>collection!E18</f>
        <v>1640345</v>
      </c>
      <c r="F4" s="21">
        <f>collection!F18</f>
        <v>1640345</v>
      </c>
      <c r="G4" s="21">
        <f>collection!G18</f>
        <v>1640345</v>
      </c>
      <c r="H4" s="21">
        <f>collection!H18</f>
        <v>1640345</v>
      </c>
      <c r="I4" s="21">
        <f>collection!I18</f>
        <v>1640345</v>
      </c>
      <c r="J4" s="21">
        <f>collection!J18</f>
        <v>1640345</v>
      </c>
      <c r="K4" s="21">
        <f>collection!K18</f>
        <v>1640345</v>
      </c>
      <c r="L4" s="21">
        <f>collection!L18</f>
        <v>1640345</v>
      </c>
      <c r="M4" s="21">
        <f>collection!M18</f>
        <v>1640345</v>
      </c>
      <c r="N4" s="21">
        <f>collection!N18</f>
        <v>1640345</v>
      </c>
      <c r="O4" s="21">
        <f>collection!O18</f>
        <v>1640345</v>
      </c>
      <c r="P4" s="21">
        <f>collection!P18</f>
        <v>1640345</v>
      </c>
      <c r="Q4" s="21">
        <f>collection!Q18</f>
        <v>1640345</v>
      </c>
      <c r="R4" s="21">
        <f>collection!R18</f>
        <v>1640345</v>
      </c>
      <c r="S4" s="21">
        <f>collection!S18</f>
        <v>1640345</v>
      </c>
      <c r="T4" s="21">
        <f>collection!T18</f>
        <v>1640345</v>
      </c>
      <c r="U4" s="21">
        <f>collection!U18</f>
        <v>1640345</v>
      </c>
      <c r="V4" s="21">
        <f>collection!V18</f>
        <v>1640345</v>
      </c>
      <c r="W4" s="21">
        <f>collection!W18</f>
        <v>1640345</v>
      </c>
      <c r="X4" s="21">
        <f>collection!X18</f>
        <v>1640345</v>
      </c>
      <c r="Y4" s="21">
        <f>collection!Y18</f>
        <v>1640345</v>
      </c>
    </row>
    <row r="5">
      <c r="A5" s="7" t="s">
        <v>152</v>
      </c>
      <c r="B5" s="22">
        <f>stocks!B18</f>
        <v>106296</v>
      </c>
      <c r="C5" s="22">
        <f>stocks!C18</f>
        <v>212592</v>
      </c>
      <c r="D5" s="22">
        <f>stocks!D18</f>
        <v>318888</v>
      </c>
      <c r="E5" s="22">
        <f>stocks!E18</f>
        <v>425184</v>
      </c>
      <c r="F5" s="22">
        <f>stocks!F18</f>
        <v>531480</v>
      </c>
      <c r="G5" s="22">
        <f>stocks!G18</f>
        <v>637776</v>
      </c>
      <c r="H5" s="22">
        <f>stocks!H18</f>
        <v>744072</v>
      </c>
      <c r="I5" s="22">
        <f>stocks!I18</f>
        <v>850368</v>
      </c>
      <c r="J5" s="22">
        <f>stocks!J18</f>
        <v>956664</v>
      </c>
      <c r="K5" s="22">
        <f>stocks!K18</f>
        <v>1062960</v>
      </c>
      <c r="L5" s="22">
        <f>stocks!L18</f>
        <v>1169256</v>
      </c>
      <c r="M5" s="22">
        <f>stocks!M18</f>
        <v>1275552</v>
      </c>
      <c r="N5" s="22">
        <f>stocks!N18</f>
        <v>1381848</v>
      </c>
      <c r="O5" s="22">
        <f>stocks!O18</f>
        <v>1488144</v>
      </c>
      <c r="P5" s="22">
        <f>stocks!P18</f>
        <v>1594440</v>
      </c>
      <c r="Q5" s="22">
        <f>stocks!Q18</f>
        <v>1700736</v>
      </c>
      <c r="R5" s="22">
        <f>stocks!R18</f>
        <v>1807032</v>
      </c>
      <c r="S5" s="22">
        <f>stocks!S18</f>
        <v>1913328</v>
      </c>
      <c r="T5" s="22">
        <f>stocks!T18</f>
        <v>2019624</v>
      </c>
      <c r="U5" s="22">
        <f>stocks!U18</f>
        <v>2125920</v>
      </c>
      <c r="V5" s="22">
        <f>stocks!V18</f>
        <v>2232216</v>
      </c>
      <c r="W5" s="22">
        <f>stocks!W18</f>
        <v>2338512</v>
      </c>
      <c r="X5" s="22">
        <f>stocks!X18</f>
        <v>2444808</v>
      </c>
      <c r="Y5" s="22">
        <f>stocks!Y18</f>
        <v>2551104</v>
      </c>
    </row>
    <row r="6">
      <c r="A6" s="7" t="s">
        <v>153</v>
      </c>
      <c r="B6" s="20">
        <f>'fixed asset balances'!B24-'depreciation '!B24</f>
        <v>420000</v>
      </c>
      <c r="C6" s="20">
        <f>'fixed asset balances'!C24-'depreciation '!C24</f>
        <v>390000</v>
      </c>
      <c r="D6" s="20">
        <f>'fixed asset balances'!D24-'depreciation '!D24</f>
        <v>360000</v>
      </c>
      <c r="E6" s="20">
        <f>'fixed asset balances'!E24-'depreciation '!E24</f>
        <v>330000</v>
      </c>
      <c r="F6" s="20">
        <f>'fixed asset balances'!F24-'depreciation '!F24</f>
        <v>300000</v>
      </c>
      <c r="G6" s="20">
        <f>'fixed asset balances'!G24-'depreciation '!G24</f>
        <v>270000</v>
      </c>
      <c r="H6" s="20">
        <f>'fixed asset balances'!H24-'depreciation '!H24</f>
        <v>240000</v>
      </c>
      <c r="I6" s="20">
        <f>'fixed asset balances'!I24-'depreciation '!I24</f>
        <v>210000</v>
      </c>
      <c r="J6" s="20">
        <f>'fixed asset balances'!J24-'depreciation '!J24</f>
        <v>180000</v>
      </c>
      <c r="K6" s="20">
        <f>'fixed asset balances'!K24-'depreciation '!K24</f>
        <v>150000</v>
      </c>
      <c r="L6" s="20">
        <f>'fixed asset balances'!L24-'depreciation '!L24</f>
        <v>120000</v>
      </c>
      <c r="M6" s="20">
        <f>'fixed asset balances'!M24-'depreciation '!M24</f>
        <v>90000</v>
      </c>
      <c r="N6" s="20">
        <f>'fixed asset balances'!N24-'depreciation '!N24</f>
        <v>60000</v>
      </c>
      <c r="O6" s="20">
        <f>'fixed asset balances'!O24-'depreciation '!O24</f>
        <v>30000</v>
      </c>
      <c r="P6" s="20">
        <f>'fixed asset balances'!P24-'depreciation '!P24</f>
        <v>0</v>
      </c>
      <c r="Q6" s="20">
        <f>'fixed asset balances'!Q24-'depreciation '!Q24</f>
        <v>201666.6667</v>
      </c>
      <c r="R6" s="20">
        <f>'fixed asset balances'!R24-'depreciation '!R24</f>
        <v>183333.3333</v>
      </c>
      <c r="S6" s="20">
        <f>'fixed asset balances'!S24-'depreciation '!S24</f>
        <v>165000</v>
      </c>
      <c r="T6" s="20">
        <f>'fixed asset balances'!T24-'depreciation '!T24</f>
        <v>146666.6667</v>
      </c>
      <c r="U6" s="20">
        <f>'fixed asset balances'!U24-'depreciation '!U24</f>
        <v>128333.3333</v>
      </c>
      <c r="V6" s="20">
        <f>'fixed asset balances'!V24-'depreciation '!V24</f>
        <v>110000</v>
      </c>
      <c r="W6" s="20">
        <f>'fixed asset balances'!W24-'depreciation '!W24</f>
        <v>91666.66667</v>
      </c>
      <c r="X6" s="20">
        <f>'fixed asset balances'!X24-'depreciation '!X24</f>
        <v>73333.33333</v>
      </c>
      <c r="Y6" s="20">
        <f>'fixed asset balances'!Y24-'depreciation '!Y24</f>
        <v>55000</v>
      </c>
    </row>
    <row r="7">
      <c r="A7" s="13" t="s">
        <v>154</v>
      </c>
      <c r="B7" s="21">
        <f t="shared" ref="B7:Y7" si="1">SUM(B3:B6)</f>
        <v>4119649.25</v>
      </c>
      <c r="C7" s="21">
        <f t="shared" si="1"/>
        <v>5530265.5</v>
      </c>
      <c r="D7" s="21">
        <f t="shared" si="1"/>
        <v>4992870.5</v>
      </c>
      <c r="E7" s="21">
        <f t="shared" si="1"/>
        <v>6400205.5</v>
      </c>
      <c r="F7" s="21">
        <f t="shared" si="1"/>
        <v>8403603</v>
      </c>
      <c r="G7" s="21">
        <f t="shared" si="1"/>
        <v>7311551.5</v>
      </c>
      <c r="H7" s="21">
        <f t="shared" si="1"/>
        <v>8714949</v>
      </c>
      <c r="I7" s="21">
        <f t="shared" si="1"/>
        <v>10118346.5</v>
      </c>
      <c r="J7" s="21">
        <f t="shared" si="1"/>
        <v>9077014</v>
      </c>
      <c r="K7" s="21">
        <f t="shared" si="1"/>
        <v>10480411.5</v>
      </c>
      <c r="L7" s="21">
        <f t="shared" si="1"/>
        <v>11883809</v>
      </c>
      <c r="M7" s="21">
        <f t="shared" si="1"/>
        <v>10489751.5</v>
      </c>
      <c r="N7" s="21">
        <f t="shared" si="1"/>
        <v>9414242.75</v>
      </c>
      <c r="O7" s="21">
        <f t="shared" si="1"/>
        <v>10838734</v>
      </c>
      <c r="P7" s="21">
        <f t="shared" si="1"/>
        <v>9818495.25</v>
      </c>
      <c r="Q7" s="21">
        <f t="shared" si="1"/>
        <v>11251736.5</v>
      </c>
      <c r="R7" s="21">
        <f t="shared" si="1"/>
        <v>12684977.75</v>
      </c>
      <c r="S7" s="21">
        <f t="shared" si="1"/>
        <v>11320764</v>
      </c>
      <c r="T7" s="21">
        <f t="shared" si="1"/>
        <v>12754005.25</v>
      </c>
      <c r="U7" s="21">
        <f t="shared" si="1"/>
        <v>14187246.5</v>
      </c>
      <c r="V7" s="21">
        <f t="shared" si="1"/>
        <v>12679039</v>
      </c>
      <c r="W7" s="21">
        <f t="shared" si="1"/>
        <v>14115561.5</v>
      </c>
      <c r="X7" s="21">
        <f t="shared" si="1"/>
        <v>14956021.5</v>
      </c>
      <c r="Y7" s="21">
        <f t="shared" si="1"/>
        <v>13599026.5</v>
      </c>
    </row>
    <row r="8">
      <c r="A8" s="2"/>
    </row>
    <row r="9">
      <c r="A9" s="13" t="s">
        <v>155</v>
      </c>
    </row>
    <row r="10">
      <c r="A10" s="7" t="s">
        <v>156</v>
      </c>
      <c r="B10" s="21">
        <f>purchases!B18</f>
        <v>814910</v>
      </c>
      <c r="C10" s="21">
        <f>purchases!C18</f>
        <v>1629820</v>
      </c>
      <c r="D10" s="21">
        <f>purchases!D18</f>
        <v>0</v>
      </c>
      <c r="E10" s="21">
        <f>purchases!E18</f>
        <v>814910</v>
      </c>
      <c r="F10" s="21">
        <f>purchases!F18</f>
        <v>1629820</v>
      </c>
      <c r="G10" s="21">
        <f>purchases!G18</f>
        <v>0</v>
      </c>
      <c r="H10" s="21">
        <f>purchases!H18</f>
        <v>814910</v>
      </c>
      <c r="I10" s="21">
        <f>purchases!I18</f>
        <v>1629820</v>
      </c>
      <c r="J10" s="21">
        <f>purchases!J18</f>
        <v>0</v>
      </c>
      <c r="K10" s="21">
        <f>purchases!K18</f>
        <v>814910</v>
      </c>
      <c r="L10" s="21">
        <f>purchases!L18</f>
        <v>1629820</v>
      </c>
      <c r="M10" s="21">
        <f>purchases!M18</f>
        <v>0</v>
      </c>
      <c r="N10" s="21">
        <f>purchases!N18</f>
        <v>814910</v>
      </c>
      <c r="O10" s="21">
        <f>purchases!O18</f>
        <v>1629820</v>
      </c>
      <c r="P10" s="21">
        <f>purchases!P18</f>
        <v>0</v>
      </c>
      <c r="Q10" s="21">
        <f>purchases!Q18</f>
        <v>814910</v>
      </c>
      <c r="R10" s="21">
        <f>purchases!R18</f>
        <v>1629820</v>
      </c>
      <c r="S10" s="21">
        <f>purchases!S18</f>
        <v>0</v>
      </c>
      <c r="T10" s="21">
        <f>purchases!T18</f>
        <v>814910</v>
      </c>
      <c r="U10" s="21">
        <f>purchases!U18</f>
        <v>1629820</v>
      </c>
      <c r="V10" s="21">
        <f>purchases!V18</f>
        <v>0</v>
      </c>
      <c r="W10" s="21">
        <f>purchases!W18</f>
        <v>814910</v>
      </c>
      <c r="X10" s="21">
        <f>purchases!X18</f>
        <v>1629820</v>
      </c>
      <c r="Y10" s="21">
        <f>purchases!Y18</f>
        <v>0</v>
      </c>
    </row>
    <row r="11">
      <c r="A11" s="7" t="s">
        <v>157</v>
      </c>
      <c r="B11" s="19">
        <f>'loan and interest'!B24</f>
        <v>2500000</v>
      </c>
      <c r="C11" s="19">
        <f>'loan and interest'!C24</f>
        <v>2500000</v>
      </c>
      <c r="D11" s="19">
        <f>'loan and interest'!D24</f>
        <v>3000000</v>
      </c>
      <c r="E11" s="19">
        <f>'loan and interest'!E24</f>
        <v>3000000</v>
      </c>
      <c r="F11" s="19">
        <f>'loan and interest'!F24</f>
        <v>3600000</v>
      </c>
      <c r="G11" s="19">
        <f>'loan and interest'!G24</f>
        <v>3600000</v>
      </c>
      <c r="H11" s="19">
        <f>'loan and interest'!H24</f>
        <v>3600000</v>
      </c>
      <c r="I11" s="19">
        <f>'loan and interest'!I24</f>
        <v>3600000</v>
      </c>
      <c r="J11" s="19">
        <f>'loan and interest'!J24</f>
        <v>3600000</v>
      </c>
      <c r="K11" s="19">
        <f>'loan and interest'!K24</f>
        <v>3600000</v>
      </c>
      <c r="L11" s="19">
        <f>'loan and interest'!L24</f>
        <v>3600000</v>
      </c>
      <c r="M11" s="19">
        <f>'loan and interest'!M24</f>
        <v>3600000</v>
      </c>
      <c r="N11" s="19">
        <f>'loan and interest'!N24</f>
        <v>1100000</v>
      </c>
      <c r="O11" s="19">
        <f>'loan and interest'!O24</f>
        <v>1100000</v>
      </c>
      <c r="P11" s="19">
        <f>'loan and interest'!P24</f>
        <v>1100000</v>
      </c>
      <c r="Q11" s="19">
        <f>'loan and interest'!Q24</f>
        <v>1100000</v>
      </c>
      <c r="R11" s="19">
        <f>'loan and interest'!R24</f>
        <v>1100000</v>
      </c>
      <c r="S11" s="19">
        <f>'loan and interest'!S24</f>
        <v>1100000</v>
      </c>
      <c r="T11" s="19">
        <f>'loan and interest'!T24</f>
        <v>1100000</v>
      </c>
      <c r="U11" s="19">
        <f>'loan and interest'!U24</f>
        <v>1100000</v>
      </c>
      <c r="V11" s="19">
        <f>'loan and interest'!V24</f>
        <v>600000</v>
      </c>
      <c r="W11" s="19">
        <f>'loan and interest'!W24</f>
        <v>600000</v>
      </c>
      <c r="X11" s="19">
        <f>'loan and interest'!X24</f>
        <v>0</v>
      </c>
      <c r="Y11" s="19">
        <f>'loan and interest'!Y24</f>
        <v>0</v>
      </c>
    </row>
    <row r="12">
      <c r="A12" s="13" t="s">
        <v>158</v>
      </c>
      <c r="B12" s="23">
        <f t="shared" ref="B12:Y12" si="2">B10+B11</f>
        <v>3314910</v>
      </c>
      <c r="C12" s="23">
        <f t="shared" si="2"/>
        <v>4129820</v>
      </c>
      <c r="D12" s="23">
        <f t="shared" si="2"/>
        <v>3000000</v>
      </c>
      <c r="E12" s="23">
        <f t="shared" si="2"/>
        <v>3814910</v>
      </c>
      <c r="F12" s="23">
        <f t="shared" si="2"/>
        <v>5229820</v>
      </c>
      <c r="G12" s="23">
        <f t="shared" si="2"/>
        <v>3600000</v>
      </c>
      <c r="H12" s="23">
        <f t="shared" si="2"/>
        <v>4414910</v>
      </c>
      <c r="I12" s="23">
        <f t="shared" si="2"/>
        <v>5229820</v>
      </c>
      <c r="J12" s="23">
        <f t="shared" si="2"/>
        <v>3600000</v>
      </c>
      <c r="K12" s="23">
        <f t="shared" si="2"/>
        <v>4414910</v>
      </c>
      <c r="L12" s="23">
        <f t="shared" si="2"/>
        <v>5229820</v>
      </c>
      <c r="M12" s="23">
        <f t="shared" si="2"/>
        <v>3600000</v>
      </c>
      <c r="N12" s="23">
        <f t="shared" si="2"/>
        <v>1914910</v>
      </c>
      <c r="O12" s="23">
        <f t="shared" si="2"/>
        <v>2729820</v>
      </c>
      <c r="P12" s="23">
        <f t="shared" si="2"/>
        <v>1100000</v>
      </c>
      <c r="Q12" s="23">
        <f t="shared" si="2"/>
        <v>1914910</v>
      </c>
      <c r="R12" s="23">
        <f t="shared" si="2"/>
        <v>2729820</v>
      </c>
      <c r="S12" s="23">
        <f t="shared" si="2"/>
        <v>1100000</v>
      </c>
      <c r="T12" s="23">
        <f t="shared" si="2"/>
        <v>1914910</v>
      </c>
      <c r="U12" s="23">
        <f t="shared" si="2"/>
        <v>2729820</v>
      </c>
      <c r="V12" s="23">
        <f t="shared" si="2"/>
        <v>600000</v>
      </c>
      <c r="W12" s="23">
        <f t="shared" si="2"/>
        <v>1414910</v>
      </c>
      <c r="X12" s="23">
        <f t="shared" si="2"/>
        <v>1629820</v>
      </c>
      <c r="Y12" s="23">
        <f t="shared" si="2"/>
        <v>0</v>
      </c>
    </row>
    <row r="13">
      <c r="A13" s="2"/>
    </row>
    <row r="14">
      <c r="A14" s="13" t="s">
        <v>159</v>
      </c>
      <c r="B14" s="21">
        <f t="shared" ref="B14:Y14" si="3">B7-B12</f>
        <v>804739.25</v>
      </c>
      <c r="C14" s="21">
        <f t="shared" si="3"/>
        <v>1400445.5</v>
      </c>
      <c r="D14" s="21">
        <f t="shared" si="3"/>
        <v>1992870.5</v>
      </c>
      <c r="E14" s="21">
        <f t="shared" si="3"/>
        <v>2585295.5</v>
      </c>
      <c r="F14" s="21">
        <f t="shared" si="3"/>
        <v>3173783</v>
      </c>
      <c r="G14" s="21">
        <f t="shared" si="3"/>
        <v>3711551.5</v>
      </c>
      <c r="H14" s="21">
        <f t="shared" si="3"/>
        <v>4300039</v>
      </c>
      <c r="I14" s="21">
        <f t="shared" si="3"/>
        <v>4888526.5</v>
      </c>
      <c r="J14" s="21">
        <f t="shared" si="3"/>
        <v>5477014</v>
      </c>
      <c r="K14" s="21">
        <f t="shared" si="3"/>
        <v>6065501.5</v>
      </c>
      <c r="L14" s="21">
        <f t="shared" si="3"/>
        <v>6653989</v>
      </c>
      <c r="M14" s="21">
        <f t="shared" si="3"/>
        <v>6889751.5</v>
      </c>
      <c r="N14" s="21">
        <f t="shared" si="3"/>
        <v>7499332.75</v>
      </c>
      <c r="O14" s="21">
        <f t="shared" si="3"/>
        <v>8108914</v>
      </c>
      <c r="P14" s="21">
        <f t="shared" si="3"/>
        <v>8718495.25</v>
      </c>
      <c r="Q14" s="21">
        <f t="shared" si="3"/>
        <v>9336826.5</v>
      </c>
      <c r="R14" s="21">
        <f t="shared" si="3"/>
        <v>9955157.75</v>
      </c>
      <c r="S14" s="21">
        <f t="shared" si="3"/>
        <v>10220764</v>
      </c>
      <c r="T14" s="21">
        <f t="shared" si="3"/>
        <v>10839095.25</v>
      </c>
      <c r="U14" s="21">
        <f t="shared" si="3"/>
        <v>11457426.5</v>
      </c>
      <c r="V14" s="21">
        <f t="shared" si="3"/>
        <v>12079039</v>
      </c>
      <c r="W14" s="21">
        <f t="shared" si="3"/>
        <v>12700651.5</v>
      </c>
      <c r="X14" s="21">
        <f t="shared" si="3"/>
        <v>13326201.5</v>
      </c>
      <c r="Y14" s="21">
        <f t="shared" si="3"/>
        <v>13599026.5</v>
      </c>
    </row>
    <row r="15">
      <c r="A15" s="2"/>
    </row>
    <row r="16">
      <c r="A16" s="14" t="s">
        <v>160</v>
      </c>
      <c r="B16" s="20"/>
    </row>
    <row r="17">
      <c r="A17" s="7" t="s">
        <v>161</v>
      </c>
      <c r="B17" s="20">
        <f>capital!B14</f>
        <v>209033</v>
      </c>
      <c r="C17" s="20">
        <f>capital!C14</f>
        <v>209033</v>
      </c>
      <c r="D17" s="20">
        <f>capital!D14</f>
        <v>209033</v>
      </c>
      <c r="E17" s="20">
        <f>capital!E14</f>
        <v>209033</v>
      </c>
      <c r="F17" s="20">
        <f>capital!F14</f>
        <v>209033</v>
      </c>
      <c r="G17" s="20">
        <f>capital!G14</f>
        <v>511039</v>
      </c>
      <c r="H17" s="20">
        <f>capital!H14</f>
        <v>511039</v>
      </c>
      <c r="I17" s="20">
        <f>capital!I14</f>
        <v>511039</v>
      </c>
      <c r="J17" s="20">
        <f>capital!J14</f>
        <v>511039</v>
      </c>
      <c r="K17" s="20">
        <f>capital!K14</f>
        <v>511039</v>
      </c>
      <c r="L17" s="20">
        <f>capital!L14</f>
        <v>511039</v>
      </c>
      <c r="M17" s="20">
        <f>capital!M14</f>
        <v>511039</v>
      </c>
      <c r="N17" s="20">
        <f>capital!N14</f>
        <v>511039</v>
      </c>
      <c r="O17" s="20">
        <f>capital!O14</f>
        <v>511039</v>
      </c>
      <c r="P17" s="20">
        <f>capital!P14</f>
        <v>511039</v>
      </c>
      <c r="Q17" s="20">
        <f>capital!Q14</f>
        <v>511039</v>
      </c>
      <c r="R17" s="20">
        <f>capital!R14</f>
        <v>511039</v>
      </c>
      <c r="S17" s="20">
        <f>capital!S14</f>
        <v>511039</v>
      </c>
      <c r="T17" s="20">
        <f>capital!T14</f>
        <v>511039</v>
      </c>
      <c r="U17" s="20">
        <f>capital!U14</f>
        <v>511039</v>
      </c>
      <c r="V17" s="20">
        <f>capital!V14</f>
        <v>511039</v>
      </c>
      <c r="W17" s="20">
        <f>capital!W14</f>
        <v>511039</v>
      </c>
      <c r="X17" s="20">
        <f>capital!X14</f>
        <v>511039</v>
      </c>
      <c r="Y17" s="20">
        <f>capital!Y14</f>
        <v>511039</v>
      </c>
    </row>
    <row r="18">
      <c r="A18" s="14" t="s">
        <v>55</v>
      </c>
      <c r="B18" s="20">
        <f t="shared" ref="B18:Y18" si="4">SUM(B17)</f>
        <v>209033</v>
      </c>
      <c r="C18" s="20">
        <f t="shared" si="4"/>
        <v>209033</v>
      </c>
      <c r="D18" s="20">
        <f t="shared" si="4"/>
        <v>209033</v>
      </c>
      <c r="E18" s="20">
        <f t="shared" si="4"/>
        <v>209033</v>
      </c>
      <c r="F18" s="20">
        <f t="shared" si="4"/>
        <v>209033</v>
      </c>
      <c r="G18" s="20">
        <f t="shared" si="4"/>
        <v>511039</v>
      </c>
      <c r="H18" s="20">
        <f t="shared" si="4"/>
        <v>511039</v>
      </c>
      <c r="I18" s="20">
        <f t="shared" si="4"/>
        <v>511039</v>
      </c>
      <c r="J18" s="20">
        <f t="shared" si="4"/>
        <v>511039</v>
      </c>
      <c r="K18" s="20">
        <f t="shared" si="4"/>
        <v>511039</v>
      </c>
      <c r="L18" s="20">
        <f t="shared" si="4"/>
        <v>511039</v>
      </c>
      <c r="M18" s="20">
        <f t="shared" si="4"/>
        <v>511039</v>
      </c>
      <c r="N18" s="20">
        <f t="shared" si="4"/>
        <v>511039</v>
      </c>
      <c r="O18" s="20">
        <f t="shared" si="4"/>
        <v>511039</v>
      </c>
      <c r="P18" s="20">
        <f t="shared" si="4"/>
        <v>511039</v>
      </c>
      <c r="Q18" s="20">
        <f t="shared" si="4"/>
        <v>511039</v>
      </c>
      <c r="R18" s="20">
        <f t="shared" si="4"/>
        <v>511039</v>
      </c>
      <c r="S18" s="20">
        <f t="shared" si="4"/>
        <v>511039</v>
      </c>
      <c r="T18" s="20">
        <f t="shared" si="4"/>
        <v>511039</v>
      </c>
      <c r="U18" s="20">
        <f t="shared" si="4"/>
        <v>511039</v>
      </c>
      <c r="V18" s="20">
        <f t="shared" si="4"/>
        <v>511039</v>
      </c>
      <c r="W18" s="20">
        <f t="shared" si="4"/>
        <v>511039</v>
      </c>
      <c r="X18" s="20">
        <f t="shared" si="4"/>
        <v>511039</v>
      </c>
      <c r="Y18" s="20">
        <f t="shared" si="4"/>
        <v>511039</v>
      </c>
    </row>
    <row r="19">
      <c r="A19" s="2"/>
      <c r="B19" s="20"/>
    </row>
    <row r="20">
      <c r="A20" s="14" t="s">
        <v>162</v>
      </c>
      <c r="B20" s="20"/>
    </row>
    <row r="21">
      <c r="A21" s="2" t="s">
        <v>163</v>
      </c>
      <c r="B21" s="20">
        <v>0.0</v>
      </c>
      <c r="C21" s="21">
        <f t="shared" ref="C21:Y21" si="5">B24</f>
        <v>595706.25</v>
      </c>
      <c r="D21" s="21">
        <f t="shared" si="5"/>
        <v>1191412.5</v>
      </c>
      <c r="E21" s="21">
        <f t="shared" si="5"/>
        <v>1783837.5</v>
      </c>
      <c r="F21" s="21">
        <f t="shared" si="5"/>
        <v>2376262.5</v>
      </c>
      <c r="G21" s="21">
        <f t="shared" si="5"/>
        <v>2964750</v>
      </c>
      <c r="H21" s="21">
        <f t="shared" si="5"/>
        <v>3200512.5</v>
      </c>
      <c r="I21" s="21">
        <f t="shared" si="5"/>
        <v>3789000</v>
      </c>
      <c r="J21" s="21">
        <f t="shared" si="5"/>
        <v>4377487.5</v>
      </c>
      <c r="K21" s="21">
        <f t="shared" si="5"/>
        <v>4965975</v>
      </c>
      <c r="L21" s="21">
        <f t="shared" si="5"/>
        <v>5554462.5</v>
      </c>
      <c r="M21" s="21">
        <f t="shared" si="5"/>
        <v>6142950</v>
      </c>
      <c r="N21" s="21">
        <f t="shared" si="5"/>
        <v>6378712.5</v>
      </c>
      <c r="O21" s="21">
        <f t="shared" si="5"/>
        <v>6988293.75</v>
      </c>
      <c r="P21" s="21">
        <f t="shared" si="5"/>
        <v>7597875</v>
      </c>
      <c r="Q21" s="21">
        <f t="shared" si="5"/>
        <v>8207456.25</v>
      </c>
      <c r="R21" s="21">
        <f t="shared" si="5"/>
        <v>8825787.5</v>
      </c>
      <c r="S21" s="21">
        <f t="shared" si="5"/>
        <v>9444118.75</v>
      </c>
      <c r="T21" s="21">
        <f t="shared" si="5"/>
        <v>9709725</v>
      </c>
      <c r="U21" s="21">
        <f t="shared" si="5"/>
        <v>10328056.25</v>
      </c>
      <c r="V21" s="21">
        <f t="shared" si="5"/>
        <v>10946387.5</v>
      </c>
      <c r="W21" s="21">
        <f t="shared" si="5"/>
        <v>11568000</v>
      </c>
      <c r="X21" s="21">
        <f t="shared" si="5"/>
        <v>12189612.5</v>
      </c>
      <c r="Y21" s="21">
        <f t="shared" si="5"/>
        <v>12815162.5</v>
      </c>
    </row>
    <row r="22">
      <c r="A22" s="7" t="s">
        <v>164</v>
      </c>
      <c r="B22" s="21">
        <f>'sales costs'!B31</f>
        <v>595706.25</v>
      </c>
      <c r="C22" s="21">
        <f>'sales costs'!C31</f>
        <v>595706.25</v>
      </c>
      <c r="D22" s="21">
        <f>'sales costs'!D31</f>
        <v>592425</v>
      </c>
      <c r="E22" s="21">
        <f>'sales costs'!E31</f>
        <v>592425</v>
      </c>
      <c r="F22" s="21">
        <f>'sales costs'!F31</f>
        <v>588487.5</v>
      </c>
      <c r="G22" s="21">
        <f>'sales costs'!G31</f>
        <v>588487.5</v>
      </c>
      <c r="H22" s="21">
        <f>'sales costs'!H31</f>
        <v>588487.5</v>
      </c>
      <c r="I22" s="21">
        <f>'sales costs'!I31</f>
        <v>588487.5</v>
      </c>
      <c r="J22" s="21">
        <f>'sales costs'!J31</f>
        <v>588487.5</v>
      </c>
      <c r="K22" s="21">
        <f>'sales costs'!K31</f>
        <v>588487.5</v>
      </c>
      <c r="L22" s="21">
        <f>'sales costs'!L31</f>
        <v>588487.5</v>
      </c>
      <c r="M22" s="21">
        <f>'sales costs'!M31</f>
        <v>588487.5</v>
      </c>
      <c r="N22" s="21">
        <f>'sales costs'!N31</f>
        <v>609581.25</v>
      </c>
      <c r="O22" s="21">
        <f>'sales costs'!O31</f>
        <v>609581.25</v>
      </c>
      <c r="P22" s="21">
        <f>'sales costs'!P31</f>
        <v>609581.25</v>
      </c>
      <c r="Q22" s="21">
        <f>'sales costs'!Q31</f>
        <v>618331.25</v>
      </c>
      <c r="R22" s="21">
        <f>'sales costs'!R31</f>
        <v>618331.25</v>
      </c>
      <c r="S22" s="21">
        <f>'sales costs'!S31</f>
        <v>618331.25</v>
      </c>
      <c r="T22" s="21">
        <f>'sales costs'!T31</f>
        <v>618331.25</v>
      </c>
      <c r="U22" s="21">
        <f>'sales costs'!U31</f>
        <v>618331.25</v>
      </c>
      <c r="V22" s="21">
        <f>'sales costs'!V31</f>
        <v>621612.5</v>
      </c>
      <c r="W22" s="21">
        <f>'sales costs'!W31</f>
        <v>621612.5</v>
      </c>
      <c r="X22" s="21">
        <f>'sales costs'!X31</f>
        <v>625550</v>
      </c>
      <c r="Y22" s="21">
        <f>'sales costs'!Y31</f>
        <v>625550</v>
      </c>
    </row>
    <row r="23">
      <c r="A23" s="7" t="s">
        <v>165</v>
      </c>
      <c r="B23" s="22">
        <f>capital!B18</f>
        <v>0</v>
      </c>
      <c r="C23" s="22">
        <f>capital!C18</f>
        <v>0</v>
      </c>
      <c r="D23" s="22">
        <f>capital!D18</f>
        <v>0</v>
      </c>
      <c r="E23" s="22">
        <f>capital!E18</f>
        <v>0</v>
      </c>
      <c r="F23" s="22">
        <f>capital!F18</f>
        <v>0</v>
      </c>
      <c r="G23" s="22">
        <f>capital!G18</f>
        <v>352725</v>
      </c>
      <c r="H23" s="22">
        <f>capital!H18</f>
        <v>0</v>
      </c>
      <c r="I23" s="22">
        <f>capital!I18</f>
        <v>0</v>
      </c>
      <c r="J23" s="22">
        <f>capital!J18</f>
        <v>0</v>
      </c>
      <c r="K23" s="22">
        <f>capital!K18</f>
        <v>0</v>
      </c>
      <c r="L23" s="22">
        <f>capital!L18</f>
        <v>0</v>
      </c>
      <c r="M23" s="22">
        <f>capital!M18</f>
        <v>352725</v>
      </c>
      <c r="N23" s="22">
        <f>capital!N18</f>
        <v>0</v>
      </c>
      <c r="O23" s="22">
        <f>capital!O18</f>
        <v>0</v>
      </c>
      <c r="P23" s="22">
        <f>capital!P18</f>
        <v>0</v>
      </c>
      <c r="Q23" s="22">
        <f>capital!Q18</f>
        <v>0</v>
      </c>
      <c r="R23" s="22">
        <f>capital!R18</f>
        <v>0</v>
      </c>
      <c r="S23" s="22">
        <f>capital!S18</f>
        <v>352725</v>
      </c>
      <c r="T23" s="22">
        <f>capital!T18</f>
        <v>0</v>
      </c>
      <c r="U23" s="22">
        <f>capital!U18</f>
        <v>0</v>
      </c>
      <c r="V23" s="22">
        <f>capital!V18</f>
        <v>0</v>
      </c>
      <c r="W23" s="22">
        <f>capital!W18</f>
        <v>0</v>
      </c>
      <c r="X23" s="22">
        <f>capital!X18</f>
        <v>0</v>
      </c>
      <c r="Y23" s="22">
        <f>capital!Y18</f>
        <v>352725</v>
      </c>
    </row>
    <row r="24">
      <c r="A24" s="2" t="s">
        <v>166</v>
      </c>
      <c r="B24" s="21">
        <f t="shared" ref="B24:Y24" si="6">B21+B22-B23</f>
        <v>595706.25</v>
      </c>
      <c r="C24" s="21">
        <f t="shared" si="6"/>
        <v>1191412.5</v>
      </c>
      <c r="D24" s="21">
        <f t="shared" si="6"/>
        <v>1783837.5</v>
      </c>
      <c r="E24" s="21">
        <f t="shared" si="6"/>
        <v>2376262.5</v>
      </c>
      <c r="F24" s="21">
        <f t="shared" si="6"/>
        <v>2964750</v>
      </c>
      <c r="G24" s="21">
        <f t="shared" si="6"/>
        <v>3200512.5</v>
      </c>
      <c r="H24" s="21">
        <f t="shared" si="6"/>
        <v>3789000</v>
      </c>
      <c r="I24" s="21">
        <f t="shared" si="6"/>
        <v>4377487.5</v>
      </c>
      <c r="J24" s="21">
        <f t="shared" si="6"/>
        <v>4965975</v>
      </c>
      <c r="K24" s="21">
        <f t="shared" si="6"/>
        <v>5554462.5</v>
      </c>
      <c r="L24" s="21">
        <f t="shared" si="6"/>
        <v>6142950</v>
      </c>
      <c r="M24" s="21">
        <f t="shared" si="6"/>
        <v>6378712.5</v>
      </c>
      <c r="N24" s="21">
        <f t="shared" si="6"/>
        <v>6988293.75</v>
      </c>
      <c r="O24" s="21">
        <f t="shared" si="6"/>
        <v>7597875</v>
      </c>
      <c r="P24" s="21">
        <f t="shared" si="6"/>
        <v>8207456.25</v>
      </c>
      <c r="Q24" s="21">
        <f t="shared" si="6"/>
        <v>8825787.5</v>
      </c>
      <c r="R24" s="21">
        <f t="shared" si="6"/>
        <v>9444118.75</v>
      </c>
      <c r="S24" s="21">
        <f t="shared" si="6"/>
        <v>9709725</v>
      </c>
      <c r="T24" s="21">
        <f t="shared" si="6"/>
        <v>10328056.25</v>
      </c>
      <c r="U24" s="21">
        <f t="shared" si="6"/>
        <v>10946387.5</v>
      </c>
      <c r="V24" s="21">
        <f t="shared" si="6"/>
        <v>11568000</v>
      </c>
      <c r="W24" s="21">
        <f t="shared" si="6"/>
        <v>12189612.5</v>
      </c>
      <c r="X24" s="21">
        <f t="shared" si="6"/>
        <v>12815162.5</v>
      </c>
      <c r="Y24" s="21">
        <f t="shared" si="6"/>
        <v>13087987.5</v>
      </c>
    </row>
    <row r="25">
      <c r="A25" s="2"/>
    </row>
    <row r="26">
      <c r="A26" s="14" t="s">
        <v>167</v>
      </c>
      <c r="B26" s="21">
        <f t="shared" ref="B26:Y26" si="7">B18+B24</f>
        <v>804739.25</v>
      </c>
      <c r="C26" s="21">
        <f t="shared" si="7"/>
        <v>1400445.5</v>
      </c>
      <c r="D26" s="21">
        <f t="shared" si="7"/>
        <v>1992870.5</v>
      </c>
      <c r="E26" s="21">
        <f t="shared" si="7"/>
        <v>2585295.5</v>
      </c>
      <c r="F26" s="21">
        <f t="shared" si="7"/>
        <v>3173783</v>
      </c>
      <c r="G26" s="21">
        <f t="shared" si="7"/>
        <v>3711551.5</v>
      </c>
      <c r="H26" s="21">
        <f t="shared" si="7"/>
        <v>4300039</v>
      </c>
      <c r="I26" s="21">
        <f t="shared" si="7"/>
        <v>4888526.5</v>
      </c>
      <c r="J26" s="21">
        <f t="shared" si="7"/>
        <v>5477014</v>
      </c>
      <c r="K26" s="21">
        <f t="shared" si="7"/>
        <v>6065501.5</v>
      </c>
      <c r="L26" s="21">
        <f t="shared" si="7"/>
        <v>6653989</v>
      </c>
      <c r="M26" s="21">
        <f t="shared" si="7"/>
        <v>6889751.5</v>
      </c>
      <c r="N26" s="21">
        <f t="shared" si="7"/>
        <v>7499332.75</v>
      </c>
      <c r="O26" s="21">
        <f t="shared" si="7"/>
        <v>8108914</v>
      </c>
      <c r="P26" s="21">
        <f t="shared" si="7"/>
        <v>8718495.25</v>
      </c>
      <c r="Q26" s="21">
        <f t="shared" si="7"/>
        <v>9336826.5</v>
      </c>
      <c r="R26" s="21">
        <f t="shared" si="7"/>
        <v>9955157.75</v>
      </c>
      <c r="S26" s="21">
        <f t="shared" si="7"/>
        <v>10220764</v>
      </c>
      <c r="T26" s="21">
        <f t="shared" si="7"/>
        <v>10839095.25</v>
      </c>
      <c r="U26" s="21">
        <f t="shared" si="7"/>
        <v>11457426.5</v>
      </c>
      <c r="V26" s="21">
        <f t="shared" si="7"/>
        <v>12079039</v>
      </c>
      <c r="W26" s="21">
        <f t="shared" si="7"/>
        <v>12700651.5</v>
      </c>
      <c r="X26" s="21">
        <f t="shared" si="7"/>
        <v>13326201.5</v>
      </c>
      <c r="Y26" s="21">
        <f t="shared" si="7"/>
        <v>13599026.5</v>
      </c>
    </row>
    <row r="27">
      <c r="A27" s="13"/>
    </row>
    <row r="28">
      <c r="A28" s="13" t="s">
        <v>168</v>
      </c>
      <c r="B28" s="21">
        <f t="shared" ref="B28:Y28" si="8">B14-B26</f>
        <v>0</v>
      </c>
      <c r="C28" s="21">
        <f t="shared" si="8"/>
        <v>0</v>
      </c>
      <c r="D28" s="21">
        <f t="shared" si="8"/>
        <v>0</v>
      </c>
      <c r="E28" s="21">
        <f t="shared" si="8"/>
        <v>0</v>
      </c>
      <c r="F28" s="21">
        <f t="shared" si="8"/>
        <v>0</v>
      </c>
      <c r="G28" s="21">
        <f t="shared" si="8"/>
        <v>0</v>
      </c>
      <c r="H28" s="21">
        <f t="shared" si="8"/>
        <v>0</v>
      </c>
      <c r="I28" s="21">
        <f t="shared" si="8"/>
        <v>0</v>
      </c>
      <c r="J28" s="21">
        <f t="shared" si="8"/>
        <v>0</v>
      </c>
      <c r="K28" s="21">
        <f t="shared" si="8"/>
        <v>0</v>
      </c>
      <c r="L28" s="21">
        <f t="shared" si="8"/>
        <v>0</v>
      </c>
      <c r="M28" s="21">
        <f t="shared" si="8"/>
        <v>0</v>
      </c>
      <c r="N28" s="21">
        <f t="shared" si="8"/>
        <v>0</v>
      </c>
      <c r="O28" s="21">
        <f t="shared" si="8"/>
        <v>0</v>
      </c>
      <c r="P28" s="21">
        <f t="shared" si="8"/>
        <v>0</v>
      </c>
      <c r="Q28" s="21">
        <f t="shared" si="8"/>
        <v>0</v>
      </c>
      <c r="R28" s="21">
        <f t="shared" si="8"/>
        <v>0.000000001862645149</v>
      </c>
      <c r="S28" s="21">
        <f t="shared" si="8"/>
        <v>0.000000001862645149</v>
      </c>
      <c r="T28" s="21">
        <f t="shared" si="8"/>
        <v>0.000000001862645149</v>
      </c>
      <c r="U28" s="21">
        <f t="shared" si="8"/>
        <v>0.000000003725290298</v>
      </c>
      <c r="V28" s="21">
        <f t="shared" si="8"/>
        <v>0.000000003725290298</v>
      </c>
      <c r="W28" s="21">
        <f t="shared" si="8"/>
        <v>0.000000003725290298</v>
      </c>
      <c r="X28" s="21">
        <f t="shared" si="8"/>
        <v>0.000000005587935448</v>
      </c>
      <c r="Y28" s="21">
        <f t="shared" si="8"/>
        <v>0.000000005587935448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7" max="7" width="11.0"/>
    <col customWidth="1" min="8" max="8" width="14.88"/>
  </cols>
  <sheetData>
    <row r="1">
      <c r="A1" s="5" t="s">
        <v>16</v>
      </c>
      <c r="B1" s="5" t="s">
        <v>17</v>
      </c>
      <c r="C1" s="5" t="s">
        <v>18</v>
      </c>
      <c r="D1" s="5" t="s">
        <v>19</v>
      </c>
      <c r="E1" s="5" t="s">
        <v>20</v>
      </c>
      <c r="F1" s="5" t="s">
        <v>21</v>
      </c>
      <c r="G1" s="6" t="s">
        <v>22</v>
      </c>
      <c r="H1" s="6" t="s">
        <v>23</v>
      </c>
      <c r="I1" s="2"/>
      <c r="J1" s="2"/>
      <c r="K1" s="2"/>
      <c r="L1" s="2"/>
      <c r="M1" s="2"/>
      <c r="N1" s="2"/>
      <c r="O1" s="2"/>
      <c r="P1" s="2"/>
      <c r="Q1" s="2"/>
      <c r="R1" s="2"/>
      <c r="S1" s="2"/>
      <c r="T1" s="2"/>
      <c r="U1" s="2"/>
      <c r="V1" s="2"/>
      <c r="W1" s="2"/>
      <c r="X1" s="2"/>
      <c r="Y1" s="2"/>
      <c r="Z1" s="2"/>
    </row>
    <row r="2">
      <c r="A2" s="2" t="s">
        <v>24</v>
      </c>
      <c r="B2" s="7" t="s">
        <v>25</v>
      </c>
      <c r="C2" s="8" t="s">
        <v>26</v>
      </c>
      <c r="D2" s="9">
        <v>1.0</v>
      </c>
      <c r="E2" s="9">
        <v>450000.0</v>
      </c>
      <c r="F2" s="9">
        <v>15.0</v>
      </c>
      <c r="G2" s="10">
        <f t="shared" ref="G2:G3" si="1">D2+F2</f>
        <v>16</v>
      </c>
      <c r="H2" s="10">
        <f t="shared" ref="H2:H3" si="2">E2*F2/F2</f>
        <v>450000</v>
      </c>
      <c r="I2" s="2"/>
      <c r="J2" s="2"/>
      <c r="K2" s="2"/>
      <c r="L2" s="2"/>
      <c r="M2" s="2"/>
      <c r="N2" s="2"/>
      <c r="O2" s="2"/>
      <c r="P2" s="2"/>
      <c r="Q2" s="2"/>
      <c r="R2" s="2"/>
      <c r="S2" s="2"/>
      <c r="T2" s="2"/>
      <c r="U2" s="2"/>
      <c r="V2" s="2"/>
      <c r="W2" s="2"/>
      <c r="X2" s="2"/>
      <c r="Y2" s="2"/>
      <c r="Z2" s="2"/>
    </row>
    <row r="3">
      <c r="A3" s="2" t="s">
        <v>27</v>
      </c>
      <c r="B3" s="7" t="s">
        <v>28</v>
      </c>
      <c r="C3" s="7" t="s">
        <v>29</v>
      </c>
      <c r="D3" s="9">
        <v>16.0</v>
      </c>
      <c r="E3" s="9">
        <v>220000.0</v>
      </c>
      <c r="F3" s="9">
        <v>12.0</v>
      </c>
      <c r="G3" s="10">
        <f t="shared" si="1"/>
        <v>28</v>
      </c>
      <c r="H3" s="10">
        <f t="shared" si="2"/>
        <v>220000</v>
      </c>
      <c r="I3" s="2"/>
      <c r="J3" s="2"/>
      <c r="K3" s="2"/>
      <c r="L3" s="2"/>
      <c r="M3" s="2"/>
      <c r="N3" s="2"/>
      <c r="O3" s="2"/>
      <c r="P3" s="2"/>
      <c r="Q3" s="2"/>
      <c r="R3" s="2"/>
      <c r="S3" s="2"/>
      <c r="T3" s="2"/>
      <c r="U3" s="2"/>
      <c r="V3" s="2"/>
      <c r="W3" s="2"/>
      <c r="X3" s="2"/>
      <c r="Y3" s="2"/>
      <c r="Z3" s="2"/>
    </row>
    <row r="4">
      <c r="A4" s="2"/>
      <c r="B4" s="7"/>
      <c r="C4" s="7"/>
      <c r="D4" s="9"/>
      <c r="E4" s="9"/>
      <c r="F4" s="9"/>
      <c r="G4" s="10"/>
      <c r="H4" s="10"/>
      <c r="I4" s="2"/>
      <c r="J4" s="2"/>
      <c r="K4" s="2"/>
      <c r="L4" s="2"/>
      <c r="M4" s="2"/>
      <c r="N4" s="2"/>
      <c r="O4" s="2"/>
      <c r="P4" s="2"/>
      <c r="Q4" s="2"/>
      <c r="R4" s="2"/>
      <c r="S4" s="2"/>
      <c r="T4" s="2"/>
      <c r="U4" s="2"/>
      <c r="V4" s="2"/>
      <c r="W4" s="2"/>
      <c r="X4" s="2"/>
      <c r="Y4" s="2"/>
      <c r="Z4" s="2"/>
    </row>
    <row r="5">
      <c r="A5" s="2"/>
      <c r="B5" s="2"/>
      <c r="C5" s="2"/>
      <c r="D5" s="10"/>
      <c r="E5" s="10"/>
      <c r="F5" s="10"/>
      <c r="G5" s="10"/>
      <c r="H5" s="10"/>
      <c r="I5" s="2"/>
      <c r="J5" s="2"/>
      <c r="K5" s="2"/>
      <c r="L5" s="2"/>
      <c r="M5" s="2"/>
      <c r="N5" s="2"/>
      <c r="O5" s="2"/>
      <c r="P5" s="2"/>
      <c r="Q5" s="2"/>
      <c r="R5" s="2"/>
      <c r="S5" s="2"/>
      <c r="T5" s="2"/>
      <c r="U5" s="2"/>
      <c r="V5" s="2"/>
      <c r="W5" s="2"/>
      <c r="X5" s="2"/>
      <c r="Y5" s="2"/>
      <c r="Z5" s="2"/>
    </row>
    <row r="6">
      <c r="A6" s="2"/>
      <c r="B6" s="2"/>
      <c r="C6" s="2"/>
      <c r="D6" s="10"/>
      <c r="E6" s="10"/>
      <c r="F6" s="10"/>
      <c r="G6" s="10"/>
      <c r="H6" s="10"/>
      <c r="I6" s="2"/>
      <c r="J6" s="2"/>
      <c r="K6" s="2"/>
      <c r="L6" s="2"/>
      <c r="M6" s="2"/>
      <c r="N6" s="2"/>
      <c r="O6" s="2"/>
      <c r="P6" s="2"/>
      <c r="Q6" s="2"/>
      <c r="R6" s="2"/>
      <c r="S6" s="2"/>
      <c r="T6" s="2"/>
      <c r="U6" s="2"/>
      <c r="V6" s="2"/>
      <c r="W6" s="2"/>
      <c r="X6" s="2"/>
      <c r="Y6" s="2"/>
      <c r="Z6" s="2"/>
    </row>
    <row r="7">
      <c r="A7" s="2"/>
      <c r="B7" s="2"/>
      <c r="C7" s="2"/>
      <c r="D7" s="10"/>
      <c r="E7" s="10"/>
      <c r="F7" s="10"/>
      <c r="G7" s="10"/>
      <c r="H7" s="10"/>
      <c r="I7" s="2"/>
      <c r="J7" s="2"/>
      <c r="K7" s="2"/>
      <c r="L7" s="2"/>
      <c r="M7" s="2"/>
      <c r="N7" s="2"/>
      <c r="O7" s="2"/>
      <c r="P7" s="2"/>
      <c r="Q7" s="2"/>
      <c r="R7" s="2"/>
      <c r="S7" s="2"/>
      <c r="T7" s="2"/>
      <c r="U7" s="2"/>
      <c r="V7" s="2"/>
      <c r="W7" s="2"/>
      <c r="X7" s="2"/>
      <c r="Y7" s="2"/>
      <c r="Z7" s="2"/>
    </row>
    <row r="8">
      <c r="A8" s="2"/>
      <c r="B8" s="2"/>
      <c r="C8" s="2"/>
      <c r="D8" s="2"/>
      <c r="E8" s="2"/>
      <c r="F8" s="2"/>
      <c r="G8" s="2"/>
      <c r="H8" s="2"/>
      <c r="I8" s="2"/>
      <c r="J8" s="2"/>
      <c r="K8" s="2"/>
      <c r="L8" s="2"/>
      <c r="M8" s="2"/>
      <c r="N8" s="2"/>
      <c r="O8" s="2"/>
      <c r="P8" s="2"/>
      <c r="Q8" s="2"/>
      <c r="R8" s="2"/>
      <c r="S8" s="2"/>
      <c r="T8" s="2"/>
      <c r="U8" s="2"/>
      <c r="V8" s="2"/>
      <c r="W8" s="2"/>
      <c r="X8" s="2"/>
      <c r="Y8" s="2"/>
      <c r="Z8" s="2"/>
    </row>
    <row r="9">
      <c r="A9" s="2"/>
      <c r="B9" s="2"/>
      <c r="C9" s="2"/>
      <c r="D9" s="2"/>
      <c r="E9" s="2"/>
      <c r="F9" s="2"/>
      <c r="G9" s="2"/>
      <c r="H9" s="2"/>
      <c r="I9" s="2"/>
      <c r="J9" s="2"/>
      <c r="K9" s="2"/>
      <c r="L9" s="2"/>
      <c r="M9" s="2"/>
      <c r="N9" s="2"/>
      <c r="O9" s="2"/>
      <c r="P9" s="2"/>
      <c r="Q9" s="2"/>
      <c r="R9" s="2"/>
      <c r="S9" s="2"/>
      <c r="T9" s="2"/>
      <c r="U9" s="2"/>
      <c r="V9" s="2"/>
      <c r="W9" s="2"/>
      <c r="X9" s="2"/>
      <c r="Y9" s="2"/>
      <c r="Z9" s="2"/>
    </row>
    <row r="10">
      <c r="A10" s="2"/>
      <c r="B10" s="2"/>
      <c r="C10" s="2"/>
      <c r="D10" s="2"/>
      <c r="E10" s="2"/>
      <c r="F10" s="2"/>
      <c r="G10" s="2"/>
      <c r="H10" s="2"/>
      <c r="I10" s="2"/>
      <c r="J10" s="2"/>
      <c r="K10" s="2"/>
      <c r="L10" s="2"/>
      <c r="M10" s="2"/>
      <c r="N10" s="2"/>
      <c r="O10" s="2"/>
      <c r="P10" s="2"/>
      <c r="Q10" s="2"/>
      <c r="R10" s="2"/>
      <c r="S10" s="2"/>
      <c r="T10" s="2"/>
      <c r="U10" s="2"/>
      <c r="V10" s="2"/>
      <c r="W10" s="2"/>
      <c r="X10" s="2"/>
      <c r="Y10" s="2"/>
      <c r="Z10" s="2"/>
    </row>
    <row r="11">
      <c r="A11" s="2"/>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c r="A13" s="2"/>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2.38"/>
    <col customWidth="1" min="2" max="37" width="6.63"/>
  </cols>
  <sheetData>
    <row r="1">
      <c r="A1" s="5"/>
      <c r="B1" s="11" t="s">
        <v>30</v>
      </c>
      <c r="C1" s="11" t="s">
        <v>31</v>
      </c>
      <c r="D1" s="11" t="s">
        <v>32</v>
      </c>
      <c r="E1" s="11" t="s">
        <v>33</v>
      </c>
      <c r="F1" s="11" t="s">
        <v>34</v>
      </c>
      <c r="G1" s="11" t="s">
        <v>35</v>
      </c>
      <c r="H1" s="11" t="s">
        <v>36</v>
      </c>
      <c r="I1" s="11" t="s">
        <v>37</v>
      </c>
      <c r="J1" s="11" t="s">
        <v>38</v>
      </c>
      <c r="K1" s="11" t="s">
        <v>39</v>
      </c>
      <c r="L1" s="11" t="s">
        <v>40</v>
      </c>
      <c r="M1" s="11" t="s">
        <v>41</v>
      </c>
      <c r="N1" s="11" t="s">
        <v>42</v>
      </c>
      <c r="O1" s="11" t="s">
        <v>43</v>
      </c>
      <c r="P1" s="11" t="s">
        <v>44</v>
      </c>
      <c r="Q1" s="11" t="s">
        <v>45</v>
      </c>
      <c r="R1" s="11" t="s">
        <v>46</v>
      </c>
      <c r="S1" s="11" t="s">
        <v>47</v>
      </c>
      <c r="T1" s="11" t="s">
        <v>48</v>
      </c>
      <c r="U1" s="11" t="s">
        <v>49</v>
      </c>
      <c r="V1" s="11" t="s">
        <v>50</v>
      </c>
      <c r="W1" s="11" t="s">
        <v>51</v>
      </c>
      <c r="X1" s="11" t="s">
        <v>52</v>
      </c>
      <c r="Y1" s="11" t="s">
        <v>53</v>
      </c>
      <c r="Z1" s="12"/>
      <c r="AA1" s="12"/>
      <c r="AB1" s="12"/>
      <c r="AC1" s="12"/>
      <c r="AD1" s="12"/>
      <c r="AE1" s="12"/>
      <c r="AF1" s="12"/>
      <c r="AG1" s="12"/>
      <c r="AH1" s="12"/>
      <c r="AI1" s="12"/>
      <c r="AJ1" s="12"/>
      <c r="AK1" s="12"/>
    </row>
    <row r="2">
      <c r="A2" s="13" t="s">
        <v>54</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row>
    <row r="3">
      <c r="A3" s="7" t="s">
        <v>25</v>
      </c>
      <c r="B3" s="9">
        <v>0.0</v>
      </c>
      <c r="C3" s="10">
        <f t="shared" ref="C3:Y3" si="1">B21</f>
        <v>450000</v>
      </c>
      <c r="D3" s="10">
        <f t="shared" si="1"/>
        <v>450000</v>
      </c>
      <c r="E3" s="10">
        <f t="shared" si="1"/>
        <v>450000</v>
      </c>
      <c r="F3" s="10">
        <f t="shared" si="1"/>
        <v>450000</v>
      </c>
      <c r="G3" s="10">
        <f t="shared" si="1"/>
        <v>450000</v>
      </c>
      <c r="H3" s="10">
        <f t="shared" si="1"/>
        <v>450000</v>
      </c>
      <c r="I3" s="10">
        <f t="shared" si="1"/>
        <v>450000</v>
      </c>
      <c r="J3" s="10">
        <f t="shared" si="1"/>
        <v>450000</v>
      </c>
      <c r="K3" s="10">
        <f t="shared" si="1"/>
        <v>450000</v>
      </c>
      <c r="L3" s="10">
        <f t="shared" si="1"/>
        <v>450000</v>
      </c>
      <c r="M3" s="10">
        <f t="shared" si="1"/>
        <v>450000</v>
      </c>
      <c r="N3" s="10">
        <f t="shared" si="1"/>
        <v>450000</v>
      </c>
      <c r="O3" s="10">
        <f t="shared" si="1"/>
        <v>450000</v>
      </c>
      <c r="P3" s="10">
        <f t="shared" si="1"/>
        <v>450000</v>
      </c>
      <c r="Q3" s="10">
        <f t="shared" si="1"/>
        <v>450000</v>
      </c>
      <c r="R3" s="10">
        <f t="shared" si="1"/>
        <v>0</v>
      </c>
      <c r="S3" s="10">
        <f t="shared" si="1"/>
        <v>0</v>
      </c>
      <c r="T3" s="10">
        <f t="shared" si="1"/>
        <v>0</v>
      </c>
      <c r="U3" s="10">
        <f t="shared" si="1"/>
        <v>0</v>
      </c>
      <c r="V3" s="10">
        <f t="shared" si="1"/>
        <v>0</v>
      </c>
      <c r="W3" s="10">
        <f t="shared" si="1"/>
        <v>0</v>
      </c>
      <c r="X3" s="10">
        <f t="shared" si="1"/>
        <v>0</v>
      </c>
      <c r="Y3" s="10">
        <f t="shared" si="1"/>
        <v>0</v>
      </c>
      <c r="Z3" s="2"/>
      <c r="AA3" s="2"/>
      <c r="AB3" s="2"/>
      <c r="AC3" s="2"/>
      <c r="AD3" s="2"/>
      <c r="AE3" s="2"/>
      <c r="AF3" s="2"/>
      <c r="AG3" s="2"/>
      <c r="AH3" s="2"/>
      <c r="AI3" s="2"/>
      <c r="AJ3" s="2"/>
      <c r="AK3" s="2"/>
    </row>
    <row r="4">
      <c r="A4" s="7" t="s">
        <v>28</v>
      </c>
      <c r="B4" s="9">
        <v>0.0</v>
      </c>
      <c r="C4" s="10">
        <f t="shared" ref="C4:Y4" si="2">B22</f>
        <v>0</v>
      </c>
      <c r="D4" s="10">
        <f t="shared" si="2"/>
        <v>0</v>
      </c>
      <c r="E4" s="10">
        <f t="shared" si="2"/>
        <v>0</v>
      </c>
      <c r="F4" s="10">
        <f t="shared" si="2"/>
        <v>0</v>
      </c>
      <c r="G4" s="10">
        <f t="shared" si="2"/>
        <v>0</v>
      </c>
      <c r="H4" s="10">
        <f t="shared" si="2"/>
        <v>0</v>
      </c>
      <c r="I4" s="10">
        <f t="shared" si="2"/>
        <v>0</v>
      </c>
      <c r="J4" s="10">
        <f t="shared" si="2"/>
        <v>0</v>
      </c>
      <c r="K4" s="10">
        <f t="shared" si="2"/>
        <v>0</v>
      </c>
      <c r="L4" s="10">
        <f t="shared" si="2"/>
        <v>0</v>
      </c>
      <c r="M4" s="10">
        <f t="shared" si="2"/>
        <v>0</v>
      </c>
      <c r="N4" s="10">
        <f t="shared" si="2"/>
        <v>0</v>
      </c>
      <c r="O4" s="10">
        <f t="shared" si="2"/>
        <v>0</v>
      </c>
      <c r="P4" s="10">
        <f t="shared" si="2"/>
        <v>0</v>
      </c>
      <c r="Q4" s="10">
        <f t="shared" si="2"/>
        <v>0</v>
      </c>
      <c r="R4" s="10">
        <f t="shared" si="2"/>
        <v>220000</v>
      </c>
      <c r="S4" s="10">
        <f t="shared" si="2"/>
        <v>220000</v>
      </c>
      <c r="T4" s="10">
        <f t="shared" si="2"/>
        <v>220000</v>
      </c>
      <c r="U4" s="10">
        <f t="shared" si="2"/>
        <v>220000</v>
      </c>
      <c r="V4" s="10">
        <f t="shared" si="2"/>
        <v>220000</v>
      </c>
      <c r="W4" s="10">
        <f t="shared" si="2"/>
        <v>220000</v>
      </c>
      <c r="X4" s="10">
        <f t="shared" si="2"/>
        <v>220000</v>
      </c>
      <c r="Y4" s="10">
        <f t="shared" si="2"/>
        <v>220000</v>
      </c>
      <c r="Z4" s="2"/>
      <c r="AA4" s="2"/>
      <c r="AB4" s="2"/>
      <c r="AC4" s="2"/>
      <c r="AD4" s="2"/>
      <c r="AE4" s="2"/>
      <c r="AF4" s="2"/>
      <c r="AG4" s="2"/>
      <c r="AH4" s="2"/>
      <c r="AI4" s="2"/>
      <c r="AJ4" s="2"/>
      <c r="AK4" s="2"/>
    </row>
    <row r="5">
      <c r="A5" s="2"/>
      <c r="B5" s="10"/>
      <c r="C5" s="10" t="str">
        <f t="shared" ref="C5:Y5" si="3">B23</f>
        <v/>
      </c>
      <c r="D5" s="10" t="str">
        <f t="shared" si="3"/>
        <v/>
      </c>
      <c r="E5" s="10" t="str">
        <f t="shared" si="3"/>
        <v/>
      </c>
      <c r="F5" s="10" t="str">
        <f t="shared" si="3"/>
        <v/>
      </c>
      <c r="G5" s="10" t="str">
        <f t="shared" si="3"/>
        <v/>
      </c>
      <c r="H5" s="10" t="str">
        <f t="shared" si="3"/>
        <v/>
      </c>
      <c r="I5" s="10" t="str">
        <f t="shared" si="3"/>
        <v/>
      </c>
      <c r="J5" s="10" t="str">
        <f t="shared" si="3"/>
        <v/>
      </c>
      <c r="K5" s="10" t="str">
        <f t="shared" si="3"/>
        <v/>
      </c>
      <c r="L5" s="10" t="str">
        <f t="shared" si="3"/>
        <v/>
      </c>
      <c r="M5" s="10" t="str">
        <f t="shared" si="3"/>
        <v/>
      </c>
      <c r="N5" s="10" t="str">
        <f t="shared" si="3"/>
        <v/>
      </c>
      <c r="O5" s="10" t="str">
        <f t="shared" si="3"/>
        <v/>
      </c>
      <c r="P5" s="10" t="str">
        <f t="shared" si="3"/>
        <v/>
      </c>
      <c r="Q5" s="10" t="str">
        <f t="shared" si="3"/>
        <v/>
      </c>
      <c r="R5" s="10" t="str">
        <f t="shared" si="3"/>
        <v/>
      </c>
      <c r="S5" s="10" t="str">
        <f t="shared" si="3"/>
        <v/>
      </c>
      <c r="T5" s="10" t="str">
        <f t="shared" si="3"/>
        <v/>
      </c>
      <c r="U5" s="10" t="str">
        <f t="shared" si="3"/>
        <v/>
      </c>
      <c r="V5" s="10" t="str">
        <f t="shared" si="3"/>
        <v/>
      </c>
      <c r="W5" s="10" t="str">
        <f t="shared" si="3"/>
        <v/>
      </c>
      <c r="X5" s="10" t="str">
        <f t="shared" si="3"/>
        <v/>
      </c>
      <c r="Y5" s="10" t="str">
        <f t="shared" si="3"/>
        <v/>
      </c>
      <c r="Z5" s="2"/>
      <c r="AA5" s="2"/>
      <c r="AB5" s="2"/>
      <c r="AC5" s="2"/>
      <c r="AD5" s="2"/>
      <c r="AE5" s="2"/>
      <c r="AF5" s="2"/>
      <c r="AG5" s="2"/>
      <c r="AH5" s="2"/>
      <c r="AI5" s="2"/>
      <c r="AJ5" s="2"/>
      <c r="AK5" s="2"/>
    </row>
    <row r="6">
      <c r="A6" s="14" t="s">
        <v>55</v>
      </c>
      <c r="B6" s="10">
        <f t="shared" ref="B6:Y6" si="4">SUM(B3:B5)</f>
        <v>0</v>
      </c>
      <c r="C6" s="10">
        <f t="shared" si="4"/>
        <v>450000</v>
      </c>
      <c r="D6" s="10">
        <f t="shared" si="4"/>
        <v>450000</v>
      </c>
      <c r="E6" s="10">
        <f t="shared" si="4"/>
        <v>450000</v>
      </c>
      <c r="F6" s="10">
        <f t="shared" si="4"/>
        <v>450000</v>
      </c>
      <c r="G6" s="10">
        <f t="shared" si="4"/>
        <v>450000</v>
      </c>
      <c r="H6" s="10">
        <f t="shared" si="4"/>
        <v>450000</v>
      </c>
      <c r="I6" s="10">
        <f t="shared" si="4"/>
        <v>450000</v>
      </c>
      <c r="J6" s="10">
        <f t="shared" si="4"/>
        <v>450000</v>
      </c>
      <c r="K6" s="10">
        <f t="shared" si="4"/>
        <v>450000</v>
      </c>
      <c r="L6" s="10">
        <f t="shared" si="4"/>
        <v>450000</v>
      </c>
      <c r="M6" s="10">
        <f t="shared" si="4"/>
        <v>450000</v>
      </c>
      <c r="N6" s="10">
        <f t="shared" si="4"/>
        <v>450000</v>
      </c>
      <c r="O6" s="10">
        <f t="shared" si="4"/>
        <v>450000</v>
      </c>
      <c r="P6" s="10">
        <f t="shared" si="4"/>
        <v>450000</v>
      </c>
      <c r="Q6" s="10">
        <f t="shared" si="4"/>
        <v>450000</v>
      </c>
      <c r="R6" s="10">
        <f t="shared" si="4"/>
        <v>220000</v>
      </c>
      <c r="S6" s="10">
        <f t="shared" si="4"/>
        <v>220000</v>
      </c>
      <c r="T6" s="10">
        <f t="shared" si="4"/>
        <v>220000</v>
      </c>
      <c r="U6" s="10">
        <f t="shared" si="4"/>
        <v>220000</v>
      </c>
      <c r="V6" s="10">
        <f t="shared" si="4"/>
        <v>220000</v>
      </c>
      <c r="W6" s="10">
        <f t="shared" si="4"/>
        <v>220000</v>
      </c>
      <c r="X6" s="10">
        <f t="shared" si="4"/>
        <v>220000</v>
      </c>
      <c r="Y6" s="10">
        <f t="shared" si="4"/>
        <v>220000</v>
      </c>
      <c r="Z6" s="2"/>
      <c r="AA6" s="2"/>
      <c r="AB6" s="2"/>
      <c r="AC6" s="2"/>
      <c r="AD6" s="2"/>
      <c r="AE6" s="2"/>
      <c r="AF6" s="2"/>
      <c r="AG6" s="2"/>
      <c r="AH6" s="2"/>
      <c r="AI6" s="2"/>
      <c r="AJ6" s="2"/>
      <c r="AK6" s="2"/>
    </row>
    <row r="7">
      <c r="A7" s="2"/>
      <c r="B7" s="10"/>
      <c r="C7" s="10"/>
      <c r="D7" s="10"/>
      <c r="E7" s="10"/>
      <c r="F7" s="10"/>
      <c r="G7" s="10"/>
      <c r="H7" s="10"/>
      <c r="I7" s="10"/>
      <c r="J7" s="10"/>
      <c r="K7" s="10"/>
      <c r="L7" s="10"/>
      <c r="M7" s="10"/>
      <c r="N7" s="10"/>
      <c r="O7" s="10"/>
      <c r="P7" s="10"/>
      <c r="Q7" s="10"/>
      <c r="R7" s="10"/>
      <c r="S7" s="10"/>
      <c r="T7" s="10"/>
      <c r="U7" s="10"/>
      <c r="V7" s="10"/>
      <c r="W7" s="10"/>
      <c r="X7" s="10"/>
      <c r="Y7" s="10"/>
      <c r="Z7" s="2"/>
      <c r="AA7" s="2"/>
      <c r="AB7" s="2"/>
      <c r="AC7" s="2"/>
      <c r="AD7" s="2"/>
      <c r="AE7" s="2"/>
      <c r="AF7" s="2"/>
      <c r="AG7" s="2"/>
      <c r="AH7" s="2"/>
      <c r="AI7" s="2"/>
      <c r="AJ7" s="2"/>
      <c r="AK7" s="2"/>
    </row>
    <row r="8">
      <c r="A8" s="14" t="s">
        <v>56</v>
      </c>
      <c r="B8" s="2"/>
      <c r="C8" s="10"/>
      <c r="D8" s="10"/>
      <c r="E8" s="10"/>
      <c r="F8" s="10"/>
      <c r="G8" s="10"/>
      <c r="H8" s="10"/>
      <c r="I8" s="10"/>
      <c r="J8" s="10"/>
      <c r="K8" s="10"/>
      <c r="L8" s="10"/>
      <c r="M8" s="10"/>
      <c r="N8" s="10"/>
      <c r="O8" s="10"/>
      <c r="P8" s="10"/>
      <c r="Q8" s="10"/>
      <c r="R8" s="10"/>
      <c r="S8" s="10"/>
      <c r="T8" s="10"/>
      <c r="U8" s="10"/>
      <c r="V8" s="10"/>
      <c r="W8" s="10"/>
      <c r="X8" s="10"/>
      <c r="Y8" s="10"/>
      <c r="Z8" s="2"/>
      <c r="AA8" s="2"/>
      <c r="AB8" s="2"/>
      <c r="AC8" s="2"/>
      <c r="AD8" s="2"/>
      <c r="AE8" s="2"/>
      <c r="AF8" s="2"/>
      <c r="AG8" s="2"/>
      <c r="AH8" s="2"/>
      <c r="AI8" s="2"/>
      <c r="AJ8" s="2"/>
      <c r="AK8" s="2"/>
    </row>
    <row r="9">
      <c r="A9" s="7" t="s">
        <v>25</v>
      </c>
      <c r="B9" s="9">
        <f>far!E2</f>
        <v>450000</v>
      </c>
      <c r="C9" s="9">
        <v>0.0</v>
      </c>
      <c r="D9" s="9">
        <v>0.0</v>
      </c>
      <c r="E9" s="9">
        <v>0.0</v>
      </c>
      <c r="F9" s="9">
        <v>0.0</v>
      </c>
      <c r="G9" s="9">
        <v>0.0</v>
      </c>
      <c r="H9" s="9">
        <v>0.0</v>
      </c>
      <c r="I9" s="9">
        <v>0.0</v>
      </c>
      <c r="J9" s="9">
        <v>0.0</v>
      </c>
      <c r="K9" s="9">
        <v>0.0</v>
      </c>
      <c r="L9" s="9">
        <v>0.0</v>
      </c>
      <c r="M9" s="9">
        <v>0.0</v>
      </c>
      <c r="N9" s="9">
        <v>0.0</v>
      </c>
      <c r="O9" s="9">
        <v>0.0</v>
      </c>
      <c r="P9" s="9">
        <v>0.0</v>
      </c>
      <c r="Q9" s="9">
        <v>0.0</v>
      </c>
      <c r="R9" s="9">
        <v>0.0</v>
      </c>
      <c r="S9" s="9">
        <v>0.0</v>
      </c>
      <c r="T9" s="9">
        <v>0.0</v>
      </c>
      <c r="U9" s="9">
        <v>0.0</v>
      </c>
      <c r="V9" s="9">
        <v>0.0</v>
      </c>
      <c r="W9" s="9">
        <v>0.0</v>
      </c>
      <c r="X9" s="9">
        <v>0.0</v>
      </c>
      <c r="Y9" s="9">
        <v>0.0</v>
      </c>
      <c r="Z9" s="2"/>
      <c r="AA9" s="2"/>
      <c r="AB9" s="2"/>
      <c r="AC9" s="2"/>
      <c r="AD9" s="2"/>
      <c r="AE9" s="2"/>
      <c r="AF9" s="2"/>
      <c r="AG9" s="2"/>
      <c r="AH9" s="2"/>
      <c r="AI9" s="2"/>
      <c r="AJ9" s="2"/>
      <c r="AK9" s="2"/>
    </row>
    <row r="10">
      <c r="A10" s="7" t="s">
        <v>28</v>
      </c>
      <c r="B10" s="9">
        <v>0.0</v>
      </c>
      <c r="C10" s="9">
        <v>0.0</v>
      </c>
      <c r="D10" s="9">
        <v>0.0</v>
      </c>
      <c r="E10" s="9">
        <v>0.0</v>
      </c>
      <c r="F10" s="9">
        <v>0.0</v>
      </c>
      <c r="G10" s="9">
        <v>0.0</v>
      </c>
      <c r="H10" s="9">
        <v>0.0</v>
      </c>
      <c r="I10" s="9">
        <v>0.0</v>
      </c>
      <c r="J10" s="9">
        <v>0.0</v>
      </c>
      <c r="K10" s="9">
        <v>0.0</v>
      </c>
      <c r="L10" s="9">
        <v>0.0</v>
      </c>
      <c r="M10" s="9">
        <v>0.0</v>
      </c>
      <c r="N10" s="9">
        <v>0.0</v>
      </c>
      <c r="O10" s="9">
        <v>0.0</v>
      </c>
      <c r="P10" s="9">
        <v>0.0</v>
      </c>
      <c r="Q10" s="9">
        <f>far!E3</f>
        <v>220000</v>
      </c>
      <c r="R10" s="9">
        <v>0.0</v>
      </c>
      <c r="S10" s="9">
        <v>0.0</v>
      </c>
      <c r="T10" s="9">
        <v>0.0</v>
      </c>
      <c r="U10" s="9">
        <v>0.0</v>
      </c>
      <c r="V10" s="9">
        <v>0.0</v>
      </c>
      <c r="W10" s="9">
        <v>0.0</v>
      </c>
      <c r="X10" s="9">
        <v>0.0</v>
      </c>
      <c r="Y10" s="9">
        <v>0.0</v>
      </c>
      <c r="Z10" s="2"/>
      <c r="AA10" s="2"/>
      <c r="AB10" s="2"/>
      <c r="AC10" s="2"/>
      <c r="AD10" s="2"/>
      <c r="AE10" s="2"/>
      <c r="AF10" s="2"/>
      <c r="AG10" s="2"/>
      <c r="AH10" s="2"/>
      <c r="AI10" s="2"/>
      <c r="AJ10" s="2"/>
      <c r="AK10" s="2"/>
    </row>
    <row r="11">
      <c r="A11" s="2"/>
      <c r="B11" s="10"/>
      <c r="C11" s="10"/>
      <c r="D11" s="10"/>
      <c r="E11" s="10"/>
      <c r="F11" s="10"/>
      <c r="G11" s="10"/>
      <c r="H11" s="10"/>
      <c r="I11" s="10"/>
      <c r="J11" s="10"/>
      <c r="K11" s="10"/>
      <c r="L11" s="10"/>
      <c r="M11" s="10"/>
      <c r="N11" s="10"/>
      <c r="O11" s="10"/>
      <c r="P11" s="10"/>
      <c r="Q11" s="10"/>
      <c r="R11" s="10"/>
      <c r="S11" s="10"/>
      <c r="T11" s="10"/>
      <c r="U11" s="10"/>
      <c r="V11" s="10"/>
      <c r="W11" s="10"/>
      <c r="X11" s="10"/>
      <c r="Y11" s="10"/>
      <c r="Z11" s="2"/>
      <c r="AA11" s="2"/>
      <c r="AB11" s="2"/>
      <c r="AC11" s="2"/>
      <c r="AD11" s="2"/>
      <c r="AE11" s="2"/>
      <c r="AF11" s="2"/>
      <c r="AG11" s="2"/>
      <c r="AH11" s="2"/>
      <c r="AI11" s="2"/>
      <c r="AJ11" s="2"/>
      <c r="AK11" s="2"/>
    </row>
    <row r="12">
      <c r="A12" s="14" t="s">
        <v>55</v>
      </c>
      <c r="B12" s="10">
        <f t="shared" ref="B12:Y12" si="5">SUM(B9:B11)</f>
        <v>450000</v>
      </c>
      <c r="C12" s="10">
        <f t="shared" si="5"/>
        <v>0</v>
      </c>
      <c r="D12" s="10">
        <f t="shared" si="5"/>
        <v>0</v>
      </c>
      <c r="E12" s="10">
        <f t="shared" si="5"/>
        <v>0</v>
      </c>
      <c r="F12" s="10">
        <f t="shared" si="5"/>
        <v>0</v>
      </c>
      <c r="G12" s="10">
        <f t="shared" si="5"/>
        <v>0</v>
      </c>
      <c r="H12" s="10">
        <f t="shared" si="5"/>
        <v>0</v>
      </c>
      <c r="I12" s="10">
        <f t="shared" si="5"/>
        <v>0</v>
      </c>
      <c r="J12" s="10">
        <f t="shared" si="5"/>
        <v>0</v>
      </c>
      <c r="K12" s="10">
        <f t="shared" si="5"/>
        <v>0</v>
      </c>
      <c r="L12" s="10">
        <f t="shared" si="5"/>
        <v>0</v>
      </c>
      <c r="M12" s="10">
        <f t="shared" si="5"/>
        <v>0</v>
      </c>
      <c r="N12" s="10">
        <f t="shared" si="5"/>
        <v>0</v>
      </c>
      <c r="O12" s="10">
        <f t="shared" si="5"/>
        <v>0</v>
      </c>
      <c r="P12" s="10">
        <f t="shared" si="5"/>
        <v>0</v>
      </c>
      <c r="Q12" s="10">
        <f t="shared" si="5"/>
        <v>220000</v>
      </c>
      <c r="R12" s="10">
        <f t="shared" si="5"/>
        <v>0</v>
      </c>
      <c r="S12" s="10">
        <f t="shared" si="5"/>
        <v>0</v>
      </c>
      <c r="T12" s="10">
        <f t="shared" si="5"/>
        <v>0</v>
      </c>
      <c r="U12" s="10">
        <f t="shared" si="5"/>
        <v>0</v>
      </c>
      <c r="V12" s="10">
        <f t="shared" si="5"/>
        <v>0</v>
      </c>
      <c r="W12" s="10">
        <f t="shared" si="5"/>
        <v>0</v>
      </c>
      <c r="X12" s="10">
        <f t="shared" si="5"/>
        <v>0</v>
      </c>
      <c r="Y12" s="10">
        <f t="shared" si="5"/>
        <v>0</v>
      </c>
      <c r="Z12" s="2"/>
      <c r="AA12" s="2"/>
      <c r="AB12" s="2"/>
      <c r="AC12" s="2"/>
      <c r="AD12" s="2"/>
      <c r="AE12" s="2"/>
      <c r="AF12" s="2"/>
      <c r="AG12" s="2"/>
      <c r="AH12" s="2"/>
      <c r="AI12" s="2"/>
      <c r="AJ12" s="2"/>
      <c r="AK12" s="2"/>
    </row>
    <row r="13">
      <c r="A13" s="2"/>
      <c r="B13" s="10"/>
      <c r="C13" s="10"/>
      <c r="D13" s="10"/>
      <c r="E13" s="10"/>
      <c r="F13" s="10"/>
      <c r="G13" s="10"/>
      <c r="H13" s="10"/>
      <c r="I13" s="10"/>
      <c r="J13" s="10"/>
      <c r="K13" s="10"/>
      <c r="L13" s="10"/>
      <c r="M13" s="10"/>
      <c r="N13" s="10"/>
      <c r="O13" s="10"/>
      <c r="P13" s="10"/>
      <c r="Q13" s="10"/>
      <c r="R13" s="10"/>
      <c r="S13" s="10"/>
      <c r="T13" s="10"/>
      <c r="U13" s="10"/>
      <c r="V13" s="10"/>
      <c r="W13" s="10"/>
      <c r="X13" s="10"/>
      <c r="Y13" s="10"/>
      <c r="Z13" s="2"/>
      <c r="AA13" s="2"/>
      <c r="AB13" s="2"/>
      <c r="AC13" s="2"/>
      <c r="AD13" s="2"/>
      <c r="AE13" s="2"/>
      <c r="AF13" s="2"/>
      <c r="AG13" s="2"/>
      <c r="AH13" s="2"/>
      <c r="AI13" s="2"/>
      <c r="AJ13" s="2"/>
      <c r="AK13" s="2"/>
    </row>
    <row r="14">
      <c r="A14" s="14" t="s">
        <v>57</v>
      </c>
      <c r="B14" s="2"/>
      <c r="C14" s="10"/>
      <c r="D14" s="10"/>
      <c r="E14" s="10"/>
      <c r="F14" s="10"/>
      <c r="G14" s="10"/>
      <c r="H14" s="10"/>
      <c r="I14" s="10"/>
      <c r="J14" s="10"/>
      <c r="K14" s="10"/>
      <c r="L14" s="10"/>
      <c r="M14" s="10"/>
      <c r="N14" s="10"/>
      <c r="O14" s="10"/>
      <c r="P14" s="10"/>
      <c r="Q14" s="10"/>
      <c r="R14" s="10"/>
      <c r="S14" s="10"/>
      <c r="T14" s="10"/>
      <c r="U14" s="10"/>
      <c r="V14" s="10"/>
      <c r="W14" s="10"/>
      <c r="X14" s="10"/>
      <c r="Y14" s="10"/>
      <c r="Z14" s="2"/>
      <c r="AA14" s="2"/>
      <c r="AB14" s="2"/>
      <c r="AC14" s="2"/>
      <c r="AD14" s="2"/>
      <c r="AE14" s="2"/>
      <c r="AF14" s="2"/>
      <c r="AG14" s="2"/>
      <c r="AH14" s="2"/>
      <c r="AI14" s="2"/>
      <c r="AJ14" s="2"/>
      <c r="AK14" s="2"/>
    </row>
    <row r="15">
      <c r="A15" s="7" t="s">
        <v>25</v>
      </c>
      <c r="B15" s="9">
        <v>0.0</v>
      </c>
      <c r="C15" s="9">
        <v>0.0</v>
      </c>
      <c r="D15" s="9">
        <v>0.0</v>
      </c>
      <c r="E15" s="9">
        <v>0.0</v>
      </c>
      <c r="F15" s="9">
        <v>0.0</v>
      </c>
      <c r="G15" s="9">
        <v>0.0</v>
      </c>
      <c r="H15" s="9">
        <v>0.0</v>
      </c>
      <c r="I15" s="9">
        <v>0.0</v>
      </c>
      <c r="J15" s="9">
        <v>0.0</v>
      </c>
      <c r="K15" s="9">
        <v>0.0</v>
      </c>
      <c r="L15" s="9">
        <v>0.0</v>
      </c>
      <c r="M15" s="9">
        <v>0.0</v>
      </c>
      <c r="N15" s="9">
        <v>0.0</v>
      </c>
      <c r="O15" s="9">
        <v>0.0</v>
      </c>
      <c r="P15" s="9">
        <v>0.0</v>
      </c>
      <c r="Q15" s="9">
        <f>far!E2</f>
        <v>450000</v>
      </c>
      <c r="R15" s="9">
        <v>0.0</v>
      </c>
      <c r="S15" s="9">
        <v>0.0</v>
      </c>
      <c r="T15" s="9">
        <v>0.0</v>
      </c>
      <c r="U15" s="9">
        <v>0.0</v>
      </c>
      <c r="V15" s="9">
        <v>0.0</v>
      </c>
      <c r="W15" s="9">
        <v>0.0</v>
      </c>
      <c r="X15" s="9">
        <v>0.0</v>
      </c>
      <c r="Y15" s="9">
        <v>0.0</v>
      </c>
      <c r="Z15" s="2"/>
      <c r="AA15" s="2"/>
      <c r="AB15" s="2"/>
      <c r="AC15" s="2"/>
      <c r="AD15" s="2"/>
      <c r="AE15" s="2"/>
      <c r="AF15" s="2"/>
      <c r="AG15" s="2"/>
      <c r="AH15" s="2"/>
      <c r="AI15" s="2"/>
      <c r="AJ15" s="2"/>
      <c r="AK15" s="2"/>
    </row>
    <row r="16">
      <c r="A16" s="7" t="s">
        <v>28</v>
      </c>
      <c r="B16" s="9">
        <v>0.0</v>
      </c>
      <c r="C16" s="9">
        <v>0.0</v>
      </c>
      <c r="D16" s="9">
        <v>0.0</v>
      </c>
      <c r="E16" s="9">
        <v>0.0</v>
      </c>
      <c r="F16" s="9">
        <v>0.0</v>
      </c>
      <c r="G16" s="9">
        <v>0.0</v>
      </c>
      <c r="H16" s="9">
        <v>0.0</v>
      </c>
      <c r="I16" s="9">
        <v>0.0</v>
      </c>
      <c r="J16" s="9">
        <v>0.0</v>
      </c>
      <c r="K16" s="9">
        <v>0.0</v>
      </c>
      <c r="L16" s="9">
        <v>0.0</v>
      </c>
      <c r="M16" s="9">
        <v>0.0</v>
      </c>
      <c r="N16" s="9">
        <v>0.0</v>
      </c>
      <c r="O16" s="9">
        <v>0.0</v>
      </c>
      <c r="P16" s="9">
        <v>0.0</v>
      </c>
      <c r="Q16" s="9">
        <v>0.0</v>
      </c>
      <c r="R16" s="9">
        <v>0.0</v>
      </c>
      <c r="S16" s="9">
        <v>0.0</v>
      </c>
      <c r="T16" s="9">
        <v>0.0</v>
      </c>
      <c r="U16" s="9">
        <v>0.0</v>
      </c>
      <c r="V16" s="9">
        <v>0.0</v>
      </c>
      <c r="W16" s="9">
        <v>0.0</v>
      </c>
      <c r="X16" s="9">
        <v>0.0</v>
      </c>
      <c r="Y16" s="9">
        <v>0.0</v>
      </c>
      <c r="Z16" s="2"/>
      <c r="AA16" s="2"/>
      <c r="AB16" s="2"/>
      <c r="AC16" s="2"/>
      <c r="AD16" s="2"/>
      <c r="AE16" s="2"/>
      <c r="AF16" s="2"/>
      <c r="AG16" s="2"/>
      <c r="AH16" s="2"/>
      <c r="AI16" s="2"/>
      <c r="AJ16" s="2"/>
      <c r="AK16" s="2"/>
    </row>
    <row r="17">
      <c r="A17" s="2"/>
      <c r="B17" s="10"/>
      <c r="C17" s="10"/>
      <c r="D17" s="10"/>
      <c r="E17" s="10"/>
      <c r="F17" s="10"/>
      <c r="G17" s="10"/>
      <c r="H17" s="10"/>
      <c r="I17" s="10"/>
      <c r="J17" s="10"/>
      <c r="K17" s="10"/>
      <c r="L17" s="10"/>
      <c r="M17" s="10"/>
      <c r="N17" s="10"/>
      <c r="O17" s="10"/>
      <c r="P17" s="10"/>
      <c r="Q17" s="10"/>
      <c r="R17" s="10"/>
      <c r="S17" s="10"/>
      <c r="T17" s="10"/>
      <c r="U17" s="10"/>
      <c r="V17" s="10"/>
      <c r="W17" s="10"/>
      <c r="X17" s="10"/>
      <c r="Y17" s="10"/>
      <c r="Z17" s="2"/>
      <c r="AA17" s="2"/>
      <c r="AB17" s="2"/>
      <c r="AC17" s="2"/>
      <c r="AD17" s="2"/>
      <c r="AE17" s="2"/>
      <c r="AF17" s="2"/>
      <c r="AG17" s="2"/>
      <c r="AH17" s="2"/>
      <c r="AI17" s="2"/>
      <c r="AJ17" s="2"/>
      <c r="AK17" s="2"/>
    </row>
    <row r="18">
      <c r="A18" s="14" t="s">
        <v>55</v>
      </c>
      <c r="B18" s="10">
        <f t="shared" ref="B18:Y18" si="6">SUM(B15:B17)</f>
        <v>0</v>
      </c>
      <c r="C18" s="10">
        <f t="shared" si="6"/>
        <v>0</v>
      </c>
      <c r="D18" s="10">
        <f t="shared" si="6"/>
        <v>0</v>
      </c>
      <c r="E18" s="10">
        <f t="shared" si="6"/>
        <v>0</v>
      </c>
      <c r="F18" s="10">
        <f t="shared" si="6"/>
        <v>0</v>
      </c>
      <c r="G18" s="10">
        <f t="shared" si="6"/>
        <v>0</v>
      </c>
      <c r="H18" s="10">
        <f t="shared" si="6"/>
        <v>0</v>
      </c>
      <c r="I18" s="10">
        <f t="shared" si="6"/>
        <v>0</v>
      </c>
      <c r="J18" s="10">
        <f t="shared" si="6"/>
        <v>0</v>
      </c>
      <c r="K18" s="10">
        <f t="shared" si="6"/>
        <v>0</v>
      </c>
      <c r="L18" s="10">
        <f t="shared" si="6"/>
        <v>0</v>
      </c>
      <c r="M18" s="10">
        <f t="shared" si="6"/>
        <v>0</v>
      </c>
      <c r="N18" s="10">
        <f t="shared" si="6"/>
        <v>0</v>
      </c>
      <c r="O18" s="10">
        <f t="shared" si="6"/>
        <v>0</v>
      </c>
      <c r="P18" s="10">
        <f t="shared" si="6"/>
        <v>0</v>
      </c>
      <c r="Q18" s="10">
        <f t="shared" si="6"/>
        <v>450000</v>
      </c>
      <c r="R18" s="10">
        <f t="shared" si="6"/>
        <v>0</v>
      </c>
      <c r="S18" s="10">
        <f t="shared" si="6"/>
        <v>0</v>
      </c>
      <c r="T18" s="10">
        <f t="shared" si="6"/>
        <v>0</v>
      </c>
      <c r="U18" s="10">
        <f t="shared" si="6"/>
        <v>0</v>
      </c>
      <c r="V18" s="10">
        <f t="shared" si="6"/>
        <v>0</v>
      </c>
      <c r="W18" s="10">
        <f t="shared" si="6"/>
        <v>0</v>
      </c>
      <c r="X18" s="10">
        <f t="shared" si="6"/>
        <v>0</v>
      </c>
      <c r="Y18" s="10">
        <f t="shared" si="6"/>
        <v>0</v>
      </c>
      <c r="Z18" s="2"/>
      <c r="AA18" s="2"/>
      <c r="AB18" s="2"/>
      <c r="AC18" s="2"/>
      <c r="AD18" s="2"/>
      <c r="AE18" s="2"/>
      <c r="AF18" s="2"/>
      <c r="AG18" s="2"/>
      <c r="AH18" s="2"/>
      <c r="AI18" s="2"/>
      <c r="AJ18" s="2"/>
      <c r="AK18" s="2"/>
    </row>
    <row r="19">
      <c r="A19" s="2"/>
      <c r="B19" s="10"/>
      <c r="C19" s="10"/>
      <c r="D19" s="10"/>
      <c r="E19" s="10"/>
      <c r="F19" s="10"/>
      <c r="G19" s="10"/>
      <c r="H19" s="10"/>
      <c r="I19" s="10"/>
      <c r="J19" s="10"/>
      <c r="K19" s="10"/>
      <c r="L19" s="10"/>
      <c r="M19" s="10"/>
      <c r="N19" s="10"/>
      <c r="O19" s="10"/>
      <c r="P19" s="10"/>
      <c r="Q19" s="10"/>
      <c r="R19" s="10"/>
      <c r="S19" s="10"/>
      <c r="T19" s="10"/>
      <c r="U19" s="10"/>
      <c r="V19" s="10"/>
      <c r="W19" s="10"/>
      <c r="X19" s="10"/>
      <c r="Y19" s="10"/>
      <c r="Z19" s="2"/>
      <c r="AA19" s="2"/>
      <c r="AB19" s="2"/>
      <c r="AC19" s="2"/>
      <c r="AD19" s="2"/>
      <c r="AE19" s="2"/>
      <c r="AF19" s="2"/>
      <c r="AG19" s="2"/>
      <c r="AH19" s="2"/>
      <c r="AI19" s="2"/>
      <c r="AJ19" s="2"/>
      <c r="AK19" s="2"/>
    </row>
    <row r="20">
      <c r="A20" s="14" t="s">
        <v>58</v>
      </c>
      <c r="B20" s="2"/>
      <c r="C20" s="10"/>
      <c r="D20" s="10"/>
      <c r="E20" s="10"/>
      <c r="F20" s="10"/>
      <c r="G20" s="10"/>
      <c r="H20" s="10"/>
      <c r="I20" s="10"/>
      <c r="J20" s="10"/>
      <c r="K20" s="10"/>
      <c r="L20" s="10"/>
      <c r="M20" s="10"/>
      <c r="N20" s="10"/>
      <c r="O20" s="10"/>
      <c r="P20" s="10"/>
      <c r="Q20" s="10"/>
      <c r="R20" s="10"/>
      <c r="S20" s="10"/>
      <c r="T20" s="10"/>
      <c r="U20" s="10"/>
      <c r="V20" s="10"/>
      <c r="W20" s="10"/>
      <c r="X20" s="10"/>
      <c r="Y20" s="10"/>
      <c r="Z20" s="2"/>
      <c r="AA20" s="2"/>
      <c r="AB20" s="2"/>
      <c r="AC20" s="2"/>
      <c r="AD20" s="2"/>
      <c r="AE20" s="2"/>
      <c r="AF20" s="2"/>
      <c r="AG20" s="2"/>
      <c r="AH20" s="2"/>
      <c r="AI20" s="2"/>
      <c r="AJ20" s="2"/>
      <c r="AK20" s="2"/>
    </row>
    <row r="21">
      <c r="A21" s="7" t="s">
        <v>25</v>
      </c>
      <c r="B21" s="9">
        <f t="shared" ref="B21:Y21" si="7">B3+B9-B15</f>
        <v>450000</v>
      </c>
      <c r="C21" s="9">
        <f t="shared" si="7"/>
        <v>450000</v>
      </c>
      <c r="D21" s="9">
        <f t="shared" si="7"/>
        <v>450000</v>
      </c>
      <c r="E21" s="9">
        <f t="shared" si="7"/>
        <v>450000</v>
      </c>
      <c r="F21" s="9">
        <f t="shared" si="7"/>
        <v>450000</v>
      </c>
      <c r="G21" s="9">
        <f t="shared" si="7"/>
        <v>450000</v>
      </c>
      <c r="H21" s="9">
        <f t="shared" si="7"/>
        <v>450000</v>
      </c>
      <c r="I21" s="9">
        <f t="shared" si="7"/>
        <v>450000</v>
      </c>
      <c r="J21" s="9">
        <f t="shared" si="7"/>
        <v>450000</v>
      </c>
      <c r="K21" s="9">
        <f t="shared" si="7"/>
        <v>450000</v>
      </c>
      <c r="L21" s="9">
        <f t="shared" si="7"/>
        <v>450000</v>
      </c>
      <c r="M21" s="9">
        <f t="shared" si="7"/>
        <v>450000</v>
      </c>
      <c r="N21" s="9">
        <f t="shared" si="7"/>
        <v>450000</v>
      </c>
      <c r="O21" s="9">
        <f t="shared" si="7"/>
        <v>450000</v>
      </c>
      <c r="P21" s="9">
        <f t="shared" si="7"/>
        <v>450000</v>
      </c>
      <c r="Q21" s="9">
        <f t="shared" si="7"/>
        <v>0</v>
      </c>
      <c r="R21" s="9">
        <f t="shared" si="7"/>
        <v>0</v>
      </c>
      <c r="S21" s="9">
        <f t="shared" si="7"/>
        <v>0</v>
      </c>
      <c r="T21" s="9">
        <f t="shared" si="7"/>
        <v>0</v>
      </c>
      <c r="U21" s="9">
        <f t="shared" si="7"/>
        <v>0</v>
      </c>
      <c r="V21" s="9">
        <f t="shared" si="7"/>
        <v>0</v>
      </c>
      <c r="W21" s="9">
        <f t="shared" si="7"/>
        <v>0</v>
      </c>
      <c r="X21" s="9">
        <f t="shared" si="7"/>
        <v>0</v>
      </c>
      <c r="Y21" s="9">
        <f t="shared" si="7"/>
        <v>0</v>
      </c>
      <c r="Z21" s="2"/>
      <c r="AA21" s="2"/>
      <c r="AB21" s="2"/>
      <c r="AC21" s="2"/>
      <c r="AD21" s="2"/>
      <c r="AE21" s="2"/>
      <c r="AF21" s="2"/>
      <c r="AG21" s="2"/>
      <c r="AH21" s="2"/>
      <c r="AI21" s="2"/>
      <c r="AJ21" s="2"/>
      <c r="AK21" s="2"/>
    </row>
    <row r="22">
      <c r="A22" s="7" t="s">
        <v>28</v>
      </c>
      <c r="B22" s="9">
        <f t="shared" ref="B22:Y22" si="8">B4+B10-B16</f>
        <v>0</v>
      </c>
      <c r="C22" s="9">
        <f t="shared" si="8"/>
        <v>0</v>
      </c>
      <c r="D22" s="9">
        <f t="shared" si="8"/>
        <v>0</v>
      </c>
      <c r="E22" s="9">
        <f t="shared" si="8"/>
        <v>0</v>
      </c>
      <c r="F22" s="9">
        <f t="shared" si="8"/>
        <v>0</v>
      </c>
      <c r="G22" s="9">
        <f t="shared" si="8"/>
        <v>0</v>
      </c>
      <c r="H22" s="9">
        <f t="shared" si="8"/>
        <v>0</v>
      </c>
      <c r="I22" s="9">
        <f t="shared" si="8"/>
        <v>0</v>
      </c>
      <c r="J22" s="9">
        <f t="shared" si="8"/>
        <v>0</v>
      </c>
      <c r="K22" s="9">
        <f t="shared" si="8"/>
        <v>0</v>
      </c>
      <c r="L22" s="9">
        <f t="shared" si="8"/>
        <v>0</v>
      </c>
      <c r="M22" s="9">
        <f t="shared" si="8"/>
        <v>0</v>
      </c>
      <c r="N22" s="9">
        <f t="shared" si="8"/>
        <v>0</v>
      </c>
      <c r="O22" s="9">
        <f t="shared" si="8"/>
        <v>0</v>
      </c>
      <c r="P22" s="9">
        <f t="shared" si="8"/>
        <v>0</v>
      </c>
      <c r="Q22" s="9">
        <f t="shared" si="8"/>
        <v>220000</v>
      </c>
      <c r="R22" s="9">
        <f t="shared" si="8"/>
        <v>220000</v>
      </c>
      <c r="S22" s="9">
        <f t="shared" si="8"/>
        <v>220000</v>
      </c>
      <c r="T22" s="9">
        <f t="shared" si="8"/>
        <v>220000</v>
      </c>
      <c r="U22" s="9">
        <f t="shared" si="8"/>
        <v>220000</v>
      </c>
      <c r="V22" s="9">
        <f t="shared" si="8"/>
        <v>220000</v>
      </c>
      <c r="W22" s="9">
        <f t="shared" si="8"/>
        <v>220000</v>
      </c>
      <c r="X22" s="9">
        <f t="shared" si="8"/>
        <v>220000</v>
      </c>
      <c r="Y22" s="9">
        <f t="shared" si="8"/>
        <v>220000</v>
      </c>
      <c r="Z22" s="2"/>
      <c r="AA22" s="2"/>
      <c r="AB22" s="2"/>
      <c r="AC22" s="2"/>
      <c r="AD22" s="2"/>
      <c r="AE22" s="2"/>
      <c r="AF22" s="2"/>
      <c r="AG22" s="2"/>
      <c r="AH22" s="2"/>
      <c r="AI22" s="2"/>
      <c r="AJ22" s="2"/>
      <c r="AK22" s="2"/>
    </row>
    <row r="23">
      <c r="A23" s="2"/>
      <c r="B23" s="10"/>
      <c r="C23" s="10"/>
      <c r="D23" s="10"/>
      <c r="E23" s="10"/>
      <c r="F23" s="10"/>
      <c r="G23" s="10"/>
      <c r="H23" s="10"/>
      <c r="I23" s="10"/>
      <c r="J23" s="10"/>
      <c r="K23" s="10"/>
      <c r="L23" s="10"/>
      <c r="M23" s="10"/>
      <c r="N23" s="10"/>
      <c r="O23" s="10"/>
      <c r="P23" s="10"/>
      <c r="Q23" s="10"/>
      <c r="R23" s="10"/>
      <c r="S23" s="10"/>
      <c r="T23" s="10"/>
      <c r="U23" s="10"/>
      <c r="V23" s="10"/>
      <c r="W23" s="10"/>
      <c r="X23" s="10"/>
      <c r="Y23" s="10"/>
      <c r="Z23" s="2"/>
      <c r="AA23" s="2"/>
      <c r="AB23" s="2"/>
      <c r="AC23" s="2"/>
      <c r="AD23" s="2"/>
      <c r="AE23" s="2"/>
      <c r="AF23" s="2"/>
      <c r="AG23" s="2"/>
      <c r="AH23" s="2"/>
      <c r="AI23" s="2"/>
      <c r="AJ23" s="2"/>
      <c r="AK23" s="2"/>
    </row>
    <row r="24">
      <c r="A24" s="14" t="s">
        <v>55</v>
      </c>
      <c r="B24" s="10">
        <f t="shared" ref="B24:Y24" si="9">SUM(B21:B23)</f>
        <v>450000</v>
      </c>
      <c r="C24" s="10">
        <f t="shared" si="9"/>
        <v>450000</v>
      </c>
      <c r="D24" s="10">
        <f t="shared" si="9"/>
        <v>450000</v>
      </c>
      <c r="E24" s="10">
        <f t="shared" si="9"/>
        <v>450000</v>
      </c>
      <c r="F24" s="10">
        <f t="shared" si="9"/>
        <v>450000</v>
      </c>
      <c r="G24" s="10">
        <f t="shared" si="9"/>
        <v>450000</v>
      </c>
      <c r="H24" s="10">
        <f t="shared" si="9"/>
        <v>450000</v>
      </c>
      <c r="I24" s="10">
        <f t="shared" si="9"/>
        <v>450000</v>
      </c>
      <c r="J24" s="10">
        <f t="shared" si="9"/>
        <v>450000</v>
      </c>
      <c r="K24" s="10">
        <f t="shared" si="9"/>
        <v>450000</v>
      </c>
      <c r="L24" s="10">
        <f t="shared" si="9"/>
        <v>450000</v>
      </c>
      <c r="M24" s="10">
        <f t="shared" si="9"/>
        <v>450000</v>
      </c>
      <c r="N24" s="10">
        <f t="shared" si="9"/>
        <v>450000</v>
      </c>
      <c r="O24" s="10">
        <f t="shared" si="9"/>
        <v>450000</v>
      </c>
      <c r="P24" s="10">
        <f t="shared" si="9"/>
        <v>450000</v>
      </c>
      <c r="Q24" s="10">
        <f t="shared" si="9"/>
        <v>220000</v>
      </c>
      <c r="R24" s="10">
        <f t="shared" si="9"/>
        <v>220000</v>
      </c>
      <c r="S24" s="10">
        <f t="shared" si="9"/>
        <v>220000</v>
      </c>
      <c r="T24" s="10">
        <f t="shared" si="9"/>
        <v>220000</v>
      </c>
      <c r="U24" s="10">
        <f t="shared" si="9"/>
        <v>220000</v>
      </c>
      <c r="V24" s="10">
        <f t="shared" si="9"/>
        <v>220000</v>
      </c>
      <c r="W24" s="10">
        <f t="shared" si="9"/>
        <v>220000</v>
      </c>
      <c r="X24" s="10">
        <f t="shared" si="9"/>
        <v>220000</v>
      </c>
      <c r="Y24" s="10">
        <f t="shared" si="9"/>
        <v>220000</v>
      </c>
      <c r="Z24" s="2"/>
      <c r="AA24" s="2"/>
      <c r="AB24" s="2"/>
      <c r="AC24" s="2"/>
      <c r="AD24" s="2"/>
      <c r="AE24" s="2"/>
      <c r="AF24" s="2"/>
      <c r="AG24" s="2"/>
      <c r="AH24" s="2"/>
      <c r="AI24" s="2"/>
      <c r="AJ24" s="2"/>
      <c r="AK24" s="2"/>
    </row>
    <row r="25">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row>
    <row r="26">
      <c r="A26" s="13"/>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row>
    <row r="27">
      <c r="A27" s="2"/>
      <c r="B27" s="10"/>
      <c r="C27" s="10"/>
      <c r="D27" s="10"/>
      <c r="E27" s="10"/>
      <c r="F27" s="10"/>
      <c r="G27" s="10"/>
      <c r="H27" s="10"/>
      <c r="I27" s="10"/>
      <c r="J27" s="10"/>
      <c r="K27" s="10"/>
      <c r="L27" s="10"/>
      <c r="M27" s="10"/>
      <c r="N27" s="10"/>
      <c r="O27" s="10"/>
      <c r="P27" s="10"/>
      <c r="Q27" s="10"/>
      <c r="R27" s="10"/>
      <c r="S27" s="10"/>
      <c r="T27" s="10"/>
      <c r="U27" s="10"/>
      <c r="V27" s="10"/>
      <c r="W27" s="10"/>
      <c r="X27" s="10"/>
      <c r="Y27" s="10"/>
      <c r="Z27" s="2"/>
      <c r="AA27" s="2"/>
      <c r="AB27" s="2"/>
      <c r="AC27" s="2"/>
      <c r="AD27" s="2"/>
      <c r="AE27" s="2"/>
      <c r="AF27" s="2"/>
      <c r="AG27" s="2"/>
      <c r="AH27" s="2"/>
      <c r="AI27" s="2"/>
      <c r="AJ27" s="2"/>
      <c r="AK27" s="2"/>
    </row>
    <row r="28">
      <c r="A28" s="2"/>
      <c r="B28" s="10"/>
      <c r="C28" s="10"/>
      <c r="D28" s="10"/>
      <c r="E28" s="10"/>
      <c r="F28" s="10"/>
      <c r="G28" s="10"/>
      <c r="H28" s="10"/>
      <c r="I28" s="10"/>
      <c r="J28" s="10"/>
      <c r="K28" s="10"/>
      <c r="L28" s="10"/>
      <c r="M28" s="10"/>
      <c r="N28" s="10"/>
      <c r="O28" s="10"/>
      <c r="P28" s="10"/>
      <c r="Q28" s="10"/>
      <c r="R28" s="10"/>
      <c r="S28" s="10"/>
      <c r="T28" s="10"/>
      <c r="U28" s="10"/>
      <c r="V28" s="10"/>
      <c r="W28" s="10"/>
      <c r="X28" s="10"/>
      <c r="Y28" s="10"/>
      <c r="Z28" s="2"/>
      <c r="AA28" s="2"/>
      <c r="AB28" s="2"/>
      <c r="AC28" s="2"/>
      <c r="AD28" s="2"/>
      <c r="AE28" s="2"/>
      <c r="AF28" s="2"/>
      <c r="AG28" s="2"/>
      <c r="AH28" s="2"/>
      <c r="AI28" s="2"/>
      <c r="AJ28" s="2"/>
      <c r="AK28" s="2"/>
    </row>
    <row r="29">
      <c r="A29" s="2"/>
      <c r="B29" s="10"/>
      <c r="C29" s="10"/>
      <c r="D29" s="10"/>
      <c r="E29" s="10"/>
      <c r="F29" s="10"/>
      <c r="G29" s="10"/>
      <c r="H29" s="10"/>
      <c r="I29" s="10"/>
      <c r="J29" s="10"/>
      <c r="K29" s="10"/>
      <c r="L29" s="10"/>
      <c r="M29" s="10"/>
      <c r="N29" s="10"/>
      <c r="O29" s="10"/>
      <c r="P29" s="10"/>
      <c r="Q29" s="10"/>
      <c r="R29" s="10"/>
      <c r="S29" s="10"/>
      <c r="T29" s="10"/>
      <c r="U29" s="10"/>
      <c r="V29" s="10"/>
      <c r="W29" s="10"/>
      <c r="X29" s="10"/>
      <c r="Y29" s="10"/>
      <c r="Z29" s="2"/>
      <c r="AA29" s="2"/>
      <c r="AB29" s="2"/>
      <c r="AC29" s="2"/>
      <c r="AD29" s="2"/>
      <c r="AE29" s="2"/>
      <c r="AF29" s="2"/>
      <c r="AG29" s="2"/>
      <c r="AH29" s="2"/>
      <c r="AI29" s="2"/>
      <c r="AJ29" s="2"/>
      <c r="AK29" s="2"/>
    </row>
    <row r="30">
      <c r="A30" s="2"/>
      <c r="B30" s="10"/>
      <c r="C30" s="10"/>
      <c r="D30" s="10"/>
      <c r="E30" s="10"/>
      <c r="F30" s="10"/>
      <c r="G30" s="10"/>
      <c r="H30" s="10"/>
      <c r="I30" s="10"/>
      <c r="J30" s="10"/>
      <c r="K30" s="10"/>
      <c r="L30" s="10"/>
      <c r="M30" s="10"/>
      <c r="N30" s="10"/>
      <c r="O30" s="10"/>
      <c r="P30" s="10"/>
      <c r="Q30" s="10"/>
      <c r="R30" s="10"/>
      <c r="S30" s="10"/>
      <c r="T30" s="10"/>
      <c r="U30" s="10"/>
      <c r="V30" s="10"/>
      <c r="W30" s="10"/>
      <c r="X30" s="10"/>
      <c r="Y30" s="10"/>
      <c r="Z30" s="2"/>
      <c r="AA30" s="2"/>
      <c r="AB30" s="2"/>
      <c r="AC30" s="2"/>
      <c r="AD30" s="2"/>
      <c r="AE30" s="2"/>
      <c r="AF30" s="2"/>
      <c r="AG30" s="2"/>
      <c r="AH30" s="2"/>
      <c r="AI30" s="2"/>
      <c r="AJ30" s="2"/>
      <c r="AK30" s="2"/>
    </row>
    <row r="31">
      <c r="A31" s="2"/>
      <c r="B31" s="10"/>
      <c r="C31" s="10"/>
      <c r="D31" s="10"/>
      <c r="E31" s="10"/>
      <c r="F31" s="10"/>
      <c r="G31" s="10"/>
      <c r="H31" s="10"/>
      <c r="I31" s="10"/>
      <c r="J31" s="10"/>
      <c r="K31" s="10"/>
      <c r="L31" s="10"/>
      <c r="M31" s="10"/>
      <c r="N31" s="10"/>
      <c r="O31" s="10"/>
      <c r="P31" s="10"/>
      <c r="Q31" s="10"/>
      <c r="R31" s="10"/>
      <c r="S31" s="10"/>
      <c r="T31" s="10"/>
      <c r="U31" s="10"/>
      <c r="V31" s="10"/>
      <c r="W31" s="10"/>
      <c r="X31" s="10"/>
      <c r="Y31" s="10"/>
      <c r="Z31" s="2"/>
      <c r="AA31" s="2"/>
      <c r="AB31" s="2"/>
      <c r="AC31" s="2"/>
      <c r="AD31" s="2"/>
      <c r="AE31" s="2"/>
      <c r="AF31" s="2"/>
      <c r="AG31" s="2"/>
      <c r="AH31" s="2"/>
      <c r="AI31" s="2"/>
      <c r="AJ31" s="2"/>
      <c r="AK31" s="2"/>
    </row>
    <row r="32">
      <c r="A32" s="2"/>
      <c r="B32" s="10"/>
      <c r="C32" s="10"/>
      <c r="D32" s="10"/>
      <c r="E32" s="10"/>
      <c r="F32" s="10"/>
      <c r="G32" s="10"/>
      <c r="H32" s="10"/>
      <c r="I32" s="10"/>
      <c r="J32" s="10"/>
      <c r="K32" s="10"/>
      <c r="L32" s="10"/>
      <c r="M32" s="10"/>
      <c r="N32" s="10"/>
      <c r="O32" s="10"/>
      <c r="P32" s="10"/>
      <c r="Q32" s="10"/>
      <c r="R32" s="10"/>
      <c r="S32" s="10"/>
      <c r="T32" s="10"/>
      <c r="U32" s="10"/>
      <c r="V32" s="10"/>
      <c r="W32" s="10"/>
      <c r="X32" s="10"/>
      <c r="Y32" s="10"/>
      <c r="Z32" s="2"/>
      <c r="AA32" s="2"/>
      <c r="AB32" s="2"/>
      <c r="AC32" s="2"/>
      <c r="AD32" s="2"/>
      <c r="AE32" s="2"/>
      <c r="AF32" s="2"/>
      <c r="AG32" s="2"/>
      <c r="AH32" s="2"/>
      <c r="AI32" s="2"/>
      <c r="AJ32" s="2"/>
      <c r="AK32" s="2"/>
    </row>
    <row r="33">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row>
    <row r="34">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row>
    <row r="3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row>
    <row r="36">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row>
    <row r="37">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row>
    <row r="38">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row>
    <row r="39">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row>
    <row r="40">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row>
    <row r="4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row>
    <row r="4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row>
    <row r="43">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row>
    <row r="4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row>
    <row r="47">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row>
    <row r="49">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c r="AD1001" s="2"/>
      <c r="AE1001" s="2"/>
      <c r="AF1001" s="2"/>
      <c r="AG1001" s="2"/>
      <c r="AH1001" s="2"/>
      <c r="AI1001" s="2"/>
      <c r="AJ1001" s="2"/>
      <c r="AK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c r="AD1002" s="2"/>
      <c r="AE1002" s="2"/>
      <c r="AF1002" s="2"/>
      <c r="AG1002" s="2"/>
      <c r="AH1002" s="2"/>
      <c r="AI1002" s="2"/>
      <c r="AJ1002" s="2"/>
      <c r="AK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c r="AD1003" s="2"/>
      <c r="AE1003" s="2"/>
      <c r="AF1003" s="2"/>
      <c r="AG1003" s="2"/>
      <c r="AH1003" s="2"/>
      <c r="AI1003" s="2"/>
      <c r="AJ1003" s="2"/>
      <c r="AK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c r="AD1004" s="2"/>
      <c r="AE1004" s="2"/>
      <c r="AF1004" s="2"/>
      <c r="AG1004" s="2"/>
      <c r="AH1004" s="2"/>
      <c r="AI1004" s="2"/>
      <c r="AJ1004" s="2"/>
      <c r="AK1004" s="2"/>
    </row>
    <row r="100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c r="AD1005" s="2"/>
      <c r="AE1005" s="2"/>
      <c r="AF1005" s="2"/>
      <c r="AG1005" s="2"/>
      <c r="AH1005" s="2"/>
      <c r="AI1005" s="2"/>
      <c r="AJ1005" s="2"/>
      <c r="AK1005" s="2"/>
    </row>
    <row r="1006">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c r="AD1006" s="2"/>
      <c r="AE1006" s="2"/>
      <c r="AF1006" s="2"/>
      <c r="AG1006" s="2"/>
      <c r="AH1006" s="2"/>
      <c r="AI1006" s="2"/>
      <c r="AJ1006" s="2"/>
      <c r="AK1006" s="2"/>
    </row>
    <row r="1007">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c r="AD1007" s="2"/>
      <c r="AE1007" s="2"/>
      <c r="AF1007" s="2"/>
      <c r="AG1007" s="2"/>
      <c r="AH1007" s="2"/>
      <c r="AI1007" s="2"/>
      <c r="AJ1007" s="2"/>
      <c r="AK1007" s="2"/>
    </row>
    <row r="1008">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c r="AD1008" s="2"/>
      <c r="AE1008" s="2"/>
      <c r="AF1008" s="2"/>
      <c r="AG1008" s="2"/>
      <c r="AH1008" s="2"/>
      <c r="AI1008" s="2"/>
      <c r="AJ1008" s="2"/>
      <c r="AK1008" s="2"/>
    </row>
    <row r="1009">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c r="AC1009" s="2"/>
      <c r="AD1009" s="2"/>
      <c r="AE1009" s="2"/>
      <c r="AF1009" s="2"/>
      <c r="AG1009" s="2"/>
      <c r="AH1009" s="2"/>
      <c r="AI1009" s="2"/>
      <c r="AJ1009" s="2"/>
      <c r="AK1009" s="2"/>
    </row>
    <row r="1010">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c r="AC1010" s="2"/>
      <c r="AD1010" s="2"/>
      <c r="AE1010" s="2"/>
      <c r="AF1010" s="2"/>
      <c r="AG1010" s="2"/>
      <c r="AH1010" s="2"/>
      <c r="AI1010" s="2"/>
      <c r="AJ1010" s="2"/>
      <c r="AK1010" s="2"/>
    </row>
    <row r="1011">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c r="AC1011" s="2"/>
      <c r="AD1011" s="2"/>
      <c r="AE1011" s="2"/>
      <c r="AF1011" s="2"/>
      <c r="AG1011" s="2"/>
      <c r="AH1011" s="2"/>
      <c r="AI1011" s="2"/>
      <c r="AJ1011" s="2"/>
      <c r="AK1011" s="2"/>
    </row>
    <row r="1012">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c r="AB1012" s="2"/>
      <c r="AC1012" s="2"/>
      <c r="AD1012" s="2"/>
      <c r="AE1012" s="2"/>
      <c r="AF1012" s="2"/>
      <c r="AG1012" s="2"/>
      <c r="AH1012" s="2"/>
      <c r="AI1012" s="2"/>
      <c r="AJ1012" s="2"/>
      <c r="AK1012" s="2"/>
    </row>
    <row r="1013">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c r="AB1013" s="2"/>
      <c r="AC1013" s="2"/>
      <c r="AD1013" s="2"/>
      <c r="AE1013" s="2"/>
      <c r="AF1013" s="2"/>
      <c r="AG1013" s="2"/>
      <c r="AH1013" s="2"/>
      <c r="AI1013" s="2"/>
      <c r="AJ1013" s="2"/>
      <c r="AK1013" s="2"/>
    </row>
    <row r="1014">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c r="AB1014" s="2"/>
      <c r="AC1014" s="2"/>
      <c r="AD1014" s="2"/>
      <c r="AE1014" s="2"/>
      <c r="AF1014" s="2"/>
      <c r="AG1014" s="2"/>
      <c r="AH1014" s="2"/>
      <c r="AI1014" s="2"/>
      <c r="AJ1014" s="2"/>
      <c r="AK1014" s="2"/>
    </row>
    <row r="1015">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c r="AB1015" s="2"/>
      <c r="AC1015" s="2"/>
      <c r="AD1015" s="2"/>
      <c r="AE1015" s="2"/>
      <c r="AF1015" s="2"/>
      <c r="AG1015" s="2"/>
      <c r="AH1015" s="2"/>
      <c r="AI1015" s="2"/>
      <c r="AJ1015" s="2"/>
      <c r="AK1015" s="2"/>
    </row>
    <row r="1016">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c r="AB1016" s="2"/>
      <c r="AC1016" s="2"/>
      <c r="AD1016" s="2"/>
      <c r="AE1016" s="2"/>
      <c r="AF1016" s="2"/>
      <c r="AG1016" s="2"/>
      <c r="AH1016" s="2"/>
      <c r="AI1016" s="2"/>
      <c r="AJ1016" s="2"/>
      <c r="AK1016" s="2"/>
    </row>
    <row r="1017">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c r="AB1017" s="2"/>
      <c r="AC1017" s="2"/>
      <c r="AD1017" s="2"/>
      <c r="AE1017" s="2"/>
      <c r="AF1017" s="2"/>
      <c r="AG1017" s="2"/>
      <c r="AH1017" s="2"/>
      <c r="AI1017" s="2"/>
      <c r="AJ1017" s="2"/>
      <c r="AK1017" s="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3.5"/>
    <col customWidth="1" min="2" max="37" width="7.0"/>
  </cols>
  <sheetData>
    <row r="1">
      <c r="A1" s="5"/>
      <c r="B1" s="11" t="s">
        <v>30</v>
      </c>
      <c r="C1" s="11" t="s">
        <v>31</v>
      </c>
      <c r="D1" s="11" t="s">
        <v>32</v>
      </c>
      <c r="E1" s="11" t="s">
        <v>33</v>
      </c>
      <c r="F1" s="11" t="s">
        <v>34</v>
      </c>
      <c r="G1" s="11" t="s">
        <v>35</v>
      </c>
      <c r="H1" s="11" t="s">
        <v>36</v>
      </c>
      <c r="I1" s="11" t="s">
        <v>37</v>
      </c>
      <c r="J1" s="11" t="s">
        <v>38</v>
      </c>
      <c r="K1" s="11" t="s">
        <v>39</v>
      </c>
      <c r="L1" s="11" t="s">
        <v>40</v>
      </c>
      <c r="M1" s="11" t="s">
        <v>41</v>
      </c>
      <c r="N1" s="11" t="s">
        <v>42</v>
      </c>
      <c r="O1" s="11" t="s">
        <v>43</v>
      </c>
      <c r="P1" s="11" t="s">
        <v>44</v>
      </c>
      <c r="Q1" s="11" t="s">
        <v>45</v>
      </c>
      <c r="R1" s="11" t="s">
        <v>46</v>
      </c>
      <c r="S1" s="11" t="s">
        <v>47</v>
      </c>
      <c r="T1" s="11" t="s">
        <v>48</v>
      </c>
      <c r="U1" s="11" t="s">
        <v>49</v>
      </c>
      <c r="V1" s="11" t="s">
        <v>50</v>
      </c>
      <c r="W1" s="11" t="s">
        <v>51</v>
      </c>
      <c r="X1" s="11" t="s">
        <v>52</v>
      </c>
      <c r="Y1" s="11" t="s">
        <v>53</v>
      </c>
      <c r="Z1" s="15"/>
      <c r="AA1" s="15"/>
      <c r="AB1" s="15"/>
      <c r="AC1" s="15"/>
      <c r="AD1" s="15"/>
      <c r="AE1" s="15"/>
      <c r="AF1" s="15"/>
      <c r="AG1" s="15"/>
      <c r="AH1" s="15"/>
      <c r="AI1" s="15"/>
      <c r="AJ1" s="15"/>
      <c r="AK1" s="15"/>
    </row>
    <row r="2">
      <c r="A2" s="13" t="s">
        <v>54</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row>
    <row r="3">
      <c r="A3" s="7" t="s">
        <v>25</v>
      </c>
      <c r="B3" s="9">
        <v>0.0</v>
      </c>
      <c r="C3" s="10">
        <f t="shared" ref="C3:Y3" si="1">B21</f>
        <v>30000</v>
      </c>
      <c r="D3" s="10">
        <f t="shared" si="1"/>
        <v>60000</v>
      </c>
      <c r="E3" s="10">
        <f t="shared" si="1"/>
        <v>90000</v>
      </c>
      <c r="F3" s="10">
        <f t="shared" si="1"/>
        <v>120000</v>
      </c>
      <c r="G3" s="10">
        <f t="shared" si="1"/>
        <v>150000</v>
      </c>
      <c r="H3" s="10">
        <f t="shared" si="1"/>
        <v>180000</v>
      </c>
      <c r="I3" s="10">
        <f t="shared" si="1"/>
        <v>210000</v>
      </c>
      <c r="J3" s="10">
        <f t="shared" si="1"/>
        <v>240000</v>
      </c>
      <c r="K3" s="10">
        <f t="shared" si="1"/>
        <v>270000</v>
      </c>
      <c r="L3" s="10">
        <f t="shared" si="1"/>
        <v>300000</v>
      </c>
      <c r="M3" s="10">
        <f t="shared" si="1"/>
        <v>330000</v>
      </c>
      <c r="N3" s="10">
        <f t="shared" si="1"/>
        <v>360000</v>
      </c>
      <c r="O3" s="10">
        <f t="shared" si="1"/>
        <v>390000</v>
      </c>
      <c r="P3" s="10">
        <f t="shared" si="1"/>
        <v>420000</v>
      </c>
      <c r="Q3" s="10">
        <f t="shared" si="1"/>
        <v>450000</v>
      </c>
      <c r="R3" s="10">
        <f t="shared" si="1"/>
        <v>0</v>
      </c>
      <c r="S3" s="10">
        <f t="shared" si="1"/>
        <v>0</v>
      </c>
      <c r="T3" s="10">
        <f t="shared" si="1"/>
        <v>0</v>
      </c>
      <c r="U3" s="10">
        <f t="shared" si="1"/>
        <v>0</v>
      </c>
      <c r="V3" s="10">
        <f t="shared" si="1"/>
        <v>0</v>
      </c>
      <c r="W3" s="10">
        <f t="shared" si="1"/>
        <v>0</v>
      </c>
      <c r="X3" s="10">
        <f t="shared" si="1"/>
        <v>0</v>
      </c>
      <c r="Y3" s="10">
        <f t="shared" si="1"/>
        <v>0</v>
      </c>
      <c r="Z3" s="2"/>
      <c r="AA3" s="2"/>
      <c r="AB3" s="2"/>
      <c r="AC3" s="2"/>
      <c r="AD3" s="2"/>
      <c r="AE3" s="2"/>
      <c r="AF3" s="2"/>
      <c r="AG3" s="2"/>
      <c r="AH3" s="2"/>
      <c r="AI3" s="2"/>
      <c r="AJ3" s="2"/>
      <c r="AK3" s="2"/>
    </row>
    <row r="4">
      <c r="A4" s="7" t="s">
        <v>28</v>
      </c>
      <c r="B4" s="9">
        <v>0.0</v>
      </c>
      <c r="C4" s="10">
        <f t="shared" ref="C4:Y4" si="2">B22</f>
        <v>0</v>
      </c>
      <c r="D4" s="10">
        <f t="shared" si="2"/>
        <v>0</v>
      </c>
      <c r="E4" s="10">
        <f t="shared" si="2"/>
        <v>0</v>
      </c>
      <c r="F4" s="10">
        <f t="shared" si="2"/>
        <v>0</v>
      </c>
      <c r="G4" s="10">
        <f t="shared" si="2"/>
        <v>0</v>
      </c>
      <c r="H4" s="10">
        <f t="shared" si="2"/>
        <v>0</v>
      </c>
      <c r="I4" s="10">
        <f t="shared" si="2"/>
        <v>0</v>
      </c>
      <c r="J4" s="10">
        <f t="shared" si="2"/>
        <v>0</v>
      </c>
      <c r="K4" s="10">
        <f t="shared" si="2"/>
        <v>0</v>
      </c>
      <c r="L4" s="10">
        <f t="shared" si="2"/>
        <v>0</v>
      </c>
      <c r="M4" s="10">
        <f t="shared" si="2"/>
        <v>0</v>
      </c>
      <c r="N4" s="10">
        <f t="shared" si="2"/>
        <v>0</v>
      </c>
      <c r="O4" s="10">
        <f t="shared" si="2"/>
        <v>0</v>
      </c>
      <c r="P4" s="10">
        <f t="shared" si="2"/>
        <v>0</v>
      </c>
      <c r="Q4" s="10">
        <f t="shared" si="2"/>
        <v>0</v>
      </c>
      <c r="R4" s="10">
        <f t="shared" si="2"/>
        <v>18333.33333</v>
      </c>
      <c r="S4" s="10">
        <f t="shared" si="2"/>
        <v>36666.66667</v>
      </c>
      <c r="T4" s="10">
        <f t="shared" si="2"/>
        <v>55000</v>
      </c>
      <c r="U4" s="10">
        <f t="shared" si="2"/>
        <v>73333.33333</v>
      </c>
      <c r="V4" s="10">
        <f t="shared" si="2"/>
        <v>91666.66667</v>
      </c>
      <c r="W4" s="10">
        <f t="shared" si="2"/>
        <v>110000</v>
      </c>
      <c r="X4" s="10">
        <f t="shared" si="2"/>
        <v>128333.3333</v>
      </c>
      <c r="Y4" s="10">
        <f t="shared" si="2"/>
        <v>146666.6667</v>
      </c>
      <c r="Z4" s="2"/>
      <c r="AA4" s="2"/>
      <c r="AB4" s="2"/>
      <c r="AC4" s="2"/>
      <c r="AD4" s="2"/>
      <c r="AE4" s="2"/>
      <c r="AF4" s="2"/>
      <c r="AG4" s="2"/>
      <c r="AH4" s="2"/>
      <c r="AI4" s="2"/>
      <c r="AJ4" s="2"/>
      <c r="AK4" s="2"/>
    </row>
    <row r="5">
      <c r="A5" s="2"/>
      <c r="B5" s="10"/>
      <c r="C5" s="10" t="str">
        <f t="shared" ref="C5:Y5" si="3">B23</f>
        <v/>
      </c>
      <c r="D5" s="10" t="str">
        <f t="shared" si="3"/>
        <v/>
      </c>
      <c r="E5" s="10" t="str">
        <f t="shared" si="3"/>
        <v/>
      </c>
      <c r="F5" s="10" t="str">
        <f t="shared" si="3"/>
        <v/>
      </c>
      <c r="G5" s="10" t="str">
        <f t="shared" si="3"/>
        <v/>
      </c>
      <c r="H5" s="10" t="str">
        <f t="shared" si="3"/>
        <v/>
      </c>
      <c r="I5" s="10" t="str">
        <f t="shared" si="3"/>
        <v/>
      </c>
      <c r="J5" s="10" t="str">
        <f t="shared" si="3"/>
        <v/>
      </c>
      <c r="K5" s="10" t="str">
        <f t="shared" si="3"/>
        <v/>
      </c>
      <c r="L5" s="10" t="str">
        <f t="shared" si="3"/>
        <v/>
      </c>
      <c r="M5" s="10" t="str">
        <f t="shared" si="3"/>
        <v/>
      </c>
      <c r="N5" s="10" t="str">
        <f t="shared" si="3"/>
        <v/>
      </c>
      <c r="O5" s="10" t="str">
        <f t="shared" si="3"/>
        <v/>
      </c>
      <c r="P5" s="10" t="str">
        <f t="shared" si="3"/>
        <v/>
      </c>
      <c r="Q5" s="10" t="str">
        <f t="shared" si="3"/>
        <v/>
      </c>
      <c r="R5" s="10" t="str">
        <f t="shared" si="3"/>
        <v/>
      </c>
      <c r="S5" s="10" t="str">
        <f t="shared" si="3"/>
        <v/>
      </c>
      <c r="T5" s="10" t="str">
        <f t="shared" si="3"/>
        <v/>
      </c>
      <c r="U5" s="10" t="str">
        <f t="shared" si="3"/>
        <v/>
      </c>
      <c r="V5" s="10" t="str">
        <f t="shared" si="3"/>
        <v/>
      </c>
      <c r="W5" s="10" t="str">
        <f t="shared" si="3"/>
        <v/>
      </c>
      <c r="X5" s="10" t="str">
        <f t="shared" si="3"/>
        <v/>
      </c>
      <c r="Y5" s="10" t="str">
        <f t="shared" si="3"/>
        <v/>
      </c>
      <c r="Z5" s="2"/>
      <c r="AA5" s="2"/>
      <c r="AB5" s="2"/>
      <c r="AC5" s="2"/>
      <c r="AD5" s="2"/>
      <c r="AE5" s="2"/>
      <c r="AF5" s="2"/>
      <c r="AG5" s="2"/>
      <c r="AH5" s="2"/>
      <c r="AI5" s="2"/>
      <c r="AJ5" s="2"/>
      <c r="AK5" s="2"/>
    </row>
    <row r="6">
      <c r="A6" s="14" t="s">
        <v>55</v>
      </c>
      <c r="B6" s="10">
        <f t="shared" ref="B6:Y6" si="4">SUM(B3:B5)</f>
        <v>0</v>
      </c>
      <c r="C6" s="10">
        <f t="shared" si="4"/>
        <v>30000</v>
      </c>
      <c r="D6" s="10">
        <f t="shared" si="4"/>
        <v>60000</v>
      </c>
      <c r="E6" s="10">
        <f t="shared" si="4"/>
        <v>90000</v>
      </c>
      <c r="F6" s="10">
        <f t="shared" si="4"/>
        <v>120000</v>
      </c>
      <c r="G6" s="10">
        <f t="shared" si="4"/>
        <v>150000</v>
      </c>
      <c r="H6" s="10">
        <f t="shared" si="4"/>
        <v>180000</v>
      </c>
      <c r="I6" s="10">
        <f t="shared" si="4"/>
        <v>210000</v>
      </c>
      <c r="J6" s="10">
        <f t="shared" si="4"/>
        <v>240000</v>
      </c>
      <c r="K6" s="10">
        <f t="shared" si="4"/>
        <v>270000</v>
      </c>
      <c r="L6" s="10">
        <f t="shared" si="4"/>
        <v>300000</v>
      </c>
      <c r="M6" s="10">
        <f t="shared" si="4"/>
        <v>330000</v>
      </c>
      <c r="N6" s="10">
        <f t="shared" si="4"/>
        <v>360000</v>
      </c>
      <c r="O6" s="10">
        <f t="shared" si="4"/>
        <v>390000</v>
      </c>
      <c r="P6" s="10">
        <f t="shared" si="4"/>
        <v>420000</v>
      </c>
      <c r="Q6" s="10">
        <f t="shared" si="4"/>
        <v>450000</v>
      </c>
      <c r="R6" s="10">
        <f t="shared" si="4"/>
        <v>18333.33333</v>
      </c>
      <c r="S6" s="10">
        <f t="shared" si="4"/>
        <v>36666.66667</v>
      </c>
      <c r="T6" s="10">
        <f t="shared" si="4"/>
        <v>55000</v>
      </c>
      <c r="U6" s="10">
        <f t="shared" si="4"/>
        <v>73333.33333</v>
      </c>
      <c r="V6" s="10">
        <f t="shared" si="4"/>
        <v>91666.66667</v>
      </c>
      <c r="W6" s="10">
        <f t="shared" si="4"/>
        <v>110000</v>
      </c>
      <c r="X6" s="10">
        <f t="shared" si="4"/>
        <v>128333.3333</v>
      </c>
      <c r="Y6" s="10">
        <f t="shared" si="4"/>
        <v>146666.6667</v>
      </c>
      <c r="Z6" s="2"/>
      <c r="AA6" s="2"/>
      <c r="AB6" s="2"/>
      <c r="AC6" s="2"/>
      <c r="AD6" s="2"/>
      <c r="AE6" s="2"/>
      <c r="AF6" s="2"/>
      <c r="AG6" s="2"/>
      <c r="AH6" s="2"/>
      <c r="AI6" s="2"/>
      <c r="AJ6" s="2"/>
      <c r="AK6" s="2"/>
    </row>
    <row r="7">
      <c r="A7" s="2"/>
      <c r="B7" s="10"/>
      <c r="C7" s="10"/>
      <c r="D7" s="10"/>
      <c r="E7" s="10"/>
      <c r="F7" s="10"/>
      <c r="G7" s="10"/>
      <c r="H7" s="10"/>
      <c r="I7" s="10"/>
      <c r="J7" s="10"/>
      <c r="K7" s="10"/>
      <c r="L7" s="10"/>
      <c r="M7" s="10"/>
      <c r="N7" s="10"/>
      <c r="O7" s="10"/>
      <c r="P7" s="10"/>
      <c r="Q7" s="10"/>
      <c r="R7" s="10"/>
      <c r="S7" s="10"/>
      <c r="T7" s="10"/>
      <c r="U7" s="10"/>
      <c r="V7" s="10"/>
      <c r="W7" s="10"/>
      <c r="X7" s="10"/>
      <c r="Y7" s="10"/>
      <c r="Z7" s="2"/>
      <c r="AA7" s="2"/>
      <c r="AB7" s="2"/>
      <c r="AC7" s="2"/>
      <c r="AD7" s="2"/>
      <c r="AE7" s="2"/>
      <c r="AF7" s="2"/>
      <c r="AG7" s="2"/>
      <c r="AH7" s="2"/>
      <c r="AI7" s="2"/>
      <c r="AJ7" s="2"/>
      <c r="AK7" s="2"/>
    </row>
    <row r="8">
      <c r="A8" s="14" t="s">
        <v>59</v>
      </c>
      <c r="B8" s="2"/>
      <c r="C8" s="10"/>
      <c r="D8" s="10"/>
      <c r="E8" s="10"/>
      <c r="F8" s="10"/>
      <c r="G8" s="10"/>
      <c r="H8" s="10"/>
      <c r="I8" s="10"/>
      <c r="J8" s="10"/>
      <c r="K8" s="10"/>
      <c r="L8" s="10"/>
      <c r="M8" s="10"/>
      <c r="N8" s="10"/>
      <c r="O8" s="10"/>
      <c r="P8" s="10"/>
      <c r="Q8" s="10"/>
      <c r="R8" s="10"/>
      <c r="S8" s="10"/>
      <c r="T8" s="10"/>
      <c r="U8" s="10"/>
      <c r="V8" s="10"/>
      <c r="W8" s="10"/>
      <c r="X8" s="10"/>
      <c r="Y8" s="10"/>
      <c r="Z8" s="2"/>
      <c r="AA8" s="2"/>
      <c r="AB8" s="2"/>
      <c r="AC8" s="2"/>
      <c r="AD8" s="2"/>
      <c r="AE8" s="2"/>
      <c r="AF8" s="2"/>
      <c r="AG8" s="2"/>
      <c r="AH8" s="2"/>
      <c r="AI8" s="2"/>
      <c r="AJ8" s="2"/>
      <c r="AK8" s="2"/>
    </row>
    <row r="9">
      <c r="A9" s="7" t="s">
        <v>25</v>
      </c>
      <c r="B9" s="9">
        <f>'fixed asset balances'!B21/far!$F$2</f>
        <v>30000</v>
      </c>
      <c r="C9" s="9">
        <f>'fixed asset balances'!C21/far!$F$2</f>
        <v>30000</v>
      </c>
      <c r="D9" s="9">
        <f>'fixed asset balances'!D21/far!$F$2</f>
        <v>30000</v>
      </c>
      <c r="E9" s="9">
        <f>'fixed asset balances'!E21/far!$F$2</f>
        <v>30000</v>
      </c>
      <c r="F9" s="9">
        <f>'fixed asset balances'!F21/far!$F$2</f>
        <v>30000</v>
      </c>
      <c r="G9" s="9">
        <f>'fixed asset balances'!G21/far!$F$2</f>
        <v>30000</v>
      </c>
      <c r="H9" s="9">
        <f>'fixed asset balances'!H21/far!$F$2</f>
        <v>30000</v>
      </c>
      <c r="I9" s="9">
        <f>'fixed asset balances'!I21/far!$F$2</f>
        <v>30000</v>
      </c>
      <c r="J9" s="9">
        <f>'fixed asset balances'!J21/far!$F$2</f>
        <v>30000</v>
      </c>
      <c r="K9" s="9">
        <f>'fixed asset balances'!K21/far!$F$2</f>
        <v>30000</v>
      </c>
      <c r="L9" s="9">
        <f>'fixed asset balances'!L21/far!$F$2</f>
        <v>30000</v>
      </c>
      <c r="M9" s="9">
        <f>'fixed asset balances'!M21/far!$F$2</f>
        <v>30000</v>
      </c>
      <c r="N9" s="9">
        <f>'fixed asset balances'!N21/far!$F$2</f>
        <v>30000</v>
      </c>
      <c r="O9" s="9">
        <f>'fixed asset balances'!O21/far!$F$2</f>
        <v>30000</v>
      </c>
      <c r="P9" s="9">
        <f>'fixed asset balances'!P21/far!$F$2</f>
        <v>30000</v>
      </c>
      <c r="Q9" s="9">
        <f>'fixed asset balances'!Q21/far!$F$2</f>
        <v>0</v>
      </c>
      <c r="R9" s="9">
        <f>'fixed asset balances'!R21/far!$F$2</f>
        <v>0</v>
      </c>
      <c r="S9" s="9">
        <f>'fixed asset balances'!S21/far!$F$2</f>
        <v>0</v>
      </c>
      <c r="T9" s="9">
        <f>'fixed asset balances'!T21/far!$F$2</f>
        <v>0</v>
      </c>
      <c r="U9" s="9">
        <f>'fixed asset balances'!U21/far!$F$2</f>
        <v>0</v>
      </c>
      <c r="V9" s="9">
        <f>'fixed asset balances'!V21/far!$F$2</f>
        <v>0</v>
      </c>
      <c r="W9" s="9">
        <f>'fixed asset balances'!W21/far!$F$2</f>
        <v>0</v>
      </c>
      <c r="X9" s="9">
        <f>'fixed asset balances'!X21/far!$F$2</f>
        <v>0</v>
      </c>
      <c r="Y9" s="9">
        <f>'fixed asset balances'!Y21/far!$F$2</f>
        <v>0</v>
      </c>
      <c r="Z9" s="2"/>
      <c r="AA9" s="2"/>
      <c r="AB9" s="2"/>
      <c r="AC9" s="2"/>
      <c r="AD9" s="2"/>
      <c r="AE9" s="2"/>
      <c r="AF9" s="2"/>
      <c r="AG9" s="2"/>
      <c r="AH9" s="2"/>
      <c r="AI9" s="2"/>
      <c r="AJ9" s="2"/>
      <c r="AK9" s="2"/>
    </row>
    <row r="10">
      <c r="A10" s="7" t="s">
        <v>28</v>
      </c>
      <c r="B10" s="9">
        <f>'fixed asset balances'!B22/far!$F$3</f>
        <v>0</v>
      </c>
      <c r="C10" s="9">
        <f>'fixed asset balances'!C22/far!$F$3</f>
        <v>0</v>
      </c>
      <c r="D10" s="9">
        <f>'fixed asset balances'!D22/far!$F$3</f>
        <v>0</v>
      </c>
      <c r="E10" s="9">
        <f>'fixed asset balances'!E22/far!$F$3</f>
        <v>0</v>
      </c>
      <c r="F10" s="9">
        <f>'fixed asset balances'!F22/far!$F$3</f>
        <v>0</v>
      </c>
      <c r="G10" s="9">
        <f>'fixed asset balances'!G22/far!$F$3</f>
        <v>0</v>
      </c>
      <c r="H10" s="9">
        <f>'fixed asset balances'!H22/far!$F$3</f>
        <v>0</v>
      </c>
      <c r="I10" s="9">
        <f>'fixed asset balances'!I22/far!$F$3</f>
        <v>0</v>
      </c>
      <c r="J10" s="9">
        <f>'fixed asset balances'!J22/far!$F$3</f>
        <v>0</v>
      </c>
      <c r="K10" s="9">
        <f>'fixed asset balances'!K22/far!$F$3</f>
        <v>0</v>
      </c>
      <c r="L10" s="9">
        <f>'fixed asset balances'!L22/far!$F$3</f>
        <v>0</v>
      </c>
      <c r="M10" s="9">
        <f>'fixed asset balances'!M22/far!$F$3</f>
        <v>0</v>
      </c>
      <c r="N10" s="9">
        <f>'fixed asset balances'!N22/far!$F$3</f>
        <v>0</v>
      </c>
      <c r="O10" s="9">
        <f>'fixed asset balances'!O22/far!$F$3</f>
        <v>0</v>
      </c>
      <c r="P10" s="9">
        <f>'fixed asset balances'!P22/far!$F$3</f>
        <v>0</v>
      </c>
      <c r="Q10" s="9">
        <f>'fixed asset balances'!Q22/far!$F$3</f>
        <v>18333.33333</v>
      </c>
      <c r="R10" s="9">
        <f>'fixed asset balances'!R22/far!$F$3</f>
        <v>18333.33333</v>
      </c>
      <c r="S10" s="9">
        <f>'fixed asset balances'!S22/far!$F$3</f>
        <v>18333.33333</v>
      </c>
      <c r="T10" s="9">
        <f>'fixed asset balances'!T22/far!$F$3</f>
        <v>18333.33333</v>
      </c>
      <c r="U10" s="9">
        <f>'fixed asset balances'!U22/far!$F$3</f>
        <v>18333.33333</v>
      </c>
      <c r="V10" s="9">
        <f>'fixed asset balances'!V22/far!$F$3</f>
        <v>18333.33333</v>
      </c>
      <c r="W10" s="9">
        <f>'fixed asset balances'!W22/far!$F$3</f>
        <v>18333.33333</v>
      </c>
      <c r="X10" s="9">
        <f>'fixed asset balances'!X22/far!$F$3</f>
        <v>18333.33333</v>
      </c>
      <c r="Y10" s="9">
        <f>'fixed asset balances'!Y22/far!$F$3</f>
        <v>18333.33333</v>
      </c>
      <c r="Z10" s="2"/>
      <c r="AA10" s="2"/>
      <c r="AB10" s="2"/>
      <c r="AC10" s="2"/>
      <c r="AD10" s="2"/>
      <c r="AE10" s="2"/>
      <c r="AF10" s="2"/>
      <c r="AG10" s="2"/>
      <c r="AH10" s="2"/>
      <c r="AI10" s="2"/>
      <c r="AJ10" s="2"/>
      <c r="AK10" s="2"/>
    </row>
    <row r="11">
      <c r="A11" s="2"/>
      <c r="B11" s="10"/>
      <c r="C11" s="10"/>
      <c r="D11" s="10"/>
      <c r="E11" s="10"/>
      <c r="F11" s="10"/>
      <c r="G11" s="10"/>
      <c r="H11" s="10"/>
      <c r="I11" s="10"/>
      <c r="J11" s="10"/>
      <c r="K11" s="10"/>
      <c r="L11" s="10"/>
      <c r="M11" s="10"/>
      <c r="N11" s="10"/>
      <c r="O11" s="10"/>
      <c r="P11" s="10"/>
      <c r="Q11" s="10"/>
      <c r="R11" s="10"/>
      <c r="S11" s="10"/>
      <c r="T11" s="10"/>
      <c r="U11" s="10"/>
      <c r="V11" s="10"/>
      <c r="W11" s="10"/>
      <c r="X11" s="10"/>
      <c r="Y11" s="10"/>
      <c r="Z11" s="2"/>
      <c r="AA11" s="2"/>
      <c r="AB11" s="2"/>
      <c r="AC11" s="2"/>
      <c r="AD11" s="2"/>
      <c r="AE11" s="2"/>
      <c r="AF11" s="2"/>
      <c r="AG11" s="2"/>
      <c r="AH11" s="2"/>
      <c r="AI11" s="2"/>
      <c r="AJ11" s="2"/>
      <c r="AK11" s="2"/>
    </row>
    <row r="12">
      <c r="A12" s="14" t="s">
        <v>55</v>
      </c>
      <c r="B12" s="10">
        <f t="shared" ref="B12:Y12" si="5">SUM(B9:B11)</f>
        <v>30000</v>
      </c>
      <c r="C12" s="10">
        <f t="shared" si="5"/>
        <v>30000</v>
      </c>
      <c r="D12" s="10">
        <f t="shared" si="5"/>
        <v>30000</v>
      </c>
      <c r="E12" s="10">
        <f t="shared" si="5"/>
        <v>30000</v>
      </c>
      <c r="F12" s="10">
        <f t="shared" si="5"/>
        <v>30000</v>
      </c>
      <c r="G12" s="10">
        <f t="shared" si="5"/>
        <v>30000</v>
      </c>
      <c r="H12" s="10">
        <f t="shared" si="5"/>
        <v>30000</v>
      </c>
      <c r="I12" s="10">
        <f t="shared" si="5"/>
        <v>30000</v>
      </c>
      <c r="J12" s="10">
        <f t="shared" si="5"/>
        <v>30000</v>
      </c>
      <c r="K12" s="10">
        <f t="shared" si="5"/>
        <v>30000</v>
      </c>
      <c r="L12" s="10">
        <f t="shared" si="5"/>
        <v>30000</v>
      </c>
      <c r="M12" s="10">
        <f t="shared" si="5"/>
        <v>30000</v>
      </c>
      <c r="N12" s="10">
        <f t="shared" si="5"/>
        <v>30000</v>
      </c>
      <c r="O12" s="10">
        <f t="shared" si="5"/>
        <v>30000</v>
      </c>
      <c r="P12" s="10">
        <f t="shared" si="5"/>
        <v>30000</v>
      </c>
      <c r="Q12" s="10">
        <f t="shared" si="5"/>
        <v>18333.33333</v>
      </c>
      <c r="R12" s="10">
        <f t="shared" si="5"/>
        <v>18333.33333</v>
      </c>
      <c r="S12" s="10">
        <f t="shared" si="5"/>
        <v>18333.33333</v>
      </c>
      <c r="T12" s="10">
        <f t="shared" si="5"/>
        <v>18333.33333</v>
      </c>
      <c r="U12" s="10">
        <f t="shared" si="5"/>
        <v>18333.33333</v>
      </c>
      <c r="V12" s="10">
        <f t="shared" si="5"/>
        <v>18333.33333</v>
      </c>
      <c r="W12" s="10">
        <f t="shared" si="5"/>
        <v>18333.33333</v>
      </c>
      <c r="X12" s="10">
        <f t="shared" si="5"/>
        <v>18333.33333</v>
      </c>
      <c r="Y12" s="10">
        <f t="shared" si="5"/>
        <v>18333.33333</v>
      </c>
      <c r="Z12" s="2"/>
      <c r="AA12" s="2"/>
      <c r="AB12" s="2"/>
      <c r="AC12" s="2"/>
      <c r="AD12" s="2"/>
      <c r="AE12" s="2"/>
      <c r="AF12" s="2"/>
      <c r="AG12" s="2"/>
      <c r="AH12" s="2"/>
      <c r="AI12" s="2"/>
      <c r="AJ12" s="2"/>
      <c r="AK12" s="2"/>
    </row>
    <row r="13">
      <c r="A13" s="2"/>
      <c r="B13" s="10"/>
      <c r="C13" s="10"/>
      <c r="D13" s="10"/>
      <c r="E13" s="10"/>
      <c r="F13" s="10"/>
      <c r="G13" s="10"/>
      <c r="H13" s="10"/>
      <c r="I13" s="10"/>
      <c r="J13" s="10"/>
      <c r="K13" s="10"/>
      <c r="L13" s="10"/>
      <c r="M13" s="10"/>
      <c r="N13" s="10"/>
      <c r="O13" s="10"/>
      <c r="P13" s="10"/>
      <c r="Q13" s="10"/>
      <c r="R13" s="10"/>
      <c r="S13" s="10"/>
      <c r="T13" s="10"/>
      <c r="U13" s="10"/>
      <c r="V13" s="10"/>
      <c r="W13" s="10"/>
      <c r="X13" s="10"/>
      <c r="Y13" s="10"/>
      <c r="Z13" s="2"/>
      <c r="AA13" s="2"/>
      <c r="AB13" s="2"/>
      <c r="AC13" s="2"/>
      <c r="AD13" s="2"/>
      <c r="AE13" s="2"/>
      <c r="AF13" s="2"/>
      <c r="AG13" s="2"/>
      <c r="AH13" s="2"/>
      <c r="AI13" s="2"/>
      <c r="AJ13" s="2"/>
      <c r="AK13" s="2"/>
    </row>
    <row r="14">
      <c r="A14" s="14" t="s">
        <v>57</v>
      </c>
      <c r="B14" s="2"/>
      <c r="C14" s="10"/>
      <c r="D14" s="10"/>
      <c r="E14" s="10"/>
      <c r="F14" s="10"/>
      <c r="G14" s="10"/>
      <c r="H14" s="10"/>
      <c r="I14" s="10"/>
      <c r="J14" s="10"/>
      <c r="K14" s="10"/>
      <c r="L14" s="10"/>
      <c r="M14" s="10"/>
      <c r="N14" s="10"/>
      <c r="O14" s="10"/>
      <c r="P14" s="10"/>
      <c r="Q14" s="10"/>
      <c r="R14" s="10"/>
      <c r="S14" s="10"/>
      <c r="T14" s="10"/>
      <c r="U14" s="10"/>
      <c r="V14" s="10"/>
      <c r="W14" s="10"/>
      <c r="X14" s="10"/>
      <c r="Y14" s="10"/>
      <c r="Z14" s="2"/>
      <c r="AA14" s="2"/>
      <c r="AB14" s="2"/>
      <c r="AC14" s="2"/>
      <c r="AD14" s="2"/>
      <c r="AE14" s="2"/>
      <c r="AF14" s="2"/>
      <c r="AG14" s="2"/>
      <c r="AH14" s="2"/>
      <c r="AI14" s="2"/>
      <c r="AJ14" s="2"/>
      <c r="AK14" s="2"/>
    </row>
    <row r="15">
      <c r="A15" s="7" t="s">
        <v>25</v>
      </c>
      <c r="B15" s="9">
        <v>0.0</v>
      </c>
      <c r="C15" s="9">
        <v>0.0</v>
      </c>
      <c r="D15" s="9">
        <v>0.0</v>
      </c>
      <c r="E15" s="9">
        <v>0.0</v>
      </c>
      <c r="F15" s="9">
        <v>0.0</v>
      </c>
      <c r="G15" s="9">
        <v>0.0</v>
      </c>
      <c r="H15" s="9">
        <v>0.0</v>
      </c>
      <c r="I15" s="9">
        <v>0.0</v>
      </c>
      <c r="J15" s="9">
        <v>0.0</v>
      </c>
      <c r="K15" s="9">
        <v>0.0</v>
      </c>
      <c r="L15" s="9">
        <v>0.0</v>
      </c>
      <c r="M15" s="9">
        <v>0.0</v>
      </c>
      <c r="N15" s="9">
        <v>0.0</v>
      </c>
      <c r="O15" s="9">
        <v>0.0</v>
      </c>
      <c r="P15" s="9">
        <v>0.0</v>
      </c>
      <c r="Q15" s="9">
        <f>far!H2</f>
        <v>450000</v>
      </c>
      <c r="R15" s="9">
        <v>0.0</v>
      </c>
      <c r="S15" s="9">
        <v>0.0</v>
      </c>
      <c r="T15" s="9">
        <v>0.0</v>
      </c>
      <c r="U15" s="9">
        <v>0.0</v>
      </c>
      <c r="V15" s="9">
        <v>0.0</v>
      </c>
      <c r="W15" s="9">
        <v>0.0</v>
      </c>
      <c r="X15" s="9">
        <v>0.0</v>
      </c>
      <c r="Y15" s="9">
        <v>0.0</v>
      </c>
      <c r="Z15" s="2"/>
      <c r="AA15" s="2"/>
      <c r="AB15" s="2"/>
      <c r="AC15" s="2"/>
      <c r="AD15" s="2"/>
      <c r="AE15" s="2"/>
      <c r="AF15" s="2"/>
      <c r="AG15" s="2"/>
      <c r="AH15" s="2"/>
      <c r="AI15" s="2"/>
      <c r="AJ15" s="2"/>
      <c r="AK15" s="2"/>
    </row>
    <row r="16">
      <c r="A16" s="7" t="s">
        <v>28</v>
      </c>
      <c r="B16" s="9">
        <v>0.0</v>
      </c>
      <c r="C16" s="9">
        <v>0.0</v>
      </c>
      <c r="D16" s="9">
        <v>0.0</v>
      </c>
      <c r="E16" s="9">
        <v>0.0</v>
      </c>
      <c r="F16" s="9">
        <v>0.0</v>
      </c>
      <c r="G16" s="9">
        <v>0.0</v>
      </c>
      <c r="H16" s="9">
        <v>0.0</v>
      </c>
      <c r="I16" s="9">
        <v>0.0</v>
      </c>
      <c r="J16" s="9">
        <v>0.0</v>
      </c>
      <c r="K16" s="9">
        <v>0.0</v>
      </c>
      <c r="L16" s="9">
        <v>0.0</v>
      </c>
      <c r="M16" s="9">
        <v>0.0</v>
      </c>
      <c r="N16" s="9">
        <v>0.0</v>
      </c>
      <c r="O16" s="9">
        <v>0.0</v>
      </c>
      <c r="P16" s="9">
        <v>0.0</v>
      </c>
      <c r="Q16" s="9">
        <v>0.0</v>
      </c>
      <c r="R16" s="9">
        <v>0.0</v>
      </c>
      <c r="S16" s="9">
        <v>0.0</v>
      </c>
      <c r="T16" s="9">
        <v>0.0</v>
      </c>
      <c r="U16" s="9">
        <v>0.0</v>
      </c>
      <c r="V16" s="9">
        <v>0.0</v>
      </c>
      <c r="W16" s="9">
        <v>0.0</v>
      </c>
      <c r="X16" s="9">
        <v>0.0</v>
      </c>
      <c r="Y16" s="9">
        <v>0.0</v>
      </c>
      <c r="Z16" s="2"/>
      <c r="AA16" s="2"/>
      <c r="AB16" s="2"/>
      <c r="AC16" s="2"/>
      <c r="AD16" s="2"/>
      <c r="AE16" s="2"/>
      <c r="AF16" s="2"/>
      <c r="AG16" s="2"/>
      <c r="AH16" s="2"/>
      <c r="AI16" s="2"/>
      <c r="AJ16" s="2"/>
      <c r="AK16" s="2"/>
    </row>
    <row r="17">
      <c r="A17" s="2"/>
      <c r="B17" s="10"/>
      <c r="C17" s="10"/>
      <c r="D17" s="10"/>
      <c r="E17" s="10"/>
      <c r="F17" s="10"/>
      <c r="G17" s="10"/>
      <c r="H17" s="10"/>
      <c r="I17" s="10"/>
      <c r="J17" s="10"/>
      <c r="K17" s="10"/>
      <c r="L17" s="10"/>
      <c r="M17" s="10"/>
      <c r="N17" s="10"/>
      <c r="O17" s="10"/>
      <c r="P17" s="10"/>
      <c r="Q17" s="10"/>
      <c r="R17" s="10"/>
      <c r="S17" s="10"/>
      <c r="T17" s="2"/>
      <c r="U17" s="2"/>
      <c r="V17" s="2"/>
      <c r="W17" s="2"/>
      <c r="X17" s="2"/>
      <c r="Y17" s="2"/>
      <c r="Z17" s="2"/>
      <c r="AA17" s="2"/>
      <c r="AB17" s="2"/>
      <c r="AC17" s="2"/>
      <c r="AD17" s="2"/>
      <c r="AE17" s="2"/>
      <c r="AF17" s="2"/>
      <c r="AG17" s="2"/>
      <c r="AH17" s="2"/>
      <c r="AI17" s="2"/>
      <c r="AJ17" s="2"/>
      <c r="AK17" s="2"/>
    </row>
    <row r="18">
      <c r="A18" s="14" t="s">
        <v>55</v>
      </c>
      <c r="B18" s="10">
        <f t="shared" ref="B18:Y18" si="6">SUM(B15:B17)</f>
        <v>0</v>
      </c>
      <c r="C18" s="10">
        <f t="shared" si="6"/>
        <v>0</v>
      </c>
      <c r="D18" s="10">
        <f t="shared" si="6"/>
        <v>0</v>
      </c>
      <c r="E18" s="10">
        <f t="shared" si="6"/>
        <v>0</v>
      </c>
      <c r="F18" s="10">
        <f t="shared" si="6"/>
        <v>0</v>
      </c>
      <c r="G18" s="10">
        <f t="shared" si="6"/>
        <v>0</v>
      </c>
      <c r="H18" s="10">
        <f t="shared" si="6"/>
        <v>0</v>
      </c>
      <c r="I18" s="10">
        <f t="shared" si="6"/>
        <v>0</v>
      </c>
      <c r="J18" s="10">
        <f t="shared" si="6"/>
        <v>0</v>
      </c>
      <c r="K18" s="10">
        <f t="shared" si="6"/>
        <v>0</v>
      </c>
      <c r="L18" s="10">
        <f t="shared" si="6"/>
        <v>0</v>
      </c>
      <c r="M18" s="10">
        <f t="shared" si="6"/>
        <v>0</v>
      </c>
      <c r="N18" s="10">
        <f t="shared" si="6"/>
        <v>0</v>
      </c>
      <c r="O18" s="10">
        <f t="shared" si="6"/>
        <v>0</v>
      </c>
      <c r="P18" s="10">
        <f t="shared" si="6"/>
        <v>0</v>
      </c>
      <c r="Q18" s="10">
        <f t="shared" si="6"/>
        <v>450000</v>
      </c>
      <c r="R18" s="10">
        <f t="shared" si="6"/>
        <v>0</v>
      </c>
      <c r="S18" s="10">
        <f t="shared" si="6"/>
        <v>0</v>
      </c>
      <c r="T18" s="10">
        <f t="shared" si="6"/>
        <v>0</v>
      </c>
      <c r="U18" s="10">
        <f t="shared" si="6"/>
        <v>0</v>
      </c>
      <c r="V18" s="10">
        <f t="shared" si="6"/>
        <v>0</v>
      </c>
      <c r="W18" s="10">
        <f t="shared" si="6"/>
        <v>0</v>
      </c>
      <c r="X18" s="10">
        <f t="shared" si="6"/>
        <v>0</v>
      </c>
      <c r="Y18" s="10">
        <f t="shared" si="6"/>
        <v>0</v>
      </c>
      <c r="Z18" s="2"/>
      <c r="AA18" s="2"/>
      <c r="AB18" s="2"/>
      <c r="AC18" s="2"/>
      <c r="AD18" s="2"/>
      <c r="AE18" s="2"/>
      <c r="AF18" s="2"/>
      <c r="AG18" s="2"/>
      <c r="AH18" s="2"/>
      <c r="AI18" s="2"/>
      <c r="AJ18" s="2"/>
      <c r="AK18" s="2"/>
    </row>
    <row r="19">
      <c r="A19" s="2"/>
      <c r="B19" s="10"/>
      <c r="C19" s="10"/>
      <c r="D19" s="10"/>
      <c r="E19" s="10"/>
      <c r="F19" s="10"/>
      <c r="G19" s="10"/>
      <c r="H19" s="10"/>
      <c r="I19" s="10"/>
      <c r="J19" s="10"/>
      <c r="K19" s="10"/>
      <c r="L19" s="10"/>
      <c r="M19" s="10"/>
      <c r="N19" s="10"/>
      <c r="O19" s="10"/>
      <c r="P19" s="10"/>
      <c r="Q19" s="10"/>
      <c r="R19" s="10"/>
      <c r="S19" s="10"/>
      <c r="T19" s="10"/>
      <c r="U19" s="10"/>
      <c r="V19" s="10"/>
      <c r="W19" s="10"/>
      <c r="X19" s="10"/>
      <c r="Y19" s="10"/>
      <c r="Z19" s="2"/>
      <c r="AA19" s="2"/>
      <c r="AB19" s="2"/>
      <c r="AC19" s="2"/>
      <c r="AD19" s="2"/>
      <c r="AE19" s="2"/>
      <c r="AF19" s="2"/>
      <c r="AG19" s="2"/>
      <c r="AH19" s="2"/>
      <c r="AI19" s="2"/>
      <c r="AJ19" s="2"/>
      <c r="AK19" s="2"/>
    </row>
    <row r="20">
      <c r="A20" s="14" t="s">
        <v>58</v>
      </c>
      <c r="B20" s="2"/>
      <c r="C20" s="10"/>
      <c r="D20" s="10"/>
      <c r="E20" s="10"/>
      <c r="F20" s="10"/>
      <c r="G20" s="10"/>
      <c r="H20" s="10"/>
      <c r="I20" s="10"/>
      <c r="J20" s="10"/>
      <c r="K20" s="10"/>
      <c r="L20" s="10"/>
      <c r="M20" s="10"/>
      <c r="N20" s="10"/>
      <c r="O20" s="10"/>
      <c r="P20" s="10"/>
      <c r="Q20" s="10"/>
      <c r="R20" s="10"/>
      <c r="S20" s="10"/>
      <c r="T20" s="10"/>
      <c r="U20" s="10"/>
      <c r="V20" s="10"/>
      <c r="W20" s="10"/>
      <c r="X20" s="10"/>
      <c r="Y20" s="10"/>
      <c r="Z20" s="2"/>
      <c r="AA20" s="2"/>
      <c r="AB20" s="2"/>
      <c r="AC20" s="2"/>
      <c r="AD20" s="2"/>
      <c r="AE20" s="2"/>
      <c r="AF20" s="2"/>
      <c r="AG20" s="2"/>
      <c r="AH20" s="2"/>
      <c r="AI20" s="2"/>
      <c r="AJ20" s="2"/>
      <c r="AK20" s="2"/>
    </row>
    <row r="21">
      <c r="A21" s="7" t="s">
        <v>25</v>
      </c>
      <c r="B21" s="9">
        <f t="shared" ref="B21:Y21" si="7">B3+B9-B15</f>
        <v>30000</v>
      </c>
      <c r="C21" s="9">
        <f t="shared" si="7"/>
        <v>60000</v>
      </c>
      <c r="D21" s="9">
        <f t="shared" si="7"/>
        <v>90000</v>
      </c>
      <c r="E21" s="9">
        <f t="shared" si="7"/>
        <v>120000</v>
      </c>
      <c r="F21" s="9">
        <f t="shared" si="7"/>
        <v>150000</v>
      </c>
      <c r="G21" s="9">
        <f t="shared" si="7"/>
        <v>180000</v>
      </c>
      <c r="H21" s="9">
        <f t="shared" si="7"/>
        <v>210000</v>
      </c>
      <c r="I21" s="9">
        <f t="shared" si="7"/>
        <v>240000</v>
      </c>
      <c r="J21" s="9">
        <f t="shared" si="7"/>
        <v>270000</v>
      </c>
      <c r="K21" s="9">
        <f t="shared" si="7"/>
        <v>300000</v>
      </c>
      <c r="L21" s="9">
        <f t="shared" si="7"/>
        <v>330000</v>
      </c>
      <c r="M21" s="9">
        <f t="shared" si="7"/>
        <v>360000</v>
      </c>
      <c r="N21" s="9">
        <f t="shared" si="7"/>
        <v>390000</v>
      </c>
      <c r="O21" s="9">
        <f t="shared" si="7"/>
        <v>420000</v>
      </c>
      <c r="P21" s="9">
        <f t="shared" si="7"/>
        <v>450000</v>
      </c>
      <c r="Q21" s="9">
        <f t="shared" si="7"/>
        <v>0</v>
      </c>
      <c r="R21" s="9">
        <f t="shared" si="7"/>
        <v>0</v>
      </c>
      <c r="S21" s="9">
        <f t="shared" si="7"/>
        <v>0</v>
      </c>
      <c r="T21" s="9">
        <f t="shared" si="7"/>
        <v>0</v>
      </c>
      <c r="U21" s="9">
        <f t="shared" si="7"/>
        <v>0</v>
      </c>
      <c r="V21" s="9">
        <f t="shared" si="7"/>
        <v>0</v>
      </c>
      <c r="W21" s="9">
        <f t="shared" si="7"/>
        <v>0</v>
      </c>
      <c r="X21" s="9">
        <f t="shared" si="7"/>
        <v>0</v>
      </c>
      <c r="Y21" s="9">
        <f t="shared" si="7"/>
        <v>0</v>
      </c>
      <c r="Z21" s="2"/>
      <c r="AA21" s="2"/>
      <c r="AB21" s="2"/>
      <c r="AC21" s="2"/>
      <c r="AD21" s="2"/>
      <c r="AE21" s="2"/>
      <c r="AF21" s="2"/>
      <c r="AG21" s="2"/>
      <c r="AH21" s="2"/>
      <c r="AI21" s="2"/>
      <c r="AJ21" s="2"/>
      <c r="AK21" s="2"/>
    </row>
    <row r="22">
      <c r="A22" s="7" t="s">
        <v>28</v>
      </c>
      <c r="B22" s="9">
        <f t="shared" ref="B22:Y22" si="8">B4+B10-B16</f>
        <v>0</v>
      </c>
      <c r="C22" s="9">
        <f t="shared" si="8"/>
        <v>0</v>
      </c>
      <c r="D22" s="9">
        <f t="shared" si="8"/>
        <v>0</v>
      </c>
      <c r="E22" s="9">
        <f t="shared" si="8"/>
        <v>0</v>
      </c>
      <c r="F22" s="9">
        <f t="shared" si="8"/>
        <v>0</v>
      </c>
      <c r="G22" s="9">
        <f t="shared" si="8"/>
        <v>0</v>
      </c>
      <c r="H22" s="9">
        <f t="shared" si="8"/>
        <v>0</v>
      </c>
      <c r="I22" s="9">
        <f t="shared" si="8"/>
        <v>0</v>
      </c>
      <c r="J22" s="9">
        <f t="shared" si="8"/>
        <v>0</v>
      </c>
      <c r="K22" s="9">
        <f t="shared" si="8"/>
        <v>0</v>
      </c>
      <c r="L22" s="9">
        <f t="shared" si="8"/>
        <v>0</v>
      </c>
      <c r="M22" s="9">
        <f t="shared" si="8"/>
        <v>0</v>
      </c>
      <c r="N22" s="9">
        <f t="shared" si="8"/>
        <v>0</v>
      </c>
      <c r="O22" s="9">
        <f t="shared" si="8"/>
        <v>0</v>
      </c>
      <c r="P22" s="9">
        <f t="shared" si="8"/>
        <v>0</v>
      </c>
      <c r="Q22" s="9">
        <f t="shared" si="8"/>
        <v>18333.33333</v>
      </c>
      <c r="R22" s="9">
        <f t="shared" si="8"/>
        <v>36666.66667</v>
      </c>
      <c r="S22" s="9">
        <f t="shared" si="8"/>
        <v>55000</v>
      </c>
      <c r="T22" s="9">
        <f t="shared" si="8"/>
        <v>73333.33333</v>
      </c>
      <c r="U22" s="9">
        <f t="shared" si="8"/>
        <v>91666.66667</v>
      </c>
      <c r="V22" s="9">
        <f t="shared" si="8"/>
        <v>110000</v>
      </c>
      <c r="W22" s="9">
        <f t="shared" si="8"/>
        <v>128333.3333</v>
      </c>
      <c r="X22" s="9">
        <f t="shared" si="8"/>
        <v>146666.6667</v>
      </c>
      <c r="Y22" s="9">
        <f t="shared" si="8"/>
        <v>165000</v>
      </c>
      <c r="Z22" s="2"/>
      <c r="AA22" s="2"/>
      <c r="AB22" s="2"/>
      <c r="AC22" s="2"/>
      <c r="AD22" s="2"/>
      <c r="AE22" s="2"/>
      <c r="AF22" s="2"/>
      <c r="AG22" s="2"/>
      <c r="AH22" s="2"/>
      <c r="AI22" s="2"/>
      <c r="AJ22" s="2"/>
      <c r="AK22" s="2"/>
    </row>
    <row r="23">
      <c r="A23" s="2"/>
      <c r="B23" s="10"/>
      <c r="C23" s="10"/>
      <c r="D23" s="10"/>
      <c r="E23" s="10"/>
      <c r="F23" s="10"/>
      <c r="G23" s="10"/>
      <c r="H23" s="10"/>
      <c r="I23" s="10"/>
      <c r="J23" s="10"/>
      <c r="K23" s="10"/>
      <c r="L23" s="10"/>
      <c r="M23" s="10"/>
      <c r="N23" s="10"/>
      <c r="O23" s="10"/>
      <c r="P23" s="10"/>
      <c r="Q23" s="10"/>
      <c r="R23" s="10"/>
      <c r="S23" s="10"/>
      <c r="T23" s="10"/>
      <c r="U23" s="10"/>
      <c r="V23" s="10"/>
      <c r="W23" s="10"/>
      <c r="X23" s="10"/>
      <c r="Y23" s="10"/>
      <c r="Z23" s="2"/>
      <c r="AA23" s="2"/>
      <c r="AB23" s="2"/>
      <c r="AC23" s="2"/>
      <c r="AD23" s="2"/>
      <c r="AE23" s="2"/>
      <c r="AF23" s="2"/>
      <c r="AG23" s="2"/>
      <c r="AH23" s="2"/>
      <c r="AI23" s="2"/>
      <c r="AJ23" s="2"/>
      <c r="AK23" s="2"/>
    </row>
    <row r="24">
      <c r="A24" s="14" t="s">
        <v>55</v>
      </c>
      <c r="B24" s="10">
        <f t="shared" ref="B24:Y24" si="9">SUM(B21:B23)</f>
        <v>30000</v>
      </c>
      <c r="C24" s="10">
        <f t="shared" si="9"/>
        <v>60000</v>
      </c>
      <c r="D24" s="10">
        <f t="shared" si="9"/>
        <v>90000</v>
      </c>
      <c r="E24" s="10">
        <f t="shared" si="9"/>
        <v>120000</v>
      </c>
      <c r="F24" s="10">
        <f t="shared" si="9"/>
        <v>150000</v>
      </c>
      <c r="G24" s="10">
        <f t="shared" si="9"/>
        <v>180000</v>
      </c>
      <c r="H24" s="10">
        <f t="shared" si="9"/>
        <v>210000</v>
      </c>
      <c r="I24" s="10">
        <f t="shared" si="9"/>
        <v>240000</v>
      </c>
      <c r="J24" s="10">
        <f t="shared" si="9"/>
        <v>270000</v>
      </c>
      <c r="K24" s="10">
        <f t="shared" si="9"/>
        <v>300000</v>
      </c>
      <c r="L24" s="10">
        <f t="shared" si="9"/>
        <v>330000</v>
      </c>
      <c r="M24" s="10">
        <f t="shared" si="9"/>
        <v>360000</v>
      </c>
      <c r="N24" s="10">
        <f t="shared" si="9"/>
        <v>390000</v>
      </c>
      <c r="O24" s="10">
        <f t="shared" si="9"/>
        <v>420000</v>
      </c>
      <c r="P24" s="10">
        <f t="shared" si="9"/>
        <v>450000</v>
      </c>
      <c r="Q24" s="10">
        <f t="shared" si="9"/>
        <v>18333.33333</v>
      </c>
      <c r="R24" s="10">
        <f t="shared" si="9"/>
        <v>36666.66667</v>
      </c>
      <c r="S24" s="10">
        <f t="shared" si="9"/>
        <v>55000</v>
      </c>
      <c r="T24" s="10">
        <f t="shared" si="9"/>
        <v>73333.33333</v>
      </c>
      <c r="U24" s="10">
        <f t="shared" si="9"/>
        <v>91666.66667</v>
      </c>
      <c r="V24" s="10">
        <f t="shared" si="9"/>
        <v>110000</v>
      </c>
      <c r="W24" s="10">
        <f t="shared" si="9"/>
        <v>128333.3333</v>
      </c>
      <c r="X24" s="10">
        <f t="shared" si="9"/>
        <v>146666.6667</v>
      </c>
      <c r="Y24" s="10">
        <f t="shared" si="9"/>
        <v>165000</v>
      </c>
      <c r="Z24" s="2"/>
      <c r="AA24" s="2"/>
      <c r="AB24" s="2"/>
      <c r="AC24" s="2"/>
      <c r="AD24" s="2"/>
      <c r="AE24" s="2"/>
      <c r="AF24" s="2"/>
      <c r="AG24" s="2"/>
      <c r="AH24" s="2"/>
      <c r="AI24" s="2"/>
      <c r="AJ24" s="2"/>
      <c r="AK24" s="2"/>
    </row>
    <row r="25">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row>
    <row r="26">
      <c r="A26" s="13"/>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row>
    <row r="27">
      <c r="A27" s="2"/>
      <c r="B27" s="10"/>
      <c r="C27" s="10"/>
      <c r="D27" s="10"/>
      <c r="E27" s="10"/>
      <c r="F27" s="10"/>
      <c r="G27" s="10"/>
      <c r="H27" s="10"/>
      <c r="I27" s="10"/>
      <c r="J27" s="10"/>
      <c r="K27" s="10"/>
      <c r="L27" s="10"/>
      <c r="M27" s="10"/>
      <c r="N27" s="10"/>
      <c r="O27" s="10"/>
      <c r="P27" s="10"/>
      <c r="Q27" s="10"/>
      <c r="R27" s="10"/>
      <c r="S27" s="10"/>
      <c r="T27" s="10"/>
      <c r="U27" s="10"/>
      <c r="V27" s="10"/>
      <c r="W27" s="10"/>
      <c r="X27" s="10"/>
      <c r="Y27" s="10"/>
      <c r="Z27" s="2"/>
      <c r="AA27" s="2"/>
      <c r="AB27" s="2"/>
      <c r="AC27" s="2"/>
      <c r="AD27" s="2"/>
      <c r="AE27" s="2"/>
      <c r="AF27" s="2"/>
      <c r="AG27" s="2"/>
      <c r="AH27" s="2"/>
      <c r="AI27" s="2"/>
      <c r="AJ27" s="2"/>
      <c r="AK27" s="2"/>
    </row>
    <row r="28">
      <c r="A28" s="2"/>
      <c r="B28" s="10"/>
      <c r="C28" s="10"/>
      <c r="D28" s="10"/>
      <c r="E28" s="10"/>
      <c r="F28" s="10"/>
      <c r="G28" s="10"/>
      <c r="H28" s="10"/>
      <c r="I28" s="10"/>
      <c r="J28" s="10"/>
      <c r="K28" s="10"/>
      <c r="L28" s="10"/>
      <c r="M28" s="10"/>
      <c r="N28" s="10"/>
      <c r="O28" s="10"/>
      <c r="P28" s="10"/>
      <c r="Q28" s="10"/>
      <c r="R28" s="10"/>
      <c r="S28" s="10"/>
      <c r="T28" s="10"/>
      <c r="U28" s="10"/>
      <c r="V28" s="10"/>
      <c r="W28" s="10"/>
      <c r="X28" s="10"/>
      <c r="Y28" s="10"/>
      <c r="Z28" s="2"/>
      <c r="AA28" s="2"/>
      <c r="AB28" s="2"/>
      <c r="AC28" s="2"/>
      <c r="AD28" s="2"/>
      <c r="AE28" s="2"/>
      <c r="AF28" s="2"/>
      <c r="AG28" s="2"/>
      <c r="AH28" s="2"/>
      <c r="AI28" s="2"/>
      <c r="AJ28" s="2"/>
      <c r="AK28" s="2"/>
    </row>
    <row r="29">
      <c r="A29" s="2"/>
      <c r="B29" s="10"/>
      <c r="C29" s="10"/>
      <c r="D29" s="10"/>
      <c r="E29" s="10"/>
      <c r="F29" s="10"/>
      <c r="G29" s="10"/>
      <c r="H29" s="10"/>
      <c r="I29" s="10"/>
      <c r="J29" s="10"/>
      <c r="K29" s="10"/>
      <c r="L29" s="10"/>
      <c r="M29" s="10"/>
      <c r="N29" s="10"/>
      <c r="O29" s="10"/>
      <c r="P29" s="10"/>
      <c r="Q29" s="10"/>
      <c r="R29" s="10"/>
      <c r="S29" s="10"/>
      <c r="T29" s="10"/>
      <c r="U29" s="10"/>
      <c r="V29" s="10"/>
      <c r="W29" s="10"/>
      <c r="X29" s="10"/>
      <c r="Y29" s="10"/>
      <c r="Z29" s="2"/>
      <c r="AA29" s="2"/>
      <c r="AB29" s="2"/>
      <c r="AC29" s="2"/>
      <c r="AD29" s="2"/>
      <c r="AE29" s="2"/>
      <c r="AF29" s="2"/>
      <c r="AG29" s="2"/>
      <c r="AH29" s="2"/>
      <c r="AI29" s="2"/>
      <c r="AJ29" s="2"/>
      <c r="AK29" s="2"/>
    </row>
    <row r="30">
      <c r="A30" s="2"/>
      <c r="B30" s="10"/>
      <c r="C30" s="10"/>
      <c r="D30" s="10"/>
      <c r="E30" s="10"/>
      <c r="F30" s="10"/>
      <c r="G30" s="10"/>
      <c r="H30" s="10"/>
      <c r="I30" s="10"/>
      <c r="J30" s="10"/>
      <c r="K30" s="10"/>
      <c r="L30" s="10"/>
      <c r="M30" s="10"/>
      <c r="N30" s="10"/>
      <c r="O30" s="10"/>
      <c r="P30" s="10"/>
      <c r="Q30" s="10"/>
      <c r="R30" s="10"/>
      <c r="S30" s="10"/>
      <c r="T30" s="10"/>
      <c r="U30" s="10"/>
      <c r="V30" s="10"/>
      <c r="W30" s="10"/>
      <c r="X30" s="10"/>
      <c r="Y30" s="10"/>
      <c r="Z30" s="2"/>
      <c r="AA30" s="2"/>
      <c r="AB30" s="2"/>
      <c r="AC30" s="2"/>
      <c r="AD30" s="2"/>
      <c r="AE30" s="2"/>
      <c r="AF30" s="2"/>
      <c r="AG30" s="2"/>
      <c r="AH30" s="2"/>
      <c r="AI30" s="2"/>
      <c r="AJ30" s="2"/>
      <c r="AK30" s="2"/>
    </row>
    <row r="31">
      <c r="A31" s="2"/>
      <c r="B31" s="10"/>
      <c r="C31" s="10"/>
      <c r="D31" s="10"/>
      <c r="E31" s="10"/>
      <c r="F31" s="10"/>
      <c r="G31" s="10"/>
      <c r="H31" s="10"/>
      <c r="I31" s="10"/>
      <c r="J31" s="10"/>
      <c r="K31" s="10"/>
      <c r="L31" s="10"/>
      <c r="M31" s="10"/>
      <c r="N31" s="10"/>
      <c r="O31" s="10"/>
      <c r="P31" s="10"/>
      <c r="Q31" s="10"/>
      <c r="R31" s="10"/>
      <c r="S31" s="10"/>
      <c r="T31" s="10"/>
      <c r="U31" s="10"/>
      <c r="V31" s="10"/>
      <c r="W31" s="10"/>
      <c r="X31" s="10"/>
      <c r="Y31" s="10"/>
      <c r="Z31" s="2"/>
      <c r="AA31" s="2"/>
      <c r="AB31" s="2"/>
      <c r="AC31" s="2"/>
      <c r="AD31" s="2"/>
      <c r="AE31" s="2"/>
      <c r="AF31" s="2"/>
      <c r="AG31" s="2"/>
      <c r="AH31" s="2"/>
      <c r="AI31" s="2"/>
      <c r="AJ31" s="2"/>
      <c r="AK31" s="2"/>
    </row>
    <row r="32">
      <c r="A32" s="2"/>
      <c r="B32" s="10"/>
      <c r="C32" s="10"/>
      <c r="D32" s="10"/>
      <c r="E32" s="10"/>
      <c r="F32" s="10"/>
      <c r="G32" s="10"/>
      <c r="H32" s="10"/>
      <c r="I32" s="10"/>
      <c r="J32" s="10"/>
      <c r="K32" s="10"/>
      <c r="L32" s="10"/>
      <c r="M32" s="10"/>
      <c r="N32" s="10"/>
      <c r="O32" s="10"/>
      <c r="P32" s="10"/>
      <c r="Q32" s="10"/>
      <c r="R32" s="10"/>
      <c r="S32" s="10"/>
      <c r="T32" s="10"/>
      <c r="U32" s="10"/>
      <c r="V32" s="10"/>
      <c r="W32" s="10"/>
      <c r="X32" s="10"/>
      <c r="Y32" s="10"/>
      <c r="Z32" s="2"/>
      <c r="AA32" s="2"/>
      <c r="AB32" s="2"/>
      <c r="AC32" s="2"/>
      <c r="AD32" s="2"/>
      <c r="AE32" s="2"/>
      <c r="AF32" s="2"/>
      <c r="AG32" s="2"/>
      <c r="AH32" s="2"/>
      <c r="AI32" s="2"/>
      <c r="AJ32" s="2"/>
      <c r="AK32" s="2"/>
    </row>
    <row r="33">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row>
    <row r="34">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row>
    <row r="3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row>
    <row r="36">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row>
    <row r="37">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row>
    <row r="38">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row>
    <row r="39">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row>
    <row r="40">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row>
    <row r="4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row>
    <row r="4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row>
    <row r="43">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row>
    <row r="4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row>
    <row r="47">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row>
    <row r="49">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c r="AD1001" s="2"/>
      <c r="AE1001" s="2"/>
      <c r="AF1001" s="2"/>
      <c r="AG1001" s="2"/>
      <c r="AH1001" s="2"/>
      <c r="AI1001" s="2"/>
      <c r="AJ1001" s="2"/>
      <c r="AK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c r="AD1002" s="2"/>
      <c r="AE1002" s="2"/>
      <c r="AF1002" s="2"/>
      <c r="AG1002" s="2"/>
      <c r="AH1002" s="2"/>
      <c r="AI1002" s="2"/>
      <c r="AJ1002" s="2"/>
      <c r="AK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c r="AD1003" s="2"/>
      <c r="AE1003" s="2"/>
      <c r="AF1003" s="2"/>
      <c r="AG1003" s="2"/>
      <c r="AH1003" s="2"/>
      <c r="AI1003" s="2"/>
      <c r="AJ1003" s="2"/>
      <c r="AK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c r="AD1004" s="2"/>
      <c r="AE1004" s="2"/>
      <c r="AF1004" s="2"/>
      <c r="AG1004" s="2"/>
      <c r="AH1004" s="2"/>
      <c r="AI1004" s="2"/>
      <c r="AJ1004" s="2"/>
      <c r="AK1004" s="2"/>
    </row>
    <row r="100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c r="AD1005" s="2"/>
      <c r="AE1005" s="2"/>
      <c r="AF1005" s="2"/>
      <c r="AG1005" s="2"/>
      <c r="AH1005" s="2"/>
      <c r="AI1005" s="2"/>
      <c r="AJ1005" s="2"/>
      <c r="AK1005" s="2"/>
    </row>
    <row r="1006">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c r="AD1006" s="2"/>
      <c r="AE1006" s="2"/>
      <c r="AF1006" s="2"/>
      <c r="AG1006" s="2"/>
      <c r="AH1006" s="2"/>
      <c r="AI1006" s="2"/>
      <c r="AJ1006" s="2"/>
      <c r="AK1006" s="2"/>
    </row>
    <row r="1007">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c r="AD1007" s="2"/>
      <c r="AE1007" s="2"/>
      <c r="AF1007" s="2"/>
      <c r="AG1007" s="2"/>
      <c r="AH1007" s="2"/>
      <c r="AI1007" s="2"/>
      <c r="AJ1007" s="2"/>
      <c r="AK1007" s="2"/>
    </row>
    <row r="1008">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c r="AD1008" s="2"/>
      <c r="AE1008" s="2"/>
      <c r="AF1008" s="2"/>
      <c r="AG1008" s="2"/>
      <c r="AH1008" s="2"/>
      <c r="AI1008" s="2"/>
      <c r="AJ1008" s="2"/>
      <c r="AK1008" s="2"/>
    </row>
    <row r="1009">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c r="AC1009" s="2"/>
      <c r="AD1009" s="2"/>
      <c r="AE1009" s="2"/>
      <c r="AF1009" s="2"/>
      <c r="AG1009" s="2"/>
      <c r="AH1009" s="2"/>
      <c r="AI1009" s="2"/>
      <c r="AJ1009" s="2"/>
      <c r="AK1009" s="2"/>
    </row>
    <row r="1010">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c r="AC1010" s="2"/>
      <c r="AD1010" s="2"/>
      <c r="AE1010" s="2"/>
      <c r="AF1010" s="2"/>
      <c r="AG1010" s="2"/>
      <c r="AH1010" s="2"/>
      <c r="AI1010" s="2"/>
      <c r="AJ1010" s="2"/>
      <c r="AK1010" s="2"/>
    </row>
    <row r="1011">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c r="AC1011" s="2"/>
      <c r="AD1011" s="2"/>
      <c r="AE1011" s="2"/>
      <c r="AF1011" s="2"/>
      <c r="AG1011" s="2"/>
      <c r="AH1011" s="2"/>
      <c r="AI1011" s="2"/>
      <c r="AJ1011" s="2"/>
      <c r="AK1011" s="2"/>
    </row>
    <row r="1012">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c r="AB1012" s="2"/>
      <c r="AC1012" s="2"/>
      <c r="AD1012" s="2"/>
      <c r="AE1012" s="2"/>
      <c r="AF1012" s="2"/>
      <c r="AG1012" s="2"/>
      <c r="AH1012" s="2"/>
      <c r="AI1012" s="2"/>
      <c r="AJ1012" s="2"/>
      <c r="AK1012" s="2"/>
    </row>
    <row r="1013">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c r="AB1013" s="2"/>
      <c r="AC1013" s="2"/>
      <c r="AD1013" s="2"/>
      <c r="AE1013" s="2"/>
      <c r="AF1013" s="2"/>
      <c r="AG1013" s="2"/>
      <c r="AH1013" s="2"/>
      <c r="AI1013" s="2"/>
      <c r="AJ1013" s="2"/>
      <c r="AK1013" s="2"/>
    </row>
    <row r="1014">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c r="AB1014" s="2"/>
      <c r="AC1014" s="2"/>
      <c r="AD1014" s="2"/>
      <c r="AE1014" s="2"/>
      <c r="AF1014" s="2"/>
      <c r="AG1014" s="2"/>
      <c r="AH1014" s="2"/>
      <c r="AI1014" s="2"/>
      <c r="AJ1014" s="2"/>
      <c r="AK1014" s="2"/>
    </row>
    <row r="1015">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c r="AB1015" s="2"/>
      <c r="AC1015" s="2"/>
      <c r="AD1015" s="2"/>
      <c r="AE1015" s="2"/>
      <c r="AF1015" s="2"/>
      <c r="AG1015" s="2"/>
      <c r="AH1015" s="2"/>
      <c r="AI1015" s="2"/>
      <c r="AJ1015" s="2"/>
      <c r="AK1015" s="2"/>
    </row>
    <row r="1016">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c r="AB1016" s="2"/>
      <c r="AC1016" s="2"/>
      <c r="AD1016" s="2"/>
      <c r="AE1016" s="2"/>
      <c r="AF1016" s="2"/>
      <c r="AG1016" s="2"/>
      <c r="AH1016" s="2"/>
      <c r="AI1016" s="2"/>
      <c r="AJ1016" s="2"/>
      <c r="AK1016" s="2"/>
    </row>
    <row r="1017">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c r="AB1017" s="2"/>
      <c r="AC1017" s="2"/>
      <c r="AD1017" s="2"/>
      <c r="AE1017" s="2"/>
      <c r="AF1017" s="2"/>
      <c r="AG1017" s="2"/>
      <c r="AH1017" s="2"/>
      <c r="AI1017" s="2"/>
      <c r="AJ1017" s="2"/>
      <c r="AK1017" s="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9" width="8.13"/>
  </cols>
  <sheetData>
    <row r="1">
      <c r="A1" s="5"/>
      <c r="B1" s="11" t="s">
        <v>30</v>
      </c>
      <c r="C1" s="11" t="s">
        <v>31</v>
      </c>
      <c r="D1" s="11" t="s">
        <v>32</v>
      </c>
      <c r="E1" s="11" t="s">
        <v>33</v>
      </c>
      <c r="F1" s="11" t="s">
        <v>34</v>
      </c>
      <c r="G1" s="11" t="s">
        <v>35</v>
      </c>
      <c r="H1" s="11" t="s">
        <v>36</v>
      </c>
      <c r="I1" s="11" t="s">
        <v>37</v>
      </c>
      <c r="J1" s="11" t="s">
        <v>38</v>
      </c>
      <c r="K1" s="11" t="s">
        <v>39</v>
      </c>
      <c r="L1" s="11" t="s">
        <v>40</v>
      </c>
      <c r="M1" s="11" t="s">
        <v>41</v>
      </c>
      <c r="N1" s="11" t="s">
        <v>42</v>
      </c>
      <c r="O1" s="11" t="s">
        <v>43</v>
      </c>
      <c r="P1" s="11" t="s">
        <v>44</v>
      </c>
      <c r="Q1" s="11" t="s">
        <v>45</v>
      </c>
      <c r="R1" s="11" t="s">
        <v>46</v>
      </c>
      <c r="S1" s="11" t="s">
        <v>47</v>
      </c>
      <c r="T1" s="11" t="s">
        <v>48</v>
      </c>
      <c r="U1" s="11" t="s">
        <v>49</v>
      </c>
      <c r="V1" s="11" t="s">
        <v>50</v>
      </c>
      <c r="W1" s="11" t="s">
        <v>51</v>
      </c>
      <c r="X1" s="11" t="s">
        <v>52</v>
      </c>
      <c r="Y1" s="11" t="s">
        <v>53</v>
      </c>
      <c r="Z1" s="16"/>
    </row>
    <row r="2">
      <c r="A2" s="17" t="s">
        <v>60</v>
      </c>
    </row>
    <row r="3">
      <c r="A3" s="18" t="s">
        <v>61</v>
      </c>
      <c r="B3" s="19">
        <f>assumptions!$B$2</f>
        <v>515</v>
      </c>
      <c r="C3" s="19">
        <f>assumptions!$B$2</f>
        <v>515</v>
      </c>
      <c r="D3" s="19">
        <f>assumptions!$B$2</f>
        <v>515</v>
      </c>
      <c r="E3" s="19">
        <f>assumptions!$B$2</f>
        <v>515</v>
      </c>
      <c r="F3" s="19">
        <f>assumptions!$B$2</f>
        <v>515</v>
      </c>
      <c r="G3" s="19">
        <f>assumptions!$B$2</f>
        <v>515</v>
      </c>
      <c r="H3" s="19">
        <f>assumptions!$B$2</f>
        <v>515</v>
      </c>
      <c r="I3" s="19">
        <f>assumptions!$B$2</f>
        <v>515</v>
      </c>
      <c r="J3" s="19">
        <f>assumptions!$B$2</f>
        <v>515</v>
      </c>
      <c r="K3" s="19">
        <f>assumptions!$B$2</f>
        <v>515</v>
      </c>
      <c r="L3" s="19">
        <f>assumptions!$B$2</f>
        <v>515</v>
      </c>
      <c r="M3" s="19">
        <f>assumptions!$B$2</f>
        <v>515</v>
      </c>
      <c r="N3" s="19">
        <f>assumptions!$B$2</f>
        <v>515</v>
      </c>
      <c r="O3" s="19">
        <f>assumptions!$B$2</f>
        <v>515</v>
      </c>
      <c r="P3" s="19">
        <f>assumptions!$B$2</f>
        <v>515</v>
      </c>
      <c r="Q3" s="19">
        <f>assumptions!$B$2</f>
        <v>515</v>
      </c>
      <c r="R3" s="19">
        <f>assumptions!$B$2</f>
        <v>515</v>
      </c>
      <c r="S3" s="19">
        <f>assumptions!$B$2</f>
        <v>515</v>
      </c>
      <c r="T3" s="19">
        <f>assumptions!$B$2</f>
        <v>515</v>
      </c>
      <c r="U3" s="19">
        <f>assumptions!$B$2</f>
        <v>515</v>
      </c>
      <c r="V3" s="19">
        <f>assumptions!$B$2</f>
        <v>515</v>
      </c>
      <c r="W3" s="19">
        <f>assumptions!$B$2</f>
        <v>515</v>
      </c>
      <c r="X3" s="19">
        <f>assumptions!$B$2</f>
        <v>515</v>
      </c>
      <c r="Y3" s="19">
        <f>assumptions!$B$2</f>
        <v>515</v>
      </c>
    </row>
    <row r="4">
      <c r="A4" s="18" t="s">
        <v>62</v>
      </c>
      <c r="B4" s="19">
        <f>assumptions!$B$3</f>
        <v>627</v>
      </c>
      <c r="C4" s="19">
        <f>assumptions!$B$3</f>
        <v>627</v>
      </c>
      <c r="D4" s="19">
        <f>assumptions!$B$3</f>
        <v>627</v>
      </c>
      <c r="E4" s="19">
        <f>assumptions!$B$3</f>
        <v>627</v>
      </c>
      <c r="F4" s="19">
        <f>assumptions!$B$3</f>
        <v>627</v>
      </c>
      <c r="G4" s="19">
        <f>assumptions!$B$3</f>
        <v>627</v>
      </c>
      <c r="H4" s="19">
        <f>assumptions!$B$3</f>
        <v>627</v>
      </c>
      <c r="I4" s="19">
        <f>assumptions!$B$3</f>
        <v>627</v>
      </c>
      <c r="J4" s="19">
        <f>assumptions!$B$3</f>
        <v>627</v>
      </c>
      <c r="K4" s="19">
        <f>assumptions!$B$3</f>
        <v>627</v>
      </c>
      <c r="L4" s="19">
        <f>assumptions!$B$3</f>
        <v>627</v>
      </c>
      <c r="M4" s="19">
        <f>assumptions!$B$3</f>
        <v>627</v>
      </c>
      <c r="N4" s="19">
        <f>assumptions!$B$3</f>
        <v>627</v>
      </c>
      <c r="O4" s="19">
        <f>assumptions!$B$3</f>
        <v>627</v>
      </c>
      <c r="P4" s="19">
        <f>assumptions!$B$3</f>
        <v>627</v>
      </c>
      <c r="Q4" s="19">
        <f>assumptions!$B$3</f>
        <v>627</v>
      </c>
      <c r="R4" s="19">
        <f>assumptions!$B$3</f>
        <v>627</v>
      </c>
      <c r="S4" s="19">
        <f>assumptions!$B$3</f>
        <v>627</v>
      </c>
      <c r="T4" s="19">
        <f>assumptions!$B$3</f>
        <v>627</v>
      </c>
      <c r="U4" s="19">
        <f>assumptions!$B$3</f>
        <v>627</v>
      </c>
      <c r="V4" s="19">
        <f>assumptions!$B$3</f>
        <v>627</v>
      </c>
      <c r="W4" s="19">
        <f>assumptions!$B$3</f>
        <v>627</v>
      </c>
      <c r="X4" s="19">
        <f>assumptions!$B$3</f>
        <v>627</v>
      </c>
      <c r="Y4" s="19">
        <f>assumptions!$B$3</f>
        <v>627</v>
      </c>
    </row>
    <row r="5">
      <c r="A5" s="20"/>
      <c r="C5" s="21"/>
      <c r="D5" s="21"/>
      <c r="E5" s="21"/>
      <c r="F5" s="21"/>
      <c r="G5" s="21"/>
      <c r="H5" s="21"/>
      <c r="I5" s="21"/>
      <c r="J5" s="21"/>
      <c r="K5" s="21"/>
      <c r="L5" s="21"/>
      <c r="M5" s="21"/>
      <c r="N5" s="21"/>
      <c r="O5" s="21"/>
      <c r="P5" s="21"/>
      <c r="Q5" s="21"/>
      <c r="R5" s="21"/>
      <c r="S5" s="21"/>
    </row>
    <row r="6">
      <c r="A6" s="20"/>
      <c r="C6" s="21"/>
      <c r="D6" s="21"/>
      <c r="E6" s="21"/>
      <c r="F6" s="21"/>
      <c r="G6" s="21"/>
      <c r="H6" s="21"/>
      <c r="I6" s="21"/>
      <c r="J6" s="21"/>
      <c r="K6" s="21"/>
      <c r="L6" s="21"/>
      <c r="M6" s="21"/>
      <c r="N6" s="21"/>
      <c r="O6" s="21"/>
      <c r="P6" s="21"/>
      <c r="Q6" s="21"/>
      <c r="R6" s="21"/>
      <c r="S6" s="21"/>
    </row>
    <row r="7">
      <c r="A7" s="17" t="s">
        <v>63</v>
      </c>
      <c r="C7" s="21"/>
      <c r="D7" s="21"/>
      <c r="E7" s="21"/>
      <c r="F7" s="21"/>
      <c r="G7" s="21"/>
      <c r="H7" s="21"/>
      <c r="I7" s="21"/>
      <c r="J7" s="21"/>
      <c r="K7" s="21"/>
      <c r="L7" s="21"/>
      <c r="M7" s="21"/>
      <c r="N7" s="21"/>
      <c r="O7" s="21"/>
      <c r="P7" s="21"/>
      <c r="Q7" s="21"/>
      <c r="R7" s="21"/>
      <c r="S7" s="21"/>
    </row>
    <row r="8">
      <c r="A8" s="18" t="s">
        <v>61</v>
      </c>
      <c r="B8" s="19">
        <f>assumptions!$B$6</f>
        <v>575</v>
      </c>
      <c r="C8" s="19">
        <f>assumptions!$B$6</f>
        <v>575</v>
      </c>
      <c r="D8" s="19">
        <f>assumptions!$B$6</f>
        <v>575</v>
      </c>
      <c r="E8" s="19">
        <f>assumptions!$B$6</f>
        <v>575</v>
      </c>
      <c r="F8" s="19">
        <f>assumptions!$B$6</f>
        <v>575</v>
      </c>
      <c r="G8" s="19">
        <f>assumptions!$B$6</f>
        <v>575</v>
      </c>
      <c r="H8" s="19">
        <f>assumptions!$B$6</f>
        <v>575</v>
      </c>
      <c r="I8" s="19">
        <f>assumptions!$B$6</f>
        <v>575</v>
      </c>
      <c r="J8" s="19">
        <f>assumptions!$B$6</f>
        <v>575</v>
      </c>
      <c r="K8" s="19">
        <f>assumptions!$B$6</f>
        <v>575</v>
      </c>
      <c r="L8" s="19">
        <f>assumptions!$B$6</f>
        <v>575</v>
      </c>
      <c r="M8" s="19">
        <f>assumptions!$B$6</f>
        <v>575</v>
      </c>
      <c r="N8" s="19">
        <f>assumptions!$B$6</f>
        <v>575</v>
      </c>
      <c r="O8" s="19">
        <f>assumptions!$B$6</f>
        <v>575</v>
      </c>
      <c r="P8" s="19">
        <f>assumptions!$B$6</f>
        <v>575</v>
      </c>
      <c r="Q8" s="19">
        <f>assumptions!$B$6</f>
        <v>575</v>
      </c>
      <c r="R8" s="19">
        <f>assumptions!$B$6</f>
        <v>575</v>
      </c>
      <c r="S8" s="19">
        <f>assumptions!$B$6</f>
        <v>575</v>
      </c>
      <c r="T8" s="19">
        <f>assumptions!$B$6</f>
        <v>575</v>
      </c>
      <c r="U8" s="19">
        <f>assumptions!$B$6</f>
        <v>575</v>
      </c>
      <c r="V8" s="19">
        <f>assumptions!$B$6</f>
        <v>575</v>
      </c>
      <c r="W8" s="19">
        <f>assumptions!$B$6</f>
        <v>575</v>
      </c>
      <c r="X8" s="19">
        <f>assumptions!$B$6</f>
        <v>575</v>
      </c>
      <c r="Y8" s="19">
        <f>assumptions!$B$6</f>
        <v>575</v>
      </c>
    </row>
    <row r="9">
      <c r="A9" s="18" t="s">
        <v>62</v>
      </c>
      <c r="B9" s="19">
        <f>assumptions!$B$7</f>
        <v>755</v>
      </c>
      <c r="C9" s="19">
        <f>assumptions!$B$7</f>
        <v>755</v>
      </c>
      <c r="D9" s="19">
        <f>assumptions!$B$7</f>
        <v>755</v>
      </c>
      <c r="E9" s="19">
        <f>assumptions!$B$7</f>
        <v>755</v>
      </c>
      <c r="F9" s="19">
        <f>assumptions!$B$7</f>
        <v>755</v>
      </c>
      <c r="G9" s="19">
        <f>assumptions!$B$7</f>
        <v>755</v>
      </c>
      <c r="H9" s="19">
        <f>assumptions!$B$7</f>
        <v>755</v>
      </c>
      <c r="I9" s="19">
        <f>assumptions!$B$7</f>
        <v>755</v>
      </c>
      <c r="J9" s="19">
        <f>assumptions!$B$7</f>
        <v>755</v>
      </c>
      <c r="K9" s="19">
        <f>assumptions!$B$7</f>
        <v>755</v>
      </c>
      <c r="L9" s="19">
        <f>assumptions!$B$7</f>
        <v>755</v>
      </c>
      <c r="M9" s="19">
        <f>assumptions!$B$7</f>
        <v>755</v>
      </c>
      <c r="N9" s="19">
        <f>assumptions!$B$7</f>
        <v>755</v>
      </c>
      <c r="O9" s="19">
        <f>assumptions!$B$7</f>
        <v>755</v>
      </c>
      <c r="P9" s="19">
        <f>assumptions!$B$7</f>
        <v>755</v>
      </c>
      <c r="Q9" s="19">
        <f>assumptions!$B$7</f>
        <v>755</v>
      </c>
      <c r="R9" s="19">
        <f>assumptions!$B$7</f>
        <v>755</v>
      </c>
      <c r="S9" s="19">
        <f>assumptions!$B$7</f>
        <v>755</v>
      </c>
      <c r="T9" s="19">
        <f>assumptions!$B$7</f>
        <v>755</v>
      </c>
      <c r="U9" s="19">
        <f>assumptions!$B$7</f>
        <v>755</v>
      </c>
      <c r="V9" s="19">
        <f>assumptions!$B$7</f>
        <v>755</v>
      </c>
      <c r="W9" s="19">
        <f>assumptions!$B$7</f>
        <v>755</v>
      </c>
      <c r="X9" s="19">
        <f>assumptions!$B$7</f>
        <v>755</v>
      </c>
      <c r="Y9" s="19">
        <f>assumptions!$B$7</f>
        <v>755</v>
      </c>
    </row>
    <row r="10">
      <c r="C10" s="21"/>
      <c r="D10" s="21"/>
      <c r="E10" s="21"/>
      <c r="F10" s="21"/>
      <c r="G10" s="21"/>
      <c r="H10" s="21"/>
      <c r="I10" s="21"/>
      <c r="J10" s="21"/>
      <c r="K10" s="21"/>
      <c r="L10" s="21"/>
      <c r="M10" s="21"/>
      <c r="N10" s="21"/>
      <c r="O10" s="21"/>
      <c r="P10" s="21"/>
      <c r="Q10" s="21"/>
      <c r="R10" s="21"/>
      <c r="S10" s="21"/>
    </row>
    <row r="11">
      <c r="C11" s="21"/>
      <c r="D11" s="21"/>
      <c r="E11" s="21"/>
      <c r="F11" s="21"/>
      <c r="G11" s="21"/>
      <c r="H11" s="21"/>
      <c r="I11" s="21"/>
      <c r="J11" s="21"/>
      <c r="K11" s="21"/>
      <c r="L11" s="21"/>
      <c r="M11" s="21"/>
      <c r="N11" s="21"/>
      <c r="O11" s="21"/>
      <c r="P11" s="21"/>
      <c r="Q11" s="21"/>
      <c r="R11" s="21"/>
      <c r="S11" s="21"/>
    </row>
    <row r="12">
      <c r="C12" s="21"/>
      <c r="D12" s="21"/>
      <c r="E12" s="21"/>
      <c r="F12" s="21"/>
      <c r="G12" s="21"/>
      <c r="H12" s="21"/>
      <c r="I12" s="21"/>
      <c r="J12" s="21"/>
      <c r="K12" s="21"/>
      <c r="L12" s="21"/>
      <c r="M12" s="21"/>
      <c r="N12" s="21"/>
      <c r="O12" s="21"/>
      <c r="P12" s="21"/>
      <c r="Q12" s="21"/>
      <c r="R12" s="21"/>
      <c r="S12" s="21"/>
    </row>
    <row r="13">
      <c r="C13" s="21"/>
      <c r="D13" s="21"/>
      <c r="E13" s="21"/>
      <c r="F13" s="21"/>
      <c r="G13" s="21"/>
      <c r="H13" s="21"/>
      <c r="I13" s="21"/>
      <c r="J13" s="21"/>
      <c r="K13" s="21"/>
      <c r="L13" s="21"/>
      <c r="M13" s="21"/>
      <c r="N13" s="21"/>
      <c r="O13" s="21"/>
      <c r="P13" s="21"/>
      <c r="Q13" s="21"/>
      <c r="R13" s="21"/>
      <c r="S13" s="21"/>
    </row>
    <row r="16">
      <c r="C16" s="21"/>
      <c r="D16" s="21"/>
      <c r="E16" s="21"/>
      <c r="F16" s="21"/>
      <c r="G16" s="21"/>
      <c r="H16" s="21"/>
      <c r="I16" s="21"/>
      <c r="J16" s="21"/>
      <c r="K16" s="21"/>
      <c r="L16" s="21"/>
      <c r="M16" s="21"/>
      <c r="N16" s="21"/>
      <c r="O16" s="21"/>
      <c r="P16" s="21"/>
      <c r="Q16" s="21"/>
      <c r="R16" s="21"/>
      <c r="S16" s="21"/>
    </row>
    <row r="17">
      <c r="C17" s="21"/>
      <c r="D17" s="21"/>
      <c r="E17" s="21"/>
      <c r="F17" s="21"/>
      <c r="G17" s="21"/>
      <c r="H17" s="21"/>
      <c r="I17" s="21"/>
      <c r="J17" s="21"/>
      <c r="K17" s="21"/>
      <c r="L17" s="21"/>
      <c r="M17" s="21"/>
      <c r="N17" s="21"/>
      <c r="O17" s="21"/>
      <c r="P17" s="21"/>
      <c r="Q17" s="21"/>
      <c r="R17" s="21"/>
      <c r="S17" s="21"/>
    </row>
    <row r="18">
      <c r="C18" s="21"/>
      <c r="D18" s="21"/>
      <c r="E18" s="21"/>
      <c r="F18" s="21"/>
      <c r="G18" s="21"/>
      <c r="H18" s="21"/>
      <c r="I18" s="21"/>
      <c r="J18" s="21"/>
      <c r="K18" s="21"/>
      <c r="L18" s="21"/>
      <c r="M18" s="21"/>
      <c r="N18" s="21"/>
      <c r="O18" s="21"/>
      <c r="P18" s="21"/>
      <c r="Q18" s="21"/>
      <c r="R18" s="21"/>
      <c r="S18" s="21"/>
    </row>
    <row r="19">
      <c r="C19" s="21"/>
      <c r="D19" s="21"/>
      <c r="E19" s="21"/>
      <c r="F19" s="21"/>
      <c r="G19" s="21"/>
      <c r="H19" s="21"/>
      <c r="I19" s="21"/>
      <c r="J19" s="21"/>
      <c r="K19" s="21"/>
      <c r="L19" s="21"/>
      <c r="M19" s="21"/>
      <c r="N19" s="21"/>
      <c r="O19" s="21"/>
      <c r="P19" s="21"/>
      <c r="Q19" s="21"/>
      <c r="R19" s="21"/>
      <c r="S19" s="21"/>
    </row>
    <row r="20">
      <c r="C20" s="21"/>
      <c r="D20" s="21"/>
      <c r="E20" s="21"/>
      <c r="F20" s="21"/>
      <c r="G20" s="21"/>
      <c r="H20" s="21"/>
      <c r="I20" s="21"/>
      <c r="J20" s="21"/>
      <c r="K20" s="21"/>
      <c r="L20" s="21"/>
      <c r="M20" s="21"/>
      <c r="N20" s="21"/>
      <c r="O20" s="21"/>
      <c r="P20" s="21"/>
      <c r="Q20" s="21"/>
      <c r="R20" s="21"/>
      <c r="S20" s="21"/>
    </row>
    <row r="21">
      <c r="C21" s="21"/>
      <c r="D21" s="21"/>
      <c r="E21" s="21"/>
      <c r="F21" s="21"/>
      <c r="G21" s="21"/>
      <c r="H21" s="21"/>
      <c r="I21" s="21"/>
      <c r="J21" s="21"/>
      <c r="K21" s="21"/>
      <c r="L21" s="21"/>
      <c r="M21" s="21"/>
      <c r="N21" s="21"/>
      <c r="O21" s="21"/>
      <c r="P21" s="21"/>
      <c r="Q21" s="21"/>
      <c r="R21" s="21"/>
      <c r="S21" s="21"/>
    </row>
    <row r="22">
      <c r="C22" s="21"/>
      <c r="D22" s="21"/>
      <c r="E22" s="21"/>
      <c r="F22" s="21"/>
      <c r="G22" s="21"/>
      <c r="H22" s="21"/>
      <c r="I22" s="21"/>
      <c r="J22" s="21"/>
      <c r="K22" s="21"/>
      <c r="L22" s="21"/>
      <c r="M22" s="21"/>
      <c r="N22" s="21"/>
      <c r="O22" s="21"/>
      <c r="P22" s="21"/>
      <c r="Q22" s="21"/>
      <c r="R22" s="21"/>
      <c r="S22" s="21"/>
    </row>
    <row r="23">
      <c r="C23" s="21"/>
      <c r="D23" s="21"/>
      <c r="E23" s="21"/>
      <c r="F23" s="21"/>
      <c r="G23" s="21"/>
      <c r="H23" s="21"/>
      <c r="I23" s="21"/>
      <c r="J23" s="21"/>
      <c r="K23" s="21"/>
      <c r="L23" s="21"/>
      <c r="M23" s="21"/>
      <c r="N23" s="21"/>
      <c r="O23" s="21"/>
      <c r="P23" s="21"/>
      <c r="Q23" s="21"/>
      <c r="R23" s="21"/>
      <c r="S23" s="21"/>
    </row>
    <row r="24">
      <c r="C24" s="21"/>
      <c r="D24" s="21"/>
      <c r="E24" s="21"/>
      <c r="F24" s="21"/>
      <c r="G24" s="21"/>
      <c r="H24" s="21"/>
      <c r="I24" s="21"/>
      <c r="J24" s="21"/>
      <c r="K24" s="21"/>
      <c r="L24" s="21"/>
      <c r="M24" s="21"/>
      <c r="N24" s="21"/>
      <c r="O24" s="21"/>
      <c r="P24" s="21"/>
      <c r="Q24" s="21"/>
      <c r="R24" s="21"/>
      <c r="S24" s="21"/>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25"/>
    <col customWidth="1" min="2" max="19" width="7.13"/>
  </cols>
  <sheetData>
    <row r="1">
      <c r="A1" s="5"/>
      <c r="B1" s="11" t="s">
        <v>30</v>
      </c>
      <c r="C1" s="11" t="s">
        <v>31</v>
      </c>
      <c r="D1" s="11" t="s">
        <v>32</v>
      </c>
      <c r="E1" s="11" t="s">
        <v>33</v>
      </c>
      <c r="F1" s="11" t="s">
        <v>34</v>
      </c>
      <c r="G1" s="11" t="s">
        <v>35</v>
      </c>
      <c r="H1" s="11" t="s">
        <v>36</v>
      </c>
      <c r="I1" s="11" t="s">
        <v>37</v>
      </c>
      <c r="J1" s="11" t="s">
        <v>38</v>
      </c>
      <c r="K1" s="11" t="s">
        <v>39</v>
      </c>
      <c r="L1" s="11" t="s">
        <v>40</v>
      </c>
      <c r="M1" s="11" t="s">
        <v>41</v>
      </c>
      <c r="N1" s="11" t="s">
        <v>42</v>
      </c>
      <c r="O1" s="11" t="s">
        <v>43</v>
      </c>
      <c r="P1" s="11" t="s">
        <v>44</v>
      </c>
      <c r="Q1" s="11" t="s">
        <v>45</v>
      </c>
      <c r="R1" s="11" t="s">
        <v>46</v>
      </c>
      <c r="S1" s="11" t="s">
        <v>47</v>
      </c>
      <c r="T1" s="11" t="s">
        <v>48</v>
      </c>
      <c r="U1" s="11" t="s">
        <v>49</v>
      </c>
      <c r="V1" s="11" t="s">
        <v>50</v>
      </c>
      <c r="W1" s="11" t="s">
        <v>51</v>
      </c>
      <c r="X1" s="11" t="s">
        <v>52</v>
      </c>
      <c r="Y1" s="11" t="s">
        <v>53</v>
      </c>
    </row>
    <row r="2">
      <c r="A2" s="17" t="s">
        <v>64</v>
      </c>
    </row>
    <row r="3">
      <c r="A3" s="18" t="s">
        <v>61</v>
      </c>
      <c r="B3" s="21">
        <f>calc1!B3*assumptions!$C$2</f>
        <v>953780</v>
      </c>
      <c r="C3" s="21">
        <f>calc1!C3*assumptions!$C$2</f>
        <v>953780</v>
      </c>
      <c r="D3" s="21">
        <f>calc1!D3*assumptions!$C$2</f>
        <v>953780</v>
      </c>
      <c r="E3" s="21">
        <f>calc1!E3*assumptions!$C$2</f>
        <v>953780</v>
      </c>
      <c r="F3" s="21">
        <f>calc1!F3*assumptions!$C$2</f>
        <v>953780</v>
      </c>
      <c r="G3" s="21">
        <f>calc1!G3*assumptions!$C$2</f>
        <v>953780</v>
      </c>
      <c r="H3" s="21">
        <f>calc1!H3*assumptions!$C$2</f>
        <v>953780</v>
      </c>
      <c r="I3" s="21">
        <f>calc1!I3*assumptions!$C$2</f>
        <v>953780</v>
      </c>
      <c r="J3" s="21">
        <f>calc1!J3*assumptions!$C$2</f>
        <v>953780</v>
      </c>
      <c r="K3" s="21">
        <f>calc1!K3*assumptions!$C$2</f>
        <v>953780</v>
      </c>
      <c r="L3" s="21">
        <f>calc1!L3*assumptions!$C$2</f>
        <v>953780</v>
      </c>
      <c r="M3" s="21">
        <f>calc1!M3*assumptions!$C$2</f>
        <v>953780</v>
      </c>
      <c r="N3" s="21">
        <f>calc1!N3*assumptions!$C$2</f>
        <v>953780</v>
      </c>
      <c r="O3" s="21">
        <f>calc1!O3*assumptions!$C$2</f>
        <v>953780</v>
      </c>
      <c r="P3" s="21">
        <f>calc1!P3*assumptions!$C$2</f>
        <v>953780</v>
      </c>
      <c r="Q3" s="21">
        <f>calc1!Q3*assumptions!$C$2</f>
        <v>953780</v>
      </c>
      <c r="R3" s="21">
        <f>calc1!R3*assumptions!$C$2</f>
        <v>953780</v>
      </c>
      <c r="S3" s="21">
        <f>calc1!S3*assumptions!$C$2</f>
        <v>953780</v>
      </c>
      <c r="T3" s="21">
        <f>calc1!T3*assumptions!$C$2</f>
        <v>953780</v>
      </c>
      <c r="U3" s="21">
        <f>calc1!U3*assumptions!$C$2</f>
        <v>953780</v>
      </c>
      <c r="V3" s="21">
        <f>calc1!V3*assumptions!$C$2</f>
        <v>953780</v>
      </c>
      <c r="W3" s="21">
        <f>calc1!W3*assumptions!$C$2</f>
        <v>953780</v>
      </c>
      <c r="X3" s="21">
        <f>calc1!X3*assumptions!$C$2</f>
        <v>953780</v>
      </c>
      <c r="Y3" s="21">
        <f>calc1!Y3*assumptions!$C$2</f>
        <v>953780</v>
      </c>
    </row>
    <row r="4">
      <c r="A4" s="18" t="s">
        <v>62</v>
      </c>
      <c r="B4" s="21">
        <f>calc1!B4*assumptions!$C$3</f>
        <v>686565</v>
      </c>
      <c r="C4" s="21">
        <f>calc1!C4*assumptions!$C$3</f>
        <v>686565</v>
      </c>
      <c r="D4" s="21">
        <f>calc1!D4*assumptions!$C$3</f>
        <v>686565</v>
      </c>
      <c r="E4" s="21">
        <f>calc1!E4*assumptions!$C$3</f>
        <v>686565</v>
      </c>
      <c r="F4" s="21">
        <f>calc1!F4*assumptions!$C$3</f>
        <v>686565</v>
      </c>
      <c r="G4" s="21">
        <f>calc1!G4*assumptions!$C$3</f>
        <v>686565</v>
      </c>
      <c r="H4" s="21">
        <f>calc1!H4*assumptions!$C$3</f>
        <v>686565</v>
      </c>
      <c r="I4" s="21">
        <f>calc1!I4*assumptions!$C$3</f>
        <v>686565</v>
      </c>
      <c r="J4" s="21">
        <f>calc1!J4*assumptions!$C$3</f>
        <v>686565</v>
      </c>
      <c r="K4" s="21">
        <f>calc1!K4*assumptions!$C$3</f>
        <v>686565</v>
      </c>
      <c r="L4" s="21">
        <f>calc1!L4*assumptions!$C$3</f>
        <v>686565</v>
      </c>
      <c r="M4" s="21">
        <f>calc1!M4*assumptions!$C$3</f>
        <v>686565</v>
      </c>
      <c r="N4" s="21">
        <f>calc1!N4*assumptions!$C$3</f>
        <v>686565</v>
      </c>
      <c r="O4" s="21">
        <f>calc1!O4*assumptions!$C$3</f>
        <v>686565</v>
      </c>
      <c r="P4" s="21">
        <f>calc1!P4*assumptions!$C$3</f>
        <v>686565</v>
      </c>
      <c r="Q4" s="21">
        <f>calc1!Q4*assumptions!$C$3</f>
        <v>686565</v>
      </c>
      <c r="R4" s="21">
        <f>calc1!R4*assumptions!$C$3</f>
        <v>686565</v>
      </c>
      <c r="S4" s="21">
        <f>calc1!S4*assumptions!$C$3</f>
        <v>686565</v>
      </c>
      <c r="T4" s="21">
        <f>calc1!T4*assumptions!$C$3</f>
        <v>686565</v>
      </c>
      <c r="U4" s="21">
        <f>calc1!U4*assumptions!$C$3</f>
        <v>686565</v>
      </c>
      <c r="V4" s="21">
        <f>calc1!V4*assumptions!$C$3</f>
        <v>686565</v>
      </c>
      <c r="W4" s="21">
        <f>calc1!W4*assumptions!$C$3</f>
        <v>686565</v>
      </c>
      <c r="X4" s="21">
        <f>calc1!X4*assumptions!$C$3</f>
        <v>686565</v>
      </c>
      <c r="Y4" s="21">
        <f>calc1!Y4*assumptions!$C$3</f>
        <v>686565</v>
      </c>
    </row>
    <row r="5">
      <c r="B5" s="21"/>
      <c r="C5" s="21"/>
      <c r="D5" s="21"/>
      <c r="E5" s="21"/>
      <c r="F5" s="21"/>
      <c r="G5" s="21"/>
      <c r="H5" s="21"/>
      <c r="I5" s="21"/>
      <c r="J5" s="21"/>
      <c r="K5" s="21"/>
      <c r="L5" s="21"/>
      <c r="M5" s="21"/>
      <c r="N5" s="21"/>
      <c r="O5" s="21"/>
      <c r="P5" s="21"/>
      <c r="Q5" s="21"/>
      <c r="R5" s="21"/>
      <c r="S5" s="21"/>
      <c r="T5" s="21"/>
      <c r="U5" s="21"/>
      <c r="V5" s="21"/>
      <c r="W5" s="21"/>
      <c r="X5" s="21"/>
      <c r="Y5" s="21"/>
    </row>
    <row r="6">
      <c r="A6" s="17" t="s">
        <v>55</v>
      </c>
      <c r="B6" s="21">
        <f t="shared" ref="B6:Y6" si="1">SUM(B3:B5)</f>
        <v>1640345</v>
      </c>
      <c r="C6" s="21">
        <f t="shared" si="1"/>
        <v>1640345</v>
      </c>
      <c r="D6" s="21">
        <f t="shared" si="1"/>
        <v>1640345</v>
      </c>
      <c r="E6" s="21">
        <f t="shared" si="1"/>
        <v>1640345</v>
      </c>
      <c r="F6" s="21">
        <f t="shared" si="1"/>
        <v>1640345</v>
      </c>
      <c r="G6" s="21">
        <f t="shared" si="1"/>
        <v>1640345</v>
      </c>
      <c r="H6" s="21">
        <f t="shared" si="1"/>
        <v>1640345</v>
      </c>
      <c r="I6" s="21">
        <f t="shared" si="1"/>
        <v>1640345</v>
      </c>
      <c r="J6" s="21">
        <f t="shared" si="1"/>
        <v>1640345</v>
      </c>
      <c r="K6" s="21">
        <f t="shared" si="1"/>
        <v>1640345</v>
      </c>
      <c r="L6" s="21">
        <f t="shared" si="1"/>
        <v>1640345</v>
      </c>
      <c r="M6" s="21">
        <f t="shared" si="1"/>
        <v>1640345</v>
      </c>
      <c r="N6" s="21">
        <f t="shared" si="1"/>
        <v>1640345</v>
      </c>
      <c r="O6" s="21">
        <f t="shared" si="1"/>
        <v>1640345</v>
      </c>
      <c r="P6" s="21">
        <f t="shared" si="1"/>
        <v>1640345</v>
      </c>
      <c r="Q6" s="21">
        <f t="shared" si="1"/>
        <v>1640345</v>
      </c>
      <c r="R6" s="21">
        <f t="shared" si="1"/>
        <v>1640345</v>
      </c>
      <c r="S6" s="21">
        <f t="shared" si="1"/>
        <v>1640345</v>
      </c>
      <c r="T6" s="21">
        <f t="shared" si="1"/>
        <v>1640345</v>
      </c>
      <c r="U6" s="21">
        <f t="shared" si="1"/>
        <v>1640345</v>
      </c>
      <c r="V6" s="21">
        <f t="shared" si="1"/>
        <v>1640345</v>
      </c>
      <c r="W6" s="21">
        <f t="shared" si="1"/>
        <v>1640345</v>
      </c>
      <c r="X6" s="21">
        <f t="shared" si="1"/>
        <v>1640345</v>
      </c>
      <c r="Y6" s="21">
        <f t="shared" si="1"/>
        <v>1640345</v>
      </c>
    </row>
    <row r="7">
      <c r="B7" s="21"/>
      <c r="C7" s="21"/>
      <c r="D7" s="21"/>
      <c r="E7" s="21"/>
      <c r="F7" s="21"/>
      <c r="G7" s="21"/>
      <c r="H7" s="21"/>
      <c r="I7" s="21"/>
      <c r="J7" s="21"/>
      <c r="K7" s="21"/>
      <c r="L7" s="21"/>
      <c r="M7" s="21"/>
      <c r="N7" s="21"/>
      <c r="O7" s="21"/>
      <c r="P7" s="21"/>
      <c r="Q7" s="21"/>
      <c r="R7" s="21"/>
      <c r="S7" s="21"/>
    </row>
    <row r="8">
      <c r="A8" s="17" t="s">
        <v>65</v>
      </c>
      <c r="B8" s="21"/>
      <c r="C8" s="21"/>
      <c r="D8" s="21"/>
      <c r="E8" s="21"/>
      <c r="F8" s="21"/>
      <c r="G8" s="21"/>
      <c r="H8" s="21"/>
      <c r="I8" s="21"/>
      <c r="J8" s="21"/>
      <c r="K8" s="21"/>
      <c r="L8" s="21"/>
      <c r="M8" s="21"/>
      <c r="N8" s="21"/>
      <c r="O8" s="21"/>
      <c r="P8" s="21"/>
      <c r="Q8" s="21"/>
      <c r="R8" s="21"/>
      <c r="S8" s="21"/>
    </row>
    <row r="9">
      <c r="A9" s="18" t="s">
        <v>61</v>
      </c>
      <c r="B9" s="21">
        <f>calc1!B3*assumptions!$C$6</f>
        <v>437750</v>
      </c>
      <c r="C9" s="21">
        <f>calc1!C3*assumptions!$C$6</f>
        <v>437750</v>
      </c>
      <c r="D9" s="21">
        <f>calc1!D3*assumptions!$C$6</f>
        <v>437750</v>
      </c>
      <c r="E9" s="21">
        <f>calc1!E3*assumptions!$C$6</f>
        <v>437750</v>
      </c>
      <c r="F9" s="21">
        <f>calc1!F3*assumptions!$C$6</f>
        <v>437750</v>
      </c>
      <c r="G9" s="21">
        <f>calc1!G3*assumptions!$C$6</f>
        <v>437750</v>
      </c>
      <c r="H9" s="21">
        <f>calc1!H3*assumptions!$C$6</f>
        <v>437750</v>
      </c>
      <c r="I9" s="21">
        <f>calc1!I3*assumptions!$C$6</f>
        <v>437750</v>
      </c>
      <c r="J9" s="21">
        <f>calc1!J3*assumptions!$C$6</f>
        <v>437750</v>
      </c>
      <c r="K9" s="21">
        <f>calc1!K3*assumptions!$C$6</f>
        <v>437750</v>
      </c>
      <c r="L9" s="21">
        <f>calc1!L3*assumptions!$C$6</f>
        <v>437750</v>
      </c>
      <c r="M9" s="21">
        <f>calc1!M3*assumptions!$C$6</f>
        <v>437750</v>
      </c>
      <c r="N9" s="21">
        <f>calc1!N3*assumptions!$C$6</f>
        <v>437750</v>
      </c>
      <c r="O9" s="21">
        <f>calc1!O3*assumptions!$C$6</f>
        <v>437750</v>
      </c>
      <c r="P9" s="21">
        <f>calc1!P3*assumptions!$C$6</f>
        <v>437750</v>
      </c>
      <c r="Q9" s="21">
        <f>calc1!Q3*assumptions!$C$6</f>
        <v>437750</v>
      </c>
      <c r="R9" s="21">
        <f>calc1!R3*assumptions!$C$6</f>
        <v>437750</v>
      </c>
      <c r="S9" s="21">
        <f>calc1!S3*assumptions!$C$6</f>
        <v>437750</v>
      </c>
      <c r="T9" s="21">
        <f>calc1!T3*assumptions!$C$6</f>
        <v>437750</v>
      </c>
      <c r="U9" s="21">
        <f>calc1!U3*assumptions!$C$6</f>
        <v>437750</v>
      </c>
      <c r="V9" s="21">
        <f>calc1!V3*assumptions!$C$6</f>
        <v>437750</v>
      </c>
      <c r="W9" s="21">
        <f>calc1!W3*assumptions!$C$6</f>
        <v>437750</v>
      </c>
      <c r="X9" s="21">
        <f>calc1!X3*assumptions!$C$6</f>
        <v>437750</v>
      </c>
      <c r="Y9" s="21">
        <f>calc1!Y3*assumptions!$C$6</f>
        <v>437750</v>
      </c>
    </row>
    <row r="10">
      <c r="A10" s="18" t="s">
        <v>62</v>
      </c>
      <c r="B10" s="21">
        <f>calc1!B4*assumptions!$C$7</f>
        <v>270864</v>
      </c>
      <c r="C10" s="21">
        <f>calc1!C4*assumptions!$C$7</f>
        <v>270864</v>
      </c>
      <c r="D10" s="21">
        <f>calc1!D4*assumptions!$C$7</f>
        <v>270864</v>
      </c>
      <c r="E10" s="21">
        <f>calc1!E4*assumptions!$C$7</f>
        <v>270864</v>
      </c>
      <c r="F10" s="21">
        <f>calc1!F4*assumptions!$C$7</f>
        <v>270864</v>
      </c>
      <c r="G10" s="21">
        <f>calc1!G4*assumptions!$C$7</f>
        <v>270864</v>
      </c>
      <c r="H10" s="21">
        <f>calc1!H4*assumptions!$C$7</f>
        <v>270864</v>
      </c>
      <c r="I10" s="21">
        <f>calc1!I4*assumptions!$C$7</f>
        <v>270864</v>
      </c>
      <c r="J10" s="21">
        <f>calc1!J4*assumptions!$C$7</f>
        <v>270864</v>
      </c>
      <c r="K10" s="21">
        <f>calc1!K4*assumptions!$C$7</f>
        <v>270864</v>
      </c>
      <c r="L10" s="21">
        <f>calc1!L4*assumptions!$C$7</f>
        <v>270864</v>
      </c>
      <c r="M10" s="21">
        <f>calc1!M4*assumptions!$C$7</f>
        <v>270864</v>
      </c>
      <c r="N10" s="21">
        <f>calc1!N4*assumptions!$C$7</f>
        <v>270864</v>
      </c>
      <c r="O10" s="21">
        <f>calc1!O4*assumptions!$C$7</f>
        <v>270864</v>
      </c>
      <c r="P10" s="21">
        <f>calc1!P4*assumptions!$C$7</f>
        <v>270864</v>
      </c>
      <c r="Q10" s="21">
        <f>calc1!Q4*assumptions!$C$7</f>
        <v>270864</v>
      </c>
      <c r="R10" s="21">
        <f>calc1!R4*assumptions!$C$7</f>
        <v>270864</v>
      </c>
      <c r="S10" s="21">
        <f>calc1!S4*assumptions!$C$7</f>
        <v>270864</v>
      </c>
      <c r="T10" s="21">
        <f>calc1!T4*assumptions!$C$7</f>
        <v>270864</v>
      </c>
      <c r="U10" s="21">
        <f>calc1!U4*assumptions!$C$7</f>
        <v>270864</v>
      </c>
      <c r="V10" s="21">
        <f>calc1!V4*assumptions!$C$7</f>
        <v>270864</v>
      </c>
      <c r="W10" s="21">
        <f>calc1!W4*assumptions!$C$7</f>
        <v>270864</v>
      </c>
      <c r="X10" s="21">
        <f>calc1!X4*assumptions!$C$7</f>
        <v>270864</v>
      </c>
      <c r="Y10" s="21">
        <f>calc1!Y4*assumptions!$C$7</f>
        <v>270864</v>
      </c>
    </row>
    <row r="11">
      <c r="B11" s="21"/>
      <c r="C11" s="21"/>
      <c r="D11" s="21"/>
      <c r="E11" s="21"/>
      <c r="F11" s="21"/>
      <c r="G11" s="21"/>
      <c r="H11" s="21"/>
      <c r="I11" s="21"/>
      <c r="J11" s="21"/>
      <c r="K11" s="21"/>
      <c r="L11" s="21"/>
      <c r="M11" s="21"/>
      <c r="N11" s="21"/>
      <c r="O11" s="21"/>
      <c r="P11" s="21"/>
      <c r="Q11" s="21"/>
      <c r="R11" s="21"/>
      <c r="S11" s="21"/>
      <c r="T11" s="21"/>
      <c r="U11" s="21"/>
      <c r="V11" s="21"/>
      <c r="W11" s="21"/>
      <c r="X11" s="21"/>
      <c r="Y11" s="21"/>
    </row>
    <row r="12">
      <c r="A12" s="17" t="s">
        <v>55</v>
      </c>
      <c r="B12" s="21">
        <f t="shared" ref="B12:Y12" si="2">SUM(B9:B11)</f>
        <v>708614</v>
      </c>
      <c r="C12" s="21">
        <f t="shared" si="2"/>
        <v>708614</v>
      </c>
      <c r="D12" s="21">
        <f t="shared" si="2"/>
        <v>708614</v>
      </c>
      <c r="E12" s="21">
        <f t="shared" si="2"/>
        <v>708614</v>
      </c>
      <c r="F12" s="21">
        <f t="shared" si="2"/>
        <v>708614</v>
      </c>
      <c r="G12" s="21">
        <f t="shared" si="2"/>
        <v>708614</v>
      </c>
      <c r="H12" s="21">
        <f t="shared" si="2"/>
        <v>708614</v>
      </c>
      <c r="I12" s="21">
        <f t="shared" si="2"/>
        <v>708614</v>
      </c>
      <c r="J12" s="21">
        <f t="shared" si="2"/>
        <v>708614</v>
      </c>
      <c r="K12" s="21">
        <f t="shared" si="2"/>
        <v>708614</v>
      </c>
      <c r="L12" s="21">
        <f t="shared" si="2"/>
        <v>708614</v>
      </c>
      <c r="M12" s="21">
        <f t="shared" si="2"/>
        <v>708614</v>
      </c>
      <c r="N12" s="21">
        <f t="shared" si="2"/>
        <v>708614</v>
      </c>
      <c r="O12" s="21">
        <f t="shared" si="2"/>
        <v>708614</v>
      </c>
      <c r="P12" s="21">
        <f t="shared" si="2"/>
        <v>708614</v>
      </c>
      <c r="Q12" s="21">
        <f t="shared" si="2"/>
        <v>708614</v>
      </c>
      <c r="R12" s="21">
        <f t="shared" si="2"/>
        <v>708614</v>
      </c>
      <c r="S12" s="21">
        <f t="shared" si="2"/>
        <v>708614</v>
      </c>
      <c r="T12" s="21">
        <f t="shared" si="2"/>
        <v>708614</v>
      </c>
      <c r="U12" s="21">
        <f t="shared" si="2"/>
        <v>708614</v>
      </c>
      <c r="V12" s="21">
        <f t="shared" si="2"/>
        <v>708614</v>
      </c>
      <c r="W12" s="21">
        <f t="shared" si="2"/>
        <v>708614</v>
      </c>
      <c r="X12" s="21">
        <f t="shared" si="2"/>
        <v>708614</v>
      </c>
      <c r="Y12" s="21">
        <f t="shared" si="2"/>
        <v>708614</v>
      </c>
    </row>
    <row r="14">
      <c r="A14" s="17" t="s">
        <v>66</v>
      </c>
    </row>
    <row r="15">
      <c r="A15" s="20" t="s">
        <v>67</v>
      </c>
      <c r="B15" s="21">
        <f>assumptions!$B$10+assumptions!$B$11</f>
        <v>45000</v>
      </c>
      <c r="C15" s="21">
        <f>assumptions!$B$10+assumptions!$B$11</f>
        <v>45000</v>
      </c>
      <c r="D15" s="21">
        <f>assumptions!$B$10+assumptions!$B$11</f>
        <v>45000</v>
      </c>
      <c r="E15" s="21">
        <f>assumptions!$B$10+assumptions!$B$11</f>
        <v>45000</v>
      </c>
      <c r="F15" s="21">
        <f>assumptions!$B$10+assumptions!$B$11</f>
        <v>45000</v>
      </c>
      <c r="G15" s="21">
        <f>assumptions!$B$10+assumptions!$B$11</f>
        <v>45000</v>
      </c>
      <c r="H15" s="21">
        <f>assumptions!$B$10+assumptions!$B$11</f>
        <v>45000</v>
      </c>
      <c r="I15" s="21">
        <f>assumptions!$B$10+assumptions!$B$11</f>
        <v>45000</v>
      </c>
      <c r="J15" s="21">
        <f>assumptions!$B$10+assumptions!$B$11</f>
        <v>45000</v>
      </c>
      <c r="K15" s="21">
        <f>assumptions!$B$10+assumptions!$B$11</f>
        <v>45000</v>
      </c>
      <c r="L15" s="21">
        <f>assumptions!$B$10+assumptions!$B$11</f>
        <v>45000</v>
      </c>
      <c r="M15" s="21">
        <f>assumptions!$B$10+assumptions!$B$11</f>
        <v>45000</v>
      </c>
      <c r="N15" s="21">
        <f>assumptions!$B$10+assumptions!$B$11</f>
        <v>45000</v>
      </c>
      <c r="O15" s="21">
        <f>assumptions!$B$10+assumptions!$B$11</f>
        <v>45000</v>
      </c>
      <c r="P15" s="21">
        <f>assumptions!$B$10+assumptions!$B$11</f>
        <v>45000</v>
      </c>
      <c r="Q15" s="21">
        <f>assumptions!$B$10+assumptions!$B$11</f>
        <v>45000</v>
      </c>
      <c r="R15" s="21">
        <f>assumptions!$B$10+assumptions!$B$11</f>
        <v>45000</v>
      </c>
      <c r="S15" s="21">
        <f>assumptions!$B$10+assumptions!$B$11</f>
        <v>45000</v>
      </c>
      <c r="T15" s="21">
        <f>assumptions!$B$10+assumptions!$B$11</f>
        <v>45000</v>
      </c>
      <c r="U15" s="21">
        <f>assumptions!$B$10+assumptions!$B$11</f>
        <v>45000</v>
      </c>
      <c r="V15" s="21">
        <f>assumptions!$B$10+assumptions!$B$11</f>
        <v>45000</v>
      </c>
      <c r="W15" s="21">
        <f>assumptions!$B$10+assumptions!$B$11</f>
        <v>45000</v>
      </c>
      <c r="X15" s="21">
        <f>assumptions!$B$10+assumptions!$B$11</f>
        <v>45000</v>
      </c>
      <c r="Y15" s="21">
        <f>assumptions!$B$10+assumptions!$B$11</f>
        <v>45000</v>
      </c>
    </row>
    <row r="16">
      <c r="A16" s="20" t="s">
        <v>68</v>
      </c>
      <c r="B16" s="21">
        <f>assumptions!$B12</f>
        <v>25700</v>
      </c>
      <c r="C16" s="21">
        <f>assumptions!$B12</f>
        <v>25700</v>
      </c>
      <c r="D16" s="21">
        <f>assumptions!$B12</f>
        <v>25700</v>
      </c>
      <c r="E16" s="21">
        <f>assumptions!$B12</f>
        <v>25700</v>
      </c>
      <c r="F16" s="21">
        <f>assumptions!$B12</f>
        <v>25700</v>
      </c>
      <c r="G16" s="21">
        <f>assumptions!$B12</f>
        <v>25700</v>
      </c>
      <c r="H16" s="21">
        <f>assumptions!$B12</f>
        <v>25700</v>
      </c>
      <c r="I16" s="21">
        <f>assumptions!$B12</f>
        <v>25700</v>
      </c>
      <c r="J16" s="21">
        <f>assumptions!$B12</f>
        <v>25700</v>
      </c>
      <c r="K16" s="21">
        <f>assumptions!$B12</f>
        <v>25700</v>
      </c>
      <c r="L16" s="21">
        <f>assumptions!$B12</f>
        <v>25700</v>
      </c>
      <c r="M16" s="21">
        <f>assumptions!$B12</f>
        <v>25700</v>
      </c>
      <c r="N16" s="21">
        <f>assumptions!$B12</f>
        <v>25700</v>
      </c>
      <c r="O16" s="21">
        <f>assumptions!$B12</f>
        <v>25700</v>
      </c>
      <c r="P16" s="21">
        <f>assumptions!$B12</f>
        <v>25700</v>
      </c>
      <c r="Q16" s="21">
        <f>assumptions!$B12</f>
        <v>25700</v>
      </c>
      <c r="R16" s="21">
        <f>assumptions!$B12</f>
        <v>25700</v>
      </c>
      <c r="S16" s="21">
        <f>assumptions!$B12</f>
        <v>25700</v>
      </c>
      <c r="T16" s="21">
        <f>assumptions!$B12</f>
        <v>25700</v>
      </c>
      <c r="U16" s="21">
        <f>assumptions!$B12</f>
        <v>25700</v>
      </c>
      <c r="V16" s="21">
        <f>assumptions!$B12</f>
        <v>25700</v>
      </c>
      <c r="W16" s="21">
        <f>assumptions!$B12</f>
        <v>25700</v>
      </c>
      <c r="X16" s="21">
        <f>assumptions!$B12</f>
        <v>25700</v>
      </c>
      <c r="Y16" s="21">
        <f>assumptions!$B12</f>
        <v>25700</v>
      </c>
    </row>
    <row r="17">
      <c r="A17" s="20" t="s">
        <v>69</v>
      </c>
      <c r="B17" s="21">
        <f>assumptions!$B13</f>
        <v>8631</v>
      </c>
      <c r="C17" s="21">
        <f>assumptions!$B13</f>
        <v>8631</v>
      </c>
      <c r="D17" s="21">
        <f>assumptions!$B13</f>
        <v>8631</v>
      </c>
      <c r="E17" s="21">
        <f>assumptions!$B13</f>
        <v>8631</v>
      </c>
      <c r="F17" s="21">
        <f>assumptions!$B13</f>
        <v>8631</v>
      </c>
      <c r="G17" s="21">
        <f>assumptions!$B13</f>
        <v>8631</v>
      </c>
      <c r="H17" s="21">
        <f>assumptions!$B13</f>
        <v>8631</v>
      </c>
      <c r="I17" s="21">
        <f>assumptions!$B13</f>
        <v>8631</v>
      </c>
      <c r="J17" s="21">
        <f>assumptions!$B13</f>
        <v>8631</v>
      </c>
      <c r="K17" s="21">
        <f>assumptions!$B13</f>
        <v>8631</v>
      </c>
      <c r="L17" s="21">
        <f>assumptions!$B13</f>
        <v>8631</v>
      </c>
      <c r="M17" s="21">
        <f>assumptions!$B13</f>
        <v>8631</v>
      </c>
      <c r="N17" s="21">
        <f>assumptions!$B13</f>
        <v>8631</v>
      </c>
      <c r="O17" s="21">
        <f>assumptions!$B13</f>
        <v>8631</v>
      </c>
      <c r="P17" s="21">
        <f>assumptions!$B13</f>
        <v>8631</v>
      </c>
      <c r="Q17" s="21">
        <f>assumptions!$B13</f>
        <v>8631</v>
      </c>
      <c r="R17" s="21">
        <f>assumptions!$B13</f>
        <v>8631</v>
      </c>
      <c r="S17" s="21">
        <f>assumptions!$B13</f>
        <v>8631</v>
      </c>
      <c r="T17" s="21">
        <f>assumptions!$B13</f>
        <v>8631</v>
      </c>
      <c r="U17" s="21">
        <f>assumptions!$B13</f>
        <v>8631</v>
      </c>
      <c r="V17" s="21">
        <f>assumptions!$B13</f>
        <v>8631</v>
      </c>
      <c r="W17" s="21">
        <f>assumptions!$B13</f>
        <v>8631</v>
      </c>
      <c r="X17" s="21">
        <f>assumptions!$B13</f>
        <v>8631</v>
      </c>
      <c r="Y17" s="21">
        <f>assumptions!$B13</f>
        <v>8631</v>
      </c>
    </row>
    <row r="18">
      <c r="B18" s="21"/>
      <c r="C18" s="21"/>
      <c r="D18" s="21"/>
      <c r="E18" s="21"/>
      <c r="F18" s="21"/>
      <c r="G18" s="21"/>
      <c r="H18" s="21"/>
      <c r="I18" s="21"/>
      <c r="J18" s="21"/>
      <c r="K18" s="21"/>
      <c r="L18" s="21"/>
      <c r="M18" s="21"/>
      <c r="N18" s="21"/>
      <c r="O18" s="21"/>
      <c r="P18" s="21"/>
      <c r="Q18" s="21"/>
      <c r="R18" s="21"/>
      <c r="S18" s="21"/>
      <c r="T18" s="21"/>
      <c r="U18" s="21"/>
      <c r="V18" s="21"/>
      <c r="W18" s="21"/>
      <c r="X18" s="21"/>
      <c r="Y18" s="21"/>
    </row>
    <row r="19">
      <c r="A19" s="17" t="s">
        <v>70</v>
      </c>
      <c r="B19" s="21">
        <f t="shared" ref="B19:Y19" si="3">B12+B15+B16+B17</f>
        <v>787945</v>
      </c>
      <c r="C19" s="21">
        <f t="shared" si="3"/>
        <v>787945</v>
      </c>
      <c r="D19" s="21">
        <f t="shared" si="3"/>
        <v>787945</v>
      </c>
      <c r="E19" s="21">
        <f t="shared" si="3"/>
        <v>787945</v>
      </c>
      <c r="F19" s="21">
        <f t="shared" si="3"/>
        <v>787945</v>
      </c>
      <c r="G19" s="21">
        <f t="shared" si="3"/>
        <v>787945</v>
      </c>
      <c r="H19" s="21">
        <f t="shared" si="3"/>
        <v>787945</v>
      </c>
      <c r="I19" s="21">
        <f t="shared" si="3"/>
        <v>787945</v>
      </c>
      <c r="J19" s="21">
        <f t="shared" si="3"/>
        <v>787945</v>
      </c>
      <c r="K19" s="21">
        <f t="shared" si="3"/>
        <v>787945</v>
      </c>
      <c r="L19" s="21">
        <f t="shared" si="3"/>
        <v>787945</v>
      </c>
      <c r="M19" s="21">
        <f t="shared" si="3"/>
        <v>787945</v>
      </c>
      <c r="N19" s="21">
        <f t="shared" si="3"/>
        <v>787945</v>
      </c>
      <c r="O19" s="21">
        <f t="shared" si="3"/>
        <v>787945</v>
      </c>
      <c r="P19" s="21">
        <f t="shared" si="3"/>
        <v>787945</v>
      </c>
      <c r="Q19" s="21">
        <f t="shared" si="3"/>
        <v>787945</v>
      </c>
      <c r="R19" s="21">
        <f t="shared" si="3"/>
        <v>787945</v>
      </c>
      <c r="S19" s="21">
        <f t="shared" si="3"/>
        <v>787945</v>
      </c>
      <c r="T19" s="21">
        <f t="shared" si="3"/>
        <v>787945</v>
      </c>
      <c r="U19" s="21">
        <f t="shared" si="3"/>
        <v>787945</v>
      </c>
      <c r="V19" s="21">
        <f t="shared" si="3"/>
        <v>787945</v>
      </c>
      <c r="W19" s="21">
        <f t="shared" si="3"/>
        <v>787945</v>
      </c>
      <c r="X19" s="21">
        <f t="shared" si="3"/>
        <v>787945</v>
      </c>
      <c r="Y19" s="21">
        <f t="shared" si="3"/>
        <v>787945</v>
      </c>
    </row>
    <row r="20">
      <c r="B20" s="21"/>
      <c r="C20" s="21"/>
      <c r="D20" s="21"/>
      <c r="E20" s="21"/>
      <c r="F20" s="21"/>
      <c r="G20" s="21"/>
      <c r="H20" s="21"/>
      <c r="I20" s="21"/>
      <c r="J20" s="21"/>
      <c r="K20" s="21"/>
      <c r="L20" s="21"/>
      <c r="M20" s="21"/>
      <c r="N20" s="21"/>
      <c r="O20" s="21"/>
      <c r="P20" s="21"/>
      <c r="Q20" s="21"/>
      <c r="R20" s="21"/>
      <c r="S20" s="21"/>
    </row>
    <row r="21">
      <c r="A21" s="17" t="s">
        <v>71</v>
      </c>
      <c r="B21" s="21">
        <f>'depreciation '!B12</f>
        <v>30000</v>
      </c>
      <c r="C21" s="21">
        <f>'depreciation '!C12</f>
        <v>30000</v>
      </c>
      <c r="D21" s="21">
        <f>'depreciation '!D12</f>
        <v>30000</v>
      </c>
      <c r="E21" s="21">
        <f>'depreciation '!E12</f>
        <v>30000</v>
      </c>
      <c r="F21" s="21">
        <f>'depreciation '!F12</f>
        <v>30000</v>
      </c>
      <c r="G21" s="21">
        <f>'depreciation '!G12</f>
        <v>30000</v>
      </c>
      <c r="H21" s="21">
        <f>'depreciation '!H12</f>
        <v>30000</v>
      </c>
      <c r="I21" s="21">
        <f>'depreciation '!I12</f>
        <v>30000</v>
      </c>
      <c r="J21" s="21">
        <f>'depreciation '!J12</f>
        <v>30000</v>
      </c>
      <c r="K21" s="21">
        <f>'depreciation '!K12</f>
        <v>30000</v>
      </c>
      <c r="L21" s="21">
        <f>'depreciation '!L12</f>
        <v>30000</v>
      </c>
      <c r="M21" s="21">
        <f>'depreciation '!M12</f>
        <v>30000</v>
      </c>
      <c r="N21" s="21">
        <f>'depreciation '!N12</f>
        <v>30000</v>
      </c>
      <c r="O21" s="21">
        <f>'depreciation '!O12</f>
        <v>30000</v>
      </c>
      <c r="P21" s="21">
        <f>'depreciation '!P12</f>
        <v>30000</v>
      </c>
      <c r="Q21" s="21">
        <f>'depreciation '!Q12</f>
        <v>18333.33333</v>
      </c>
      <c r="R21" s="21">
        <f>'depreciation '!R12</f>
        <v>18333.33333</v>
      </c>
      <c r="S21" s="21">
        <f>'depreciation '!S12</f>
        <v>18333.33333</v>
      </c>
      <c r="T21" s="21">
        <f>'depreciation '!T12</f>
        <v>18333.33333</v>
      </c>
      <c r="U21" s="21">
        <f>'depreciation '!U12</f>
        <v>18333.33333</v>
      </c>
      <c r="V21" s="21">
        <f>'depreciation '!V12</f>
        <v>18333.33333</v>
      </c>
      <c r="W21" s="21">
        <f>'depreciation '!W12</f>
        <v>18333.33333</v>
      </c>
      <c r="X21" s="21">
        <f>'depreciation '!X12</f>
        <v>18333.33333</v>
      </c>
      <c r="Y21" s="21">
        <f>'depreciation '!Y12</f>
        <v>18333.33333</v>
      </c>
    </row>
    <row r="22">
      <c r="A22" s="20"/>
      <c r="B22" s="21"/>
      <c r="C22" s="21"/>
      <c r="D22" s="21"/>
      <c r="E22" s="21"/>
      <c r="F22" s="21"/>
      <c r="G22" s="21"/>
      <c r="H22" s="21"/>
      <c r="I22" s="21"/>
      <c r="J22" s="21"/>
      <c r="K22" s="21"/>
      <c r="L22" s="21"/>
      <c r="M22" s="21"/>
      <c r="N22" s="21"/>
      <c r="O22" s="21"/>
      <c r="P22" s="21"/>
      <c r="Q22" s="21"/>
      <c r="R22" s="21"/>
      <c r="S22" s="21"/>
    </row>
    <row r="23">
      <c r="A23" s="17" t="s">
        <v>72</v>
      </c>
      <c r="B23" s="21">
        <f t="shared" ref="B23:Y23" si="4">B6-B19-B21</f>
        <v>822400</v>
      </c>
      <c r="C23" s="21">
        <f t="shared" si="4"/>
        <v>822400</v>
      </c>
      <c r="D23" s="21">
        <f t="shared" si="4"/>
        <v>822400</v>
      </c>
      <c r="E23" s="21">
        <f t="shared" si="4"/>
        <v>822400</v>
      </c>
      <c r="F23" s="21">
        <f t="shared" si="4"/>
        <v>822400</v>
      </c>
      <c r="G23" s="21">
        <f t="shared" si="4"/>
        <v>822400</v>
      </c>
      <c r="H23" s="21">
        <f t="shared" si="4"/>
        <v>822400</v>
      </c>
      <c r="I23" s="21">
        <f t="shared" si="4"/>
        <v>822400</v>
      </c>
      <c r="J23" s="21">
        <f t="shared" si="4"/>
        <v>822400</v>
      </c>
      <c r="K23" s="21">
        <f t="shared" si="4"/>
        <v>822400</v>
      </c>
      <c r="L23" s="21">
        <f t="shared" si="4"/>
        <v>822400</v>
      </c>
      <c r="M23" s="21">
        <f t="shared" si="4"/>
        <v>822400</v>
      </c>
      <c r="N23" s="21">
        <f t="shared" si="4"/>
        <v>822400</v>
      </c>
      <c r="O23" s="21">
        <f t="shared" si="4"/>
        <v>822400</v>
      </c>
      <c r="P23" s="21">
        <f t="shared" si="4"/>
        <v>822400</v>
      </c>
      <c r="Q23" s="21">
        <f t="shared" si="4"/>
        <v>834066.6667</v>
      </c>
      <c r="R23" s="21">
        <f t="shared" si="4"/>
        <v>834066.6667</v>
      </c>
      <c r="S23" s="21">
        <f t="shared" si="4"/>
        <v>834066.6667</v>
      </c>
      <c r="T23" s="21">
        <f t="shared" si="4"/>
        <v>834066.6667</v>
      </c>
      <c r="U23" s="21">
        <f t="shared" si="4"/>
        <v>834066.6667</v>
      </c>
      <c r="V23" s="21">
        <f t="shared" si="4"/>
        <v>834066.6667</v>
      </c>
      <c r="W23" s="21">
        <f t="shared" si="4"/>
        <v>834066.6667</v>
      </c>
      <c r="X23" s="21">
        <f t="shared" si="4"/>
        <v>834066.6667</v>
      </c>
      <c r="Y23" s="21">
        <f t="shared" si="4"/>
        <v>834066.6667</v>
      </c>
    </row>
    <row r="24">
      <c r="B24" s="21"/>
      <c r="C24" s="21"/>
      <c r="D24" s="21"/>
      <c r="E24" s="21"/>
      <c r="F24" s="21"/>
      <c r="G24" s="21"/>
      <c r="H24" s="21"/>
      <c r="I24" s="21"/>
      <c r="J24" s="21"/>
      <c r="K24" s="21"/>
      <c r="L24" s="21"/>
      <c r="M24" s="21"/>
      <c r="N24" s="21"/>
      <c r="O24" s="21"/>
      <c r="P24" s="21"/>
      <c r="Q24" s="21"/>
      <c r="R24" s="21"/>
      <c r="S24" s="21"/>
    </row>
    <row r="25">
      <c r="A25" s="17" t="s">
        <v>73</v>
      </c>
      <c r="B25" s="21">
        <f>'loan and interest'!B30</f>
        <v>28125</v>
      </c>
      <c r="C25" s="21">
        <f>'loan and interest'!C30</f>
        <v>28125</v>
      </c>
      <c r="D25" s="21">
        <f>'loan and interest'!D30</f>
        <v>32500</v>
      </c>
      <c r="E25" s="21">
        <f>'loan and interest'!E30</f>
        <v>32500</v>
      </c>
      <c r="F25" s="21">
        <f>'loan and interest'!F30</f>
        <v>37750</v>
      </c>
      <c r="G25" s="21">
        <f>'loan and interest'!G30</f>
        <v>37750</v>
      </c>
      <c r="H25" s="21">
        <f>'loan and interest'!H30</f>
        <v>37750</v>
      </c>
      <c r="I25" s="21">
        <f>'loan and interest'!I30</f>
        <v>37750</v>
      </c>
      <c r="J25" s="21">
        <f>'loan and interest'!J30</f>
        <v>37750</v>
      </c>
      <c r="K25" s="21">
        <f>'loan and interest'!K30</f>
        <v>37750</v>
      </c>
      <c r="L25" s="21">
        <f>'loan and interest'!L30</f>
        <v>37750</v>
      </c>
      <c r="M25" s="21">
        <f>'loan and interest'!M30</f>
        <v>37750</v>
      </c>
      <c r="N25" s="21">
        <f>'loan and interest'!N30</f>
        <v>9625</v>
      </c>
      <c r="O25" s="21">
        <f>'loan and interest'!O30</f>
        <v>9625</v>
      </c>
      <c r="P25" s="21">
        <f>'loan and interest'!P30</f>
        <v>9625</v>
      </c>
      <c r="Q25" s="21">
        <f>'loan and interest'!Q30</f>
        <v>9625</v>
      </c>
      <c r="R25" s="21">
        <f>'loan and interest'!R30</f>
        <v>9625</v>
      </c>
      <c r="S25" s="21">
        <f>'loan and interest'!S30</f>
        <v>9625</v>
      </c>
      <c r="T25" s="21">
        <f>'loan and interest'!T30</f>
        <v>9625</v>
      </c>
      <c r="U25" s="21">
        <f>'loan and interest'!U30</f>
        <v>9625</v>
      </c>
      <c r="V25" s="21">
        <f>'loan and interest'!V30</f>
        <v>5250</v>
      </c>
      <c r="W25" s="21">
        <f>'loan and interest'!W30</f>
        <v>5250</v>
      </c>
      <c r="X25" s="21">
        <f>'loan and interest'!X30</f>
        <v>0</v>
      </c>
      <c r="Y25" s="21">
        <f>'loan and interest'!Y30</f>
        <v>0</v>
      </c>
    </row>
    <row r="27">
      <c r="A27" s="17" t="s">
        <v>74</v>
      </c>
      <c r="B27" s="21">
        <f t="shared" ref="B27:Y27" si="5">B23-B25</f>
        <v>794275</v>
      </c>
      <c r="C27" s="21">
        <f t="shared" si="5"/>
        <v>794275</v>
      </c>
      <c r="D27" s="21">
        <f t="shared" si="5"/>
        <v>789900</v>
      </c>
      <c r="E27" s="21">
        <f t="shared" si="5"/>
        <v>789900</v>
      </c>
      <c r="F27" s="21">
        <f t="shared" si="5"/>
        <v>784650</v>
      </c>
      <c r="G27" s="21">
        <f t="shared" si="5"/>
        <v>784650</v>
      </c>
      <c r="H27" s="21">
        <f t="shared" si="5"/>
        <v>784650</v>
      </c>
      <c r="I27" s="21">
        <f t="shared" si="5"/>
        <v>784650</v>
      </c>
      <c r="J27" s="21">
        <f t="shared" si="5"/>
        <v>784650</v>
      </c>
      <c r="K27" s="21">
        <f t="shared" si="5"/>
        <v>784650</v>
      </c>
      <c r="L27" s="21">
        <f t="shared" si="5"/>
        <v>784650</v>
      </c>
      <c r="M27" s="21">
        <f t="shared" si="5"/>
        <v>784650</v>
      </c>
      <c r="N27" s="21">
        <f t="shared" si="5"/>
        <v>812775</v>
      </c>
      <c r="O27" s="21">
        <f t="shared" si="5"/>
        <v>812775</v>
      </c>
      <c r="P27" s="21">
        <f t="shared" si="5"/>
        <v>812775</v>
      </c>
      <c r="Q27" s="21">
        <f t="shared" si="5"/>
        <v>824441.6667</v>
      </c>
      <c r="R27" s="21">
        <f t="shared" si="5"/>
        <v>824441.6667</v>
      </c>
      <c r="S27" s="21">
        <f t="shared" si="5"/>
        <v>824441.6667</v>
      </c>
      <c r="T27" s="21">
        <f t="shared" si="5"/>
        <v>824441.6667</v>
      </c>
      <c r="U27" s="21">
        <f t="shared" si="5"/>
        <v>824441.6667</v>
      </c>
      <c r="V27" s="21">
        <f t="shared" si="5"/>
        <v>828816.6667</v>
      </c>
      <c r="W27" s="21">
        <f t="shared" si="5"/>
        <v>828816.6667</v>
      </c>
      <c r="X27" s="21">
        <f t="shared" si="5"/>
        <v>834066.6667</v>
      </c>
      <c r="Y27" s="21">
        <f t="shared" si="5"/>
        <v>834066.6667</v>
      </c>
    </row>
    <row r="29">
      <c r="A29" s="17" t="s">
        <v>75</v>
      </c>
      <c r="B29" s="22">
        <f>B27*assumptions!$B$27</f>
        <v>198568.75</v>
      </c>
      <c r="C29" s="22">
        <f>C27*assumptions!$B$27</f>
        <v>198568.75</v>
      </c>
      <c r="D29" s="22">
        <f>D27*assumptions!$B$27</f>
        <v>197475</v>
      </c>
      <c r="E29" s="22">
        <f>E27*assumptions!$B$27</f>
        <v>197475</v>
      </c>
      <c r="F29" s="22">
        <f>F27*assumptions!$B$27</f>
        <v>196162.5</v>
      </c>
      <c r="G29" s="22">
        <f>G27*assumptions!$B$27</f>
        <v>196162.5</v>
      </c>
      <c r="H29" s="22">
        <f>H27*assumptions!$B$27</f>
        <v>196162.5</v>
      </c>
      <c r="I29" s="22">
        <f>I27*assumptions!$B$27</f>
        <v>196162.5</v>
      </c>
      <c r="J29" s="22">
        <f>J27*assumptions!$B$27</f>
        <v>196162.5</v>
      </c>
      <c r="K29" s="22">
        <f>K27*assumptions!$B$27</f>
        <v>196162.5</v>
      </c>
      <c r="L29" s="22">
        <f>L27*assumptions!$B$27</f>
        <v>196162.5</v>
      </c>
      <c r="M29" s="22">
        <f>M27*assumptions!$B$27</f>
        <v>196162.5</v>
      </c>
      <c r="N29" s="22">
        <f>N27*assumptions!$B$27</f>
        <v>203193.75</v>
      </c>
      <c r="O29" s="22">
        <f>O27*assumptions!$B$27</f>
        <v>203193.75</v>
      </c>
      <c r="P29" s="22">
        <f>P27*assumptions!$B$27</f>
        <v>203193.75</v>
      </c>
      <c r="Q29" s="22">
        <f>Q27*assumptions!$B$27</f>
        <v>206110.4167</v>
      </c>
      <c r="R29" s="22">
        <f>R27*assumptions!$B$27</f>
        <v>206110.4167</v>
      </c>
      <c r="S29" s="22">
        <f>S27*assumptions!$B$27</f>
        <v>206110.4167</v>
      </c>
      <c r="T29" s="22">
        <f>T27*assumptions!$B$27</f>
        <v>206110.4167</v>
      </c>
      <c r="U29" s="22">
        <f>U27*assumptions!$B$27</f>
        <v>206110.4167</v>
      </c>
      <c r="V29" s="22">
        <f>V27*assumptions!$B$27</f>
        <v>207204.1667</v>
      </c>
      <c r="W29" s="22">
        <f>W27*assumptions!$B$27</f>
        <v>207204.1667</v>
      </c>
      <c r="X29" s="22">
        <f>X27*assumptions!$B$27</f>
        <v>208516.6667</v>
      </c>
      <c r="Y29" s="22">
        <f>Y27*assumptions!$B$27</f>
        <v>208516.6667</v>
      </c>
    </row>
    <row r="31">
      <c r="A31" s="17" t="s">
        <v>76</v>
      </c>
      <c r="B31" s="21">
        <f t="shared" ref="B31:Y31" si="6">B27-B29</f>
        <v>595706.25</v>
      </c>
      <c r="C31" s="21">
        <f t="shared" si="6"/>
        <v>595706.25</v>
      </c>
      <c r="D31" s="21">
        <f t="shared" si="6"/>
        <v>592425</v>
      </c>
      <c r="E31" s="21">
        <f t="shared" si="6"/>
        <v>592425</v>
      </c>
      <c r="F31" s="21">
        <f t="shared" si="6"/>
        <v>588487.5</v>
      </c>
      <c r="G31" s="21">
        <f t="shared" si="6"/>
        <v>588487.5</v>
      </c>
      <c r="H31" s="21">
        <f t="shared" si="6"/>
        <v>588487.5</v>
      </c>
      <c r="I31" s="21">
        <f t="shared" si="6"/>
        <v>588487.5</v>
      </c>
      <c r="J31" s="21">
        <f t="shared" si="6"/>
        <v>588487.5</v>
      </c>
      <c r="K31" s="21">
        <f t="shared" si="6"/>
        <v>588487.5</v>
      </c>
      <c r="L31" s="21">
        <f t="shared" si="6"/>
        <v>588487.5</v>
      </c>
      <c r="M31" s="21">
        <f t="shared" si="6"/>
        <v>588487.5</v>
      </c>
      <c r="N31" s="21">
        <f t="shared" si="6"/>
        <v>609581.25</v>
      </c>
      <c r="O31" s="21">
        <f t="shared" si="6"/>
        <v>609581.25</v>
      </c>
      <c r="P31" s="21">
        <f t="shared" si="6"/>
        <v>609581.25</v>
      </c>
      <c r="Q31" s="21">
        <f t="shared" si="6"/>
        <v>618331.25</v>
      </c>
      <c r="R31" s="21">
        <f t="shared" si="6"/>
        <v>618331.25</v>
      </c>
      <c r="S31" s="21">
        <f t="shared" si="6"/>
        <v>618331.25</v>
      </c>
      <c r="T31" s="21">
        <f t="shared" si="6"/>
        <v>618331.25</v>
      </c>
      <c r="U31" s="21">
        <f t="shared" si="6"/>
        <v>618331.25</v>
      </c>
      <c r="V31" s="21">
        <f t="shared" si="6"/>
        <v>621612.5</v>
      </c>
      <c r="W31" s="21">
        <f t="shared" si="6"/>
        <v>621612.5</v>
      </c>
      <c r="X31" s="21">
        <f t="shared" si="6"/>
        <v>625550</v>
      </c>
      <c r="Y31" s="21">
        <f t="shared" si="6"/>
        <v>625550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13"/>
    <col customWidth="1" min="2" max="19" width="7.5"/>
  </cols>
  <sheetData>
    <row r="1">
      <c r="A1" s="5"/>
      <c r="B1" s="11" t="s">
        <v>30</v>
      </c>
      <c r="C1" s="11" t="s">
        <v>31</v>
      </c>
      <c r="D1" s="11" t="s">
        <v>32</v>
      </c>
      <c r="E1" s="11" t="s">
        <v>33</v>
      </c>
      <c r="F1" s="11" t="s">
        <v>34</v>
      </c>
      <c r="G1" s="11" t="s">
        <v>35</v>
      </c>
      <c r="H1" s="11" t="s">
        <v>36</v>
      </c>
      <c r="I1" s="11" t="s">
        <v>37</v>
      </c>
      <c r="J1" s="11" t="s">
        <v>38</v>
      </c>
      <c r="K1" s="11" t="s">
        <v>39</v>
      </c>
      <c r="L1" s="11" t="s">
        <v>40</v>
      </c>
      <c r="M1" s="11" t="s">
        <v>41</v>
      </c>
      <c r="N1" s="11" t="s">
        <v>42</v>
      </c>
      <c r="O1" s="11" t="s">
        <v>43</v>
      </c>
      <c r="P1" s="11" t="s">
        <v>44</v>
      </c>
      <c r="Q1" s="11" t="s">
        <v>45</v>
      </c>
      <c r="R1" s="11" t="s">
        <v>46</v>
      </c>
      <c r="S1" s="11" t="s">
        <v>47</v>
      </c>
      <c r="T1" s="11" t="s">
        <v>48</v>
      </c>
      <c r="U1" s="11" t="s">
        <v>49</v>
      </c>
      <c r="V1" s="11" t="s">
        <v>50</v>
      </c>
      <c r="W1" s="11" t="s">
        <v>51</v>
      </c>
      <c r="X1" s="11" t="s">
        <v>52</v>
      </c>
      <c r="Y1" s="11" t="s">
        <v>53</v>
      </c>
    </row>
    <row r="2">
      <c r="A2" s="17" t="s">
        <v>77</v>
      </c>
    </row>
    <row r="3">
      <c r="A3" s="18" t="s">
        <v>61</v>
      </c>
      <c r="B3" s="21">
        <f>calc1!B8*assumptions!$C$6</f>
        <v>488750</v>
      </c>
      <c r="C3" s="21">
        <f>calc1!C8*assumptions!$C$6</f>
        <v>488750</v>
      </c>
      <c r="D3" s="21">
        <f>calc1!D8*assumptions!$C$6</f>
        <v>488750</v>
      </c>
      <c r="E3" s="21">
        <f>calc1!E8*assumptions!$C$6</f>
        <v>488750</v>
      </c>
      <c r="F3" s="21">
        <f>calc1!F8*assumptions!$C$6</f>
        <v>488750</v>
      </c>
      <c r="G3" s="21">
        <f>calc1!G8*assumptions!$C$6</f>
        <v>488750</v>
      </c>
      <c r="H3" s="21">
        <f>calc1!H8*assumptions!$C$6</f>
        <v>488750</v>
      </c>
      <c r="I3" s="21">
        <f>calc1!I8*assumptions!$C$6</f>
        <v>488750</v>
      </c>
      <c r="J3" s="21">
        <f>calc1!J8*assumptions!$C$6</f>
        <v>488750</v>
      </c>
      <c r="K3" s="21">
        <f>calc1!K8*assumptions!$C$6</f>
        <v>488750</v>
      </c>
      <c r="L3" s="21">
        <f>calc1!L8*assumptions!$C$6</f>
        <v>488750</v>
      </c>
      <c r="M3" s="21">
        <f>calc1!M8*assumptions!$C$6</f>
        <v>488750</v>
      </c>
      <c r="N3" s="21">
        <f>calc1!N8*assumptions!$C$6</f>
        <v>488750</v>
      </c>
      <c r="O3" s="21">
        <f>calc1!O8*assumptions!$C$6</f>
        <v>488750</v>
      </c>
      <c r="P3" s="21">
        <f>calc1!P8*assumptions!$C$6</f>
        <v>488750</v>
      </c>
      <c r="Q3" s="21">
        <f>calc1!Q8*assumptions!$C$6</f>
        <v>488750</v>
      </c>
      <c r="R3" s="21">
        <f>calc1!R8*assumptions!$C$6</f>
        <v>488750</v>
      </c>
      <c r="S3" s="21">
        <f>calc1!S8*assumptions!$C$6</f>
        <v>488750</v>
      </c>
      <c r="T3" s="21">
        <f>calc1!T8*assumptions!$C$6</f>
        <v>488750</v>
      </c>
      <c r="U3" s="21">
        <f>calc1!U8*assumptions!$C$6</f>
        <v>488750</v>
      </c>
      <c r="V3" s="21">
        <f>calc1!V8*assumptions!$C$6</f>
        <v>488750</v>
      </c>
      <c r="W3" s="21">
        <f>calc1!W8*assumptions!$C$6</f>
        <v>488750</v>
      </c>
      <c r="X3" s="21">
        <f>calc1!X8*assumptions!$C$6</f>
        <v>488750</v>
      </c>
      <c r="Y3" s="21">
        <f>calc1!Y8*assumptions!$C$6</f>
        <v>488750</v>
      </c>
    </row>
    <row r="4">
      <c r="A4" s="18" t="s">
        <v>62</v>
      </c>
      <c r="B4" s="21">
        <f>calc1!B9*assumptions!$C$7</f>
        <v>326160</v>
      </c>
      <c r="C4" s="21">
        <f>calc1!C9*assumptions!$C$7</f>
        <v>326160</v>
      </c>
      <c r="D4" s="21">
        <f>calc1!D9*assumptions!$C$7</f>
        <v>326160</v>
      </c>
      <c r="E4" s="21">
        <f>calc1!E9*assumptions!$C$7</f>
        <v>326160</v>
      </c>
      <c r="F4" s="21">
        <f>calc1!F9*assumptions!$C$7</f>
        <v>326160</v>
      </c>
      <c r="G4" s="21">
        <f>calc1!G9*assumptions!$C$7</f>
        <v>326160</v>
      </c>
      <c r="H4" s="21">
        <f>calc1!H9*assumptions!$C$7</f>
        <v>326160</v>
      </c>
      <c r="I4" s="21">
        <f>calc1!I9*assumptions!$C$7</f>
        <v>326160</v>
      </c>
      <c r="J4" s="21">
        <f>calc1!J9*assumptions!$C$7</f>
        <v>326160</v>
      </c>
      <c r="K4" s="21">
        <f>calc1!K9*assumptions!$C$7</f>
        <v>326160</v>
      </c>
      <c r="L4" s="21">
        <f>calc1!L9*assumptions!$C$7</f>
        <v>326160</v>
      </c>
      <c r="M4" s="21">
        <f>calc1!M9*assumptions!$C$7</f>
        <v>326160</v>
      </c>
      <c r="N4" s="21">
        <f>calc1!N9*assumptions!$C$7</f>
        <v>326160</v>
      </c>
      <c r="O4" s="21">
        <f>calc1!O9*assumptions!$C$7</f>
        <v>326160</v>
      </c>
      <c r="P4" s="21">
        <f>calc1!P9*assumptions!$C$7</f>
        <v>326160</v>
      </c>
      <c r="Q4" s="21">
        <f>calc1!Q9*assumptions!$C$7</f>
        <v>326160</v>
      </c>
      <c r="R4" s="21">
        <f>calc1!R9*assumptions!$C$7</f>
        <v>326160</v>
      </c>
      <c r="S4" s="21">
        <f>calc1!S9*assumptions!$C$7</f>
        <v>326160</v>
      </c>
      <c r="T4" s="21">
        <f>calc1!T9*assumptions!$C$7</f>
        <v>326160</v>
      </c>
      <c r="U4" s="21">
        <f>calc1!U9*assumptions!$C$7</f>
        <v>326160</v>
      </c>
      <c r="V4" s="21">
        <f>calc1!V9*assumptions!$C$7</f>
        <v>326160</v>
      </c>
      <c r="W4" s="21">
        <f>calc1!W9*assumptions!$C$7</f>
        <v>326160</v>
      </c>
      <c r="X4" s="21">
        <f>calc1!X9*assumptions!$C$7</f>
        <v>326160</v>
      </c>
      <c r="Y4" s="21">
        <f>calc1!Y9*assumptions!$C$7</f>
        <v>326160</v>
      </c>
    </row>
    <row r="5">
      <c r="B5" s="21"/>
      <c r="C5" s="21"/>
      <c r="D5" s="21"/>
      <c r="E5" s="21"/>
      <c r="F5" s="21"/>
      <c r="G5" s="21"/>
      <c r="H5" s="21"/>
      <c r="I5" s="21"/>
      <c r="J5" s="21"/>
      <c r="K5" s="21"/>
      <c r="L5" s="21"/>
      <c r="M5" s="21"/>
      <c r="N5" s="21"/>
      <c r="O5" s="21"/>
      <c r="P5" s="21"/>
      <c r="Q5" s="21"/>
      <c r="R5" s="21"/>
      <c r="S5" s="21"/>
      <c r="T5" s="21"/>
      <c r="U5" s="21"/>
      <c r="V5" s="21"/>
      <c r="W5" s="21"/>
      <c r="X5" s="21"/>
      <c r="Y5" s="21"/>
    </row>
    <row r="6">
      <c r="A6" s="17" t="s">
        <v>55</v>
      </c>
      <c r="B6" s="21">
        <f t="shared" ref="B6:Y6" si="1">SUM(B3:B5)</f>
        <v>814910</v>
      </c>
      <c r="C6" s="21">
        <f t="shared" si="1"/>
        <v>814910</v>
      </c>
      <c r="D6" s="21">
        <f t="shared" si="1"/>
        <v>814910</v>
      </c>
      <c r="E6" s="21">
        <f t="shared" si="1"/>
        <v>814910</v>
      </c>
      <c r="F6" s="21">
        <f t="shared" si="1"/>
        <v>814910</v>
      </c>
      <c r="G6" s="21">
        <f t="shared" si="1"/>
        <v>814910</v>
      </c>
      <c r="H6" s="21">
        <f t="shared" si="1"/>
        <v>814910</v>
      </c>
      <c r="I6" s="21">
        <f t="shared" si="1"/>
        <v>814910</v>
      </c>
      <c r="J6" s="21">
        <f t="shared" si="1"/>
        <v>814910</v>
      </c>
      <c r="K6" s="21">
        <f t="shared" si="1"/>
        <v>814910</v>
      </c>
      <c r="L6" s="21">
        <f t="shared" si="1"/>
        <v>814910</v>
      </c>
      <c r="M6" s="21">
        <f t="shared" si="1"/>
        <v>814910</v>
      </c>
      <c r="N6" s="21">
        <f t="shared" si="1"/>
        <v>814910</v>
      </c>
      <c r="O6" s="21">
        <f t="shared" si="1"/>
        <v>814910</v>
      </c>
      <c r="P6" s="21">
        <f t="shared" si="1"/>
        <v>814910</v>
      </c>
      <c r="Q6" s="21">
        <f t="shared" si="1"/>
        <v>814910</v>
      </c>
      <c r="R6" s="21">
        <f t="shared" si="1"/>
        <v>814910</v>
      </c>
      <c r="S6" s="21">
        <f t="shared" si="1"/>
        <v>814910</v>
      </c>
      <c r="T6" s="21">
        <f t="shared" si="1"/>
        <v>814910</v>
      </c>
      <c r="U6" s="21">
        <f t="shared" si="1"/>
        <v>814910</v>
      </c>
      <c r="V6" s="21">
        <f t="shared" si="1"/>
        <v>814910</v>
      </c>
      <c r="W6" s="21">
        <f t="shared" si="1"/>
        <v>814910</v>
      </c>
      <c r="X6" s="21">
        <f t="shared" si="1"/>
        <v>814910</v>
      </c>
      <c r="Y6" s="21">
        <f t="shared" si="1"/>
        <v>814910</v>
      </c>
    </row>
    <row r="7">
      <c r="B7" s="21"/>
      <c r="C7" s="21"/>
      <c r="D7" s="21"/>
      <c r="E7" s="21"/>
      <c r="F7" s="21"/>
      <c r="G7" s="21"/>
      <c r="H7" s="21"/>
      <c r="I7" s="21"/>
      <c r="J7" s="21"/>
      <c r="K7" s="21"/>
      <c r="L7" s="21"/>
      <c r="M7" s="21"/>
      <c r="N7" s="21"/>
      <c r="O7" s="21"/>
      <c r="P7" s="21"/>
      <c r="Q7" s="21"/>
      <c r="R7" s="21"/>
      <c r="S7" s="21"/>
    </row>
    <row r="8">
      <c r="A8" s="17" t="s">
        <v>78</v>
      </c>
      <c r="B8" s="21"/>
      <c r="C8" s="21"/>
      <c r="D8" s="21"/>
      <c r="E8" s="21"/>
      <c r="F8" s="21"/>
      <c r="G8" s="21"/>
      <c r="H8" s="21"/>
      <c r="I8" s="21"/>
      <c r="J8" s="21"/>
      <c r="K8" s="21"/>
      <c r="L8" s="21"/>
      <c r="M8" s="21"/>
      <c r="N8" s="21"/>
      <c r="O8" s="21"/>
      <c r="P8" s="21"/>
      <c r="Q8" s="21"/>
      <c r="R8" s="21"/>
      <c r="S8" s="21"/>
    </row>
    <row r="9">
      <c r="A9" s="18" t="s">
        <v>61</v>
      </c>
      <c r="B9" s="23">
        <v>0.0</v>
      </c>
      <c r="C9" s="23">
        <v>0.0</v>
      </c>
      <c r="D9" s="23">
        <f t="shared" ref="D9:D10" si="2">B3+C3+D3</f>
        <v>1466250</v>
      </c>
      <c r="E9" s="23">
        <v>0.0</v>
      </c>
      <c r="F9" s="23">
        <v>0.0</v>
      </c>
      <c r="G9" s="23">
        <f t="shared" ref="G9:G10" si="3">E3+F3+G3</f>
        <v>1466250</v>
      </c>
      <c r="H9" s="23">
        <v>0.0</v>
      </c>
      <c r="I9" s="23">
        <v>0.0</v>
      </c>
      <c r="J9" s="23">
        <f t="shared" ref="J9:J10" si="4">H3+I3+J3</f>
        <v>1466250</v>
      </c>
      <c r="K9" s="23">
        <v>0.0</v>
      </c>
      <c r="L9" s="23">
        <v>0.0</v>
      </c>
      <c r="M9" s="23">
        <f t="shared" ref="M9:M10" si="5">K3+L3+M3</f>
        <v>1466250</v>
      </c>
      <c r="N9" s="23">
        <v>0.0</v>
      </c>
      <c r="O9" s="23">
        <v>0.0</v>
      </c>
      <c r="P9" s="23">
        <f t="shared" ref="P9:P10" si="6">N3+O3+P3</f>
        <v>1466250</v>
      </c>
      <c r="Q9" s="23">
        <v>0.0</v>
      </c>
      <c r="R9" s="23">
        <v>0.0</v>
      </c>
      <c r="S9" s="23">
        <f t="shared" ref="S9:S10" si="7">Q3+R3+S3</f>
        <v>1466250</v>
      </c>
      <c r="T9" s="23">
        <v>0.0</v>
      </c>
      <c r="U9" s="23">
        <v>0.0</v>
      </c>
      <c r="V9" s="23">
        <f t="shared" ref="V9:V10" si="8">T3+U3+V3</f>
        <v>1466250</v>
      </c>
      <c r="W9" s="23">
        <v>0.0</v>
      </c>
      <c r="X9" s="23">
        <v>0.0</v>
      </c>
      <c r="Y9" s="23">
        <f t="shared" ref="Y9:Y10" si="9">W3+X3+Y3</f>
        <v>1466250</v>
      </c>
    </row>
    <row r="10">
      <c r="A10" s="18" t="s">
        <v>62</v>
      </c>
      <c r="B10" s="23">
        <v>0.0</v>
      </c>
      <c r="C10" s="23">
        <v>0.0</v>
      </c>
      <c r="D10" s="23">
        <f t="shared" si="2"/>
        <v>978480</v>
      </c>
      <c r="E10" s="23">
        <v>0.0</v>
      </c>
      <c r="F10" s="23">
        <v>0.0</v>
      </c>
      <c r="G10" s="23">
        <f t="shared" si="3"/>
        <v>978480</v>
      </c>
      <c r="H10" s="23">
        <v>0.0</v>
      </c>
      <c r="I10" s="23">
        <v>0.0</v>
      </c>
      <c r="J10" s="23">
        <f t="shared" si="4"/>
        <v>978480</v>
      </c>
      <c r="K10" s="23">
        <v>0.0</v>
      </c>
      <c r="L10" s="23">
        <v>0.0</v>
      </c>
      <c r="M10" s="23">
        <f t="shared" si="5"/>
        <v>978480</v>
      </c>
      <c r="N10" s="23">
        <v>0.0</v>
      </c>
      <c r="O10" s="23">
        <v>0.0</v>
      </c>
      <c r="P10" s="23">
        <f t="shared" si="6"/>
        <v>978480</v>
      </c>
      <c r="Q10" s="23">
        <v>0.0</v>
      </c>
      <c r="R10" s="23">
        <v>0.0</v>
      </c>
      <c r="S10" s="23">
        <f t="shared" si="7"/>
        <v>978480</v>
      </c>
      <c r="T10" s="23">
        <v>0.0</v>
      </c>
      <c r="U10" s="23">
        <v>0.0</v>
      </c>
      <c r="V10" s="23">
        <f t="shared" si="8"/>
        <v>978480</v>
      </c>
      <c r="W10" s="23">
        <v>0.0</v>
      </c>
      <c r="X10" s="23">
        <v>0.0</v>
      </c>
      <c r="Y10" s="23">
        <f t="shared" si="9"/>
        <v>978480</v>
      </c>
    </row>
    <row r="11">
      <c r="B11" s="21"/>
      <c r="C11" s="21"/>
      <c r="D11" s="21"/>
      <c r="E11" s="21"/>
      <c r="F11" s="21"/>
      <c r="G11" s="21"/>
      <c r="H11" s="21"/>
      <c r="I11" s="21"/>
      <c r="J11" s="21"/>
      <c r="K11" s="21"/>
      <c r="L11" s="21"/>
      <c r="M11" s="21"/>
      <c r="N11" s="21"/>
      <c r="O11" s="21"/>
      <c r="P11" s="21"/>
      <c r="Q11" s="21"/>
      <c r="R11" s="21"/>
      <c r="S11" s="21"/>
    </row>
    <row r="12">
      <c r="A12" s="17" t="s">
        <v>55</v>
      </c>
      <c r="B12" s="21">
        <f t="shared" ref="B12:Y12" si="10">SUM(B9:B11)</f>
        <v>0</v>
      </c>
      <c r="C12" s="21">
        <f t="shared" si="10"/>
        <v>0</v>
      </c>
      <c r="D12" s="21">
        <f t="shared" si="10"/>
        <v>2444730</v>
      </c>
      <c r="E12" s="21">
        <f t="shared" si="10"/>
        <v>0</v>
      </c>
      <c r="F12" s="21">
        <f t="shared" si="10"/>
        <v>0</v>
      </c>
      <c r="G12" s="21">
        <f t="shared" si="10"/>
        <v>2444730</v>
      </c>
      <c r="H12" s="21">
        <f t="shared" si="10"/>
        <v>0</v>
      </c>
      <c r="I12" s="21">
        <f t="shared" si="10"/>
        <v>0</v>
      </c>
      <c r="J12" s="21">
        <f t="shared" si="10"/>
        <v>2444730</v>
      </c>
      <c r="K12" s="21">
        <f t="shared" si="10"/>
        <v>0</v>
      </c>
      <c r="L12" s="21">
        <f t="shared" si="10"/>
        <v>0</v>
      </c>
      <c r="M12" s="21">
        <f t="shared" si="10"/>
        <v>2444730</v>
      </c>
      <c r="N12" s="21">
        <f t="shared" si="10"/>
        <v>0</v>
      </c>
      <c r="O12" s="21">
        <f t="shared" si="10"/>
        <v>0</v>
      </c>
      <c r="P12" s="21">
        <f t="shared" si="10"/>
        <v>2444730</v>
      </c>
      <c r="Q12" s="21">
        <f t="shared" si="10"/>
        <v>0</v>
      </c>
      <c r="R12" s="21">
        <f t="shared" si="10"/>
        <v>0</v>
      </c>
      <c r="S12" s="21">
        <f t="shared" si="10"/>
        <v>2444730</v>
      </c>
      <c r="T12" s="21">
        <f t="shared" si="10"/>
        <v>0</v>
      </c>
      <c r="U12" s="21">
        <f t="shared" si="10"/>
        <v>0</v>
      </c>
      <c r="V12" s="21">
        <f t="shared" si="10"/>
        <v>2444730</v>
      </c>
      <c r="W12" s="21">
        <f t="shared" si="10"/>
        <v>0</v>
      </c>
      <c r="X12" s="21">
        <f t="shared" si="10"/>
        <v>0</v>
      </c>
      <c r="Y12" s="21">
        <f t="shared" si="10"/>
        <v>2444730</v>
      </c>
    </row>
    <row r="14">
      <c r="A14" s="17" t="s">
        <v>79</v>
      </c>
    </row>
    <row r="15">
      <c r="A15" s="18" t="s">
        <v>61</v>
      </c>
      <c r="B15" s="21">
        <f t="shared" ref="B15:B16" si="12">B3-B9</f>
        <v>488750</v>
      </c>
      <c r="C15" s="21">
        <f t="shared" ref="C15:Y15" si="11">B15+C3-C9</f>
        <v>977500</v>
      </c>
      <c r="D15" s="21">
        <f t="shared" si="11"/>
        <v>0</v>
      </c>
      <c r="E15" s="21">
        <f t="shared" si="11"/>
        <v>488750</v>
      </c>
      <c r="F15" s="21">
        <f t="shared" si="11"/>
        <v>977500</v>
      </c>
      <c r="G15" s="21">
        <f t="shared" si="11"/>
        <v>0</v>
      </c>
      <c r="H15" s="21">
        <f t="shared" si="11"/>
        <v>488750</v>
      </c>
      <c r="I15" s="21">
        <f t="shared" si="11"/>
        <v>977500</v>
      </c>
      <c r="J15" s="21">
        <f t="shared" si="11"/>
        <v>0</v>
      </c>
      <c r="K15" s="21">
        <f t="shared" si="11"/>
        <v>488750</v>
      </c>
      <c r="L15" s="21">
        <f t="shared" si="11"/>
        <v>977500</v>
      </c>
      <c r="M15" s="21">
        <f t="shared" si="11"/>
        <v>0</v>
      </c>
      <c r="N15" s="21">
        <f t="shared" si="11"/>
        <v>488750</v>
      </c>
      <c r="O15" s="21">
        <f t="shared" si="11"/>
        <v>977500</v>
      </c>
      <c r="P15" s="21">
        <f t="shared" si="11"/>
        <v>0</v>
      </c>
      <c r="Q15" s="21">
        <f t="shared" si="11"/>
        <v>488750</v>
      </c>
      <c r="R15" s="21">
        <f t="shared" si="11"/>
        <v>977500</v>
      </c>
      <c r="S15" s="21">
        <f t="shared" si="11"/>
        <v>0</v>
      </c>
      <c r="T15" s="21">
        <f t="shared" si="11"/>
        <v>488750</v>
      </c>
      <c r="U15" s="21">
        <f t="shared" si="11"/>
        <v>977500</v>
      </c>
      <c r="V15" s="21">
        <f t="shared" si="11"/>
        <v>0</v>
      </c>
      <c r="W15" s="21">
        <f t="shared" si="11"/>
        <v>488750</v>
      </c>
      <c r="X15" s="21">
        <f t="shared" si="11"/>
        <v>977500</v>
      </c>
      <c r="Y15" s="21">
        <f t="shared" si="11"/>
        <v>0</v>
      </c>
    </row>
    <row r="16">
      <c r="A16" s="18" t="s">
        <v>62</v>
      </c>
      <c r="B16" s="21">
        <f t="shared" si="12"/>
        <v>326160</v>
      </c>
      <c r="C16" s="21">
        <f t="shared" ref="C16:Y16" si="13">B16+C4-C10</f>
        <v>652320</v>
      </c>
      <c r="D16" s="21">
        <f t="shared" si="13"/>
        <v>0</v>
      </c>
      <c r="E16" s="21">
        <f t="shared" si="13"/>
        <v>326160</v>
      </c>
      <c r="F16" s="21">
        <f t="shared" si="13"/>
        <v>652320</v>
      </c>
      <c r="G16" s="21">
        <f t="shared" si="13"/>
        <v>0</v>
      </c>
      <c r="H16" s="21">
        <f t="shared" si="13"/>
        <v>326160</v>
      </c>
      <c r="I16" s="21">
        <f t="shared" si="13"/>
        <v>652320</v>
      </c>
      <c r="J16" s="21">
        <f t="shared" si="13"/>
        <v>0</v>
      </c>
      <c r="K16" s="21">
        <f t="shared" si="13"/>
        <v>326160</v>
      </c>
      <c r="L16" s="21">
        <f t="shared" si="13"/>
        <v>652320</v>
      </c>
      <c r="M16" s="21">
        <f t="shared" si="13"/>
        <v>0</v>
      </c>
      <c r="N16" s="21">
        <f t="shared" si="13"/>
        <v>326160</v>
      </c>
      <c r="O16" s="21">
        <f t="shared" si="13"/>
        <v>652320</v>
      </c>
      <c r="P16" s="21">
        <f t="shared" si="13"/>
        <v>0</v>
      </c>
      <c r="Q16" s="21">
        <f t="shared" si="13"/>
        <v>326160</v>
      </c>
      <c r="R16" s="21">
        <f t="shared" si="13"/>
        <v>652320</v>
      </c>
      <c r="S16" s="21">
        <f t="shared" si="13"/>
        <v>0</v>
      </c>
      <c r="T16" s="21">
        <f t="shared" si="13"/>
        <v>326160</v>
      </c>
      <c r="U16" s="21">
        <f t="shared" si="13"/>
        <v>652320</v>
      </c>
      <c r="V16" s="21">
        <f t="shared" si="13"/>
        <v>0</v>
      </c>
      <c r="W16" s="21">
        <f t="shared" si="13"/>
        <v>326160</v>
      </c>
      <c r="X16" s="21">
        <f t="shared" si="13"/>
        <v>652320</v>
      </c>
      <c r="Y16" s="21">
        <f t="shared" si="13"/>
        <v>0</v>
      </c>
    </row>
    <row r="18">
      <c r="A18" s="17" t="s">
        <v>55</v>
      </c>
      <c r="B18" s="21">
        <f t="shared" ref="B18:Y18" si="14">SUM(B15:B17)</f>
        <v>814910</v>
      </c>
      <c r="C18" s="21">
        <f t="shared" si="14"/>
        <v>1629820</v>
      </c>
      <c r="D18" s="21">
        <f t="shared" si="14"/>
        <v>0</v>
      </c>
      <c r="E18" s="21">
        <f t="shared" si="14"/>
        <v>814910</v>
      </c>
      <c r="F18" s="21">
        <f t="shared" si="14"/>
        <v>1629820</v>
      </c>
      <c r="G18" s="21">
        <f t="shared" si="14"/>
        <v>0</v>
      </c>
      <c r="H18" s="21">
        <f t="shared" si="14"/>
        <v>814910</v>
      </c>
      <c r="I18" s="21">
        <f t="shared" si="14"/>
        <v>1629820</v>
      </c>
      <c r="J18" s="21">
        <f t="shared" si="14"/>
        <v>0</v>
      </c>
      <c r="K18" s="21">
        <f t="shared" si="14"/>
        <v>814910</v>
      </c>
      <c r="L18" s="21">
        <f t="shared" si="14"/>
        <v>1629820</v>
      </c>
      <c r="M18" s="21">
        <f t="shared" si="14"/>
        <v>0</v>
      </c>
      <c r="N18" s="21">
        <f t="shared" si="14"/>
        <v>814910</v>
      </c>
      <c r="O18" s="21">
        <f t="shared" si="14"/>
        <v>1629820</v>
      </c>
      <c r="P18" s="21">
        <f t="shared" si="14"/>
        <v>0</v>
      </c>
      <c r="Q18" s="21">
        <f t="shared" si="14"/>
        <v>814910</v>
      </c>
      <c r="R18" s="21">
        <f t="shared" si="14"/>
        <v>1629820</v>
      </c>
      <c r="S18" s="21">
        <f t="shared" si="14"/>
        <v>0</v>
      </c>
      <c r="T18" s="21">
        <f t="shared" si="14"/>
        <v>814910</v>
      </c>
      <c r="U18" s="21">
        <f t="shared" si="14"/>
        <v>1629820</v>
      </c>
      <c r="V18" s="21">
        <f t="shared" si="14"/>
        <v>0</v>
      </c>
      <c r="W18" s="21">
        <f t="shared" si="14"/>
        <v>814910</v>
      </c>
      <c r="X18" s="21">
        <f t="shared" si="14"/>
        <v>1629820</v>
      </c>
      <c r="Y18" s="21">
        <f t="shared" si="14"/>
        <v>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88"/>
    <col customWidth="1" min="2" max="2" width="7.5"/>
    <col customWidth="1" min="3" max="26" width="6.25"/>
  </cols>
  <sheetData>
    <row r="1">
      <c r="A1" s="5"/>
      <c r="B1" s="11" t="s">
        <v>30</v>
      </c>
      <c r="C1" s="11" t="s">
        <v>31</v>
      </c>
      <c r="D1" s="11" t="s">
        <v>32</v>
      </c>
      <c r="E1" s="11" t="s">
        <v>33</v>
      </c>
      <c r="F1" s="11" t="s">
        <v>34</v>
      </c>
      <c r="G1" s="11" t="s">
        <v>35</v>
      </c>
      <c r="H1" s="11" t="s">
        <v>36</v>
      </c>
      <c r="I1" s="11" t="s">
        <v>37</v>
      </c>
      <c r="J1" s="11" t="s">
        <v>38</v>
      </c>
      <c r="K1" s="11" t="s">
        <v>39</v>
      </c>
      <c r="L1" s="11" t="s">
        <v>40</v>
      </c>
      <c r="M1" s="11" t="s">
        <v>41</v>
      </c>
      <c r="N1" s="11" t="s">
        <v>42</v>
      </c>
      <c r="O1" s="11" t="s">
        <v>43</v>
      </c>
      <c r="P1" s="11" t="s">
        <v>44</v>
      </c>
      <c r="Q1" s="11" t="s">
        <v>45</v>
      </c>
      <c r="R1" s="11" t="s">
        <v>46</v>
      </c>
      <c r="S1" s="11" t="s">
        <v>47</v>
      </c>
      <c r="T1" s="11" t="s">
        <v>48</v>
      </c>
      <c r="U1" s="11" t="s">
        <v>49</v>
      </c>
      <c r="V1" s="11" t="s">
        <v>50</v>
      </c>
      <c r="W1" s="11" t="s">
        <v>51</v>
      </c>
      <c r="X1" s="11" t="s">
        <v>52</v>
      </c>
      <c r="Y1" s="11" t="s">
        <v>53</v>
      </c>
    </row>
    <row r="2">
      <c r="A2" s="17" t="s">
        <v>80</v>
      </c>
    </row>
    <row r="3">
      <c r="A3" s="20" t="s">
        <v>81</v>
      </c>
      <c r="B3" s="21">
        <f>'sales costs'!B6</f>
        <v>1640345</v>
      </c>
      <c r="C3" s="21">
        <f>'sales costs'!C6</f>
        <v>1640345</v>
      </c>
      <c r="D3" s="21">
        <f>'sales costs'!D6</f>
        <v>1640345</v>
      </c>
      <c r="E3" s="21">
        <f>'sales costs'!E6</f>
        <v>1640345</v>
      </c>
      <c r="F3" s="21">
        <f>'sales costs'!F6</f>
        <v>1640345</v>
      </c>
      <c r="G3" s="21">
        <f>'sales costs'!G6</f>
        <v>1640345</v>
      </c>
      <c r="H3" s="21">
        <f>'sales costs'!H6</f>
        <v>1640345</v>
      </c>
      <c r="I3" s="21">
        <f>'sales costs'!I6</f>
        <v>1640345</v>
      </c>
      <c r="J3" s="21">
        <f>'sales costs'!J6</f>
        <v>1640345</v>
      </c>
      <c r="K3" s="21">
        <f>'sales costs'!K6</f>
        <v>1640345</v>
      </c>
      <c r="L3" s="21">
        <f>'sales costs'!L6</f>
        <v>1640345</v>
      </c>
      <c r="M3" s="21">
        <f>'sales costs'!M6</f>
        <v>1640345</v>
      </c>
      <c r="N3" s="21">
        <f>'sales costs'!N6</f>
        <v>1640345</v>
      </c>
      <c r="O3" s="21">
        <f>'sales costs'!O6</f>
        <v>1640345</v>
      </c>
      <c r="P3" s="21">
        <f>'sales costs'!P6</f>
        <v>1640345</v>
      </c>
      <c r="Q3" s="21">
        <f>'sales costs'!Q6</f>
        <v>1640345</v>
      </c>
      <c r="R3" s="21">
        <f>'sales costs'!R6</f>
        <v>1640345</v>
      </c>
      <c r="S3" s="21">
        <f>'sales costs'!S6</f>
        <v>1640345</v>
      </c>
      <c r="T3" s="21">
        <f>'sales costs'!T6</f>
        <v>1640345</v>
      </c>
      <c r="U3" s="21">
        <f>'sales costs'!U6</f>
        <v>1640345</v>
      </c>
      <c r="V3" s="21">
        <f>'sales costs'!V6</f>
        <v>1640345</v>
      </c>
      <c r="W3" s="21">
        <f>'sales costs'!W6</f>
        <v>1640345</v>
      </c>
      <c r="X3" s="21">
        <f>'sales costs'!X6</f>
        <v>1640345</v>
      </c>
      <c r="Y3" s="21">
        <f>'sales costs'!Y6</f>
        <v>1640345</v>
      </c>
    </row>
    <row r="6">
      <c r="A6" s="17" t="s">
        <v>55</v>
      </c>
      <c r="B6" s="21">
        <f t="shared" ref="B6:Y6" si="1">SUM(B3:B5)</f>
        <v>1640345</v>
      </c>
      <c r="C6" s="21">
        <f t="shared" si="1"/>
        <v>1640345</v>
      </c>
      <c r="D6" s="21">
        <f t="shared" si="1"/>
        <v>1640345</v>
      </c>
      <c r="E6" s="21">
        <f t="shared" si="1"/>
        <v>1640345</v>
      </c>
      <c r="F6" s="21">
        <f t="shared" si="1"/>
        <v>1640345</v>
      </c>
      <c r="G6" s="21">
        <f t="shared" si="1"/>
        <v>1640345</v>
      </c>
      <c r="H6" s="21">
        <f t="shared" si="1"/>
        <v>1640345</v>
      </c>
      <c r="I6" s="21">
        <f t="shared" si="1"/>
        <v>1640345</v>
      </c>
      <c r="J6" s="21">
        <f t="shared" si="1"/>
        <v>1640345</v>
      </c>
      <c r="K6" s="21">
        <f t="shared" si="1"/>
        <v>1640345</v>
      </c>
      <c r="L6" s="21">
        <f t="shared" si="1"/>
        <v>1640345</v>
      </c>
      <c r="M6" s="21">
        <f t="shared" si="1"/>
        <v>1640345</v>
      </c>
      <c r="N6" s="21">
        <f t="shared" si="1"/>
        <v>1640345</v>
      </c>
      <c r="O6" s="21">
        <f t="shared" si="1"/>
        <v>1640345</v>
      </c>
      <c r="P6" s="21">
        <f t="shared" si="1"/>
        <v>1640345</v>
      </c>
      <c r="Q6" s="21">
        <f t="shared" si="1"/>
        <v>1640345</v>
      </c>
      <c r="R6" s="21">
        <f t="shared" si="1"/>
        <v>1640345</v>
      </c>
      <c r="S6" s="21">
        <f t="shared" si="1"/>
        <v>1640345</v>
      </c>
      <c r="T6" s="21">
        <f t="shared" si="1"/>
        <v>1640345</v>
      </c>
      <c r="U6" s="21">
        <f t="shared" si="1"/>
        <v>1640345</v>
      </c>
      <c r="V6" s="21">
        <f t="shared" si="1"/>
        <v>1640345</v>
      </c>
      <c r="W6" s="21">
        <f t="shared" si="1"/>
        <v>1640345</v>
      </c>
      <c r="X6" s="21">
        <f t="shared" si="1"/>
        <v>1640345</v>
      </c>
      <c r="Y6" s="21">
        <f t="shared" si="1"/>
        <v>1640345</v>
      </c>
    </row>
    <row r="8">
      <c r="A8" s="17" t="s">
        <v>82</v>
      </c>
    </row>
    <row r="9">
      <c r="A9" s="20" t="s">
        <v>81</v>
      </c>
      <c r="B9" s="20">
        <v>0.0</v>
      </c>
      <c r="C9" s="21">
        <f t="shared" ref="C9:Y9" si="2">B3</f>
        <v>1640345</v>
      </c>
      <c r="D9" s="21">
        <f t="shared" si="2"/>
        <v>1640345</v>
      </c>
      <c r="E9" s="21">
        <f t="shared" si="2"/>
        <v>1640345</v>
      </c>
      <c r="F9" s="21">
        <f t="shared" si="2"/>
        <v>1640345</v>
      </c>
      <c r="G9" s="21">
        <f t="shared" si="2"/>
        <v>1640345</v>
      </c>
      <c r="H9" s="21">
        <f t="shared" si="2"/>
        <v>1640345</v>
      </c>
      <c r="I9" s="21">
        <f t="shared" si="2"/>
        <v>1640345</v>
      </c>
      <c r="J9" s="21">
        <f t="shared" si="2"/>
        <v>1640345</v>
      </c>
      <c r="K9" s="21">
        <f t="shared" si="2"/>
        <v>1640345</v>
      </c>
      <c r="L9" s="21">
        <f t="shared" si="2"/>
        <v>1640345</v>
      </c>
      <c r="M9" s="21">
        <f t="shared" si="2"/>
        <v>1640345</v>
      </c>
      <c r="N9" s="21">
        <f t="shared" si="2"/>
        <v>1640345</v>
      </c>
      <c r="O9" s="21">
        <f t="shared" si="2"/>
        <v>1640345</v>
      </c>
      <c r="P9" s="21">
        <f t="shared" si="2"/>
        <v>1640345</v>
      </c>
      <c r="Q9" s="21">
        <f t="shared" si="2"/>
        <v>1640345</v>
      </c>
      <c r="R9" s="21">
        <f t="shared" si="2"/>
        <v>1640345</v>
      </c>
      <c r="S9" s="21">
        <f t="shared" si="2"/>
        <v>1640345</v>
      </c>
      <c r="T9" s="21">
        <f t="shared" si="2"/>
        <v>1640345</v>
      </c>
      <c r="U9" s="21">
        <f t="shared" si="2"/>
        <v>1640345</v>
      </c>
      <c r="V9" s="21">
        <f t="shared" si="2"/>
        <v>1640345</v>
      </c>
      <c r="W9" s="21">
        <f t="shared" si="2"/>
        <v>1640345</v>
      </c>
      <c r="X9" s="21">
        <f t="shared" si="2"/>
        <v>1640345</v>
      </c>
      <c r="Y9" s="21">
        <f t="shared" si="2"/>
        <v>1640345</v>
      </c>
    </row>
    <row r="12">
      <c r="A12" s="17" t="s">
        <v>55</v>
      </c>
      <c r="B12" s="22">
        <f t="shared" ref="B12:Y12" si="3">SUM(B9:B11)</f>
        <v>0</v>
      </c>
      <c r="C12" s="21">
        <f t="shared" si="3"/>
        <v>1640345</v>
      </c>
      <c r="D12" s="21">
        <f t="shared" si="3"/>
        <v>1640345</v>
      </c>
      <c r="E12" s="21">
        <f t="shared" si="3"/>
        <v>1640345</v>
      </c>
      <c r="F12" s="21">
        <f t="shared" si="3"/>
        <v>1640345</v>
      </c>
      <c r="G12" s="21">
        <f t="shared" si="3"/>
        <v>1640345</v>
      </c>
      <c r="H12" s="21">
        <f t="shared" si="3"/>
        <v>1640345</v>
      </c>
      <c r="I12" s="21">
        <f t="shared" si="3"/>
        <v>1640345</v>
      </c>
      <c r="J12" s="21">
        <f t="shared" si="3"/>
        <v>1640345</v>
      </c>
      <c r="K12" s="21">
        <f t="shared" si="3"/>
        <v>1640345</v>
      </c>
      <c r="L12" s="21">
        <f t="shared" si="3"/>
        <v>1640345</v>
      </c>
      <c r="M12" s="21">
        <f t="shared" si="3"/>
        <v>1640345</v>
      </c>
      <c r="N12" s="21">
        <f t="shared" si="3"/>
        <v>1640345</v>
      </c>
      <c r="O12" s="21">
        <f t="shared" si="3"/>
        <v>1640345</v>
      </c>
      <c r="P12" s="21">
        <f t="shared" si="3"/>
        <v>1640345</v>
      </c>
      <c r="Q12" s="21">
        <f t="shared" si="3"/>
        <v>1640345</v>
      </c>
      <c r="R12" s="21">
        <f t="shared" si="3"/>
        <v>1640345</v>
      </c>
      <c r="S12" s="21">
        <f t="shared" si="3"/>
        <v>1640345</v>
      </c>
      <c r="T12" s="21">
        <f t="shared" si="3"/>
        <v>1640345</v>
      </c>
      <c r="U12" s="21">
        <f t="shared" si="3"/>
        <v>1640345</v>
      </c>
      <c r="V12" s="21">
        <f t="shared" si="3"/>
        <v>1640345</v>
      </c>
      <c r="W12" s="21">
        <f t="shared" si="3"/>
        <v>1640345</v>
      </c>
      <c r="X12" s="21">
        <f t="shared" si="3"/>
        <v>1640345</v>
      </c>
      <c r="Y12" s="21">
        <f t="shared" si="3"/>
        <v>1640345</v>
      </c>
    </row>
    <row r="14">
      <c r="A14" s="17" t="s">
        <v>83</v>
      </c>
    </row>
    <row r="15">
      <c r="A15" s="20" t="s">
        <v>81</v>
      </c>
      <c r="B15" s="21">
        <f>B3-B9</f>
        <v>1640345</v>
      </c>
      <c r="C15" s="21">
        <f t="shared" ref="C15:Y15" si="4">B15+C3-C9</f>
        <v>1640345</v>
      </c>
      <c r="D15" s="21">
        <f t="shared" si="4"/>
        <v>1640345</v>
      </c>
      <c r="E15" s="21">
        <f t="shared" si="4"/>
        <v>1640345</v>
      </c>
      <c r="F15" s="21">
        <f t="shared" si="4"/>
        <v>1640345</v>
      </c>
      <c r="G15" s="21">
        <f t="shared" si="4"/>
        <v>1640345</v>
      </c>
      <c r="H15" s="21">
        <f t="shared" si="4"/>
        <v>1640345</v>
      </c>
      <c r="I15" s="21">
        <f t="shared" si="4"/>
        <v>1640345</v>
      </c>
      <c r="J15" s="21">
        <f t="shared" si="4"/>
        <v>1640345</v>
      </c>
      <c r="K15" s="21">
        <f t="shared" si="4"/>
        <v>1640345</v>
      </c>
      <c r="L15" s="21">
        <f t="shared" si="4"/>
        <v>1640345</v>
      </c>
      <c r="M15" s="21">
        <f t="shared" si="4"/>
        <v>1640345</v>
      </c>
      <c r="N15" s="21">
        <f t="shared" si="4"/>
        <v>1640345</v>
      </c>
      <c r="O15" s="21">
        <f t="shared" si="4"/>
        <v>1640345</v>
      </c>
      <c r="P15" s="21">
        <f t="shared" si="4"/>
        <v>1640345</v>
      </c>
      <c r="Q15" s="21">
        <f t="shared" si="4"/>
        <v>1640345</v>
      </c>
      <c r="R15" s="21">
        <f t="shared" si="4"/>
        <v>1640345</v>
      </c>
      <c r="S15" s="21">
        <f t="shared" si="4"/>
        <v>1640345</v>
      </c>
      <c r="T15" s="21">
        <f t="shared" si="4"/>
        <v>1640345</v>
      </c>
      <c r="U15" s="21">
        <f t="shared" si="4"/>
        <v>1640345</v>
      </c>
      <c r="V15" s="21">
        <f t="shared" si="4"/>
        <v>1640345</v>
      </c>
      <c r="W15" s="21">
        <f t="shared" si="4"/>
        <v>1640345</v>
      </c>
      <c r="X15" s="21">
        <f t="shared" si="4"/>
        <v>1640345</v>
      </c>
      <c r="Y15" s="21">
        <f t="shared" si="4"/>
        <v>1640345</v>
      </c>
    </row>
    <row r="18">
      <c r="A18" s="17" t="s">
        <v>55</v>
      </c>
      <c r="B18" s="21">
        <f t="shared" ref="B18:Y18" si="5">SUM(B15:B17)</f>
        <v>1640345</v>
      </c>
      <c r="C18" s="21">
        <f t="shared" si="5"/>
        <v>1640345</v>
      </c>
      <c r="D18" s="21">
        <f t="shared" si="5"/>
        <v>1640345</v>
      </c>
      <c r="E18" s="21">
        <f t="shared" si="5"/>
        <v>1640345</v>
      </c>
      <c r="F18" s="21">
        <f t="shared" si="5"/>
        <v>1640345</v>
      </c>
      <c r="G18" s="21">
        <f t="shared" si="5"/>
        <v>1640345</v>
      </c>
      <c r="H18" s="21">
        <f t="shared" si="5"/>
        <v>1640345</v>
      </c>
      <c r="I18" s="21">
        <f t="shared" si="5"/>
        <v>1640345</v>
      </c>
      <c r="J18" s="21">
        <f t="shared" si="5"/>
        <v>1640345</v>
      </c>
      <c r="K18" s="21">
        <f t="shared" si="5"/>
        <v>1640345</v>
      </c>
      <c r="L18" s="21">
        <f t="shared" si="5"/>
        <v>1640345</v>
      </c>
      <c r="M18" s="21">
        <f t="shared" si="5"/>
        <v>1640345</v>
      </c>
      <c r="N18" s="21">
        <f t="shared" si="5"/>
        <v>1640345</v>
      </c>
      <c r="O18" s="21">
        <f t="shared" si="5"/>
        <v>1640345</v>
      </c>
      <c r="P18" s="21">
        <f t="shared" si="5"/>
        <v>1640345</v>
      </c>
      <c r="Q18" s="21">
        <f t="shared" si="5"/>
        <v>1640345</v>
      </c>
      <c r="R18" s="21">
        <f t="shared" si="5"/>
        <v>1640345</v>
      </c>
      <c r="S18" s="21">
        <f t="shared" si="5"/>
        <v>1640345</v>
      </c>
      <c r="T18" s="21">
        <f t="shared" si="5"/>
        <v>1640345</v>
      </c>
      <c r="U18" s="21">
        <f t="shared" si="5"/>
        <v>1640345</v>
      </c>
      <c r="V18" s="21">
        <f t="shared" si="5"/>
        <v>1640345</v>
      </c>
      <c r="W18" s="21">
        <f t="shared" si="5"/>
        <v>1640345</v>
      </c>
      <c r="X18" s="21">
        <f t="shared" si="5"/>
        <v>1640345</v>
      </c>
      <c r="Y18" s="21">
        <f t="shared" si="5"/>
        <v>1640345</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63"/>
    <col customWidth="1" min="2" max="19" width="6.75"/>
  </cols>
  <sheetData>
    <row r="1">
      <c r="A1" s="5"/>
      <c r="B1" s="11" t="s">
        <v>30</v>
      </c>
      <c r="C1" s="11" t="s">
        <v>31</v>
      </c>
      <c r="D1" s="11" t="s">
        <v>32</v>
      </c>
      <c r="E1" s="11" t="s">
        <v>33</v>
      </c>
      <c r="F1" s="11" t="s">
        <v>34</v>
      </c>
      <c r="G1" s="11" t="s">
        <v>35</v>
      </c>
      <c r="H1" s="11" t="s">
        <v>36</v>
      </c>
      <c r="I1" s="11" t="s">
        <v>37</v>
      </c>
      <c r="J1" s="11" t="s">
        <v>38</v>
      </c>
      <c r="K1" s="11" t="s">
        <v>39</v>
      </c>
      <c r="L1" s="11" t="s">
        <v>40</v>
      </c>
      <c r="M1" s="11" t="s">
        <v>41</v>
      </c>
      <c r="N1" s="11" t="s">
        <v>42</v>
      </c>
      <c r="O1" s="11" t="s">
        <v>43</v>
      </c>
      <c r="P1" s="11" t="s">
        <v>44</v>
      </c>
      <c r="Q1" s="11" t="s">
        <v>45</v>
      </c>
      <c r="R1" s="11" t="s">
        <v>46</v>
      </c>
      <c r="S1" s="11" t="s">
        <v>47</v>
      </c>
      <c r="T1" s="11" t="s">
        <v>48</v>
      </c>
      <c r="U1" s="11" t="s">
        <v>49</v>
      </c>
      <c r="V1" s="11" t="s">
        <v>50</v>
      </c>
      <c r="W1" s="11" t="s">
        <v>51</v>
      </c>
      <c r="X1" s="11" t="s">
        <v>52</v>
      </c>
      <c r="Y1" s="11" t="s">
        <v>53</v>
      </c>
    </row>
    <row r="2">
      <c r="A2" s="17" t="s">
        <v>84</v>
      </c>
    </row>
    <row r="3">
      <c r="A3" s="18" t="s">
        <v>61</v>
      </c>
      <c r="B3" s="20">
        <v>0.0</v>
      </c>
      <c r="C3" s="19">
        <f t="shared" ref="C3:Y3" si="1">B11</f>
        <v>60</v>
      </c>
      <c r="D3" s="19">
        <f t="shared" si="1"/>
        <v>120</v>
      </c>
      <c r="E3" s="19">
        <f t="shared" si="1"/>
        <v>180</v>
      </c>
      <c r="F3" s="19">
        <f t="shared" si="1"/>
        <v>240</v>
      </c>
      <c r="G3" s="19">
        <f t="shared" si="1"/>
        <v>300</v>
      </c>
      <c r="H3" s="19">
        <f t="shared" si="1"/>
        <v>360</v>
      </c>
      <c r="I3" s="19">
        <f t="shared" si="1"/>
        <v>420</v>
      </c>
      <c r="J3" s="19">
        <f t="shared" si="1"/>
        <v>480</v>
      </c>
      <c r="K3" s="19">
        <f t="shared" si="1"/>
        <v>540</v>
      </c>
      <c r="L3" s="19">
        <f t="shared" si="1"/>
        <v>600</v>
      </c>
      <c r="M3" s="19">
        <f t="shared" si="1"/>
        <v>660</v>
      </c>
      <c r="N3" s="19">
        <f t="shared" si="1"/>
        <v>720</v>
      </c>
      <c r="O3" s="19">
        <f t="shared" si="1"/>
        <v>780</v>
      </c>
      <c r="P3" s="19">
        <f t="shared" si="1"/>
        <v>840</v>
      </c>
      <c r="Q3" s="19">
        <f t="shared" si="1"/>
        <v>900</v>
      </c>
      <c r="R3" s="19">
        <f t="shared" si="1"/>
        <v>960</v>
      </c>
      <c r="S3" s="19">
        <f t="shared" si="1"/>
        <v>1020</v>
      </c>
      <c r="T3" s="19">
        <f t="shared" si="1"/>
        <v>1080</v>
      </c>
      <c r="U3" s="19">
        <f t="shared" si="1"/>
        <v>1140</v>
      </c>
      <c r="V3" s="19">
        <f t="shared" si="1"/>
        <v>1200</v>
      </c>
      <c r="W3" s="19">
        <f t="shared" si="1"/>
        <v>1260</v>
      </c>
      <c r="X3" s="19">
        <f t="shared" si="1"/>
        <v>1320</v>
      </c>
      <c r="Y3" s="19">
        <f t="shared" si="1"/>
        <v>1380</v>
      </c>
    </row>
    <row r="4">
      <c r="A4" s="18" t="s">
        <v>62</v>
      </c>
      <c r="B4" s="20">
        <v>0.0</v>
      </c>
      <c r="C4" s="19">
        <f t="shared" ref="C4:Y4" si="2">B12</f>
        <v>128</v>
      </c>
      <c r="D4" s="19">
        <f t="shared" si="2"/>
        <v>256</v>
      </c>
      <c r="E4" s="19">
        <f t="shared" si="2"/>
        <v>384</v>
      </c>
      <c r="F4" s="19">
        <f t="shared" si="2"/>
        <v>512</v>
      </c>
      <c r="G4" s="19">
        <f t="shared" si="2"/>
        <v>640</v>
      </c>
      <c r="H4" s="19">
        <f t="shared" si="2"/>
        <v>768</v>
      </c>
      <c r="I4" s="19">
        <f t="shared" si="2"/>
        <v>896</v>
      </c>
      <c r="J4" s="19">
        <f t="shared" si="2"/>
        <v>1024</v>
      </c>
      <c r="K4" s="19">
        <f t="shared" si="2"/>
        <v>1152</v>
      </c>
      <c r="L4" s="19">
        <f t="shared" si="2"/>
        <v>1280</v>
      </c>
      <c r="M4" s="19">
        <f t="shared" si="2"/>
        <v>1408</v>
      </c>
      <c r="N4" s="19">
        <f t="shared" si="2"/>
        <v>1536</v>
      </c>
      <c r="O4" s="19">
        <f t="shared" si="2"/>
        <v>1664</v>
      </c>
      <c r="P4" s="19">
        <f t="shared" si="2"/>
        <v>1792</v>
      </c>
      <c r="Q4" s="19">
        <f t="shared" si="2"/>
        <v>1920</v>
      </c>
      <c r="R4" s="19">
        <f t="shared" si="2"/>
        <v>2048</v>
      </c>
      <c r="S4" s="19">
        <f t="shared" si="2"/>
        <v>2176</v>
      </c>
      <c r="T4" s="19">
        <f t="shared" si="2"/>
        <v>2304</v>
      </c>
      <c r="U4" s="19">
        <f t="shared" si="2"/>
        <v>2432</v>
      </c>
      <c r="V4" s="19">
        <f t="shared" si="2"/>
        <v>2560</v>
      </c>
      <c r="W4" s="19">
        <f t="shared" si="2"/>
        <v>2688</v>
      </c>
      <c r="X4" s="19">
        <f t="shared" si="2"/>
        <v>2816</v>
      </c>
      <c r="Y4" s="19">
        <f t="shared" si="2"/>
        <v>2944</v>
      </c>
    </row>
    <row r="6">
      <c r="A6" s="17" t="s">
        <v>85</v>
      </c>
    </row>
    <row r="7">
      <c r="A7" s="18" t="s">
        <v>61</v>
      </c>
      <c r="B7" s="19">
        <f>calc1!B8-calc1!B3</f>
        <v>60</v>
      </c>
      <c r="C7" s="19">
        <f>calc1!C8-calc1!C3</f>
        <v>60</v>
      </c>
      <c r="D7" s="19">
        <f>calc1!D8-calc1!D3</f>
        <v>60</v>
      </c>
      <c r="E7" s="19">
        <f>calc1!E8-calc1!E3</f>
        <v>60</v>
      </c>
      <c r="F7" s="19">
        <f>calc1!F8-calc1!F3</f>
        <v>60</v>
      </c>
      <c r="G7" s="19">
        <f>calc1!G8-calc1!G3</f>
        <v>60</v>
      </c>
      <c r="H7" s="19">
        <f>calc1!H8-calc1!H3</f>
        <v>60</v>
      </c>
      <c r="I7" s="19">
        <f>calc1!I8-calc1!I3</f>
        <v>60</v>
      </c>
      <c r="J7" s="19">
        <f>calc1!J8-calc1!J3</f>
        <v>60</v>
      </c>
      <c r="K7" s="19">
        <f>calc1!K8-calc1!K3</f>
        <v>60</v>
      </c>
      <c r="L7" s="19">
        <f>calc1!L8-calc1!L3</f>
        <v>60</v>
      </c>
      <c r="M7" s="19">
        <f>calc1!M8-calc1!M3</f>
        <v>60</v>
      </c>
      <c r="N7" s="19">
        <f>calc1!N8-calc1!N3</f>
        <v>60</v>
      </c>
      <c r="O7" s="19">
        <f>calc1!O8-calc1!O3</f>
        <v>60</v>
      </c>
      <c r="P7" s="19">
        <f>calc1!P8-calc1!P3</f>
        <v>60</v>
      </c>
      <c r="Q7" s="19">
        <f>calc1!Q8-calc1!Q3</f>
        <v>60</v>
      </c>
      <c r="R7" s="19">
        <f>calc1!R8-calc1!R3</f>
        <v>60</v>
      </c>
      <c r="S7" s="19">
        <f>calc1!S8-calc1!S3</f>
        <v>60</v>
      </c>
      <c r="T7" s="19">
        <f>calc1!T8-calc1!T3</f>
        <v>60</v>
      </c>
      <c r="U7" s="19">
        <f>calc1!U8-calc1!U3</f>
        <v>60</v>
      </c>
      <c r="V7" s="19">
        <f>calc1!V8-calc1!V3</f>
        <v>60</v>
      </c>
      <c r="W7" s="19">
        <f>calc1!W8-calc1!W3</f>
        <v>60</v>
      </c>
      <c r="X7" s="19">
        <f>calc1!X8-calc1!X3</f>
        <v>60</v>
      </c>
      <c r="Y7" s="19">
        <f>calc1!Y8-calc1!Y3</f>
        <v>60</v>
      </c>
    </row>
    <row r="8">
      <c r="A8" s="18" t="s">
        <v>62</v>
      </c>
      <c r="B8" s="19">
        <f>calc1!B9-calc1!B4</f>
        <v>128</v>
      </c>
      <c r="C8" s="19">
        <f>calc1!C9-calc1!C4</f>
        <v>128</v>
      </c>
      <c r="D8" s="19">
        <f>calc1!D9-calc1!D4</f>
        <v>128</v>
      </c>
      <c r="E8" s="19">
        <f>calc1!E9-calc1!E4</f>
        <v>128</v>
      </c>
      <c r="F8" s="19">
        <f>calc1!F9-calc1!F4</f>
        <v>128</v>
      </c>
      <c r="G8" s="19">
        <f>calc1!G9-calc1!G4</f>
        <v>128</v>
      </c>
      <c r="H8" s="19">
        <f>calc1!H9-calc1!H4</f>
        <v>128</v>
      </c>
      <c r="I8" s="19">
        <f>calc1!I9-calc1!I4</f>
        <v>128</v>
      </c>
      <c r="J8" s="19">
        <f>calc1!J9-calc1!J4</f>
        <v>128</v>
      </c>
      <c r="K8" s="19">
        <f>calc1!K9-calc1!K4</f>
        <v>128</v>
      </c>
      <c r="L8" s="19">
        <f>calc1!L9-calc1!L4</f>
        <v>128</v>
      </c>
      <c r="M8" s="19">
        <f>calc1!M9-calc1!M4</f>
        <v>128</v>
      </c>
      <c r="N8" s="19">
        <f>calc1!N9-calc1!N4</f>
        <v>128</v>
      </c>
      <c r="O8" s="19">
        <f>calc1!O9-calc1!O4</f>
        <v>128</v>
      </c>
      <c r="P8" s="19">
        <f>calc1!P9-calc1!P4</f>
        <v>128</v>
      </c>
      <c r="Q8" s="19">
        <f>calc1!Q9-calc1!Q4</f>
        <v>128</v>
      </c>
      <c r="R8" s="19">
        <f>calc1!R9-calc1!R4</f>
        <v>128</v>
      </c>
      <c r="S8" s="19">
        <f>calc1!S9-calc1!S4</f>
        <v>128</v>
      </c>
      <c r="T8" s="19">
        <f>calc1!T9-calc1!T4</f>
        <v>128</v>
      </c>
      <c r="U8" s="19">
        <f>calc1!U9-calc1!U4</f>
        <v>128</v>
      </c>
      <c r="V8" s="19">
        <f>calc1!V9-calc1!V4</f>
        <v>128</v>
      </c>
      <c r="W8" s="19">
        <f>calc1!W9-calc1!W4</f>
        <v>128</v>
      </c>
      <c r="X8" s="19">
        <f>calc1!X9-calc1!X4</f>
        <v>128</v>
      </c>
      <c r="Y8" s="19">
        <f>calc1!Y9-calc1!Y4</f>
        <v>128</v>
      </c>
    </row>
    <row r="10">
      <c r="A10" s="17" t="s">
        <v>86</v>
      </c>
    </row>
    <row r="11">
      <c r="A11" s="18" t="s">
        <v>61</v>
      </c>
      <c r="B11" s="19">
        <f t="shared" ref="B11:Y11" si="3">B3+B7</f>
        <v>60</v>
      </c>
      <c r="C11" s="19">
        <f t="shared" si="3"/>
        <v>120</v>
      </c>
      <c r="D11" s="19">
        <f t="shared" si="3"/>
        <v>180</v>
      </c>
      <c r="E11" s="19">
        <f t="shared" si="3"/>
        <v>240</v>
      </c>
      <c r="F11" s="19">
        <f t="shared" si="3"/>
        <v>300</v>
      </c>
      <c r="G11" s="19">
        <f t="shared" si="3"/>
        <v>360</v>
      </c>
      <c r="H11" s="19">
        <f t="shared" si="3"/>
        <v>420</v>
      </c>
      <c r="I11" s="19">
        <f t="shared" si="3"/>
        <v>480</v>
      </c>
      <c r="J11" s="19">
        <f t="shared" si="3"/>
        <v>540</v>
      </c>
      <c r="K11" s="19">
        <f t="shared" si="3"/>
        <v>600</v>
      </c>
      <c r="L11" s="19">
        <f t="shared" si="3"/>
        <v>660</v>
      </c>
      <c r="M11" s="19">
        <f t="shared" si="3"/>
        <v>720</v>
      </c>
      <c r="N11" s="19">
        <f t="shared" si="3"/>
        <v>780</v>
      </c>
      <c r="O11" s="19">
        <f t="shared" si="3"/>
        <v>840</v>
      </c>
      <c r="P11" s="19">
        <f t="shared" si="3"/>
        <v>900</v>
      </c>
      <c r="Q11" s="19">
        <f t="shared" si="3"/>
        <v>960</v>
      </c>
      <c r="R11" s="19">
        <f t="shared" si="3"/>
        <v>1020</v>
      </c>
      <c r="S11" s="19">
        <f t="shared" si="3"/>
        <v>1080</v>
      </c>
      <c r="T11" s="19">
        <f t="shared" si="3"/>
        <v>1140</v>
      </c>
      <c r="U11" s="19">
        <f t="shared" si="3"/>
        <v>1200</v>
      </c>
      <c r="V11" s="19">
        <f t="shared" si="3"/>
        <v>1260</v>
      </c>
      <c r="W11" s="19">
        <f t="shared" si="3"/>
        <v>1320</v>
      </c>
      <c r="X11" s="19">
        <f t="shared" si="3"/>
        <v>1380</v>
      </c>
      <c r="Y11" s="19">
        <f t="shared" si="3"/>
        <v>1440</v>
      </c>
    </row>
    <row r="12">
      <c r="A12" s="18" t="s">
        <v>62</v>
      </c>
      <c r="B12" s="19">
        <f t="shared" ref="B12:Y12" si="4">B4+B8</f>
        <v>128</v>
      </c>
      <c r="C12" s="19">
        <f t="shared" si="4"/>
        <v>256</v>
      </c>
      <c r="D12" s="19">
        <f t="shared" si="4"/>
        <v>384</v>
      </c>
      <c r="E12" s="19">
        <f t="shared" si="4"/>
        <v>512</v>
      </c>
      <c r="F12" s="19">
        <f t="shared" si="4"/>
        <v>640</v>
      </c>
      <c r="G12" s="19">
        <f t="shared" si="4"/>
        <v>768</v>
      </c>
      <c r="H12" s="19">
        <f t="shared" si="4"/>
        <v>896</v>
      </c>
      <c r="I12" s="19">
        <f t="shared" si="4"/>
        <v>1024</v>
      </c>
      <c r="J12" s="19">
        <f t="shared" si="4"/>
        <v>1152</v>
      </c>
      <c r="K12" s="19">
        <f t="shared" si="4"/>
        <v>1280</v>
      </c>
      <c r="L12" s="19">
        <f t="shared" si="4"/>
        <v>1408</v>
      </c>
      <c r="M12" s="19">
        <f t="shared" si="4"/>
        <v>1536</v>
      </c>
      <c r="N12" s="19">
        <f t="shared" si="4"/>
        <v>1664</v>
      </c>
      <c r="O12" s="19">
        <f t="shared" si="4"/>
        <v>1792</v>
      </c>
      <c r="P12" s="19">
        <f t="shared" si="4"/>
        <v>1920</v>
      </c>
      <c r="Q12" s="19">
        <f t="shared" si="4"/>
        <v>2048</v>
      </c>
      <c r="R12" s="19">
        <f t="shared" si="4"/>
        <v>2176</v>
      </c>
      <c r="S12" s="19">
        <f t="shared" si="4"/>
        <v>2304</v>
      </c>
      <c r="T12" s="19">
        <f t="shared" si="4"/>
        <v>2432</v>
      </c>
      <c r="U12" s="19">
        <f t="shared" si="4"/>
        <v>2560</v>
      </c>
      <c r="V12" s="19">
        <f t="shared" si="4"/>
        <v>2688</v>
      </c>
      <c r="W12" s="19">
        <f t="shared" si="4"/>
        <v>2816</v>
      </c>
      <c r="X12" s="19">
        <f t="shared" si="4"/>
        <v>2944</v>
      </c>
      <c r="Y12" s="19">
        <f t="shared" si="4"/>
        <v>3072</v>
      </c>
    </row>
    <row r="14">
      <c r="A14" s="17" t="s">
        <v>87</v>
      </c>
    </row>
    <row r="15">
      <c r="A15" s="18" t="s">
        <v>61</v>
      </c>
      <c r="B15" s="22">
        <f>B11*assumptions!$C$6</f>
        <v>51000</v>
      </c>
      <c r="C15" s="22">
        <f>C11*assumptions!$C$6</f>
        <v>102000</v>
      </c>
      <c r="D15" s="22">
        <f>D11*assumptions!$C$6</f>
        <v>153000</v>
      </c>
      <c r="E15" s="22">
        <f>E11*assumptions!$C$6</f>
        <v>204000</v>
      </c>
      <c r="F15" s="22">
        <f>F11*assumptions!$C$6</f>
        <v>255000</v>
      </c>
      <c r="G15" s="22">
        <f>G11*assumptions!$C$6</f>
        <v>306000</v>
      </c>
      <c r="H15" s="22">
        <f>H11*assumptions!$C$6</f>
        <v>357000</v>
      </c>
      <c r="I15" s="22">
        <f>I11*assumptions!$C$6</f>
        <v>408000</v>
      </c>
      <c r="J15" s="22">
        <f>J11*assumptions!$C$6</f>
        <v>459000</v>
      </c>
      <c r="K15" s="22">
        <f>K11*assumptions!$C$6</f>
        <v>510000</v>
      </c>
      <c r="L15" s="22">
        <f>L11*assumptions!$C$6</f>
        <v>561000</v>
      </c>
      <c r="M15" s="22">
        <f>M11*assumptions!$C$6</f>
        <v>612000</v>
      </c>
      <c r="N15" s="22">
        <f>N11*assumptions!$C$6</f>
        <v>663000</v>
      </c>
      <c r="O15" s="22">
        <f>O11*assumptions!$C$6</f>
        <v>714000</v>
      </c>
      <c r="P15" s="22">
        <f>P11*assumptions!$C$6</f>
        <v>765000</v>
      </c>
      <c r="Q15" s="22">
        <f>Q11*assumptions!$C$6</f>
        <v>816000</v>
      </c>
      <c r="R15" s="22">
        <f>R11*assumptions!$C$6</f>
        <v>867000</v>
      </c>
      <c r="S15" s="22">
        <f>S11*assumptions!$C$6</f>
        <v>918000</v>
      </c>
      <c r="T15" s="22">
        <f>T11*assumptions!$C$6</f>
        <v>969000</v>
      </c>
      <c r="U15" s="22">
        <f>U11*assumptions!$C$6</f>
        <v>1020000</v>
      </c>
      <c r="V15" s="22">
        <f>V11*assumptions!$C$6</f>
        <v>1071000</v>
      </c>
      <c r="W15" s="22">
        <f>W11*assumptions!$C$6</f>
        <v>1122000</v>
      </c>
      <c r="X15" s="22">
        <f>X11*assumptions!$C$6</f>
        <v>1173000</v>
      </c>
      <c r="Y15" s="22">
        <f>Y11*assumptions!$C$6</f>
        <v>1224000</v>
      </c>
    </row>
    <row r="16">
      <c r="A16" s="18" t="s">
        <v>62</v>
      </c>
      <c r="B16" s="22">
        <f>B12*assumptions!$C$7</f>
        <v>55296</v>
      </c>
      <c r="C16" s="22">
        <f>C12*assumptions!$C$7</f>
        <v>110592</v>
      </c>
      <c r="D16" s="22">
        <f>D12*assumptions!$C$7</f>
        <v>165888</v>
      </c>
      <c r="E16" s="22">
        <f>E12*assumptions!$C$7</f>
        <v>221184</v>
      </c>
      <c r="F16" s="22">
        <f>F12*assumptions!$C$7</f>
        <v>276480</v>
      </c>
      <c r="G16" s="22">
        <f>G12*assumptions!$C$7</f>
        <v>331776</v>
      </c>
      <c r="H16" s="22">
        <f>H12*assumptions!$C$7</f>
        <v>387072</v>
      </c>
      <c r="I16" s="22">
        <f>I12*assumptions!$C$7</f>
        <v>442368</v>
      </c>
      <c r="J16" s="22">
        <f>J12*assumptions!$C$7</f>
        <v>497664</v>
      </c>
      <c r="K16" s="22">
        <f>K12*assumptions!$C$7</f>
        <v>552960</v>
      </c>
      <c r="L16" s="22">
        <f>L12*assumptions!$C$7</f>
        <v>608256</v>
      </c>
      <c r="M16" s="22">
        <f>M12*assumptions!$C$7</f>
        <v>663552</v>
      </c>
      <c r="N16" s="22">
        <f>N12*assumptions!$C$7</f>
        <v>718848</v>
      </c>
      <c r="O16" s="22">
        <f>O12*assumptions!$C$7</f>
        <v>774144</v>
      </c>
      <c r="P16" s="22">
        <f>P12*assumptions!$C$7</f>
        <v>829440</v>
      </c>
      <c r="Q16" s="22">
        <f>Q12*assumptions!$C$7</f>
        <v>884736</v>
      </c>
      <c r="R16" s="22">
        <f>R12*assumptions!$C$7</f>
        <v>940032</v>
      </c>
      <c r="S16" s="22">
        <f>S12*assumptions!$C$7</f>
        <v>995328</v>
      </c>
      <c r="T16" s="22">
        <f>T12*assumptions!$C$7</f>
        <v>1050624</v>
      </c>
      <c r="U16" s="22">
        <f>U12*assumptions!$C$7</f>
        <v>1105920</v>
      </c>
      <c r="V16" s="22">
        <f>V12*assumptions!$C$7</f>
        <v>1161216</v>
      </c>
      <c r="W16" s="22">
        <f>W12*assumptions!$C$7</f>
        <v>1216512</v>
      </c>
      <c r="X16" s="22">
        <f>X12*assumptions!$C$7</f>
        <v>1271808</v>
      </c>
      <c r="Y16" s="22">
        <f>Y12*assumptions!$C$7</f>
        <v>1327104</v>
      </c>
    </row>
    <row r="18">
      <c r="A18" s="17" t="s">
        <v>55</v>
      </c>
      <c r="B18" s="22">
        <f t="shared" ref="B18:Y18" si="5">SUM(B15:B17)</f>
        <v>106296</v>
      </c>
      <c r="C18" s="22">
        <f t="shared" si="5"/>
        <v>212592</v>
      </c>
      <c r="D18" s="22">
        <f t="shared" si="5"/>
        <v>318888</v>
      </c>
      <c r="E18" s="22">
        <f t="shared" si="5"/>
        <v>425184</v>
      </c>
      <c r="F18" s="22">
        <f t="shared" si="5"/>
        <v>531480</v>
      </c>
      <c r="G18" s="22">
        <f t="shared" si="5"/>
        <v>637776</v>
      </c>
      <c r="H18" s="22">
        <f t="shared" si="5"/>
        <v>744072</v>
      </c>
      <c r="I18" s="22">
        <f t="shared" si="5"/>
        <v>850368</v>
      </c>
      <c r="J18" s="22">
        <f t="shared" si="5"/>
        <v>956664</v>
      </c>
      <c r="K18" s="22">
        <f t="shared" si="5"/>
        <v>1062960</v>
      </c>
      <c r="L18" s="22">
        <f t="shared" si="5"/>
        <v>1169256</v>
      </c>
      <c r="M18" s="22">
        <f t="shared" si="5"/>
        <v>1275552</v>
      </c>
      <c r="N18" s="22">
        <f t="shared" si="5"/>
        <v>1381848</v>
      </c>
      <c r="O18" s="22">
        <f t="shared" si="5"/>
        <v>1488144</v>
      </c>
      <c r="P18" s="22">
        <f t="shared" si="5"/>
        <v>1594440</v>
      </c>
      <c r="Q18" s="22">
        <f t="shared" si="5"/>
        <v>1700736</v>
      </c>
      <c r="R18" s="22">
        <f t="shared" si="5"/>
        <v>1807032</v>
      </c>
      <c r="S18" s="22">
        <f t="shared" si="5"/>
        <v>1913328</v>
      </c>
      <c r="T18" s="22">
        <f t="shared" si="5"/>
        <v>2019624</v>
      </c>
      <c r="U18" s="22">
        <f t="shared" si="5"/>
        <v>2125920</v>
      </c>
      <c r="V18" s="22">
        <f t="shared" si="5"/>
        <v>2232216</v>
      </c>
      <c r="W18" s="22">
        <f t="shared" si="5"/>
        <v>2338512</v>
      </c>
      <c r="X18" s="22">
        <f t="shared" si="5"/>
        <v>2444808</v>
      </c>
      <c r="Y18" s="22">
        <f t="shared" si="5"/>
        <v>2551104</v>
      </c>
    </row>
    <row r="36">
      <c r="B36" s="21"/>
      <c r="C36" s="21"/>
      <c r="D36" s="21"/>
      <c r="E36" s="21"/>
      <c r="F36" s="21"/>
      <c r="G36" s="21"/>
      <c r="H36" s="21"/>
      <c r="I36" s="21"/>
      <c r="J36" s="21"/>
      <c r="K36" s="21"/>
      <c r="L36" s="21"/>
      <c r="M36" s="21"/>
      <c r="N36" s="21"/>
      <c r="O36" s="21"/>
      <c r="P36" s="21"/>
      <c r="Q36" s="21"/>
      <c r="R36" s="21"/>
      <c r="S36" s="21"/>
    </row>
    <row r="37">
      <c r="B37" s="21"/>
      <c r="C37" s="21"/>
      <c r="D37" s="21"/>
      <c r="E37" s="21"/>
      <c r="F37" s="21"/>
      <c r="G37" s="21"/>
      <c r="H37" s="21"/>
      <c r="I37" s="21"/>
      <c r="J37" s="21"/>
      <c r="K37" s="21"/>
      <c r="L37" s="21"/>
      <c r="M37" s="21"/>
      <c r="N37" s="21"/>
      <c r="O37" s="21"/>
      <c r="P37" s="21"/>
      <c r="Q37" s="21"/>
      <c r="R37" s="21"/>
      <c r="S37" s="21"/>
    </row>
    <row r="38">
      <c r="B38" s="21"/>
      <c r="C38" s="21"/>
      <c r="D38" s="21"/>
      <c r="E38" s="21"/>
      <c r="F38" s="21"/>
      <c r="G38" s="21"/>
      <c r="H38" s="21"/>
      <c r="I38" s="21"/>
      <c r="J38" s="21"/>
      <c r="K38" s="21"/>
      <c r="L38" s="21"/>
      <c r="M38" s="21"/>
      <c r="N38" s="21"/>
      <c r="O38" s="21"/>
      <c r="P38" s="21"/>
      <c r="Q38" s="21"/>
      <c r="R38" s="21"/>
      <c r="S38" s="21"/>
    </row>
    <row r="39">
      <c r="B39" s="21"/>
      <c r="C39" s="21"/>
      <c r="D39" s="21"/>
      <c r="E39" s="21"/>
      <c r="F39" s="21"/>
      <c r="G39" s="21"/>
      <c r="H39" s="21"/>
      <c r="I39" s="21"/>
      <c r="J39" s="21"/>
      <c r="K39" s="21"/>
      <c r="L39" s="21"/>
      <c r="M39" s="21"/>
      <c r="N39" s="21"/>
      <c r="O39" s="21"/>
      <c r="P39" s="21"/>
      <c r="Q39" s="21"/>
      <c r="R39" s="21"/>
      <c r="S39" s="21"/>
    </row>
    <row r="40">
      <c r="B40" s="21"/>
      <c r="C40" s="21"/>
      <c r="D40" s="21"/>
      <c r="E40" s="21"/>
      <c r="F40" s="21"/>
      <c r="G40" s="21"/>
      <c r="H40" s="21"/>
      <c r="I40" s="21"/>
      <c r="J40" s="21"/>
      <c r="K40" s="21"/>
      <c r="L40" s="21"/>
      <c r="M40" s="21"/>
      <c r="N40" s="21"/>
      <c r="O40" s="21"/>
      <c r="P40" s="21"/>
      <c r="Q40" s="21"/>
      <c r="R40" s="21"/>
      <c r="S40" s="21"/>
    </row>
    <row r="41">
      <c r="B41" s="21"/>
      <c r="C41" s="21"/>
      <c r="D41" s="21"/>
      <c r="E41" s="21"/>
      <c r="F41" s="21"/>
      <c r="G41" s="21"/>
      <c r="H41" s="21"/>
      <c r="I41" s="21"/>
      <c r="J41" s="21"/>
      <c r="K41" s="21"/>
      <c r="L41" s="21"/>
      <c r="M41" s="21"/>
      <c r="N41" s="21"/>
      <c r="O41" s="21"/>
      <c r="P41" s="21"/>
      <c r="Q41" s="21"/>
      <c r="R41" s="21"/>
      <c r="S41" s="21"/>
    </row>
    <row r="42">
      <c r="B42" s="21"/>
      <c r="C42" s="21"/>
      <c r="D42" s="21"/>
      <c r="E42" s="21"/>
      <c r="F42" s="21"/>
      <c r="G42" s="21"/>
      <c r="H42" s="21"/>
      <c r="I42" s="21"/>
      <c r="J42" s="21"/>
      <c r="K42" s="21"/>
      <c r="L42" s="21"/>
      <c r="M42" s="21"/>
      <c r="N42" s="21"/>
      <c r="O42" s="21"/>
      <c r="P42" s="21"/>
      <c r="Q42" s="21"/>
      <c r="R42" s="21"/>
      <c r="S42" s="21"/>
    </row>
    <row r="43">
      <c r="B43" s="21"/>
      <c r="C43" s="21"/>
      <c r="D43" s="21"/>
      <c r="E43" s="21"/>
      <c r="F43" s="21"/>
      <c r="G43" s="21"/>
      <c r="H43" s="21"/>
      <c r="I43" s="21"/>
      <c r="J43" s="21"/>
      <c r="K43" s="21"/>
      <c r="L43" s="21"/>
      <c r="M43" s="21"/>
      <c r="N43" s="21"/>
      <c r="O43" s="21"/>
      <c r="P43" s="21"/>
      <c r="Q43" s="21"/>
      <c r="R43" s="21"/>
      <c r="S43" s="21"/>
    </row>
    <row r="44">
      <c r="B44" s="21"/>
      <c r="C44" s="21"/>
      <c r="D44" s="21"/>
      <c r="E44" s="21"/>
      <c r="F44" s="21"/>
      <c r="G44" s="21"/>
      <c r="H44" s="21"/>
      <c r="I44" s="21"/>
      <c r="J44" s="21"/>
      <c r="K44" s="21"/>
      <c r="L44" s="21"/>
      <c r="M44" s="21"/>
      <c r="N44" s="21"/>
      <c r="O44" s="21"/>
      <c r="P44" s="21"/>
      <c r="Q44" s="21"/>
      <c r="R44" s="21"/>
      <c r="S44" s="21"/>
    </row>
  </sheetData>
  <drawing r:id="rId1"/>
</worksheet>
</file>