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Calcs-1" sheetId="3" r:id="rId6"/>
    <sheet state="visible" name="Payment for Expenses" sheetId="4" r:id="rId7"/>
    <sheet state="visible" name="Sales and Costs" sheetId="5" r:id="rId8"/>
    <sheet state="visible" name="FAR" sheetId="6" r:id="rId9"/>
    <sheet state="visible" name="Fixed Asset Balances" sheetId="7" r:id="rId10"/>
    <sheet state="visible" name="Depreciation" sheetId="8" r:id="rId11"/>
    <sheet state="visible" name="Purchases" sheetId="9" r:id="rId12"/>
    <sheet state="visible" name="Collections" sheetId="10" r:id="rId13"/>
    <sheet state="visible" name="Capital" sheetId="11" r:id="rId14"/>
    <sheet state="visible" name="Loans and Interests" sheetId="12" r:id="rId15"/>
    <sheet state="visible" name="Stocks" sheetId="13" r:id="rId16"/>
    <sheet state="visible" name="Cash Details" sheetId="14" r:id="rId17"/>
    <sheet state="visible" name="Balances"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3">
      <text>
        <t xml:space="preserve">You have calculated the incorrect Profit  amount from Month 1. Kindly check your calculations and do the needful changes.
	-Sayali Patil</t>
      </text>
    </comment>
    <comment authorId="0" ref="B10">
      <text>
        <t xml:space="preserve">You have calculated the incorrect Payments outstanding amount from Month 1. Kindly check your calculations and do the needful changes.
	-Sayali Patil</t>
      </text>
    </comment>
    <comment authorId="0" ref="B6">
      <text>
        <t xml:space="preserve">You have calculated the incorrect Cash in Hand  amount from Month 1. Kindly check your calculations and do the needful changes.
	-Sayali Patil</t>
      </text>
    </comment>
    <comment authorId="0" ref="E5">
      <text>
        <t xml:space="preserve">You have calculated the incorrect Cash to be collected amount from Month 4. Kindly check your calculations and do the needful changes.
	-Sayali Patil</t>
      </text>
    </comment>
    <comment authorId="0" ref="B4">
      <text>
        <t xml:space="preserve">You have calculated the incorrect Stock- RM amount from Month 1. Kindly check your calculations and do the needful changes.
	-Sayali Patil</t>
      </text>
    </comment>
  </commentList>
</comments>
</file>

<file path=xl/sharedStrings.xml><?xml version="1.0" encoding="utf-8"?>
<sst xmlns="http://schemas.openxmlformats.org/spreadsheetml/2006/main" count="506" uniqueCount="187">
  <si>
    <t>Description</t>
  </si>
  <si>
    <t>TechWonders sells electronic gadgets.</t>
  </si>
  <si>
    <t>They sell one smartphone for Rs. 20000 and purchase it for Rs.14000.</t>
  </si>
  <si>
    <t>They sell Headphones for Rs. 1000 and purchase it for Rs. 600.</t>
  </si>
  <si>
    <t>-15% of the company's sales is to BigRetailer1 who pays the company after 1 month.</t>
  </si>
  <si>
    <t>-30% of the company's sales is to BigRetailer2 who pays the company after 2 months.</t>
  </si>
  <si>
    <t>-15% of the company's sales is to Distributors who pay the company after 3 months.</t>
  </si>
  <si>
    <t>-40% of the company's sales is in cash.</t>
  </si>
  <si>
    <t>Every month they purchase 634 smartphones and 1232 headphones, and they sell 562 smartphones and 1101 headphones.</t>
  </si>
  <si>
    <t>Payment for Purchases is made next month.</t>
  </si>
  <si>
    <t>In the first month TechWonders issued 72302 shares of Rs.16.5 each to its shareholders who paid for these shares in cash.</t>
  </si>
  <si>
    <t>TechWonders also employs 2 salespersons to each of whom Rs. 15350 salary per month is paid. The salary of a given month is paid on 5th of the next month. The rent of the showroom is Rs. 35000 per month which is paid on 1st of the same month. Electricity bill is Rs. 2708 per month which is paid on the next month.</t>
  </si>
  <si>
    <t>The company has a security guard service from a security agency for which monthly expense is 10000 per month. The amount is paid at the end of every 3 months when the company pays the whole balance to the security agency and makes the balance zero.</t>
  </si>
  <si>
    <t>Broadband bill of TechWonders is 4500 per month. They pay the bill after one month.</t>
  </si>
  <si>
    <t>The company has purchased Furniture (PLY101) in Month 1 for Rs. 475502 and has a life of 18 months. It also purchased a AC (MAC032) in the month 2 which costs Rs. 45499 and has a life of 15 months. They purchased Furniture (PLY101) in Month 19 for Rs. 475502 and has a life of 18 months.They also purchased an AC (MAC032) in month 17 which has a life of 15 months.</t>
  </si>
  <si>
    <t>They paid 28% tax on the profit after interest.</t>
  </si>
  <si>
    <t>In month 1 TechWonders takes a 12 months term loan of Rs. 1050000 from ICICI with interest rate of 10.5% Per Annum. They are paying the Interest on a monthly basis at the end of the month. Loan is repaid after the term of the loan is completed.</t>
  </si>
  <si>
    <t>In month 5 TechWonders takes a 14 months term loan of Rs. 500000 from SBI with interest rate of 16.5% Per Annum. They are paying the Interest on a monthly basis at the end of the month. Loan is repaid after the term of the loan is completed.</t>
  </si>
  <si>
    <t>They repaid all the loans due on the date of repayment.</t>
  </si>
  <si>
    <t>TechWonders paid a dividend of Rs. 13.5 per share in month 5 and Rs. 15.5 per share in month 9. It is paid on all the shares issued upto that day.</t>
  </si>
  <si>
    <t>Make a model for 24 months.</t>
  </si>
  <si>
    <t>Sales</t>
  </si>
  <si>
    <t>Quantity</t>
  </si>
  <si>
    <t>Selling Price (in Rs.)</t>
  </si>
  <si>
    <t>Smartphones</t>
  </si>
  <si>
    <t>Headphones</t>
  </si>
  <si>
    <t>Purchases</t>
  </si>
  <si>
    <t>Purchase Price (in Rs.)</t>
  </si>
  <si>
    <t>Payments</t>
  </si>
  <si>
    <t>Paid in next month</t>
  </si>
  <si>
    <t>Other Costs</t>
  </si>
  <si>
    <t>Monthly Expenses</t>
  </si>
  <si>
    <t>Salary</t>
  </si>
  <si>
    <t>Salesperson-1</t>
  </si>
  <si>
    <t>Paid in the next month</t>
  </si>
  <si>
    <t>Salesperson-2</t>
  </si>
  <si>
    <t>Rent</t>
  </si>
  <si>
    <t>Paid in tha same month</t>
  </si>
  <si>
    <t>Electricity</t>
  </si>
  <si>
    <t>Security Charges</t>
  </si>
  <si>
    <t>Paid every 3 months and makes the balance zero</t>
  </si>
  <si>
    <t>Broadband Bill</t>
  </si>
  <si>
    <t>After 1 month</t>
  </si>
  <si>
    <t>Share Issue</t>
  </si>
  <si>
    <t>Month 1</t>
  </si>
  <si>
    <t>Issue Price</t>
  </si>
  <si>
    <t>Number of Shares</t>
  </si>
  <si>
    <t>Divident Details</t>
  </si>
  <si>
    <t>Month 5</t>
  </si>
  <si>
    <t>Month 9</t>
  </si>
  <si>
    <t>Rs. Per Share</t>
  </si>
  <si>
    <t>Loan</t>
  </si>
  <si>
    <t>Loan taken month</t>
  </si>
  <si>
    <t>Loan Amount</t>
  </si>
  <si>
    <t>Yearly Interest</t>
  </si>
  <si>
    <t>Interest Payment</t>
  </si>
  <si>
    <t>Loan Period</t>
  </si>
  <si>
    <t>Repayment Month</t>
  </si>
  <si>
    <t>12-month term loan-ICICI</t>
  </si>
  <si>
    <t>Monthly</t>
  </si>
  <si>
    <t>14-month term loan-SBI</t>
  </si>
  <si>
    <t>Tax Rate</t>
  </si>
  <si>
    <t>Profit after interest</t>
  </si>
  <si>
    <t>Customers</t>
  </si>
  <si>
    <t>% Sales Shares</t>
  </si>
  <si>
    <t>Payment</t>
  </si>
  <si>
    <t>BigRetailer1</t>
  </si>
  <si>
    <t>after 1 month</t>
  </si>
  <si>
    <t>BigRetailer2</t>
  </si>
  <si>
    <t>after 2 months</t>
  </si>
  <si>
    <t>Distributor</t>
  </si>
  <si>
    <t>after 3 months</t>
  </si>
  <si>
    <t>Walk-in</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</si>
  <si>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</si>
  <si>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</si>
  <si>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</si>
  <si>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</si>
  <si>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</si>
  <si>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</si>
  <si>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</si>
  <si>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</si>
  <si>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</si>
  <si>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</si>
  <si>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</si>
  <si>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</si>
  <si>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</si>
  <si>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</si>
  <si>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</si>
  <si>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</si>
  <si>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</si>
  <si>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</si>
  <si>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</si>
  <si>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</si>
  <si>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</si>
  <si>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</si>
  <si>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</si>
  <si>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</si>
  <si>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</si>
  <si>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Purchase Quantity</t>
  </si>
  <si>
    <t>Sales Quantity</t>
  </si>
  <si>
    <t>Expenses</t>
  </si>
  <si>
    <t>Total</t>
  </si>
  <si>
    <t>Payment for Expenses</t>
  </si>
  <si>
    <t>Expenses to be Paid</t>
  </si>
  <si>
    <t>Cost of Goods Sold</t>
  </si>
  <si>
    <t>Total Cost</t>
  </si>
  <si>
    <t>Depreciation</t>
  </si>
  <si>
    <t>Profits before Interest</t>
  </si>
  <si>
    <t>Interest Expences</t>
  </si>
  <si>
    <t>Profits after Interest</t>
  </si>
  <si>
    <t>Tax Expense</t>
  </si>
  <si>
    <t>Profits after Tax</t>
  </si>
  <si>
    <t>Item Code</t>
  </si>
  <si>
    <t>Item Type</t>
  </si>
  <si>
    <t>Item Detail</t>
  </si>
  <si>
    <t>Month of Purchase</t>
  </si>
  <si>
    <t>Purchase Amount (Rs.)</t>
  </si>
  <si>
    <t>Life of Asset (in months</t>
  </si>
  <si>
    <t>Disposal of Month</t>
  </si>
  <si>
    <t>Accumiliated Depreciation for Disposals</t>
  </si>
  <si>
    <t>FAS001</t>
  </si>
  <si>
    <t>Furniture</t>
  </si>
  <si>
    <t>PLY101</t>
  </si>
  <si>
    <t>FAS002</t>
  </si>
  <si>
    <t>AC</t>
  </si>
  <si>
    <t>MAC032</t>
  </si>
  <si>
    <t>FAS003</t>
  </si>
  <si>
    <t>FAS004</t>
  </si>
  <si>
    <t>Opening Balance</t>
  </si>
  <si>
    <t>Disposal</t>
  </si>
  <si>
    <t>Closing Balance</t>
  </si>
  <si>
    <t>Depreciation for the month</t>
  </si>
  <si>
    <t>Accumulated Depreciation on Disposal</t>
  </si>
  <si>
    <t>Purchase</t>
  </si>
  <si>
    <t>Payment made for Purchases</t>
  </si>
  <si>
    <t>Payment Outstanding for Purchases</t>
  </si>
  <si>
    <t>Collection</t>
  </si>
  <si>
    <t>Cash to be Collected</t>
  </si>
  <si>
    <t>Issue Price (in Rs.)</t>
  </si>
  <si>
    <t>Equity Shares Issued (in number)</t>
  </si>
  <si>
    <t>Opening number of Shares</t>
  </si>
  <si>
    <t>Number of shares issued in the month</t>
  </si>
  <si>
    <t>Closing number of Shares</t>
  </si>
  <si>
    <t>Equity Shares Capital (in number)</t>
  </si>
  <si>
    <t>Share Capital Issued</t>
  </si>
  <si>
    <t>Closing balance</t>
  </si>
  <si>
    <t>Divident per Share</t>
  </si>
  <si>
    <t>Divident (in Rs.)</t>
  </si>
  <si>
    <t>Loans</t>
  </si>
  <si>
    <t>Loan Taken</t>
  </si>
  <si>
    <t>Loan Repaid</t>
  </si>
  <si>
    <t>Interest Paid</t>
  </si>
  <si>
    <t>Opening Stock (Qty)</t>
  </si>
  <si>
    <t>Change in Stock (Qty)</t>
  </si>
  <si>
    <t>Closing Stock (Qty)</t>
  </si>
  <si>
    <t>Closing Stock (in Rs.)</t>
  </si>
  <si>
    <t>Cash Inflow</t>
  </si>
  <si>
    <t>Collection from Customers</t>
  </si>
  <si>
    <t>Collection from Issue of Equity Share Capital</t>
  </si>
  <si>
    <t>Loans Taken</t>
  </si>
  <si>
    <t>Cash Outflow</t>
  </si>
  <si>
    <t>Payment for Fixed Assets</t>
  </si>
  <si>
    <t>Payment for Purchases</t>
  </si>
  <si>
    <t>Payment for Other Costs</t>
  </si>
  <si>
    <t>Loans Repaid</t>
  </si>
  <si>
    <t>Divident Paid</t>
  </si>
  <si>
    <t>Tax Paid</t>
  </si>
  <si>
    <t>Net Cash for the month</t>
  </si>
  <si>
    <t>Cash in Hand</t>
  </si>
  <si>
    <t>Opening Cash</t>
  </si>
  <si>
    <t>Net Cash for the Month</t>
  </si>
  <si>
    <t>Assets</t>
  </si>
  <si>
    <t>Fixed Asset</t>
  </si>
  <si>
    <t>Stock</t>
  </si>
  <si>
    <t>Total Assets (TA)</t>
  </si>
  <si>
    <t>Liabilities</t>
  </si>
  <si>
    <t>Expenses to be paid</t>
  </si>
  <si>
    <t>Total Liabilities (TL)</t>
  </si>
  <si>
    <t>Difference1</t>
  </si>
  <si>
    <t>Equity</t>
  </si>
  <si>
    <t>Equity Share Capital</t>
  </si>
  <si>
    <t>Accumulated Profits</t>
  </si>
  <si>
    <t>Opening Profits</t>
  </si>
  <si>
    <t>Profits for the Month</t>
  </si>
  <si>
    <t>Divident paid in the month</t>
  </si>
  <si>
    <t>Total Equity and Accumulated Profits</t>
  </si>
  <si>
    <t>Difference2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</si>
</sst>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sz val="12.0"/>
      <color theme="1"/>
      <name val="Arial"/>
    </font>
    <font>
      <color theme="1"/>
      <name val="Arial"/>
    </font>
    <font>
      <b/>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999999"/>
        <bgColor rgb="FF9999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vertical="bottom"/>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readingOrder="0" shrinkToFit="0" vertical="bottom" wrapText="1"/>
    </xf>
    <xf borderId="0" fillId="0" fontId="4"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3" numFmtId="0" xfId="0" applyAlignment="1" applyFont="1">
      <alignment readingOrder="0" shrinkToFit="0" vertical="bottom" wrapText="0"/>
    </xf>
    <xf borderId="0" fillId="0" fontId="3" numFmtId="10" xfId="0" applyAlignment="1" applyFont="1" applyNumberFormat="1">
      <alignment horizontal="right" readingOrder="0" vertical="bottom"/>
    </xf>
    <xf borderId="0" fillId="0" fontId="3" numFmtId="9" xfId="0" applyAlignment="1" applyFont="1" applyNumberFormat="1">
      <alignment horizontal="right" readingOrder="0" vertical="bottom"/>
    </xf>
    <xf borderId="0" fillId="3" fontId="3" numFmtId="0" xfId="0" applyAlignment="1" applyFill="1" applyFont="1">
      <alignment vertical="bottom"/>
    </xf>
    <xf borderId="0" fillId="3" fontId="4" numFmtId="0" xfId="0" applyAlignment="1" applyFont="1">
      <alignment vertical="bottom"/>
    </xf>
    <xf borderId="0" fillId="2" fontId="4" numFmtId="0" xfId="0" applyAlignment="1" applyFont="1">
      <alignment vertical="bottom"/>
    </xf>
    <xf borderId="0" fillId="0" fontId="3" numFmtId="1" xfId="0" applyAlignment="1" applyFont="1" applyNumberFormat="1">
      <alignment horizontal="right" vertical="bottom"/>
    </xf>
    <xf borderId="0" fillId="3" fontId="4" numFmtId="0" xfId="0" applyAlignment="1" applyFont="1">
      <alignment shrinkToFit="0" vertical="bottom" wrapText="1"/>
    </xf>
    <xf borderId="0" fillId="0" fontId="5" numFmtId="0" xfId="0" applyAlignment="1" applyFont="1">
      <alignment readingOrder="0"/>
    </xf>
    <xf borderId="0" fillId="3" fontId="3" numFmtId="1" xfId="0" applyAlignment="1" applyFont="1" applyNumberFormat="1">
      <alignment vertical="bottom"/>
    </xf>
    <xf borderId="0" fillId="3" fontId="4" numFmtId="1" xfId="0" applyAlignment="1" applyFont="1" applyNumberFormat="1">
      <alignment vertical="bottom"/>
    </xf>
    <xf borderId="0" fillId="0" fontId="4" numFmtId="1" xfId="0" applyAlignment="1" applyFont="1" applyNumberFormat="1">
      <alignment vertical="bottom"/>
    </xf>
    <xf borderId="0" fillId="0" fontId="3" numFmtId="1" xfId="0" applyAlignment="1" applyFont="1" applyNumberFormat="1">
      <alignment vertical="bottom"/>
    </xf>
    <xf borderId="0" fillId="0" fontId="3" numFmtId="1"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9.25"/>
  </cols>
  <sheetData>
    <row r="1">
      <c r="A1" s="1" t="s">
        <v>0</v>
      </c>
    </row>
    <row r="2">
      <c r="A2" s="2" t="s">
        <v>1</v>
      </c>
    </row>
    <row r="3">
      <c r="A3" s="3" t="s">
        <v>2</v>
      </c>
    </row>
    <row r="4">
      <c r="A4" s="2" t="s">
        <v>3</v>
      </c>
    </row>
    <row r="5">
      <c r="A5" s="2" t="s">
        <v>4</v>
      </c>
    </row>
    <row r="6">
      <c r="A6" s="2" t="s">
        <v>5</v>
      </c>
    </row>
    <row r="7">
      <c r="A7" s="2" t="s">
        <v>6</v>
      </c>
    </row>
    <row r="8">
      <c r="A8" s="2" t="s">
        <v>7</v>
      </c>
    </row>
    <row r="9">
      <c r="A9" s="2" t="s">
        <v>8</v>
      </c>
    </row>
    <row r="10">
      <c r="A10" s="3" t="s">
        <v>9</v>
      </c>
    </row>
    <row r="11">
      <c r="A11" s="4"/>
    </row>
    <row r="12">
      <c r="A12" s="2" t="s">
        <v>10</v>
      </c>
    </row>
    <row r="13">
      <c r="A13" s="5"/>
    </row>
    <row r="14">
      <c r="A14" s="2" t="s">
        <v>11</v>
      </c>
    </row>
    <row r="15">
      <c r="A15" s="5"/>
    </row>
    <row r="16">
      <c r="A16" s="2" t="s">
        <v>12</v>
      </c>
    </row>
    <row r="17">
      <c r="A17" s="3" t="s">
        <v>13</v>
      </c>
    </row>
    <row r="18">
      <c r="A18" s="4"/>
    </row>
    <row r="19">
      <c r="A19" s="2" t="s">
        <v>14</v>
      </c>
    </row>
    <row r="20">
      <c r="A20" s="5"/>
    </row>
    <row r="21">
      <c r="A21" s="2" t="s">
        <v>15</v>
      </c>
    </row>
    <row r="22">
      <c r="A22" s="5"/>
    </row>
    <row r="23">
      <c r="A23" s="6" t="s">
        <v>16</v>
      </c>
    </row>
    <row r="24">
      <c r="A24" s="5"/>
    </row>
    <row r="25">
      <c r="A25" s="6" t="s">
        <v>17</v>
      </c>
    </row>
    <row r="26">
      <c r="A26" s="2" t="s">
        <v>18</v>
      </c>
    </row>
    <row r="27">
      <c r="A27" s="6" t="s">
        <v>19</v>
      </c>
    </row>
    <row r="28">
      <c r="A28" s="5"/>
    </row>
    <row r="29">
      <c r="A29" s="2" t="s">
        <v>20</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row r="1005">
      <c r="A1005" s="5"/>
    </row>
    <row r="1006">
      <c r="A1006" s="5"/>
    </row>
    <row r="1007">
      <c r="A1007" s="5"/>
    </row>
    <row r="1008">
      <c r="A1008" s="5"/>
    </row>
    <row r="1009">
      <c r="A1009" s="5"/>
    </row>
    <row r="1010">
      <c r="A1010" s="5"/>
    </row>
    <row r="1011">
      <c r="A1011"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5" width="8.25"/>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21</v>
      </c>
      <c r="B2" s="5"/>
      <c r="C2" s="5"/>
      <c r="D2" s="5"/>
      <c r="E2" s="5"/>
      <c r="F2" s="5"/>
      <c r="G2" s="5"/>
      <c r="H2" s="5"/>
      <c r="I2" s="5"/>
      <c r="J2" s="5"/>
      <c r="K2" s="5"/>
      <c r="L2" s="5"/>
      <c r="M2" s="5"/>
      <c r="N2" s="5"/>
      <c r="O2" s="5"/>
      <c r="P2" s="5"/>
      <c r="Q2" s="5"/>
      <c r="R2" s="5"/>
      <c r="S2" s="5"/>
      <c r="T2" s="5"/>
      <c r="U2" s="5"/>
      <c r="V2" s="5"/>
      <c r="W2" s="5"/>
      <c r="X2" s="5"/>
      <c r="Y2" s="5"/>
    </row>
    <row r="3">
      <c r="A3" s="5" t="str">
        <f>Assumptions!A32</f>
        <v>BigRetailer1</v>
      </c>
      <c r="B3" s="11">
        <f>'Sales and Costs'!B$5*Assumptions!$B32</f>
        <v>1851150</v>
      </c>
      <c r="C3" s="11">
        <f>'Sales and Costs'!C$5*Assumptions!$B32</f>
        <v>1851150</v>
      </c>
      <c r="D3" s="11">
        <f>'Sales and Costs'!D$5*Assumptions!$B32</f>
        <v>1851150</v>
      </c>
      <c r="E3" s="11">
        <f>'Sales and Costs'!E$5*Assumptions!$B32</f>
        <v>1851150</v>
      </c>
      <c r="F3" s="11">
        <f>'Sales and Costs'!F$5*Assumptions!$B32</f>
        <v>1851150</v>
      </c>
      <c r="G3" s="11">
        <f>'Sales and Costs'!G$5*Assumptions!$B32</f>
        <v>1851150</v>
      </c>
      <c r="H3" s="11">
        <f>'Sales and Costs'!H$5*Assumptions!$B32</f>
        <v>1851150</v>
      </c>
      <c r="I3" s="11">
        <f>'Sales and Costs'!I$5*Assumptions!$B32</f>
        <v>1851150</v>
      </c>
      <c r="J3" s="11">
        <f>'Sales and Costs'!J$5*Assumptions!$B32</f>
        <v>1851150</v>
      </c>
      <c r="K3" s="11">
        <f>'Sales and Costs'!K$5*Assumptions!$B32</f>
        <v>1851150</v>
      </c>
      <c r="L3" s="11">
        <f>'Sales and Costs'!L$5*Assumptions!$B32</f>
        <v>1851150</v>
      </c>
      <c r="M3" s="11">
        <f>'Sales and Costs'!M$5*Assumptions!$B32</f>
        <v>1851150</v>
      </c>
      <c r="N3" s="11">
        <f>'Sales and Costs'!N$5*Assumptions!$B32</f>
        <v>1851150</v>
      </c>
      <c r="O3" s="11">
        <f>'Sales and Costs'!O$5*Assumptions!$B32</f>
        <v>1851150</v>
      </c>
      <c r="P3" s="11">
        <f>'Sales and Costs'!P$5*Assumptions!$B32</f>
        <v>1851150</v>
      </c>
      <c r="Q3" s="11">
        <f>'Sales and Costs'!Q$5*Assumptions!$B32</f>
        <v>1851150</v>
      </c>
      <c r="R3" s="11">
        <f>'Sales and Costs'!R$5*Assumptions!$B32</f>
        <v>1851150</v>
      </c>
      <c r="S3" s="11">
        <f>'Sales and Costs'!S$5*Assumptions!$B32</f>
        <v>1851150</v>
      </c>
      <c r="T3" s="11">
        <f>'Sales and Costs'!T$5*Assumptions!$B32</f>
        <v>1851150</v>
      </c>
      <c r="U3" s="11">
        <f>'Sales and Costs'!U$5*Assumptions!$B32</f>
        <v>1851150</v>
      </c>
      <c r="V3" s="11">
        <f>'Sales and Costs'!V$5*Assumptions!$B32</f>
        <v>1851150</v>
      </c>
      <c r="W3" s="11">
        <f>'Sales and Costs'!W$5*Assumptions!$B32</f>
        <v>1851150</v>
      </c>
      <c r="X3" s="11">
        <f>'Sales and Costs'!X$5*Assumptions!$B32</f>
        <v>1851150</v>
      </c>
      <c r="Y3" s="11">
        <f>'Sales and Costs'!Y$5*Assumptions!$B32</f>
        <v>1851150</v>
      </c>
    </row>
    <row r="4">
      <c r="A4" s="5" t="str">
        <f>Assumptions!A33</f>
        <v>BigRetailer2</v>
      </c>
      <c r="B4" s="11">
        <f>'Sales and Costs'!B$5*Assumptions!$B33</f>
        <v>3702300</v>
      </c>
      <c r="C4" s="11">
        <f>'Sales and Costs'!C$5*Assumptions!$B33</f>
        <v>3702300</v>
      </c>
      <c r="D4" s="11">
        <f>'Sales and Costs'!D$5*Assumptions!$B33</f>
        <v>3702300</v>
      </c>
      <c r="E4" s="11">
        <f>'Sales and Costs'!E$5*Assumptions!$B33</f>
        <v>3702300</v>
      </c>
      <c r="F4" s="11">
        <f>'Sales and Costs'!F$5*Assumptions!$B33</f>
        <v>3702300</v>
      </c>
      <c r="G4" s="11">
        <f>'Sales and Costs'!G$5*Assumptions!$B33</f>
        <v>3702300</v>
      </c>
      <c r="H4" s="11">
        <f>'Sales and Costs'!H$5*Assumptions!$B33</f>
        <v>3702300</v>
      </c>
      <c r="I4" s="11">
        <f>'Sales and Costs'!I$5*Assumptions!$B33</f>
        <v>3702300</v>
      </c>
      <c r="J4" s="11">
        <f>'Sales and Costs'!J$5*Assumptions!$B33</f>
        <v>3702300</v>
      </c>
      <c r="K4" s="11">
        <f>'Sales and Costs'!K$5*Assumptions!$B33</f>
        <v>3702300</v>
      </c>
      <c r="L4" s="11">
        <f>'Sales and Costs'!L$5*Assumptions!$B33</f>
        <v>3702300</v>
      </c>
      <c r="M4" s="11">
        <f>'Sales and Costs'!M$5*Assumptions!$B33</f>
        <v>3702300</v>
      </c>
      <c r="N4" s="11">
        <f>'Sales and Costs'!N$5*Assumptions!$B33</f>
        <v>3702300</v>
      </c>
      <c r="O4" s="11">
        <f>'Sales and Costs'!O$5*Assumptions!$B33</f>
        <v>3702300</v>
      </c>
      <c r="P4" s="11">
        <f>'Sales and Costs'!P$5*Assumptions!$B33</f>
        <v>3702300</v>
      </c>
      <c r="Q4" s="11">
        <f>'Sales and Costs'!Q$5*Assumptions!$B33</f>
        <v>3702300</v>
      </c>
      <c r="R4" s="11">
        <f>'Sales and Costs'!R$5*Assumptions!$B33</f>
        <v>3702300</v>
      </c>
      <c r="S4" s="11">
        <f>'Sales and Costs'!S$5*Assumptions!$B33</f>
        <v>3702300</v>
      </c>
      <c r="T4" s="11">
        <f>'Sales and Costs'!T$5*Assumptions!$B33</f>
        <v>3702300</v>
      </c>
      <c r="U4" s="11">
        <f>'Sales and Costs'!U$5*Assumptions!$B33</f>
        <v>3702300</v>
      </c>
      <c r="V4" s="11">
        <f>'Sales and Costs'!V$5*Assumptions!$B33</f>
        <v>3702300</v>
      </c>
      <c r="W4" s="11">
        <f>'Sales and Costs'!W$5*Assumptions!$B33</f>
        <v>3702300</v>
      </c>
      <c r="X4" s="11">
        <f>'Sales and Costs'!X$5*Assumptions!$B33</f>
        <v>3702300</v>
      </c>
      <c r="Y4" s="11">
        <f>'Sales and Costs'!Y$5*Assumptions!$B33</f>
        <v>3702300</v>
      </c>
    </row>
    <row r="5">
      <c r="A5" s="5" t="str">
        <f>Assumptions!A34</f>
        <v>Distributor</v>
      </c>
      <c r="B5" s="11">
        <f>'Sales and Costs'!B$5*Assumptions!$B34</f>
        <v>1851150</v>
      </c>
      <c r="C5" s="11">
        <f>'Sales and Costs'!C$5*Assumptions!$B34</f>
        <v>1851150</v>
      </c>
      <c r="D5" s="11">
        <f>'Sales and Costs'!D$5*Assumptions!$B34</f>
        <v>1851150</v>
      </c>
      <c r="E5" s="11">
        <f>'Sales and Costs'!E$5*Assumptions!$B34</f>
        <v>1851150</v>
      </c>
      <c r="F5" s="11">
        <f>'Sales and Costs'!F$5*Assumptions!$B34</f>
        <v>1851150</v>
      </c>
      <c r="G5" s="11">
        <f>'Sales and Costs'!G$5*Assumptions!$B34</f>
        <v>1851150</v>
      </c>
      <c r="H5" s="11">
        <f>'Sales and Costs'!H$5*Assumptions!$B34</f>
        <v>1851150</v>
      </c>
      <c r="I5" s="11">
        <f>'Sales and Costs'!I$5*Assumptions!$B34</f>
        <v>1851150</v>
      </c>
      <c r="J5" s="11">
        <f>'Sales and Costs'!J$5*Assumptions!$B34</f>
        <v>1851150</v>
      </c>
      <c r="K5" s="11">
        <f>'Sales and Costs'!K$5*Assumptions!$B34</f>
        <v>1851150</v>
      </c>
      <c r="L5" s="11">
        <f>'Sales and Costs'!L$5*Assumptions!$B34</f>
        <v>1851150</v>
      </c>
      <c r="M5" s="11">
        <f>'Sales and Costs'!M$5*Assumptions!$B34</f>
        <v>1851150</v>
      </c>
      <c r="N5" s="11">
        <f>'Sales and Costs'!N$5*Assumptions!$B34</f>
        <v>1851150</v>
      </c>
      <c r="O5" s="11">
        <f>'Sales and Costs'!O$5*Assumptions!$B34</f>
        <v>1851150</v>
      </c>
      <c r="P5" s="11">
        <f>'Sales and Costs'!P$5*Assumptions!$B34</f>
        <v>1851150</v>
      </c>
      <c r="Q5" s="11">
        <f>'Sales and Costs'!Q$5*Assumptions!$B34</f>
        <v>1851150</v>
      </c>
      <c r="R5" s="11">
        <f>'Sales and Costs'!R$5*Assumptions!$B34</f>
        <v>1851150</v>
      </c>
      <c r="S5" s="11">
        <f>'Sales and Costs'!S$5*Assumptions!$B34</f>
        <v>1851150</v>
      </c>
      <c r="T5" s="11">
        <f>'Sales and Costs'!T$5*Assumptions!$B34</f>
        <v>1851150</v>
      </c>
      <c r="U5" s="11">
        <f>'Sales and Costs'!U$5*Assumptions!$B34</f>
        <v>1851150</v>
      </c>
      <c r="V5" s="11">
        <f>'Sales and Costs'!V$5*Assumptions!$B34</f>
        <v>1851150</v>
      </c>
      <c r="W5" s="11">
        <f>'Sales and Costs'!W$5*Assumptions!$B34</f>
        <v>1851150</v>
      </c>
      <c r="X5" s="11">
        <f>'Sales and Costs'!X$5*Assumptions!$B34</f>
        <v>1851150</v>
      </c>
      <c r="Y5" s="11">
        <f>'Sales and Costs'!Y$5*Assumptions!$B34</f>
        <v>1851150</v>
      </c>
    </row>
    <row r="6">
      <c r="A6" s="5" t="str">
        <f>Assumptions!A35</f>
        <v>Walk-in</v>
      </c>
      <c r="B6" s="11">
        <f>'Sales and Costs'!B$5*Assumptions!$B35</f>
        <v>4936400</v>
      </c>
      <c r="C6" s="11">
        <f>'Sales and Costs'!C$5*Assumptions!$B35</f>
        <v>4936400</v>
      </c>
      <c r="D6" s="11">
        <f>'Sales and Costs'!D$5*Assumptions!$B35</f>
        <v>4936400</v>
      </c>
      <c r="E6" s="11">
        <f>'Sales and Costs'!E$5*Assumptions!$B35</f>
        <v>4936400</v>
      </c>
      <c r="F6" s="11">
        <f>'Sales and Costs'!F$5*Assumptions!$B35</f>
        <v>4936400</v>
      </c>
      <c r="G6" s="11">
        <f>'Sales and Costs'!G$5*Assumptions!$B35</f>
        <v>4936400</v>
      </c>
      <c r="H6" s="11">
        <f>'Sales and Costs'!H$5*Assumptions!$B35</f>
        <v>4936400</v>
      </c>
      <c r="I6" s="11">
        <f>'Sales and Costs'!I$5*Assumptions!$B35</f>
        <v>4936400</v>
      </c>
      <c r="J6" s="11">
        <f>'Sales and Costs'!J$5*Assumptions!$B35</f>
        <v>4936400</v>
      </c>
      <c r="K6" s="11">
        <f>'Sales and Costs'!K$5*Assumptions!$B35</f>
        <v>4936400</v>
      </c>
      <c r="L6" s="11">
        <f>'Sales and Costs'!L$5*Assumptions!$B35</f>
        <v>4936400</v>
      </c>
      <c r="M6" s="11">
        <f>'Sales and Costs'!M$5*Assumptions!$B35</f>
        <v>4936400</v>
      </c>
      <c r="N6" s="11">
        <f>'Sales and Costs'!N$5*Assumptions!$B35</f>
        <v>4936400</v>
      </c>
      <c r="O6" s="11">
        <f>'Sales and Costs'!O$5*Assumptions!$B35</f>
        <v>4936400</v>
      </c>
      <c r="P6" s="11">
        <f>'Sales and Costs'!P$5*Assumptions!$B35</f>
        <v>4936400</v>
      </c>
      <c r="Q6" s="11">
        <f>'Sales and Costs'!Q$5*Assumptions!$B35</f>
        <v>4936400</v>
      </c>
      <c r="R6" s="11">
        <f>'Sales and Costs'!R$5*Assumptions!$B35</f>
        <v>4936400</v>
      </c>
      <c r="S6" s="11">
        <f>'Sales and Costs'!S$5*Assumptions!$B35</f>
        <v>4936400</v>
      </c>
      <c r="T6" s="11">
        <f>'Sales and Costs'!T$5*Assumptions!$B35</f>
        <v>4936400</v>
      </c>
      <c r="U6" s="11">
        <f>'Sales and Costs'!U$5*Assumptions!$B35</f>
        <v>4936400</v>
      </c>
      <c r="V6" s="11">
        <f>'Sales and Costs'!V$5*Assumptions!$B35</f>
        <v>4936400</v>
      </c>
      <c r="W6" s="11">
        <f>'Sales and Costs'!W$5*Assumptions!$B35</f>
        <v>4936400</v>
      </c>
      <c r="X6" s="11">
        <f>'Sales and Costs'!X$5*Assumptions!$B35</f>
        <v>4936400</v>
      </c>
      <c r="Y6" s="11">
        <f>'Sales and Costs'!Y$5*Assumptions!$B35</f>
        <v>4936400</v>
      </c>
    </row>
    <row r="7">
      <c r="A7" s="7" t="s">
        <v>101</v>
      </c>
      <c r="B7" s="11">
        <f t="shared" ref="B7:Y7" si="1">SUM(B3:B6)</f>
        <v>12341000</v>
      </c>
      <c r="C7" s="11">
        <f t="shared" si="1"/>
        <v>12341000</v>
      </c>
      <c r="D7" s="11">
        <f t="shared" si="1"/>
        <v>12341000</v>
      </c>
      <c r="E7" s="11">
        <f t="shared" si="1"/>
        <v>12341000</v>
      </c>
      <c r="F7" s="11">
        <f t="shared" si="1"/>
        <v>12341000</v>
      </c>
      <c r="G7" s="11">
        <f t="shared" si="1"/>
        <v>12341000</v>
      </c>
      <c r="H7" s="11">
        <f t="shared" si="1"/>
        <v>12341000</v>
      </c>
      <c r="I7" s="11">
        <f t="shared" si="1"/>
        <v>12341000</v>
      </c>
      <c r="J7" s="11">
        <f t="shared" si="1"/>
        <v>12341000</v>
      </c>
      <c r="K7" s="11">
        <f t="shared" si="1"/>
        <v>12341000</v>
      </c>
      <c r="L7" s="11">
        <f t="shared" si="1"/>
        <v>12341000</v>
      </c>
      <c r="M7" s="11">
        <f t="shared" si="1"/>
        <v>12341000</v>
      </c>
      <c r="N7" s="11">
        <f t="shared" si="1"/>
        <v>12341000</v>
      </c>
      <c r="O7" s="11">
        <f t="shared" si="1"/>
        <v>12341000</v>
      </c>
      <c r="P7" s="11">
        <f t="shared" si="1"/>
        <v>12341000</v>
      </c>
      <c r="Q7" s="11">
        <f t="shared" si="1"/>
        <v>12341000</v>
      </c>
      <c r="R7" s="11">
        <f t="shared" si="1"/>
        <v>12341000</v>
      </c>
      <c r="S7" s="11">
        <f t="shared" si="1"/>
        <v>12341000</v>
      </c>
      <c r="T7" s="11">
        <f t="shared" si="1"/>
        <v>12341000</v>
      </c>
      <c r="U7" s="11">
        <f t="shared" si="1"/>
        <v>12341000</v>
      </c>
      <c r="V7" s="11">
        <f t="shared" si="1"/>
        <v>12341000</v>
      </c>
      <c r="W7" s="11">
        <f t="shared" si="1"/>
        <v>12341000</v>
      </c>
      <c r="X7" s="11">
        <f t="shared" si="1"/>
        <v>12341000</v>
      </c>
      <c r="Y7" s="11">
        <f t="shared" si="1"/>
        <v>12341000</v>
      </c>
    </row>
    <row r="8">
      <c r="A8" s="5"/>
      <c r="B8" s="5"/>
      <c r="C8" s="5"/>
      <c r="D8" s="5"/>
      <c r="E8" s="5"/>
      <c r="F8" s="5"/>
      <c r="G8" s="5"/>
      <c r="H8" s="5"/>
      <c r="I8" s="5"/>
      <c r="J8" s="5"/>
      <c r="K8" s="5"/>
      <c r="L8" s="5"/>
      <c r="M8" s="5"/>
      <c r="N8" s="5"/>
      <c r="O8" s="5"/>
      <c r="P8" s="5"/>
      <c r="Q8" s="5"/>
      <c r="R8" s="5"/>
      <c r="S8" s="5"/>
      <c r="T8" s="5"/>
      <c r="U8" s="5"/>
      <c r="V8" s="5"/>
      <c r="W8" s="5"/>
      <c r="X8" s="5"/>
      <c r="Y8" s="5"/>
    </row>
    <row r="9">
      <c r="A9" s="7" t="s">
        <v>136</v>
      </c>
      <c r="B9" s="5"/>
      <c r="C9" s="5"/>
      <c r="D9" s="5"/>
      <c r="E9" s="5"/>
      <c r="F9" s="5"/>
      <c r="G9" s="5"/>
      <c r="H9" s="5"/>
      <c r="I9" s="5"/>
      <c r="J9" s="5"/>
      <c r="K9" s="5"/>
      <c r="L9" s="5"/>
      <c r="M9" s="5"/>
      <c r="N9" s="5"/>
      <c r="O9" s="5"/>
      <c r="P9" s="5"/>
      <c r="Q9" s="5"/>
      <c r="R9" s="5"/>
      <c r="S9" s="5"/>
      <c r="T9" s="5"/>
      <c r="U9" s="5"/>
      <c r="V9" s="5"/>
      <c r="W9" s="5"/>
      <c r="X9" s="5"/>
      <c r="Y9" s="5"/>
    </row>
    <row r="10">
      <c r="A10" s="5" t="str">
        <f t="shared" ref="A10:A13" si="3">A3</f>
        <v>BigRetailer1</v>
      </c>
      <c r="B10" s="11">
        <v>0.0</v>
      </c>
      <c r="C10" s="11">
        <f t="shared" ref="C10:Y10" si="2">B3</f>
        <v>1851150</v>
      </c>
      <c r="D10" s="11">
        <f t="shared" si="2"/>
        <v>1851150</v>
      </c>
      <c r="E10" s="11">
        <f t="shared" si="2"/>
        <v>1851150</v>
      </c>
      <c r="F10" s="11">
        <f t="shared" si="2"/>
        <v>1851150</v>
      </c>
      <c r="G10" s="11">
        <f t="shared" si="2"/>
        <v>1851150</v>
      </c>
      <c r="H10" s="11">
        <f t="shared" si="2"/>
        <v>1851150</v>
      </c>
      <c r="I10" s="11">
        <f t="shared" si="2"/>
        <v>1851150</v>
      </c>
      <c r="J10" s="11">
        <f t="shared" si="2"/>
        <v>1851150</v>
      </c>
      <c r="K10" s="11">
        <f t="shared" si="2"/>
        <v>1851150</v>
      </c>
      <c r="L10" s="11">
        <f t="shared" si="2"/>
        <v>1851150</v>
      </c>
      <c r="M10" s="11">
        <f t="shared" si="2"/>
        <v>1851150</v>
      </c>
      <c r="N10" s="11">
        <f t="shared" si="2"/>
        <v>1851150</v>
      </c>
      <c r="O10" s="11">
        <f t="shared" si="2"/>
        <v>1851150</v>
      </c>
      <c r="P10" s="11">
        <f t="shared" si="2"/>
        <v>1851150</v>
      </c>
      <c r="Q10" s="11">
        <f t="shared" si="2"/>
        <v>1851150</v>
      </c>
      <c r="R10" s="11">
        <f t="shared" si="2"/>
        <v>1851150</v>
      </c>
      <c r="S10" s="11">
        <f t="shared" si="2"/>
        <v>1851150</v>
      </c>
      <c r="T10" s="11">
        <f t="shared" si="2"/>
        <v>1851150</v>
      </c>
      <c r="U10" s="11">
        <f t="shared" si="2"/>
        <v>1851150</v>
      </c>
      <c r="V10" s="11">
        <f t="shared" si="2"/>
        <v>1851150</v>
      </c>
      <c r="W10" s="11">
        <f t="shared" si="2"/>
        <v>1851150</v>
      </c>
      <c r="X10" s="11">
        <f t="shared" si="2"/>
        <v>1851150</v>
      </c>
      <c r="Y10" s="11">
        <f t="shared" si="2"/>
        <v>1851150</v>
      </c>
    </row>
    <row r="11">
      <c r="A11" s="5" t="str">
        <f t="shared" si="3"/>
        <v>BigRetailer2</v>
      </c>
      <c r="B11" s="9">
        <v>0.0</v>
      </c>
      <c r="C11" s="9">
        <v>0.0</v>
      </c>
      <c r="D11" s="11">
        <f t="shared" ref="D11:Y11" si="4">B4</f>
        <v>3702300</v>
      </c>
      <c r="E11" s="11">
        <f t="shared" si="4"/>
        <v>3702300</v>
      </c>
      <c r="F11" s="11">
        <f t="shared" si="4"/>
        <v>3702300</v>
      </c>
      <c r="G11" s="11">
        <f t="shared" si="4"/>
        <v>3702300</v>
      </c>
      <c r="H11" s="11">
        <f t="shared" si="4"/>
        <v>3702300</v>
      </c>
      <c r="I11" s="11">
        <f t="shared" si="4"/>
        <v>3702300</v>
      </c>
      <c r="J11" s="11">
        <f t="shared" si="4"/>
        <v>3702300</v>
      </c>
      <c r="K11" s="11">
        <f t="shared" si="4"/>
        <v>3702300</v>
      </c>
      <c r="L11" s="11">
        <f t="shared" si="4"/>
        <v>3702300</v>
      </c>
      <c r="M11" s="11">
        <f t="shared" si="4"/>
        <v>3702300</v>
      </c>
      <c r="N11" s="11">
        <f t="shared" si="4"/>
        <v>3702300</v>
      </c>
      <c r="O11" s="11">
        <f t="shared" si="4"/>
        <v>3702300</v>
      </c>
      <c r="P11" s="11">
        <f t="shared" si="4"/>
        <v>3702300</v>
      </c>
      <c r="Q11" s="11">
        <f t="shared" si="4"/>
        <v>3702300</v>
      </c>
      <c r="R11" s="11">
        <f t="shared" si="4"/>
        <v>3702300</v>
      </c>
      <c r="S11" s="11">
        <f t="shared" si="4"/>
        <v>3702300</v>
      </c>
      <c r="T11" s="11">
        <f t="shared" si="4"/>
        <v>3702300</v>
      </c>
      <c r="U11" s="11">
        <f t="shared" si="4"/>
        <v>3702300</v>
      </c>
      <c r="V11" s="11">
        <f t="shared" si="4"/>
        <v>3702300</v>
      </c>
      <c r="W11" s="11">
        <f t="shared" si="4"/>
        <v>3702300</v>
      </c>
      <c r="X11" s="11">
        <f t="shared" si="4"/>
        <v>3702300</v>
      </c>
      <c r="Y11" s="11">
        <f t="shared" si="4"/>
        <v>3702300</v>
      </c>
    </row>
    <row r="12">
      <c r="A12" s="5" t="str">
        <f t="shared" si="3"/>
        <v>Distributor</v>
      </c>
      <c r="B12" s="9">
        <v>0.0</v>
      </c>
      <c r="C12" s="9">
        <v>0.0</v>
      </c>
      <c r="D12" s="9">
        <v>0.0</v>
      </c>
      <c r="E12" s="11">
        <f t="shared" ref="E12:Y12" si="5">B5</f>
        <v>1851150</v>
      </c>
      <c r="F12" s="11">
        <f t="shared" si="5"/>
        <v>1851150</v>
      </c>
      <c r="G12" s="11">
        <f t="shared" si="5"/>
        <v>1851150</v>
      </c>
      <c r="H12" s="11">
        <f t="shared" si="5"/>
        <v>1851150</v>
      </c>
      <c r="I12" s="11">
        <f t="shared" si="5"/>
        <v>1851150</v>
      </c>
      <c r="J12" s="11">
        <f t="shared" si="5"/>
        <v>1851150</v>
      </c>
      <c r="K12" s="11">
        <f t="shared" si="5"/>
        <v>1851150</v>
      </c>
      <c r="L12" s="11">
        <f t="shared" si="5"/>
        <v>1851150</v>
      </c>
      <c r="M12" s="11">
        <f t="shared" si="5"/>
        <v>1851150</v>
      </c>
      <c r="N12" s="11">
        <f t="shared" si="5"/>
        <v>1851150</v>
      </c>
      <c r="O12" s="11">
        <f t="shared" si="5"/>
        <v>1851150</v>
      </c>
      <c r="P12" s="11">
        <f t="shared" si="5"/>
        <v>1851150</v>
      </c>
      <c r="Q12" s="11">
        <f t="shared" si="5"/>
        <v>1851150</v>
      </c>
      <c r="R12" s="11">
        <f t="shared" si="5"/>
        <v>1851150</v>
      </c>
      <c r="S12" s="11">
        <f t="shared" si="5"/>
        <v>1851150</v>
      </c>
      <c r="T12" s="11">
        <f t="shared" si="5"/>
        <v>1851150</v>
      </c>
      <c r="U12" s="11">
        <f t="shared" si="5"/>
        <v>1851150</v>
      </c>
      <c r="V12" s="11">
        <f t="shared" si="5"/>
        <v>1851150</v>
      </c>
      <c r="W12" s="11">
        <f t="shared" si="5"/>
        <v>1851150</v>
      </c>
      <c r="X12" s="11">
        <f t="shared" si="5"/>
        <v>1851150</v>
      </c>
      <c r="Y12" s="11">
        <f t="shared" si="5"/>
        <v>1851150</v>
      </c>
    </row>
    <row r="13">
      <c r="A13" s="5" t="str">
        <f t="shared" si="3"/>
        <v>Walk-in</v>
      </c>
      <c r="B13" s="11">
        <f t="shared" ref="B13:Y13" si="6">B6</f>
        <v>4936400</v>
      </c>
      <c r="C13" s="11">
        <f t="shared" si="6"/>
        <v>4936400</v>
      </c>
      <c r="D13" s="11">
        <f t="shared" si="6"/>
        <v>4936400</v>
      </c>
      <c r="E13" s="11">
        <f t="shared" si="6"/>
        <v>4936400</v>
      </c>
      <c r="F13" s="11">
        <f t="shared" si="6"/>
        <v>4936400</v>
      </c>
      <c r="G13" s="11">
        <f t="shared" si="6"/>
        <v>4936400</v>
      </c>
      <c r="H13" s="11">
        <f t="shared" si="6"/>
        <v>4936400</v>
      </c>
      <c r="I13" s="11">
        <f t="shared" si="6"/>
        <v>4936400</v>
      </c>
      <c r="J13" s="11">
        <f t="shared" si="6"/>
        <v>4936400</v>
      </c>
      <c r="K13" s="11">
        <f t="shared" si="6"/>
        <v>4936400</v>
      </c>
      <c r="L13" s="11">
        <f t="shared" si="6"/>
        <v>4936400</v>
      </c>
      <c r="M13" s="11">
        <f t="shared" si="6"/>
        <v>4936400</v>
      </c>
      <c r="N13" s="11">
        <f t="shared" si="6"/>
        <v>4936400</v>
      </c>
      <c r="O13" s="11">
        <f t="shared" si="6"/>
        <v>4936400</v>
      </c>
      <c r="P13" s="11">
        <f t="shared" si="6"/>
        <v>4936400</v>
      </c>
      <c r="Q13" s="11">
        <f t="shared" si="6"/>
        <v>4936400</v>
      </c>
      <c r="R13" s="11">
        <f t="shared" si="6"/>
        <v>4936400</v>
      </c>
      <c r="S13" s="11">
        <f t="shared" si="6"/>
        <v>4936400</v>
      </c>
      <c r="T13" s="11">
        <f t="shared" si="6"/>
        <v>4936400</v>
      </c>
      <c r="U13" s="11">
        <f t="shared" si="6"/>
        <v>4936400</v>
      </c>
      <c r="V13" s="11">
        <f t="shared" si="6"/>
        <v>4936400</v>
      </c>
      <c r="W13" s="11">
        <f t="shared" si="6"/>
        <v>4936400</v>
      </c>
      <c r="X13" s="11">
        <f t="shared" si="6"/>
        <v>4936400</v>
      </c>
      <c r="Y13" s="11">
        <f t="shared" si="6"/>
        <v>4936400</v>
      </c>
    </row>
    <row r="14">
      <c r="A14" s="7" t="s">
        <v>101</v>
      </c>
      <c r="B14" s="11">
        <f t="shared" ref="B14:Y14" si="7">SUM(B10:B13)</f>
        <v>4936400</v>
      </c>
      <c r="C14" s="11">
        <f t="shared" si="7"/>
        <v>6787550</v>
      </c>
      <c r="D14" s="11">
        <f t="shared" si="7"/>
        <v>10489850</v>
      </c>
      <c r="E14" s="11">
        <f t="shared" si="7"/>
        <v>12341000</v>
      </c>
      <c r="F14" s="11">
        <f t="shared" si="7"/>
        <v>12341000</v>
      </c>
      <c r="G14" s="11">
        <f t="shared" si="7"/>
        <v>12341000</v>
      </c>
      <c r="H14" s="11">
        <f t="shared" si="7"/>
        <v>12341000</v>
      </c>
      <c r="I14" s="11">
        <f t="shared" si="7"/>
        <v>12341000</v>
      </c>
      <c r="J14" s="11">
        <f t="shared" si="7"/>
        <v>12341000</v>
      </c>
      <c r="K14" s="11">
        <f t="shared" si="7"/>
        <v>12341000</v>
      </c>
      <c r="L14" s="11">
        <f t="shared" si="7"/>
        <v>12341000</v>
      </c>
      <c r="M14" s="11">
        <f t="shared" si="7"/>
        <v>12341000</v>
      </c>
      <c r="N14" s="11">
        <f t="shared" si="7"/>
        <v>12341000</v>
      </c>
      <c r="O14" s="11">
        <f t="shared" si="7"/>
        <v>12341000</v>
      </c>
      <c r="P14" s="11">
        <f t="shared" si="7"/>
        <v>12341000</v>
      </c>
      <c r="Q14" s="11">
        <f t="shared" si="7"/>
        <v>12341000</v>
      </c>
      <c r="R14" s="11">
        <f t="shared" si="7"/>
        <v>12341000</v>
      </c>
      <c r="S14" s="11">
        <f t="shared" si="7"/>
        <v>12341000</v>
      </c>
      <c r="T14" s="11">
        <f t="shared" si="7"/>
        <v>12341000</v>
      </c>
      <c r="U14" s="11">
        <f t="shared" si="7"/>
        <v>12341000</v>
      </c>
      <c r="V14" s="11">
        <f t="shared" si="7"/>
        <v>12341000</v>
      </c>
      <c r="W14" s="11">
        <f t="shared" si="7"/>
        <v>12341000</v>
      </c>
      <c r="X14" s="11">
        <f t="shared" si="7"/>
        <v>12341000</v>
      </c>
      <c r="Y14" s="11">
        <f t="shared" si="7"/>
        <v>12341000</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7" t="s">
        <v>137</v>
      </c>
      <c r="B16" s="5"/>
      <c r="C16" s="5"/>
      <c r="D16" s="5"/>
      <c r="E16" s="5"/>
      <c r="F16" s="5"/>
      <c r="G16" s="5"/>
      <c r="H16" s="5"/>
      <c r="I16" s="5"/>
      <c r="J16" s="5"/>
      <c r="K16" s="5"/>
      <c r="L16" s="5"/>
      <c r="M16" s="5"/>
      <c r="N16" s="5"/>
      <c r="O16" s="5"/>
      <c r="P16" s="5"/>
      <c r="Q16" s="5"/>
      <c r="R16" s="5"/>
      <c r="S16" s="5"/>
      <c r="T16" s="5"/>
      <c r="U16" s="5"/>
      <c r="V16" s="5"/>
      <c r="W16" s="5"/>
      <c r="X16" s="5"/>
      <c r="Y16" s="5"/>
    </row>
    <row r="17">
      <c r="A17" s="5" t="str">
        <f t="shared" ref="A17:A20" si="9">A10</f>
        <v>BigRetailer1</v>
      </c>
      <c r="B17" s="11">
        <f t="shared" ref="B17:B20" si="10">B3-B10</f>
        <v>1851150</v>
      </c>
      <c r="C17" s="11">
        <f t="shared" ref="C17:Y17" si="8">B17+C3-C10</f>
        <v>1851150</v>
      </c>
      <c r="D17" s="11">
        <f t="shared" si="8"/>
        <v>1851150</v>
      </c>
      <c r="E17" s="11">
        <f t="shared" si="8"/>
        <v>1851150</v>
      </c>
      <c r="F17" s="11">
        <f t="shared" si="8"/>
        <v>1851150</v>
      </c>
      <c r="G17" s="11">
        <f t="shared" si="8"/>
        <v>1851150</v>
      </c>
      <c r="H17" s="11">
        <f t="shared" si="8"/>
        <v>1851150</v>
      </c>
      <c r="I17" s="11">
        <f t="shared" si="8"/>
        <v>1851150</v>
      </c>
      <c r="J17" s="11">
        <f t="shared" si="8"/>
        <v>1851150</v>
      </c>
      <c r="K17" s="11">
        <f t="shared" si="8"/>
        <v>1851150</v>
      </c>
      <c r="L17" s="11">
        <f t="shared" si="8"/>
        <v>1851150</v>
      </c>
      <c r="M17" s="11">
        <f t="shared" si="8"/>
        <v>1851150</v>
      </c>
      <c r="N17" s="11">
        <f t="shared" si="8"/>
        <v>1851150</v>
      </c>
      <c r="O17" s="11">
        <f t="shared" si="8"/>
        <v>1851150</v>
      </c>
      <c r="P17" s="11">
        <f t="shared" si="8"/>
        <v>1851150</v>
      </c>
      <c r="Q17" s="11">
        <f t="shared" si="8"/>
        <v>1851150</v>
      </c>
      <c r="R17" s="11">
        <f t="shared" si="8"/>
        <v>1851150</v>
      </c>
      <c r="S17" s="11">
        <f t="shared" si="8"/>
        <v>1851150</v>
      </c>
      <c r="T17" s="11">
        <f t="shared" si="8"/>
        <v>1851150</v>
      </c>
      <c r="U17" s="11">
        <f t="shared" si="8"/>
        <v>1851150</v>
      </c>
      <c r="V17" s="11">
        <f t="shared" si="8"/>
        <v>1851150</v>
      </c>
      <c r="W17" s="11">
        <f t="shared" si="8"/>
        <v>1851150</v>
      </c>
      <c r="X17" s="11">
        <f t="shared" si="8"/>
        <v>1851150</v>
      </c>
      <c r="Y17" s="11">
        <f t="shared" si="8"/>
        <v>1851150</v>
      </c>
    </row>
    <row r="18">
      <c r="A18" s="5" t="str">
        <f t="shared" si="9"/>
        <v>BigRetailer2</v>
      </c>
      <c r="B18" s="11">
        <f t="shared" si="10"/>
        <v>3702300</v>
      </c>
      <c r="C18" s="11">
        <f t="shared" ref="C18:Y18" si="11">B18+C4-C11</f>
        <v>7404600</v>
      </c>
      <c r="D18" s="11">
        <f t="shared" si="11"/>
        <v>7404600</v>
      </c>
      <c r="E18" s="11">
        <f t="shared" si="11"/>
        <v>7404600</v>
      </c>
      <c r="F18" s="11">
        <f t="shared" si="11"/>
        <v>7404600</v>
      </c>
      <c r="G18" s="11">
        <f t="shared" si="11"/>
        <v>7404600</v>
      </c>
      <c r="H18" s="11">
        <f t="shared" si="11"/>
        <v>7404600</v>
      </c>
      <c r="I18" s="11">
        <f t="shared" si="11"/>
        <v>7404600</v>
      </c>
      <c r="J18" s="11">
        <f t="shared" si="11"/>
        <v>7404600</v>
      </c>
      <c r="K18" s="11">
        <f t="shared" si="11"/>
        <v>7404600</v>
      </c>
      <c r="L18" s="11">
        <f t="shared" si="11"/>
        <v>7404600</v>
      </c>
      <c r="M18" s="11">
        <f t="shared" si="11"/>
        <v>7404600</v>
      </c>
      <c r="N18" s="11">
        <f t="shared" si="11"/>
        <v>7404600</v>
      </c>
      <c r="O18" s="11">
        <f t="shared" si="11"/>
        <v>7404600</v>
      </c>
      <c r="P18" s="11">
        <f t="shared" si="11"/>
        <v>7404600</v>
      </c>
      <c r="Q18" s="11">
        <f t="shared" si="11"/>
        <v>7404600</v>
      </c>
      <c r="R18" s="11">
        <f t="shared" si="11"/>
        <v>7404600</v>
      </c>
      <c r="S18" s="11">
        <f t="shared" si="11"/>
        <v>7404600</v>
      </c>
      <c r="T18" s="11">
        <f t="shared" si="11"/>
        <v>7404600</v>
      </c>
      <c r="U18" s="11">
        <f t="shared" si="11"/>
        <v>7404600</v>
      </c>
      <c r="V18" s="11">
        <f t="shared" si="11"/>
        <v>7404600</v>
      </c>
      <c r="W18" s="11">
        <f t="shared" si="11"/>
        <v>7404600</v>
      </c>
      <c r="X18" s="11">
        <f t="shared" si="11"/>
        <v>7404600</v>
      </c>
      <c r="Y18" s="11">
        <f t="shared" si="11"/>
        <v>7404600</v>
      </c>
    </row>
    <row r="19">
      <c r="A19" s="5" t="str">
        <f t="shared" si="9"/>
        <v>Distributor</v>
      </c>
      <c r="B19" s="11">
        <f t="shared" si="10"/>
        <v>1851150</v>
      </c>
      <c r="C19" s="11">
        <f t="shared" ref="C19:Y19" si="12">B19+C5-C12</f>
        <v>3702300</v>
      </c>
      <c r="D19" s="11">
        <f t="shared" si="12"/>
        <v>5553450</v>
      </c>
      <c r="E19" s="11">
        <f t="shared" si="12"/>
        <v>5553450</v>
      </c>
      <c r="F19" s="11">
        <f t="shared" si="12"/>
        <v>5553450</v>
      </c>
      <c r="G19" s="11">
        <f t="shared" si="12"/>
        <v>5553450</v>
      </c>
      <c r="H19" s="11">
        <f t="shared" si="12"/>
        <v>5553450</v>
      </c>
      <c r="I19" s="11">
        <f t="shared" si="12"/>
        <v>5553450</v>
      </c>
      <c r="J19" s="11">
        <f t="shared" si="12"/>
        <v>5553450</v>
      </c>
      <c r="K19" s="11">
        <f t="shared" si="12"/>
        <v>5553450</v>
      </c>
      <c r="L19" s="11">
        <f t="shared" si="12"/>
        <v>5553450</v>
      </c>
      <c r="M19" s="11">
        <f t="shared" si="12"/>
        <v>5553450</v>
      </c>
      <c r="N19" s="11">
        <f t="shared" si="12"/>
        <v>5553450</v>
      </c>
      <c r="O19" s="11">
        <f t="shared" si="12"/>
        <v>5553450</v>
      </c>
      <c r="P19" s="11">
        <f t="shared" si="12"/>
        <v>5553450</v>
      </c>
      <c r="Q19" s="11">
        <f t="shared" si="12"/>
        <v>5553450</v>
      </c>
      <c r="R19" s="11">
        <f t="shared" si="12"/>
        <v>5553450</v>
      </c>
      <c r="S19" s="11">
        <f t="shared" si="12"/>
        <v>5553450</v>
      </c>
      <c r="T19" s="11">
        <f t="shared" si="12"/>
        <v>5553450</v>
      </c>
      <c r="U19" s="11">
        <f t="shared" si="12"/>
        <v>5553450</v>
      </c>
      <c r="V19" s="11">
        <f t="shared" si="12"/>
        <v>5553450</v>
      </c>
      <c r="W19" s="11">
        <f t="shared" si="12"/>
        <v>5553450</v>
      </c>
      <c r="X19" s="11">
        <f t="shared" si="12"/>
        <v>5553450</v>
      </c>
      <c r="Y19" s="11">
        <f t="shared" si="12"/>
        <v>5553450</v>
      </c>
    </row>
    <row r="20">
      <c r="A20" s="5" t="str">
        <f t="shared" si="9"/>
        <v>Walk-in</v>
      </c>
      <c r="B20" s="11">
        <f t="shared" si="10"/>
        <v>0</v>
      </c>
      <c r="C20" s="11">
        <f t="shared" ref="C20:Y20" si="13">B20+C6-C13</f>
        <v>0</v>
      </c>
      <c r="D20" s="11">
        <f t="shared" si="13"/>
        <v>0</v>
      </c>
      <c r="E20" s="11">
        <f t="shared" si="13"/>
        <v>0</v>
      </c>
      <c r="F20" s="11">
        <f t="shared" si="13"/>
        <v>0</v>
      </c>
      <c r="G20" s="11">
        <f t="shared" si="13"/>
        <v>0</v>
      </c>
      <c r="H20" s="11">
        <f t="shared" si="13"/>
        <v>0</v>
      </c>
      <c r="I20" s="11">
        <f t="shared" si="13"/>
        <v>0</v>
      </c>
      <c r="J20" s="11">
        <f t="shared" si="13"/>
        <v>0</v>
      </c>
      <c r="K20" s="11">
        <f t="shared" si="13"/>
        <v>0</v>
      </c>
      <c r="L20" s="11">
        <f t="shared" si="13"/>
        <v>0</v>
      </c>
      <c r="M20" s="11">
        <f t="shared" si="13"/>
        <v>0</v>
      </c>
      <c r="N20" s="11">
        <f t="shared" si="13"/>
        <v>0</v>
      </c>
      <c r="O20" s="11">
        <f t="shared" si="13"/>
        <v>0</v>
      </c>
      <c r="P20" s="11">
        <f t="shared" si="13"/>
        <v>0</v>
      </c>
      <c r="Q20" s="11">
        <f t="shared" si="13"/>
        <v>0</v>
      </c>
      <c r="R20" s="11">
        <f t="shared" si="13"/>
        <v>0</v>
      </c>
      <c r="S20" s="11">
        <f t="shared" si="13"/>
        <v>0</v>
      </c>
      <c r="T20" s="11">
        <f t="shared" si="13"/>
        <v>0</v>
      </c>
      <c r="U20" s="11">
        <f t="shared" si="13"/>
        <v>0</v>
      </c>
      <c r="V20" s="11">
        <f t="shared" si="13"/>
        <v>0</v>
      </c>
      <c r="W20" s="11">
        <f t="shared" si="13"/>
        <v>0</v>
      </c>
      <c r="X20" s="11">
        <f t="shared" si="13"/>
        <v>0</v>
      </c>
      <c r="Y20" s="11">
        <f t="shared" si="13"/>
        <v>0</v>
      </c>
    </row>
    <row r="21">
      <c r="A21" s="7" t="s">
        <v>101</v>
      </c>
      <c r="B21" s="11">
        <f t="shared" ref="B21:Y21" si="14">SUM(B17:B20)</f>
        <v>7404600</v>
      </c>
      <c r="C21" s="11">
        <f t="shared" si="14"/>
        <v>12958050</v>
      </c>
      <c r="D21" s="11">
        <f t="shared" si="14"/>
        <v>14809200</v>
      </c>
      <c r="E21" s="11">
        <f t="shared" si="14"/>
        <v>14809200</v>
      </c>
      <c r="F21" s="11">
        <f t="shared" si="14"/>
        <v>14809200</v>
      </c>
      <c r="G21" s="11">
        <f t="shared" si="14"/>
        <v>14809200</v>
      </c>
      <c r="H21" s="11">
        <f t="shared" si="14"/>
        <v>14809200</v>
      </c>
      <c r="I21" s="11">
        <f t="shared" si="14"/>
        <v>14809200</v>
      </c>
      <c r="J21" s="11">
        <f t="shared" si="14"/>
        <v>14809200</v>
      </c>
      <c r="K21" s="11">
        <f t="shared" si="14"/>
        <v>14809200</v>
      </c>
      <c r="L21" s="11">
        <f t="shared" si="14"/>
        <v>14809200</v>
      </c>
      <c r="M21" s="11">
        <f t="shared" si="14"/>
        <v>14809200</v>
      </c>
      <c r="N21" s="11">
        <f t="shared" si="14"/>
        <v>14809200</v>
      </c>
      <c r="O21" s="11">
        <f t="shared" si="14"/>
        <v>14809200</v>
      </c>
      <c r="P21" s="11">
        <f t="shared" si="14"/>
        <v>14809200</v>
      </c>
      <c r="Q21" s="11">
        <f t="shared" si="14"/>
        <v>14809200</v>
      </c>
      <c r="R21" s="11">
        <f t="shared" si="14"/>
        <v>14809200</v>
      </c>
      <c r="S21" s="11">
        <f t="shared" si="14"/>
        <v>14809200</v>
      </c>
      <c r="T21" s="11">
        <f t="shared" si="14"/>
        <v>14809200</v>
      </c>
      <c r="U21" s="11">
        <f t="shared" si="14"/>
        <v>14809200</v>
      </c>
      <c r="V21" s="11">
        <f t="shared" si="14"/>
        <v>14809200</v>
      </c>
      <c r="W21" s="11">
        <f t="shared" si="14"/>
        <v>14809200</v>
      </c>
      <c r="X21" s="11">
        <f t="shared" si="14"/>
        <v>14809200</v>
      </c>
      <c r="Y21" s="11">
        <f t="shared" si="14"/>
        <v>14809200</v>
      </c>
    </row>
    <row r="22">
      <c r="A22" s="5"/>
      <c r="B22" s="5"/>
      <c r="C22" s="5"/>
      <c r="D22" s="5"/>
      <c r="E22" s="5"/>
      <c r="F22" s="5"/>
      <c r="G22" s="5"/>
      <c r="H22" s="5"/>
      <c r="I22" s="5"/>
      <c r="J22" s="5"/>
      <c r="K22" s="5"/>
      <c r="L22" s="5"/>
      <c r="M22" s="5"/>
      <c r="N22" s="5"/>
      <c r="O22" s="5"/>
      <c r="P22" s="5"/>
      <c r="Q22" s="5"/>
      <c r="R22" s="5"/>
      <c r="S22" s="5"/>
      <c r="T22" s="5"/>
      <c r="U22" s="5"/>
      <c r="V22" s="5"/>
      <c r="W22" s="5"/>
      <c r="X22" s="5"/>
      <c r="Y22"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5" width="8.13"/>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43</v>
      </c>
      <c r="B2" s="5"/>
      <c r="C2" s="5"/>
      <c r="D2" s="5"/>
      <c r="E2" s="5"/>
      <c r="F2" s="5"/>
      <c r="G2" s="5"/>
      <c r="H2" s="5"/>
      <c r="I2" s="5"/>
      <c r="J2" s="5"/>
      <c r="K2" s="5"/>
      <c r="L2" s="5"/>
      <c r="M2" s="5"/>
      <c r="N2" s="5"/>
      <c r="O2" s="5"/>
      <c r="P2" s="5"/>
      <c r="Q2" s="5"/>
      <c r="R2" s="5"/>
      <c r="S2" s="5"/>
      <c r="T2" s="5"/>
      <c r="U2" s="5"/>
      <c r="V2" s="5"/>
      <c r="W2" s="5"/>
      <c r="X2" s="5"/>
      <c r="Y2" s="5"/>
    </row>
    <row r="3">
      <c r="A3" s="5" t="s">
        <v>138</v>
      </c>
      <c r="B3" s="11">
        <f>Assumptions!B19</f>
        <v>16.5</v>
      </c>
      <c r="C3" s="11">
        <v>0.0</v>
      </c>
      <c r="D3" s="11">
        <v>0.0</v>
      </c>
      <c r="E3" s="11">
        <v>0.0</v>
      </c>
      <c r="F3" s="11">
        <v>0.0</v>
      </c>
      <c r="G3" s="11">
        <v>0.0</v>
      </c>
      <c r="H3" s="11">
        <v>0.0</v>
      </c>
      <c r="I3" s="11">
        <v>0.0</v>
      </c>
      <c r="J3" s="11">
        <v>0.0</v>
      </c>
      <c r="K3" s="11">
        <v>0.0</v>
      </c>
      <c r="L3" s="11">
        <v>0.0</v>
      </c>
      <c r="M3" s="11">
        <v>0.0</v>
      </c>
      <c r="N3" s="11">
        <v>0.0</v>
      </c>
      <c r="O3" s="11">
        <v>0.0</v>
      </c>
      <c r="P3" s="11">
        <v>0.0</v>
      </c>
      <c r="Q3" s="11">
        <v>0.0</v>
      </c>
      <c r="R3" s="11">
        <v>0.0</v>
      </c>
      <c r="S3" s="11">
        <v>0.0</v>
      </c>
      <c r="T3" s="11">
        <v>0.0</v>
      </c>
      <c r="U3" s="11">
        <v>0.0</v>
      </c>
      <c r="V3" s="11">
        <v>0.0</v>
      </c>
      <c r="W3" s="11">
        <v>0.0</v>
      </c>
      <c r="X3" s="11">
        <v>0.0</v>
      </c>
      <c r="Y3" s="11">
        <v>0.0</v>
      </c>
    </row>
    <row r="4">
      <c r="A4" s="5" t="s">
        <v>46</v>
      </c>
      <c r="B4" s="11">
        <f>Assumptions!B20</f>
        <v>72302</v>
      </c>
      <c r="C4" s="11">
        <v>0.0</v>
      </c>
      <c r="D4" s="11">
        <v>0.0</v>
      </c>
      <c r="E4" s="11">
        <v>0.0</v>
      </c>
      <c r="F4" s="11">
        <v>0.0</v>
      </c>
      <c r="G4" s="11">
        <v>0.0</v>
      </c>
      <c r="H4" s="5" t="str">
        <f>Assumptions!C30</f>
        <v/>
      </c>
      <c r="I4" s="11">
        <v>0.0</v>
      </c>
      <c r="J4" s="11">
        <v>0.0</v>
      </c>
      <c r="K4" s="11">
        <v>0.0</v>
      </c>
      <c r="L4" s="11">
        <v>0.0</v>
      </c>
      <c r="M4" s="11">
        <v>0.0</v>
      </c>
      <c r="N4" s="11">
        <v>0.0</v>
      </c>
      <c r="O4" s="11">
        <v>0.0</v>
      </c>
      <c r="P4" s="11">
        <v>0.0</v>
      </c>
      <c r="Q4" s="11">
        <v>0.0</v>
      </c>
      <c r="R4" s="11">
        <v>0.0</v>
      </c>
      <c r="S4" s="11">
        <v>0.0</v>
      </c>
      <c r="T4" s="11">
        <v>0.0</v>
      </c>
      <c r="U4" s="11">
        <v>0.0</v>
      </c>
      <c r="V4" s="11">
        <v>0.0</v>
      </c>
      <c r="W4" s="11">
        <v>0.0</v>
      </c>
      <c r="X4" s="11">
        <v>0.0</v>
      </c>
      <c r="Y4" s="11">
        <v>0.0</v>
      </c>
    </row>
    <row r="5">
      <c r="A5" s="5"/>
      <c r="B5" s="5"/>
      <c r="C5" s="5"/>
      <c r="D5" s="5"/>
      <c r="E5" s="5"/>
      <c r="F5" s="5"/>
      <c r="G5" s="5"/>
      <c r="H5" s="5"/>
      <c r="I5" s="5"/>
      <c r="J5" s="5"/>
      <c r="K5" s="5"/>
      <c r="L5" s="5"/>
      <c r="M5" s="5"/>
      <c r="N5" s="5"/>
      <c r="O5" s="5"/>
      <c r="P5" s="5"/>
      <c r="Q5" s="5"/>
      <c r="R5" s="5"/>
      <c r="S5" s="5"/>
      <c r="T5" s="5"/>
      <c r="U5" s="5"/>
      <c r="V5" s="5"/>
      <c r="W5" s="5"/>
      <c r="X5" s="5"/>
      <c r="Y5" s="5"/>
    </row>
    <row r="6">
      <c r="A6" s="7" t="s">
        <v>139</v>
      </c>
      <c r="B6" s="5"/>
      <c r="C6" s="5"/>
      <c r="D6" s="5"/>
      <c r="E6" s="5"/>
      <c r="F6" s="5"/>
      <c r="G6" s="5"/>
      <c r="H6" s="5"/>
      <c r="I6" s="5"/>
      <c r="J6" s="5"/>
      <c r="K6" s="5"/>
      <c r="L6" s="5"/>
      <c r="M6" s="5"/>
      <c r="N6" s="5"/>
      <c r="O6" s="5"/>
      <c r="P6" s="5"/>
      <c r="Q6" s="5"/>
      <c r="R6" s="5"/>
      <c r="S6" s="5"/>
      <c r="T6" s="5"/>
      <c r="U6" s="5"/>
      <c r="V6" s="5"/>
      <c r="W6" s="5"/>
      <c r="X6" s="5"/>
      <c r="Y6" s="5"/>
    </row>
    <row r="7">
      <c r="A7" s="5" t="s">
        <v>140</v>
      </c>
      <c r="B7" s="11">
        <v>0.0</v>
      </c>
      <c r="C7" s="11">
        <f t="shared" ref="C7:Y7" si="1">B9</f>
        <v>72302</v>
      </c>
      <c r="D7" s="11">
        <f t="shared" si="1"/>
        <v>72302</v>
      </c>
      <c r="E7" s="11">
        <f t="shared" si="1"/>
        <v>72302</v>
      </c>
      <c r="F7" s="11">
        <f t="shared" si="1"/>
        <v>72302</v>
      </c>
      <c r="G7" s="11">
        <f t="shared" si="1"/>
        <v>72302</v>
      </c>
      <c r="H7" s="11">
        <f t="shared" si="1"/>
        <v>72302</v>
      </c>
      <c r="I7" s="11">
        <f t="shared" si="1"/>
        <v>72302</v>
      </c>
      <c r="J7" s="11">
        <f t="shared" si="1"/>
        <v>72302</v>
      </c>
      <c r="K7" s="11">
        <f t="shared" si="1"/>
        <v>72302</v>
      </c>
      <c r="L7" s="11">
        <f t="shared" si="1"/>
        <v>72302</v>
      </c>
      <c r="M7" s="11">
        <f t="shared" si="1"/>
        <v>72302</v>
      </c>
      <c r="N7" s="11">
        <f t="shared" si="1"/>
        <v>72302</v>
      </c>
      <c r="O7" s="11">
        <f t="shared" si="1"/>
        <v>72302</v>
      </c>
      <c r="P7" s="11">
        <f t="shared" si="1"/>
        <v>72302</v>
      </c>
      <c r="Q7" s="11">
        <f t="shared" si="1"/>
        <v>72302</v>
      </c>
      <c r="R7" s="11">
        <f t="shared" si="1"/>
        <v>72302</v>
      </c>
      <c r="S7" s="11">
        <f t="shared" si="1"/>
        <v>72302</v>
      </c>
      <c r="T7" s="11">
        <f t="shared" si="1"/>
        <v>72302</v>
      </c>
      <c r="U7" s="11">
        <f t="shared" si="1"/>
        <v>72302</v>
      </c>
      <c r="V7" s="11">
        <f t="shared" si="1"/>
        <v>72302</v>
      </c>
      <c r="W7" s="11">
        <f t="shared" si="1"/>
        <v>72302</v>
      </c>
      <c r="X7" s="11">
        <f t="shared" si="1"/>
        <v>72302</v>
      </c>
      <c r="Y7" s="11">
        <f t="shared" si="1"/>
        <v>72302</v>
      </c>
    </row>
    <row r="8">
      <c r="A8" s="5" t="s">
        <v>141</v>
      </c>
      <c r="B8" s="11">
        <f t="shared" ref="B8:Y8" si="2">B4</f>
        <v>72302</v>
      </c>
      <c r="C8" s="11">
        <f t="shared" si="2"/>
        <v>0</v>
      </c>
      <c r="D8" s="11">
        <f t="shared" si="2"/>
        <v>0</v>
      </c>
      <c r="E8" s="11">
        <f t="shared" si="2"/>
        <v>0</v>
      </c>
      <c r="F8" s="11">
        <f t="shared" si="2"/>
        <v>0</v>
      </c>
      <c r="G8" s="11">
        <f t="shared" si="2"/>
        <v>0</v>
      </c>
      <c r="H8" s="5" t="str">
        <f t="shared" si="2"/>
        <v/>
      </c>
      <c r="I8" s="11">
        <f t="shared" si="2"/>
        <v>0</v>
      </c>
      <c r="J8" s="11">
        <f t="shared" si="2"/>
        <v>0</v>
      </c>
      <c r="K8" s="11">
        <f t="shared" si="2"/>
        <v>0</v>
      </c>
      <c r="L8" s="11">
        <f t="shared" si="2"/>
        <v>0</v>
      </c>
      <c r="M8" s="11">
        <f t="shared" si="2"/>
        <v>0</v>
      </c>
      <c r="N8" s="11">
        <f t="shared" si="2"/>
        <v>0</v>
      </c>
      <c r="O8" s="11">
        <f t="shared" si="2"/>
        <v>0</v>
      </c>
      <c r="P8" s="11">
        <f t="shared" si="2"/>
        <v>0</v>
      </c>
      <c r="Q8" s="11">
        <f t="shared" si="2"/>
        <v>0</v>
      </c>
      <c r="R8" s="11">
        <f t="shared" si="2"/>
        <v>0</v>
      </c>
      <c r="S8" s="11">
        <f t="shared" si="2"/>
        <v>0</v>
      </c>
      <c r="T8" s="11">
        <f t="shared" si="2"/>
        <v>0</v>
      </c>
      <c r="U8" s="11">
        <f t="shared" si="2"/>
        <v>0</v>
      </c>
      <c r="V8" s="11">
        <f t="shared" si="2"/>
        <v>0</v>
      </c>
      <c r="W8" s="11">
        <f t="shared" si="2"/>
        <v>0</v>
      </c>
      <c r="X8" s="11">
        <f t="shared" si="2"/>
        <v>0</v>
      </c>
      <c r="Y8" s="11">
        <f t="shared" si="2"/>
        <v>0</v>
      </c>
    </row>
    <row r="9">
      <c r="A9" s="5" t="s">
        <v>142</v>
      </c>
      <c r="B9" s="11">
        <f t="shared" ref="B9:Y9" si="3">B7+B8</f>
        <v>72302</v>
      </c>
      <c r="C9" s="11">
        <f t="shared" si="3"/>
        <v>72302</v>
      </c>
      <c r="D9" s="11">
        <f t="shared" si="3"/>
        <v>72302</v>
      </c>
      <c r="E9" s="11">
        <f t="shared" si="3"/>
        <v>72302</v>
      </c>
      <c r="F9" s="11">
        <f t="shared" si="3"/>
        <v>72302</v>
      </c>
      <c r="G9" s="11">
        <f t="shared" si="3"/>
        <v>72302</v>
      </c>
      <c r="H9" s="11">
        <f t="shared" si="3"/>
        <v>72302</v>
      </c>
      <c r="I9" s="11">
        <f t="shared" si="3"/>
        <v>72302</v>
      </c>
      <c r="J9" s="11">
        <f t="shared" si="3"/>
        <v>72302</v>
      </c>
      <c r="K9" s="11">
        <f t="shared" si="3"/>
        <v>72302</v>
      </c>
      <c r="L9" s="11">
        <f t="shared" si="3"/>
        <v>72302</v>
      </c>
      <c r="M9" s="11">
        <f t="shared" si="3"/>
        <v>72302</v>
      </c>
      <c r="N9" s="11">
        <f t="shared" si="3"/>
        <v>72302</v>
      </c>
      <c r="O9" s="11">
        <f t="shared" si="3"/>
        <v>72302</v>
      </c>
      <c r="P9" s="11">
        <f t="shared" si="3"/>
        <v>72302</v>
      </c>
      <c r="Q9" s="11">
        <f t="shared" si="3"/>
        <v>72302</v>
      </c>
      <c r="R9" s="11">
        <f t="shared" si="3"/>
        <v>72302</v>
      </c>
      <c r="S9" s="11">
        <f t="shared" si="3"/>
        <v>72302</v>
      </c>
      <c r="T9" s="11">
        <f t="shared" si="3"/>
        <v>72302</v>
      </c>
      <c r="U9" s="11">
        <f t="shared" si="3"/>
        <v>72302</v>
      </c>
      <c r="V9" s="11">
        <f t="shared" si="3"/>
        <v>72302</v>
      </c>
      <c r="W9" s="11">
        <f t="shared" si="3"/>
        <v>72302</v>
      </c>
      <c r="X9" s="11">
        <f t="shared" si="3"/>
        <v>72302</v>
      </c>
      <c r="Y9" s="11">
        <f t="shared" si="3"/>
        <v>72302</v>
      </c>
    </row>
    <row r="10">
      <c r="A10" s="5"/>
      <c r="B10" s="5"/>
      <c r="C10" s="5"/>
      <c r="D10" s="5"/>
      <c r="E10" s="5"/>
      <c r="F10" s="5"/>
      <c r="G10" s="5"/>
      <c r="H10" s="5"/>
      <c r="I10" s="5"/>
      <c r="J10" s="5"/>
      <c r="K10" s="5"/>
      <c r="L10" s="5"/>
      <c r="M10" s="5"/>
      <c r="N10" s="5"/>
      <c r="O10" s="5"/>
      <c r="P10" s="5"/>
      <c r="Q10" s="5"/>
      <c r="R10" s="5"/>
      <c r="S10" s="5"/>
      <c r="T10" s="5"/>
      <c r="U10" s="5"/>
      <c r="V10" s="5"/>
      <c r="W10" s="5"/>
      <c r="X10" s="5"/>
      <c r="Y10" s="5"/>
    </row>
    <row r="11">
      <c r="A11" s="7" t="s">
        <v>143</v>
      </c>
      <c r="B11" s="5"/>
      <c r="C11" s="5"/>
      <c r="D11" s="5"/>
      <c r="E11" s="5"/>
      <c r="F11" s="5"/>
      <c r="G11" s="5"/>
      <c r="H11" s="5"/>
      <c r="I11" s="5"/>
      <c r="J11" s="5"/>
      <c r="K11" s="5"/>
      <c r="L11" s="5"/>
      <c r="M11" s="5"/>
      <c r="N11" s="5"/>
      <c r="O11" s="5"/>
      <c r="P11" s="5"/>
      <c r="Q11" s="5"/>
      <c r="R11" s="5"/>
      <c r="S11" s="5"/>
      <c r="T11" s="5"/>
      <c r="U11" s="5"/>
      <c r="V11" s="5"/>
      <c r="W11" s="5"/>
      <c r="X11" s="5"/>
      <c r="Y11" s="5"/>
    </row>
    <row r="12">
      <c r="A12" s="5" t="s">
        <v>128</v>
      </c>
      <c r="B12" s="11">
        <v>0.0</v>
      </c>
      <c r="C12" s="11">
        <f t="shared" ref="C12:Y12" si="4">B14</f>
        <v>1192983</v>
      </c>
      <c r="D12" s="11">
        <f t="shared" si="4"/>
        <v>1192983</v>
      </c>
      <c r="E12" s="11">
        <f t="shared" si="4"/>
        <v>1192983</v>
      </c>
      <c r="F12" s="11">
        <f t="shared" si="4"/>
        <v>1192983</v>
      </c>
      <c r="G12" s="11">
        <f t="shared" si="4"/>
        <v>1192983</v>
      </c>
      <c r="H12" s="11">
        <f t="shared" si="4"/>
        <v>1192983</v>
      </c>
      <c r="I12" s="11">
        <f t="shared" si="4"/>
        <v>1192983</v>
      </c>
      <c r="J12" s="11">
        <f t="shared" si="4"/>
        <v>1192983</v>
      </c>
      <c r="K12" s="11">
        <f t="shared" si="4"/>
        <v>1192983</v>
      </c>
      <c r="L12" s="11">
        <f t="shared" si="4"/>
        <v>1192983</v>
      </c>
      <c r="M12" s="11">
        <f t="shared" si="4"/>
        <v>1192983</v>
      </c>
      <c r="N12" s="11">
        <f t="shared" si="4"/>
        <v>1192983</v>
      </c>
      <c r="O12" s="11">
        <f t="shared" si="4"/>
        <v>1192983</v>
      </c>
      <c r="P12" s="11">
        <f t="shared" si="4"/>
        <v>1192983</v>
      </c>
      <c r="Q12" s="11">
        <f t="shared" si="4"/>
        <v>1192983</v>
      </c>
      <c r="R12" s="11">
        <f t="shared" si="4"/>
        <v>1192983</v>
      </c>
      <c r="S12" s="11">
        <f t="shared" si="4"/>
        <v>1192983</v>
      </c>
      <c r="T12" s="11">
        <f t="shared" si="4"/>
        <v>1192983</v>
      </c>
      <c r="U12" s="11">
        <f t="shared" si="4"/>
        <v>1192983</v>
      </c>
      <c r="V12" s="11">
        <f t="shared" si="4"/>
        <v>1192983</v>
      </c>
      <c r="W12" s="11">
        <f t="shared" si="4"/>
        <v>1192983</v>
      </c>
      <c r="X12" s="11">
        <f t="shared" si="4"/>
        <v>1192983</v>
      </c>
      <c r="Y12" s="11">
        <f t="shared" si="4"/>
        <v>1192983</v>
      </c>
    </row>
    <row r="13">
      <c r="A13" s="5" t="s">
        <v>144</v>
      </c>
      <c r="B13" s="11">
        <f t="shared" ref="B13:Y13" si="5">B3*B4</f>
        <v>1192983</v>
      </c>
      <c r="C13" s="11">
        <f t="shared" si="5"/>
        <v>0</v>
      </c>
      <c r="D13" s="11">
        <f t="shared" si="5"/>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1">
        <f t="shared" si="5"/>
        <v>0</v>
      </c>
      <c r="O13" s="11">
        <f t="shared" si="5"/>
        <v>0</v>
      </c>
      <c r="P13" s="11">
        <f t="shared" si="5"/>
        <v>0</v>
      </c>
      <c r="Q13" s="11">
        <f t="shared" si="5"/>
        <v>0</v>
      </c>
      <c r="R13" s="11">
        <f t="shared" si="5"/>
        <v>0</v>
      </c>
      <c r="S13" s="11">
        <f t="shared" si="5"/>
        <v>0</v>
      </c>
      <c r="T13" s="11">
        <f t="shared" si="5"/>
        <v>0</v>
      </c>
      <c r="U13" s="11">
        <f t="shared" si="5"/>
        <v>0</v>
      </c>
      <c r="V13" s="11">
        <f t="shared" si="5"/>
        <v>0</v>
      </c>
      <c r="W13" s="11">
        <f t="shared" si="5"/>
        <v>0</v>
      </c>
      <c r="X13" s="11">
        <f t="shared" si="5"/>
        <v>0</v>
      </c>
      <c r="Y13" s="11">
        <f t="shared" si="5"/>
        <v>0</v>
      </c>
    </row>
    <row r="14">
      <c r="A14" s="5" t="s">
        <v>145</v>
      </c>
      <c r="B14" s="11">
        <f t="shared" ref="B14:Y14" si="6">B12+B13</f>
        <v>1192983</v>
      </c>
      <c r="C14" s="11">
        <f t="shared" si="6"/>
        <v>1192983</v>
      </c>
      <c r="D14" s="11">
        <f t="shared" si="6"/>
        <v>1192983</v>
      </c>
      <c r="E14" s="11">
        <f t="shared" si="6"/>
        <v>1192983</v>
      </c>
      <c r="F14" s="11">
        <f t="shared" si="6"/>
        <v>1192983</v>
      </c>
      <c r="G14" s="11">
        <f t="shared" si="6"/>
        <v>1192983</v>
      </c>
      <c r="H14" s="11">
        <f t="shared" si="6"/>
        <v>1192983</v>
      </c>
      <c r="I14" s="11">
        <f t="shared" si="6"/>
        <v>1192983</v>
      </c>
      <c r="J14" s="11">
        <f t="shared" si="6"/>
        <v>1192983</v>
      </c>
      <c r="K14" s="11">
        <f t="shared" si="6"/>
        <v>1192983</v>
      </c>
      <c r="L14" s="11">
        <f t="shared" si="6"/>
        <v>1192983</v>
      </c>
      <c r="M14" s="11">
        <f t="shared" si="6"/>
        <v>1192983</v>
      </c>
      <c r="N14" s="11">
        <f t="shared" si="6"/>
        <v>1192983</v>
      </c>
      <c r="O14" s="11">
        <f t="shared" si="6"/>
        <v>1192983</v>
      </c>
      <c r="P14" s="11">
        <f t="shared" si="6"/>
        <v>1192983</v>
      </c>
      <c r="Q14" s="11">
        <f t="shared" si="6"/>
        <v>1192983</v>
      </c>
      <c r="R14" s="11">
        <f t="shared" si="6"/>
        <v>1192983</v>
      </c>
      <c r="S14" s="11">
        <f t="shared" si="6"/>
        <v>1192983</v>
      </c>
      <c r="T14" s="11">
        <f t="shared" si="6"/>
        <v>1192983</v>
      </c>
      <c r="U14" s="11">
        <f t="shared" si="6"/>
        <v>1192983</v>
      </c>
      <c r="V14" s="11">
        <f t="shared" si="6"/>
        <v>1192983</v>
      </c>
      <c r="W14" s="11">
        <f t="shared" si="6"/>
        <v>1192983</v>
      </c>
      <c r="X14" s="11">
        <f t="shared" si="6"/>
        <v>1192983</v>
      </c>
      <c r="Y14" s="11">
        <f t="shared" si="6"/>
        <v>1192983</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7" t="s">
        <v>146</v>
      </c>
      <c r="B16" s="11">
        <v>0.0</v>
      </c>
      <c r="C16" s="11">
        <v>0.0</v>
      </c>
      <c r="D16" s="11">
        <v>0.0</v>
      </c>
      <c r="E16" s="11">
        <v>0.0</v>
      </c>
      <c r="F16" s="11">
        <f>Assumptions!B23</f>
        <v>13.5</v>
      </c>
      <c r="G16" s="11">
        <v>0.0</v>
      </c>
      <c r="H16" s="11">
        <v>0.0</v>
      </c>
      <c r="I16" s="9">
        <v>0.0</v>
      </c>
      <c r="J16" s="11">
        <f>Assumptions!C23</f>
        <v>15.5</v>
      </c>
      <c r="K16" s="11">
        <v>0.0</v>
      </c>
      <c r="L16" s="11">
        <v>0.0</v>
      </c>
      <c r="M16" s="11">
        <v>0.0</v>
      </c>
      <c r="N16" s="11">
        <v>0.0</v>
      </c>
      <c r="O16" s="11">
        <v>0.0</v>
      </c>
      <c r="P16" s="11">
        <v>0.0</v>
      </c>
      <c r="Q16" s="9">
        <v>0.0</v>
      </c>
      <c r="R16" s="11">
        <v>0.0</v>
      </c>
      <c r="S16" s="11">
        <v>0.0</v>
      </c>
      <c r="T16" s="11">
        <v>0.0</v>
      </c>
      <c r="U16" s="11">
        <v>0.0</v>
      </c>
      <c r="V16" s="11">
        <v>0.0</v>
      </c>
      <c r="W16" s="11">
        <v>0.0</v>
      </c>
      <c r="X16" s="11">
        <v>0.0</v>
      </c>
      <c r="Y16" s="9">
        <v>0.0</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147</v>
      </c>
      <c r="B18" s="11">
        <f t="shared" ref="B18:Y18" si="7">B16*B9</f>
        <v>0</v>
      </c>
      <c r="C18" s="11">
        <f t="shared" si="7"/>
        <v>0</v>
      </c>
      <c r="D18" s="11">
        <f t="shared" si="7"/>
        <v>0</v>
      </c>
      <c r="E18" s="11">
        <f t="shared" si="7"/>
        <v>0</v>
      </c>
      <c r="F18" s="11">
        <f t="shared" si="7"/>
        <v>976077</v>
      </c>
      <c r="G18" s="11">
        <f t="shared" si="7"/>
        <v>0</v>
      </c>
      <c r="H18" s="11">
        <f t="shared" si="7"/>
        <v>0</v>
      </c>
      <c r="I18" s="11">
        <f t="shared" si="7"/>
        <v>0</v>
      </c>
      <c r="J18" s="11">
        <f t="shared" si="7"/>
        <v>1120681</v>
      </c>
      <c r="K18" s="11">
        <f t="shared" si="7"/>
        <v>0</v>
      </c>
      <c r="L18" s="11">
        <f t="shared" si="7"/>
        <v>0</v>
      </c>
      <c r="M18" s="11">
        <f t="shared" si="7"/>
        <v>0</v>
      </c>
      <c r="N18" s="11">
        <f t="shared" si="7"/>
        <v>0</v>
      </c>
      <c r="O18" s="11">
        <f t="shared" si="7"/>
        <v>0</v>
      </c>
      <c r="P18" s="11">
        <f t="shared" si="7"/>
        <v>0</v>
      </c>
      <c r="Q18" s="11">
        <f t="shared" si="7"/>
        <v>0</v>
      </c>
      <c r="R18" s="11">
        <f t="shared" si="7"/>
        <v>0</v>
      </c>
      <c r="S18" s="11">
        <f t="shared" si="7"/>
        <v>0</v>
      </c>
      <c r="T18" s="11">
        <f t="shared" si="7"/>
        <v>0</v>
      </c>
      <c r="U18" s="11">
        <f t="shared" si="7"/>
        <v>0</v>
      </c>
      <c r="V18" s="11">
        <f t="shared" si="7"/>
        <v>0</v>
      </c>
      <c r="W18" s="11">
        <f t="shared" si="7"/>
        <v>0</v>
      </c>
      <c r="X18" s="11">
        <f t="shared" si="7"/>
        <v>0</v>
      </c>
      <c r="Y18" s="11">
        <f t="shared" si="7"/>
        <v>0</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c r="B20" s="5"/>
      <c r="C20" s="5"/>
      <c r="D20" s="5"/>
      <c r="E20" s="5"/>
      <c r="F20" s="5"/>
      <c r="G20" s="5"/>
      <c r="H20" s="5"/>
      <c r="I20" s="5"/>
      <c r="J20" s="5"/>
      <c r="K20" s="5"/>
      <c r="L20" s="5"/>
      <c r="M20" s="5"/>
      <c r="N20" s="5"/>
      <c r="O20" s="5"/>
      <c r="P20" s="5"/>
      <c r="Q20" s="5"/>
      <c r="R20" s="5"/>
      <c r="S20" s="5"/>
      <c r="T20" s="5"/>
      <c r="U20" s="5"/>
      <c r="V20" s="5"/>
      <c r="W20" s="5"/>
      <c r="X20" s="5"/>
      <c r="Y20"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5" width="7.25"/>
  </cols>
  <sheetData>
    <row r="1">
      <c r="A1" s="21"/>
      <c r="B1" s="22" t="s">
        <v>74</v>
      </c>
      <c r="C1" s="22" t="s">
        <v>75</v>
      </c>
      <c r="D1" s="22" t="s">
        <v>76</v>
      </c>
      <c r="E1" s="22" t="s">
        <v>77</v>
      </c>
      <c r="F1" s="22" t="s">
        <v>78</v>
      </c>
      <c r="G1" s="22" t="s">
        <v>79</v>
      </c>
      <c r="H1" s="22" t="s">
        <v>80</v>
      </c>
      <c r="I1" s="22" t="s">
        <v>81</v>
      </c>
      <c r="J1" s="22" t="s">
        <v>82</v>
      </c>
      <c r="K1" s="22" t="s">
        <v>83</v>
      </c>
      <c r="L1" s="22" t="s">
        <v>84</v>
      </c>
      <c r="M1" s="22" t="s">
        <v>85</v>
      </c>
      <c r="N1" s="22" t="s">
        <v>86</v>
      </c>
      <c r="O1" s="22" t="s">
        <v>87</v>
      </c>
      <c r="P1" s="22" t="s">
        <v>88</v>
      </c>
      <c r="Q1" s="22" t="s">
        <v>89</v>
      </c>
      <c r="R1" s="22" t="s">
        <v>90</v>
      </c>
      <c r="S1" s="22" t="s">
        <v>91</v>
      </c>
      <c r="T1" s="22" t="s">
        <v>92</v>
      </c>
      <c r="U1" s="22" t="s">
        <v>93</v>
      </c>
      <c r="V1" s="22" t="s">
        <v>94</v>
      </c>
      <c r="W1" s="22" t="s">
        <v>95</v>
      </c>
      <c r="X1" s="22" t="s">
        <v>96</v>
      </c>
      <c r="Y1" s="22" t="s">
        <v>97</v>
      </c>
    </row>
    <row r="2">
      <c r="A2" s="23" t="s">
        <v>148</v>
      </c>
      <c r="B2" s="24"/>
      <c r="C2" s="24"/>
      <c r="D2" s="24"/>
      <c r="E2" s="24"/>
      <c r="F2" s="24"/>
      <c r="G2" s="24"/>
      <c r="H2" s="24"/>
      <c r="I2" s="24"/>
      <c r="J2" s="24"/>
      <c r="K2" s="24"/>
      <c r="L2" s="24"/>
      <c r="M2" s="24"/>
      <c r="N2" s="24"/>
      <c r="O2" s="24"/>
      <c r="P2" s="24"/>
      <c r="Q2" s="24"/>
      <c r="R2" s="24"/>
      <c r="S2" s="24"/>
      <c r="T2" s="24"/>
      <c r="U2" s="24"/>
      <c r="V2" s="24"/>
      <c r="W2" s="24"/>
      <c r="X2" s="24"/>
      <c r="Y2" s="24"/>
    </row>
    <row r="3">
      <c r="A3" s="23" t="s">
        <v>128</v>
      </c>
      <c r="B3" s="24"/>
      <c r="C3" s="24"/>
      <c r="D3" s="24"/>
      <c r="E3" s="24"/>
      <c r="F3" s="24"/>
      <c r="G3" s="24"/>
      <c r="H3" s="24"/>
      <c r="I3" s="24"/>
      <c r="J3" s="24"/>
      <c r="K3" s="24"/>
      <c r="L3" s="24"/>
      <c r="M3" s="24"/>
      <c r="N3" s="24"/>
      <c r="O3" s="24"/>
      <c r="P3" s="24"/>
      <c r="Q3" s="24"/>
      <c r="R3" s="24"/>
      <c r="S3" s="24"/>
      <c r="T3" s="24"/>
      <c r="U3" s="24"/>
      <c r="V3" s="24"/>
      <c r="W3" s="24"/>
      <c r="X3" s="24"/>
      <c r="Y3" s="24"/>
    </row>
    <row r="4">
      <c r="A4" s="24" t="str">
        <f>Assumptions!A26</f>
        <v>12-month term loan-ICICI</v>
      </c>
      <c r="B4" s="18">
        <v>0.0</v>
      </c>
      <c r="C4" s="18">
        <f t="shared" ref="C4:Y4" si="1">B22</f>
        <v>1050000</v>
      </c>
      <c r="D4" s="18">
        <f t="shared" si="1"/>
        <v>1050000</v>
      </c>
      <c r="E4" s="18">
        <f t="shared" si="1"/>
        <v>1050000</v>
      </c>
      <c r="F4" s="18">
        <f t="shared" si="1"/>
        <v>1050000</v>
      </c>
      <c r="G4" s="18">
        <f t="shared" si="1"/>
        <v>1050000</v>
      </c>
      <c r="H4" s="18">
        <f t="shared" si="1"/>
        <v>1050000</v>
      </c>
      <c r="I4" s="18">
        <f t="shared" si="1"/>
        <v>1050000</v>
      </c>
      <c r="J4" s="18">
        <f t="shared" si="1"/>
        <v>1050000</v>
      </c>
      <c r="K4" s="18">
        <f t="shared" si="1"/>
        <v>1050000</v>
      </c>
      <c r="L4" s="18">
        <f t="shared" si="1"/>
        <v>1050000</v>
      </c>
      <c r="M4" s="18">
        <f t="shared" si="1"/>
        <v>1050000</v>
      </c>
      <c r="N4" s="18">
        <f t="shared" si="1"/>
        <v>1050000</v>
      </c>
      <c r="O4" s="18">
        <f t="shared" si="1"/>
        <v>0</v>
      </c>
      <c r="P4" s="18">
        <f t="shared" si="1"/>
        <v>0</v>
      </c>
      <c r="Q4" s="18">
        <f t="shared" si="1"/>
        <v>0</v>
      </c>
      <c r="R4" s="18">
        <f t="shared" si="1"/>
        <v>0</v>
      </c>
      <c r="S4" s="18">
        <f t="shared" si="1"/>
        <v>0</v>
      </c>
      <c r="T4" s="18">
        <f t="shared" si="1"/>
        <v>0</v>
      </c>
      <c r="U4" s="18">
        <f t="shared" si="1"/>
        <v>0</v>
      </c>
      <c r="V4" s="18">
        <f t="shared" si="1"/>
        <v>0</v>
      </c>
      <c r="W4" s="18">
        <f t="shared" si="1"/>
        <v>0</v>
      </c>
      <c r="X4" s="18">
        <f t="shared" si="1"/>
        <v>0</v>
      </c>
      <c r="Y4" s="18">
        <f t="shared" si="1"/>
        <v>0</v>
      </c>
    </row>
    <row r="5">
      <c r="A5" s="24" t="str">
        <f>Assumptions!A27</f>
        <v>14-month term loan-SBI</v>
      </c>
      <c r="B5" s="18">
        <v>0.0</v>
      </c>
      <c r="C5" s="18">
        <f t="shared" ref="C5:Y5" si="2">B23</f>
        <v>0</v>
      </c>
      <c r="D5" s="18">
        <f t="shared" si="2"/>
        <v>0</v>
      </c>
      <c r="E5" s="18">
        <f t="shared" si="2"/>
        <v>0</v>
      </c>
      <c r="F5" s="18">
        <f t="shared" si="2"/>
        <v>0</v>
      </c>
      <c r="G5" s="18">
        <f t="shared" si="2"/>
        <v>500000</v>
      </c>
      <c r="H5" s="18">
        <f t="shared" si="2"/>
        <v>500000</v>
      </c>
      <c r="I5" s="18">
        <f t="shared" si="2"/>
        <v>500000</v>
      </c>
      <c r="J5" s="18">
        <f t="shared" si="2"/>
        <v>500000</v>
      </c>
      <c r="K5" s="18">
        <f t="shared" si="2"/>
        <v>500000</v>
      </c>
      <c r="L5" s="18">
        <f t="shared" si="2"/>
        <v>500000</v>
      </c>
      <c r="M5" s="18">
        <f t="shared" si="2"/>
        <v>500000</v>
      </c>
      <c r="N5" s="18">
        <f t="shared" si="2"/>
        <v>500000</v>
      </c>
      <c r="O5" s="18">
        <f t="shared" si="2"/>
        <v>500000</v>
      </c>
      <c r="P5" s="18">
        <f t="shared" si="2"/>
        <v>500000</v>
      </c>
      <c r="Q5" s="18">
        <f t="shared" si="2"/>
        <v>500000</v>
      </c>
      <c r="R5" s="18">
        <f t="shared" si="2"/>
        <v>500000</v>
      </c>
      <c r="S5" s="18">
        <f t="shared" si="2"/>
        <v>500000</v>
      </c>
      <c r="T5" s="18">
        <f t="shared" si="2"/>
        <v>500000</v>
      </c>
      <c r="U5" s="18">
        <f t="shared" si="2"/>
        <v>0</v>
      </c>
      <c r="V5" s="18">
        <f t="shared" si="2"/>
        <v>0</v>
      </c>
      <c r="W5" s="18">
        <f t="shared" si="2"/>
        <v>0</v>
      </c>
      <c r="X5" s="18">
        <f t="shared" si="2"/>
        <v>0</v>
      </c>
      <c r="Y5" s="18">
        <f t="shared" si="2"/>
        <v>0</v>
      </c>
    </row>
    <row r="6">
      <c r="A6" s="24"/>
      <c r="B6" s="24"/>
      <c r="C6" s="24"/>
      <c r="D6" s="24"/>
      <c r="E6" s="24"/>
      <c r="F6" s="24"/>
      <c r="G6" s="24"/>
      <c r="H6" s="24"/>
      <c r="I6" s="24"/>
      <c r="J6" s="24"/>
      <c r="K6" s="24"/>
      <c r="L6" s="24"/>
      <c r="M6" s="24"/>
      <c r="N6" s="24"/>
      <c r="O6" s="24"/>
      <c r="P6" s="24"/>
      <c r="Q6" s="24"/>
      <c r="R6" s="24"/>
      <c r="S6" s="24"/>
      <c r="T6" s="24"/>
      <c r="U6" s="24"/>
      <c r="V6" s="24"/>
      <c r="W6" s="24"/>
      <c r="X6" s="24"/>
      <c r="Y6" s="24"/>
    </row>
    <row r="7">
      <c r="A7" s="23" t="s">
        <v>101</v>
      </c>
      <c r="B7" s="18">
        <f t="shared" ref="B7:Y7" si="3">SUM(B4:B6)</f>
        <v>0</v>
      </c>
      <c r="C7" s="18">
        <f t="shared" si="3"/>
        <v>1050000</v>
      </c>
      <c r="D7" s="18">
        <f t="shared" si="3"/>
        <v>1050000</v>
      </c>
      <c r="E7" s="18">
        <f t="shared" si="3"/>
        <v>1050000</v>
      </c>
      <c r="F7" s="18">
        <f t="shared" si="3"/>
        <v>1050000</v>
      </c>
      <c r="G7" s="18">
        <f t="shared" si="3"/>
        <v>1550000</v>
      </c>
      <c r="H7" s="18">
        <f t="shared" si="3"/>
        <v>1550000</v>
      </c>
      <c r="I7" s="18">
        <f t="shared" si="3"/>
        <v>1550000</v>
      </c>
      <c r="J7" s="18">
        <f t="shared" si="3"/>
        <v>1550000</v>
      </c>
      <c r="K7" s="18">
        <f t="shared" si="3"/>
        <v>1550000</v>
      </c>
      <c r="L7" s="18">
        <f t="shared" si="3"/>
        <v>1550000</v>
      </c>
      <c r="M7" s="18">
        <f t="shared" si="3"/>
        <v>1550000</v>
      </c>
      <c r="N7" s="18">
        <f t="shared" si="3"/>
        <v>1550000</v>
      </c>
      <c r="O7" s="18">
        <f t="shared" si="3"/>
        <v>500000</v>
      </c>
      <c r="P7" s="18">
        <f t="shared" si="3"/>
        <v>500000</v>
      </c>
      <c r="Q7" s="18">
        <f t="shared" si="3"/>
        <v>500000</v>
      </c>
      <c r="R7" s="18">
        <f t="shared" si="3"/>
        <v>500000</v>
      </c>
      <c r="S7" s="18">
        <f t="shared" si="3"/>
        <v>500000</v>
      </c>
      <c r="T7" s="18">
        <f t="shared" si="3"/>
        <v>500000</v>
      </c>
      <c r="U7" s="18">
        <f t="shared" si="3"/>
        <v>0</v>
      </c>
      <c r="V7" s="18">
        <f t="shared" si="3"/>
        <v>0</v>
      </c>
      <c r="W7" s="18">
        <f t="shared" si="3"/>
        <v>0</v>
      </c>
      <c r="X7" s="18">
        <f t="shared" si="3"/>
        <v>0</v>
      </c>
      <c r="Y7" s="18">
        <f t="shared" si="3"/>
        <v>0</v>
      </c>
    </row>
    <row r="8">
      <c r="A8" s="24"/>
      <c r="B8" s="24"/>
      <c r="C8" s="24"/>
      <c r="D8" s="24"/>
      <c r="E8" s="24"/>
      <c r="F8" s="24"/>
      <c r="G8" s="24"/>
      <c r="H8" s="24"/>
      <c r="I8" s="24"/>
      <c r="J8" s="24"/>
      <c r="K8" s="24"/>
      <c r="L8" s="24"/>
      <c r="M8" s="24"/>
      <c r="N8" s="24"/>
      <c r="O8" s="24"/>
      <c r="P8" s="24"/>
      <c r="Q8" s="24"/>
      <c r="R8" s="24"/>
      <c r="S8" s="24"/>
      <c r="T8" s="24"/>
      <c r="U8" s="24"/>
      <c r="V8" s="24"/>
      <c r="W8" s="24"/>
      <c r="X8" s="24"/>
      <c r="Y8" s="24"/>
    </row>
    <row r="9">
      <c r="A9" s="23" t="s">
        <v>149</v>
      </c>
      <c r="B9" s="24"/>
      <c r="C9" s="24"/>
      <c r="D9" s="24"/>
      <c r="E9" s="24"/>
      <c r="F9" s="24"/>
      <c r="G9" s="24"/>
      <c r="H9" s="24"/>
      <c r="I9" s="24"/>
      <c r="J9" s="24"/>
      <c r="K9" s="24"/>
      <c r="L9" s="24"/>
      <c r="M9" s="24"/>
      <c r="N9" s="24"/>
      <c r="O9" s="24"/>
      <c r="P9" s="24"/>
      <c r="Q9" s="24"/>
      <c r="R9" s="24"/>
      <c r="S9" s="24"/>
      <c r="T9" s="24"/>
      <c r="U9" s="24"/>
      <c r="V9" s="24"/>
      <c r="W9" s="24"/>
      <c r="X9" s="24"/>
      <c r="Y9" s="24"/>
    </row>
    <row r="10">
      <c r="A10" s="24" t="str">
        <f t="shared" ref="A10:A12" si="4">A4</f>
        <v>12-month term loan-ICICI</v>
      </c>
      <c r="B10" s="18">
        <f>Assumptions!C26</f>
        <v>1050000</v>
      </c>
      <c r="C10" s="25">
        <v>0.0</v>
      </c>
      <c r="D10" s="18">
        <v>0.0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row>
    <row r="11">
      <c r="A11" s="24" t="str">
        <f t="shared" si="4"/>
        <v>14-month term loan-SBI</v>
      </c>
      <c r="B11" s="18">
        <v>0.0</v>
      </c>
      <c r="C11" s="18">
        <v>0.0</v>
      </c>
      <c r="D11" s="18">
        <v>0.0</v>
      </c>
      <c r="E11" s="18">
        <v>0.0</v>
      </c>
      <c r="F11" s="18">
        <f>Assumptions!C27</f>
        <v>500000</v>
      </c>
      <c r="G11" s="18">
        <v>0.0</v>
      </c>
      <c r="H11" s="18">
        <v>0.0</v>
      </c>
      <c r="I11" s="25">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row>
    <row r="12">
      <c r="A12" s="24" t="str">
        <f t="shared" si="4"/>
        <v/>
      </c>
      <c r="B12" s="24"/>
      <c r="C12" s="24"/>
      <c r="D12" s="24"/>
      <c r="E12" s="24"/>
      <c r="F12" s="24"/>
      <c r="G12" s="24"/>
      <c r="H12" s="24"/>
      <c r="I12" s="24"/>
      <c r="J12" s="24"/>
      <c r="K12" s="24"/>
      <c r="L12" s="24"/>
      <c r="M12" s="24"/>
      <c r="N12" s="24"/>
      <c r="O12" s="24"/>
      <c r="P12" s="24"/>
      <c r="Q12" s="24"/>
      <c r="R12" s="24"/>
      <c r="S12" s="24"/>
      <c r="T12" s="24"/>
      <c r="U12" s="24"/>
      <c r="V12" s="24"/>
      <c r="W12" s="24"/>
      <c r="X12" s="24"/>
      <c r="Y12" s="24"/>
    </row>
    <row r="13">
      <c r="A13" s="23" t="s">
        <v>101</v>
      </c>
      <c r="B13" s="18">
        <f t="shared" ref="B13:Y13" si="5">SUM(B10:B12)</f>
        <v>1050000</v>
      </c>
      <c r="C13" s="18">
        <f t="shared" si="5"/>
        <v>0</v>
      </c>
      <c r="D13" s="18">
        <f t="shared" si="5"/>
        <v>0</v>
      </c>
      <c r="E13" s="18">
        <f t="shared" si="5"/>
        <v>0</v>
      </c>
      <c r="F13" s="18">
        <f t="shared" si="5"/>
        <v>500000</v>
      </c>
      <c r="G13" s="18">
        <f t="shared" si="5"/>
        <v>0</v>
      </c>
      <c r="H13" s="18">
        <f t="shared" si="5"/>
        <v>0</v>
      </c>
      <c r="I13" s="18">
        <f t="shared" si="5"/>
        <v>0</v>
      </c>
      <c r="J13" s="18">
        <f t="shared" si="5"/>
        <v>0</v>
      </c>
      <c r="K13" s="18">
        <f t="shared" si="5"/>
        <v>0</v>
      </c>
      <c r="L13" s="18">
        <f t="shared" si="5"/>
        <v>0</v>
      </c>
      <c r="M13" s="18">
        <f t="shared" si="5"/>
        <v>0</v>
      </c>
      <c r="N13" s="18">
        <f t="shared" si="5"/>
        <v>0</v>
      </c>
      <c r="O13" s="18">
        <f t="shared" si="5"/>
        <v>0</v>
      </c>
      <c r="P13" s="18">
        <f t="shared" si="5"/>
        <v>0</v>
      </c>
      <c r="Q13" s="18">
        <f t="shared" si="5"/>
        <v>0</v>
      </c>
      <c r="R13" s="18">
        <f t="shared" si="5"/>
        <v>0</v>
      </c>
      <c r="S13" s="18">
        <f t="shared" si="5"/>
        <v>0</v>
      </c>
      <c r="T13" s="18">
        <f t="shared" si="5"/>
        <v>0</v>
      </c>
      <c r="U13" s="18">
        <f t="shared" si="5"/>
        <v>0</v>
      </c>
      <c r="V13" s="18">
        <f t="shared" si="5"/>
        <v>0</v>
      </c>
      <c r="W13" s="18">
        <f t="shared" si="5"/>
        <v>0</v>
      </c>
      <c r="X13" s="18">
        <f t="shared" si="5"/>
        <v>0</v>
      </c>
      <c r="Y13" s="18">
        <f t="shared" si="5"/>
        <v>0</v>
      </c>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row>
    <row r="15">
      <c r="A15" s="23" t="s">
        <v>150</v>
      </c>
      <c r="B15" s="24"/>
      <c r="C15" s="24"/>
      <c r="D15" s="24"/>
      <c r="E15" s="24"/>
      <c r="F15" s="24"/>
      <c r="G15" s="24"/>
      <c r="H15" s="24"/>
      <c r="I15" s="24"/>
      <c r="J15" s="24"/>
      <c r="K15" s="24"/>
      <c r="L15" s="24"/>
      <c r="M15" s="24"/>
      <c r="N15" s="24"/>
      <c r="O15" s="24"/>
      <c r="P15" s="24"/>
      <c r="Q15" s="24"/>
      <c r="R15" s="24"/>
      <c r="S15" s="24"/>
      <c r="T15" s="24"/>
      <c r="U15" s="24"/>
      <c r="V15" s="24"/>
      <c r="W15" s="24"/>
      <c r="X15" s="24"/>
      <c r="Y15" s="24"/>
    </row>
    <row r="16">
      <c r="A16" s="24" t="str">
        <f t="shared" ref="A16:A18" si="6">A10</f>
        <v>12-month term loan-ICICI</v>
      </c>
      <c r="B16" s="18">
        <v>0.0</v>
      </c>
      <c r="C16" s="18">
        <v>0.0</v>
      </c>
      <c r="D16" s="18">
        <v>0.0</v>
      </c>
      <c r="E16" s="18">
        <v>0.0</v>
      </c>
      <c r="F16" s="18">
        <v>0.0</v>
      </c>
      <c r="G16" s="18">
        <v>0.0</v>
      </c>
      <c r="H16" s="18">
        <v>0.0</v>
      </c>
      <c r="I16" s="18">
        <v>0.0</v>
      </c>
      <c r="J16" s="18">
        <v>0.0</v>
      </c>
      <c r="K16" s="18">
        <v>0.0</v>
      </c>
      <c r="L16" s="18">
        <v>0.0</v>
      </c>
      <c r="M16" s="18">
        <v>0.0</v>
      </c>
      <c r="N16" s="18">
        <f>Assumptions!C26</f>
        <v>1050000</v>
      </c>
      <c r="O16" s="18">
        <v>0.0</v>
      </c>
      <c r="P16" s="25">
        <v>0.0</v>
      </c>
      <c r="Q16" s="18">
        <v>0.0</v>
      </c>
      <c r="R16" s="18">
        <v>0.0</v>
      </c>
      <c r="S16" s="18">
        <v>0.0</v>
      </c>
      <c r="T16" s="18">
        <v>0.0</v>
      </c>
      <c r="U16" s="18">
        <v>0.0</v>
      </c>
      <c r="V16" s="18">
        <v>0.0</v>
      </c>
      <c r="W16" s="18">
        <v>0.0</v>
      </c>
      <c r="X16" s="18">
        <v>0.0</v>
      </c>
      <c r="Y16" s="18">
        <v>0.0</v>
      </c>
    </row>
    <row r="17">
      <c r="A17" s="24" t="str">
        <f t="shared" si="6"/>
        <v>14-month term loan-SBI</v>
      </c>
      <c r="B17" s="18">
        <v>0.0</v>
      </c>
      <c r="C17" s="18">
        <v>0.0</v>
      </c>
      <c r="D17" s="18">
        <v>0.0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f>Assumptions!C27</f>
        <v>500000</v>
      </c>
      <c r="U17" s="18">
        <v>0.0</v>
      </c>
      <c r="V17" s="25">
        <v>0.0</v>
      </c>
      <c r="W17" s="18">
        <v>0.0</v>
      </c>
      <c r="X17" s="18">
        <v>0.0</v>
      </c>
      <c r="Y17" s="18">
        <v>0.0</v>
      </c>
    </row>
    <row r="18">
      <c r="A18" s="24" t="str">
        <f t="shared" si="6"/>
        <v/>
      </c>
      <c r="B18" s="24"/>
      <c r="C18" s="24"/>
      <c r="D18" s="24"/>
      <c r="E18" s="24"/>
      <c r="F18" s="24"/>
      <c r="G18" s="24"/>
      <c r="H18" s="24"/>
      <c r="I18" s="24"/>
      <c r="J18" s="24"/>
      <c r="K18" s="24"/>
      <c r="L18" s="24"/>
      <c r="M18" s="24"/>
      <c r="N18" s="24"/>
      <c r="O18" s="24"/>
      <c r="P18" s="24"/>
      <c r="Q18" s="24"/>
      <c r="R18" s="24"/>
      <c r="S18" s="24"/>
      <c r="T18" s="24"/>
      <c r="U18" s="24"/>
      <c r="V18" s="24"/>
      <c r="W18" s="24"/>
      <c r="X18" s="24"/>
      <c r="Y18" s="24"/>
    </row>
    <row r="19">
      <c r="A19" s="23" t="s">
        <v>101</v>
      </c>
      <c r="B19" s="18">
        <f t="shared" ref="B19:Y19" si="7">SUM(B16:B18)</f>
        <v>0</v>
      </c>
      <c r="C19" s="18">
        <f t="shared" si="7"/>
        <v>0</v>
      </c>
      <c r="D19" s="18">
        <f t="shared" si="7"/>
        <v>0</v>
      </c>
      <c r="E19" s="18">
        <f t="shared" si="7"/>
        <v>0</v>
      </c>
      <c r="F19" s="18">
        <f t="shared" si="7"/>
        <v>0</v>
      </c>
      <c r="G19" s="18">
        <f t="shared" si="7"/>
        <v>0</v>
      </c>
      <c r="H19" s="18">
        <f t="shared" si="7"/>
        <v>0</v>
      </c>
      <c r="I19" s="18">
        <f t="shared" si="7"/>
        <v>0</v>
      </c>
      <c r="J19" s="18">
        <f t="shared" si="7"/>
        <v>0</v>
      </c>
      <c r="K19" s="18">
        <f t="shared" si="7"/>
        <v>0</v>
      </c>
      <c r="L19" s="18">
        <f t="shared" si="7"/>
        <v>0</v>
      </c>
      <c r="M19" s="18">
        <f t="shared" si="7"/>
        <v>0</v>
      </c>
      <c r="N19" s="18">
        <f t="shared" si="7"/>
        <v>1050000</v>
      </c>
      <c r="O19" s="18">
        <f t="shared" si="7"/>
        <v>0</v>
      </c>
      <c r="P19" s="18">
        <f t="shared" si="7"/>
        <v>0</v>
      </c>
      <c r="Q19" s="18">
        <f t="shared" si="7"/>
        <v>0</v>
      </c>
      <c r="R19" s="18">
        <f t="shared" si="7"/>
        <v>0</v>
      </c>
      <c r="S19" s="18">
        <f t="shared" si="7"/>
        <v>0</v>
      </c>
      <c r="T19" s="18">
        <f t="shared" si="7"/>
        <v>500000</v>
      </c>
      <c r="U19" s="18">
        <f t="shared" si="7"/>
        <v>0</v>
      </c>
      <c r="V19" s="18">
        <f t="shared" si="7"/>
        <v>0</v>
      </c>
      <c r="W19" s="18">
        <f t="shared" si="7"/>
        <v>0</v>
      </c>
      <c r="X19" s="18">
        <f t="shared" si="7"/>
        <v>0</v>
      </c>
      <c r="Y19" s="18">
        <f t="shared" si="7"/>
        <v>0</v>
      </c>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c r="A21" s="23" t="s">
        <v>130</v>
      </c>
      <c r="B21" s="24"/>
      <c r="C21" s="24"/>
      <c r="D21" s="24"/>
      <c r="E21" s="24"/>
      <c r="F21" s="24"/>
      <c r="G21" s="24"/>
      <c r="H21" s="24"/>
      <c r="I21" s="24"/>
      <c r="J21" s="24"/>
      <c r="K21" s="24"/>
      <c r="L21" s="24"/>
      <c r="M21" s="24"/>
      <c r="N21" s="24"/>
      <c r="O21" s="24"/>
      <c r="P21" s="24"/>
      <c r="Q21" s="24"/>
      <c r="R21" s="24"/>
      <c r="S21" s="24"/>
      <c r="T21" s="24"/>
      <c r="U21" s="24"/>
      <c r="V21" s="24"/>
      <c r="W21" s="24"/>
      <c r="X21" s="24"/>
      <c r="Y21" s="24"/>
    </row>
    <row r="22">
      <c r="A22" s="24" t="str">
        <f t="shared" ref="A22:A24" si="9">A16</f>
        <v>12-month term loan-ICICI</v>
      </c>
      <c r="B22" s="18">
        <f t="shared" ref="B22:Y22" si="8">B4+B10-B16</f>
        <v>1050000</v>
      </c>
      <c r="C22" s="18">
        <f t="shared" si="8"/>
        <v>1050000</v>
      </c>
      <c r="D22" s="18">
        <f t="shared" si="8"/>
        <v>1050000</v>
      </c>
      <c r="E22" s="18">
        <f t="shared" si="8"/>
        <v>1050000</v>
      </c>
      <c r="F22" s="18">
        <f t="shared" si="8"/>
        <v>1050000</v>
      </c>
      <c r="G22" s="18">
        <f t="shared" si="8"/>
        <v>1050000</v>
      </c>
      <c r="H22" s="18">
        <f t="shared" si="8"/>
        <v>1050000</v>
      </c>
      <c r="I22" s="18">
        <f t="shared" si="8"/>
        <v>1050000</v>
      </c>
      <c r="J22" s="18">
        <f t="shared" si="8"/>
        <v>1050000</v>
      </c>
      <c r="K22" s="18">
        <f t="shared" si="8"/>
        <v>1050000</v>
      </c>
      <c r="L22" s="18">
        <f t="shared" si="8"/>
        <v>1050000</v>
      </c>
      <c r="M22" s="18">
        <f t="shared" si="8"/>
        <v>1050000</v>
      </c>
      <c r="N22" s="18">
        <f t="shared" si="8"/>
        <v>0</v>
      </c>
      <c r="O22" s="18">
        <f t="shared" si="8"/>
        <v>0</v>
      </c>
      <c r="P22" s="18">
        <f t="shared" si="8"/>
        <v>0</v>
      </c>
      <c r="Q22" s="18">
        <f t="shared" si="8"/>
        <v>0</v>
      </c>
      <c r="R22" s="18">
        <f t="shared" si="8"/>
        <v>0</v>
      </c>
      <c r="S22" s="18">
        <f t="shared" si="8"/>
        <v>0</v>
      </c>
      <c r="T22" s="18">
        <f t="shared" si="8"/>
        <v>0</v>
      </c>
      <c r="U22" s="18">
        <f t="shared" si="8"/>
        <v>0</v>
      </c>
      <c r="V22" s="18">
        <f t="shared" si="8"/>
        <v>0</v>
      </c>
      <c r="W22" s="18">
        <f t="shared" si="8"/>
        <v>0</v>
      </c>
      <c r="X22" s="18">
        <f t="shared" si="8"/>
        <v>0</v>
      </c>
      <c r="Y22" s="18">
        <f t="shared" si="8"/>
        <v>0</v>
      </c>
    </row>
    <row r="23">
      <c r="A23" s="24" t="str">
        <f t="shared" si="9"/>
        <v>14-month term loan-SBI</v>
      </c>
      <c r="B23" s="18">
        <f t="shared" ref="B23:Y23" si="10">B5+B11-B17</f>
        <v>0</v>
      </c>
      <c r="C23" s="18">
        <f t="shared" si="10"/>
        <v>0</v>
      </c>
      <c r="D23" s="18">
        <f t="shared" si="10"/>
        <v>0</v>
      </c>
      <c r="E23" s="18">
        <f t="shared" si="10"/>
        <v>0</v>
      </c>
      <c r="F23" s="18">
        <f t="shared" si="10"/>
        <v>500000</v>
      </c>
      <c r="G23" s="18">
        <f t="shared" si="10"/>
        <v>500000</v>
      </c>
      <c r="H23" s="18">
        <f t="shared" si="10"/>
        <v>500000</v>
      </c>
      <c r="I23" s="18">
        <f t="shared" si="10"/>
        <v>500000</v>
      </c>
      <c r="J23" s="18">
        <f t="shared" si="10"/>
        <v>500000</v>
      </c>
      <c r="K23" s="18">
        <f t="shared" si="10"/>
        <v>500000</v>
      </c>
      <c r="L23" s="18">
        <f t="shared" si="10"/>
        <v>500000</v>
      </c>
      <c r="M23" s="18">
        <f t="shared" si="10"/>
        <v>500000</v>
      </c>
      <c r="N23" s="18">
        <f t="shared" si="10"/>
        <v>500000</v>
      </c>
      <c r="O23" s="18">
        <f t="shared" si="10"/>
        <v>500000</v>
      </c>
      <c r="P23" s="18">
        <f t="shared" si="10"/>
        <v>500000</v>
      </c>
      <c r="Q23" s="18">
        <f t="shared" si="10"/>
        <v>500000</v>
      </c>
      <c r="R23" s="18">
        <f t="shared" si="10"/>
        <v>500000</v>
      </c>
      <c r="S23" s="18">
        <f t="shared" si="10"/>
        <v>500000</v>
      </c>
      <c r="T23" s="18">
        <f t="shared" si="10"/>
        <v>0</v>
      </c>
      <c r="U23" s="18">
        <f t="shared" si="10"/>
        <v>0</v>
      </c>
      <c r="V23" s="18">
        <f t="shared" si="10"/>
        <v>0</v>
      </c>
      <c r="W23" s="18">
        <f t="shared" si="10"/>
        <v>0</v>
      </c>
      <c r="X23" s="18">
        <f t="shared" si="10"/>
        <v>0</v>
      </c>
      <c r="Y23" s="18">
        <f t="shared" si="10"/>
        <v>0</v>
      </c>
    </row>
    <row r="24">
      <c r="A24" s="24" t="str">
        <f t="shared" si="9"/>
        <v/>
      </c>
      <c r="B24" s="24"/>
      <c r="C24" s="24"/>
      <c r="D24" s="24"/>
      <c r="E24" s="24"/>
      <c r="F24" s="24"/>
      <c r="G24" s="24"/>
      <c r="H24" s="24"/>
      <c r="I24" s="24"/>
      <c r="J24" s="24"/>
      <c r="K24" s="24"/>
      <c r="L24" s="24"/>
      <c r="M24" s="24"/>
      <c r="N24" s="24"/>
      <c r="O24" s="24"/>
      <c r="P24" s="24"/>
      <c r="Q24" s="24"/>
      <c r="R24" s="24"/>
      <c r="S24" s="24"/>
      <c r="T24" s="24"/>
      <c r="U24" s="24"/>
      <c r="V24" s="24"/>
      <c r="W24" s="24"/>
      <c r="X24" s="24"/>
      <c r="Y24" s="24"/>
    </row>
    <row r="25">
      <c r="A25" s="23" t="s">
        <v>101</v>
      </c>
      <c r="B25" s="18">
        <f t="shared" ref="B25:Y25" si="11">SUM(B22:B24)</f>
        <v>1050000</v>
      </c>
      <c r="C25" s="18">
        <f t="shared" si="11"/>
        <v>1050000</v>
      </c>
      <c r="D25" s="18">
        <f t="shared" si="11"/>
        <v>1050000</v>
      </c>
      <c r="E25" s="18">
        <f t="shared" si="11"/>
        <v>1050000</v>
      </c>
      <c r="F25" s="18">
        <f t="shared" si="11"/>
        <v>1550000</v>
      </c>
      <c r="G25" s="18">
        <f t="shared" si="11"/>
        <v>1550000</v>
      </c>
      <c r="H25" s="18">
        <f t="shared" si="11"/>
        <v>1550000</v>
      </c>
      <c r="I25" s="18">
        <f t="shared" si="11"/>
        <v>1550000</v>
      </c>
      <c r="J25" s="18">
        <f t="shared" si="11"/>
        <v>1550000</v>
      </c>
      <c r="K25" s="18">
        <f t="shared" si="11"/>
        <v>1550000</v>
      </c>
      <c r="L25" s="18">
        <f t="shared" si="11"/>
        <v>1550000</v>
      </c>
      <c r="M25" s="18">
        <f t="shared" si="11"/>
        <v>1550000</v>
      </c>
      <c r="N25" s="18">
        <f t="shared" si="11"/>
        <v>500000</v>
      </c>
      <c r="O25" s="18">
        <f t="shared" si="11"/>
        <v>500000</v>
      </c>
      <c r="P25" s="18">
        <f t="shared" si="11"/>
        <v>500000</v>
      </c>
      <c r="Q25" s="18">
        <f t="shared" si="11"/>
        <v>500000</v>
      </c>
      <c r="R25" s="18">
        <f t="shared" si="11"/>
        <v>500000</v>
      </c>
      <c r="S25" s="18">
        <f t="shared" si="11"/>
        <v>500000</v>
      </c>
      <c r="T25" s="18">
        <f t="shared" si="11"/>
        <v>0</v>
      </c>
      <c r="U25" s="18">
        <f t="shared" si="11"/>
        <v>0</v>
      </c>
      <c r="V25" s="18">
        <f t="shared" si="11"/>
        <v>0</v>
      </c>
      <c r="W25" s="18">
        <f t="shared" si="11"/>
        <v>0</v>
      </c>
      <c r="X25" s="18">
        <f t="shared" si="11"/>
        <v>0</v>
      </c>
      <c r="Y25" s="18">
        <f t="shared" si="11"/>
        <v>0</v>
      </c>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c r="A27" s="23" t="s">
        <v>151</v>
      </c>
      <c r="B27" s="24"/>
      <c r="C27" s="24"/>
      <c r="D27" s="24"/>
      <c r="E27" s="24"/>
      <c r="F27" s="24"/>
      <c r="G27" s="24"/>
      <c r="H27" s="24"/>
      <c r="I27" s="24"/>
      <c r="J27" s="24"/>
      <c r="K27" s="24"/>
      <c r="L27" s="24"/>
      <c r="M27" s="24"/>
      <c r="N27" s="24"/>
      <c r="O27" s="24"/>
      <c r="P27" s="24"/>
      <c r="Q27" s="24"/>
      <c r="R27" s="24"/>
      <c r="S27" s="24"/>
      <c r="T27" s="24"/>
      <c r="U27" s="24"/>
      <c r="V27" s="24"/>
      <c r="W27" s="24"/>
      <c r="X27" s="24"/>
      <c r="Y27" s="24"/>
    </row>
    <row r="28">
      <c r="A28" s="24" t="str">
        <f t="shared" ref="A28:A30" si="12">A22</f>
        <v>12-month term loan-ICICI</v>
      </c>
      <c r="B28" s="18">
        <f>B22*Assumptions!$D26/12</f>
        <v>9187.5</v>
      </c>
      <c r="C28" s="18">
        <f>C22*Assumptions!$D26/12</f>
        <v>9187.5</v>
      </c>
      <c r="D28" s="18">
        <f>D22*Assumptions!$D26/12</f>
        <v>9187.5</v>
      </c>
      <c r="E28" s="18">
        <f>E22*Assumptions!$D26/12</f>
        <v>9187.5</v>
      </c>
      <c r="F28" s="18">
        <f>F22*Assumptions!$D26/12</f>
        <v>9187.5</v>
      </c>
      <c r="G28" s="18">
        <f>G22*Assumptions!$D26/12</f>
        <v>9187.5</v>
      </c>
      <c r="H28" s="18">
        <f>H22*Assumptions!$D26/12</f>
        <v>9187.5</v>
      </c>
      <c r="I28" s="18">
        <f>I22*Assumptions!$D26/12</f>
        <v>9187.5</v>
      </c>
      <c r="J28" s="18">
        <f>J22*Assumptions!$D26/12</f>
        <v>9187.5</v>
      </c>
      <c r="K28" s="18">
        <f>K22*Assumptions!$D26/12</f>
        <v>9187.5</v>
      </c>
      <c r="L28" s="18">
        <f>L22*Assumptions!$D26/12</f>
        <v>9187.5</v>
      </c>
      <c r="M28" s="18">
        <f>M22*Assumptions!$D26/12</f>
        <v>9187.5</v>
      </c>
      <c r="N28" s="18">
        <f>N22*Assumptions!$D26/12</f>
        <v>0</v>
      </c>
      <c r="O28" s="18">
        <f>O22*Assumptions!$D26/12</f>
        <v>0</v>
      </c>
      <c r="P28" s="18">
        <f>P22*Assumptions!$D26/12</f>
        <v>0</v>
      </c>
      <c r="Q28" s="18">
        <f>Q22*Assumptions!$D26/12</f>
        <v>0</v>
      </c>
      <c r="R28" s="18">
        <f>R22*Assumptions!$D26/12</f>
        <v>0</v>
      </c>
      <c r="S28" s="18">
        <f>S22*Assumptions!$D26/12</f>
        <v>0</v>
      </c>
      <c r="T28" s="18">
        <f>T22*Assumptions!$D26/12</f>
        <v>0</v>
      </c>
      <c r="U28" s="18">
        <f>U22*Assumptions!$D26/12</f>
        <v>0</v>
      </c>
      <c r="V28" s="18">
        <f>V22*Assumptions!$D26/12</f>
        <v>0</v>
      </c>
      <c r="W28" s="18">
        <f>W22*Assumptions!$D26/12</f>
        <v>0</v>
      </c>
      <c r="X28" s="18">
        <f>X22*Assumptions!$D26/12</f>
        <v>0</v>
      </c>
      <c r="Y28" s="18">
        <f>Y22*Assumptions!$D26/12</f>
        <v>0</v>
      </c>
    </row>
    <row r="29">
      <c r="A29" s="24" t="str">
        <f t="shared" si="12"/>
        <v>14-month term loan-SBI</v>
      </c>
      <c r="B29" s="18">
        <f>B23*Assumptions!$D27/12</f>
        <v>0</v>
      </c>
      <c r="C29" s="18">
        <f>C23*Assumptions!$D27/12</f>
        <v>0</v>
      </c>
      <c r="D29" s="18">
        <f>D23*Assumptions!$D27/12</f>
        <v>0</v>
      </c>
      <c r="E29" s="18">
        <f>E23*Assumptions!$D27/12</f>
        <v>0</v>
      </c>
      <c r="F29" s="18">
        <f>F23*Assumptions!$D27/12</f>
        <v>6875</v>
      </c>
      <c r="G29" s="18">
        <f>G23*Assumptions!$D27/12</f>
        <v>6875</v>
      </c>
      <c r="H29" s="18">
        <f>H23*Assumptions!$D27/12</f>
        <v>6875</v>
      </c>
      <c r="I29" s="18">
        <f>I23*Assumptions!$D27/12</f>
        <v>6875</v>
      </c>
      <c r="J29" s="18">
        <f>J23*Assumptions!$D27/12</f>
        <v>6875</v>
      </c>
      <c r="K29" s="18">
        <f>K23*Assumptions!$D27/12</f>
        <v>6875</v>
      </c>
      <c r="L29" s="18">
        <f>L23*Assumptions!$D27/12</f>
        <v>6875</v>
      </c>
      <c r="M29" s="18">
        <f>M23*Assumptions!$D27/12</f>
        <v>6875</v>
      </c>
      <c r="N29" s="18">
        <f>N23*Assumptions!$D27/12</f>
        <v>6875</v>
      </c>
      <c r="O29" s="18">
        <f>O23*Assumptions!$D27/12</f>
        <v>6875</v>
      </c>
      <c r="P29" s="18">
        <f>P23*Assumptions!$D27/12</f>
        <v>6875</v>
      </c>
      <c r="Q29" s="18">
        <f>Q23*Assumptions!$D27/12</f>
        <v>6875</v>
      </c>
      <c r="R29" s="18">
        <f>R23*Assumptions!$D27/12</f>
        <v>6875</v>
      </c>
      <c r="S29" s="18">
        <f>S23*Assumptions!$D27/12</f>
        <v>6875</v>
      </c>
      <c r="T29" s="18">
        <f>T23*Assumptions!$D27/12</f>
        <v>0</v>
      </c>
      <c r="U29" s="18">
        <f>U23*Assumptions!$D27/12</f>
        <v>0</v>
      </c>
      <c r="V29" s="18">
        <f>V23*Assumptions!$D27/12</f>
        <v>0</v>
      </c>
      <c r="W29" s="18">
        <f>W23*Assumptions!$D27/12</f>
        <v>0</v>
      </c>
      <c r="X29" s="18">
        <f>X23*Assumptions!$D27/12</f>
        <v>0</v>
      </c>
      <c r="Y29" s="18">
        <f>Y23*Assumptions!$D27/12</f>
        <v>0</v>
      </c>
    </row>
    <row r="30">
      <c r="A30" s="24" t="str">
        <f t="shared" si="12"/>
        <v/>
      </c>
      <c r="B30" s="24"/>
      <c r="C30" s="24"/>
      <c r="D30" s="24"/>
      <c r="E30" s="24"/>
      <c r="F30" s="24"/>
      <c r="G30" s="24"/>
      <c r="H30" s="24"/>
      <c r="I30" s="24"/>
      <c r="J30" s="24"/>
      <c r="K30" s="24"/>
      <c r="L30" s="24"/>
      <c r="M30" s="24"/>
      <c r="N30" s="24"/>
      <c r="O30" s="24"/>
      <c r="P30" s="24"/>
      <c r="Q30" s="24"/>
      <c r="R30" s="24"/>
      <c r="S30" s="24"/>
      <c r="T30" s="24"/>
      <c r="U30" s="24"/>
      <c r="V30" s="24"/>
      <c r="W30" s="24"/>
      <c r="X30" s="24"/>
      <c r="Y30" s="24"/>
    </row>
    <row r="31">
      <c r="A31" s="23" t="s">
        <v>101</v>
      </c>
      <c r="B31" s="18">
        <f t="shared" ref="B31:Y31" si="13">SUM(B28:B30)</f>
        <v>9187.5</v>
      </c>
      <c r="C31" s="18">
        <f t="shared" si="13"/>
        <v>9187.5</v>
      </c>
      <c r="D31" s="18">
        <f t="shared" si="13"/>
        <v>9187.5</v>
      </c>
      <c r="E31" s="18">
        <f t="shared" si="13"/>
        <v>9187.5</v>
      </c>
      <c r="F31" s="18">
        <f t="shared" si="13"/>
        <v>16062.5</v>
      </c>
      <c r="G31" s="18">
        <f t="shared" si="13"/>
        <v>16062.5</v>
      </c>
      <c r="H31" s="18">
        <f t="shared" si="13"/>
        <v>16062.5</v>
      </c>
      <c r="I31" s="18">
        <f t="shared" si="13"/>
        <v>16062.5</v>
      </c>
      <c r="J31" s="18">
        <f t="shared" si="13"/>
        <v>16062.5</v>
      </c>
      <c r="K31" s="18">
        <f t="shared" si="13"/>
        <v>16062.5</v>
      </c>
      <c r="L31" s="18">
        <f t="shared" si="13"/>
        <v>16062.5</v>
      </c>
      <c r="M31" s="18">
        <f t="shared" si="13"/>
        <v>16062.5</v>
      </c>
      <c r="N31" s="18">
        <f t="shared" si="13"/>
        <v>6875</v>
      </c>
      <c r="O31" s="18">
        <f t="shared" si="13"/>
        <v>6875</v>
      </c>
      <c r="P31" s="18">
        <f t="shared" si="13"/>
        <v>6875</v>
      </c>
      <c r="Q31" s="18">
        <f t="shared" si="13"/>
        <v>6875</v>
      </c>
      <c r="R31" s="18">
        <f t="shared" si="13"/>
        <v>6875</v>
      </c>
      <c r="S31" s="18">
        <f t="shared" si="13"/>
        <v>6875</v>
      </c>
      <c r="T31" s="18">
        <f t="shared" si="13"/>
        <v>0</v>
      </c>
      <c r="U31" s="18">
        <f t="shared" si="13"/>
        <v>0</v>
      </c>
      <c r="V31" s="18">
        <f t="shared" si="13"/>
        <v>0</v>
      </c>
      <c r="W31" s="18">
        <f t="shared" si="13"/>
        <v>0</v>
      </c>
      <c r="X31" s="18">
        <f t="shared" si="13"/>
        <v>0</v>
      </c>
      <c r="Y31" s="18">
        <f t="shared" si="13"/>
        <v>0</v>
      </c>
    </row>
    <row r="32">
      <c r="A32" s="24"/>
      <c r="B32" s="24"/>
      <c r="C32" s="24"/>
      <c r="D32" s="24"/>
      <c r="E32" s="24"/>
      <c r="F32" s="24"/>
      <c r="G32" s="24"/>
      <c r="H32" s="24"/>
      <c r="I32" s="24"/>
      <c r="J32" s="24"/>
      <c r="K32" s="24"/>
      <c r="L32" s="24"/>
      <c r="M32" s="24"/>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row r="34">
      <c r="A34" s="5"/>
      <c r="B34" s="5"/>
      <c r="C34" s="5"/>
      <c r="D34" s="5"/>
      <c r="E34" s="5"/>
      <c r="F34" s="5"/>
      <c r="G34" s="5"/>
      <c r="H34" s="5"/>
      <c r="I34" s="5"/>
      <c r="J34" s="5"/>
      <c r="K34" s="5"/>
      <c r="L34" s="5"/>
      <c r="M34" s="5"/>
      <c r="N34" s="5"/>
      <c r="O34" s="5"/>
      <c r="P34" s="5"/>
      <c r="Q34" s="5"/>
      <c r="R34" s="5"/>
      <c r="S34" s="5"/>
      <c r="T34" s="5"/>
      <c r="U34" s="5"/>
      <c r="V34" s="5"/>
      <c r="W34" s="5"/>
      <c r="X34" s="5"/>
      <c r="Y34" s="5"/>
    </row>
    <row r="35">
      <c r="A35" s="5"/>
      <c r="B35" s="5"/>
      <c r="C35" s="5"/>
      <c r="D35" s="5"/>
      <c r="E35" s="5"/>
      <c r="F35" s="5"/>
      <c r="G35" s="5"/>
      <c r="H35" s="5"/>
      <c r="I35" s="5"/>
      <c r="J35" s="5"/>
      <c r="K35" s="5"/>
      <c r="L35" s="5"/>
      <c r="M35" s="5"/>
      <c r="N35" s="5"/>
      <c r="O35" s="5"/>
      <c r="P35" s="5"/>
      <c r="Q35" s="5"/>
      <c r="R35" s="5"/>
      <c r="S35" s="5"/>
      <c r="T35" s="5"/>
      <c r="U35" s="5"/>
      <c r="V35" s="5"/>
      <c r="W35" s="5"/>
      <c r="X35" s="5"/>
      <c r="Y35"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5" width="9.75"/>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152</v>
      </c>
      <c r="B2" s="5"/>
      <c r="C2" s="5"/>
      <c r="D2" s="5"/>
      <c r="E2" s="5"/>
      <c r="F2" s="5"/>
      <c r="G2" s="5"/>
      <c r="H2" s="5"/>
      <c r="I2" s="5"/>
      <c r="J2" s="5"/>
      <c r="K2" s="5"/>
      <c r="L2" s="5"/>
      <c r="M2" s="5"/>
      <c r="N2" s="5"/>
      <c r="O2" s="5"/>
      <c r="P2" s="5"/>
      <c r="Q2" s="5"/>
      <c r="R2" s="5"/>
      <c r="S2" s="5"/>
      <c r="T2" s="5"/>
      <c r="U2" s="5"/>
      <c r="V2" s="5"/>
      <c r="W2" s="5"/>
      <c r="X2" s="5"/>
      <c r="Y2" s="5"/>
    </row>
    <row r="3">
      <c r="A3" s="5" t="str">
        <f>Purchases!A13</f>
        <v>Smartphones</v>
      </c>
      <c r="B3" s="11">
        <v>0.0</v>
      </c>
      <c r="C3" s="11">
        <f t="shared" ref="C3:Y3" si="1">B11</f>
        <v>72</v>
      </c>
      <c r="D3" s="11">
        <f t="shared" si="1"/>
        <v>144</v>
      </c>
      <c r="E3" s="11">
        <f t="shared" si="1"/>
        <v>216</v>
      </c>
      <c r="F3" s="11">
        <f t="shared" si="1"/>
        <v>288</v>
      </c>
      <c r="G3" s="11">
        <f t="shared" si="1"/>
        <v>360</v>
      </c>
      <c r="H3" s="11">
        <f t="shared" si="1"/>
        <v>432</v>
      </c>
      <c r="I3" s="11">
        <f t="shared" si="1"/>
        <v>504</v>
      </c>
      <c r="J3" s="11">
        <f t="shared" si="1"/>
        <v>576</v>
      </c>
      <c r="K3" s="11">
        <f t="shared" si="1"/>
        <v>648</v>
      </c>
      <c r="L3" s="11">
        <f t="shared" si="1"/>
        <v>720</v>
      </c>
      <c r="M3" s="11">
        <f t="shared" si="1"/>
        <v>792</v>
      </c>
      <c r="N3" s="11">
        <f t="shared" si="1"/>
        <v>864</v>
      </c>
      <c r="O3" s="11">
        <f t="shared" si="1"/>
        <v>936</v>
      </c>
      <c r="P3" s="11">
        <f t="shared" si="1"/>
        <v>1008</v>
      </c>
      <c r="Q3" s="11">
        <f t="shared" si="1"/>
        <v>1080</v>
      </c>
      <c r="R3" s="11">
        <f t="shared" si="1"/>
        <v>1152</v>
      </c>
      <c r="S3" s="11">
        <f t="shared" si="1"/>
        <v>1224</v>
      </c>
      <c r="T3" s="11">
        <f t="shared" si="1"/>
        <v>1296</v>
      </c>
      <c r="U3" s="11">
        <f t="shared" si="1"/>
        <v>1368</v>
      </c>
      <c r="V3" s="11">
        <f t="shared" si="1"/>
        <v>1440</v>
      </c>
      <c r="W3" s="11">
        <f t="shared" si="1"/>
        <v>1512</v>
      </c>
      <c r="X3" s="11">
        <f t="shared" si="1"/>
        <v>1584</v>
      </c>
      <c r="Y3" s="11">
        <f t="shared" si="1"/>
        <v>1656</v>
      </c>
    </row>
    <row r="4">
      <c r="A4" s="5" t="str">
        <f>Purchases!A14</f>
        <v>Headphones</v>
      </c>
      <c r="B4" s="11">
        <v>0.0</v>
      </c>
      <c r="C4" s="11">
        <f t="shared" ref="C4:Y4" si="2">B12</f>
        <v>131</v>
      </c>
      <c r="D4" s="11">
        <f t="shared" si="2"/>
        <v>262</v>
      </c>
      <c r="E4" s="11">
        <f t="shared" si="2"/>
        <v>393</v>
      </c>
      <c r="F4" s="11">
        <f t="shared" si="2"/>
        <v>524</v>
      </c>
      <c r="G4" s="11">
        <f t="shared" si="2"/>
        <v>655</v>
      </c>
      <c r="H4" s="11">
        <f t="shared" si="2"/>
        <v>786</v>
      </c>
      <c r="I4" s="11">
        <f t="shared" si="2"/>
        <v>917</v>
      </c>
      <c r="J4" s="11">
        <f t="shared" si="2"/>
        <v>1048</v>
      </c>
      <c r="K4" s="11">
        <f t="shared" si="2"/>
        <v>1179</v>
      </c>
      <c r="L4" s="11">
        <f t="shared" si="2"/>
        <v>1310</v>
      </c>
      <c r="M4" s="11">
        <f t="shared" si="2"/>
        <v>1441</v>
      </c>
      <c r="N4" s="11">
        <f t="shared" si="2"/>
        <v>1572</v>
      </c>
      <c r="O4" s="11">
        <f t="shared" si="2"/>
        <v>1703</v>
      </c>
      <c r="P4" s="11">
        <f t="shared" si="2"/>
        <v>1834</v>
      </c>
      <c r="Q4" s="11">
        <f t="shared" si="2"/>
        <v>1965</v>
      </c>
      <c r="R4" s="11">
        <f t="shared" si="2"/>
        <v>2096</v>
      </c>
      <c r="S4" s="11">
        <f t="shared" si="2"/>
        <v>2227</v>
      </c>
      <c r="T4" s="11">
        <f t="shared" si="2"/>
        <v>2358</v>
      </c>
      <c r="U4" s="11">
        <f t="shared" si="2"/>
        <v>2489</v>
      </c>
      <c r="V4" s="11">
        <f t="shared" si="2"/>
        <v>2620</v>
      </c>
      <c r="W4" s="11">
        <f t="shared" si="2"/>
        <v>2751</v>
      </c>
      <c r="X4" s="11">
        <f t="shared" si="2"/>
        <v>2882</v>
      </c>
      <c r="Y4" s="11">
        <f t="shared" si="2"/>
        <v>3013</v>
      </c>
    </row>
    <row r="5">
      <c r="A5" s="5"/>
      <c r="B5" s="5"/>
      <c r="C5" s="5"/>
      <c r="D5" s="5"/>
      <c r="E5" s="5"/>
      <c r="F5" s="5"/>
      <c r="G5" s="5"/>
      <c r="H5" s="5"/>
      <c r="I5" s="5"/>
      <c r="J5" s="5"/>
      <c r="K5" s="5"/>
      <c r="L5" s="5"/>
      <c r="M5" s="5"/>
      <c r="N5" s="5"/>
      <c r="O5" s="5"/>
      <c r="P5" s="5"/>
      <c r="Q5" s="5"/>
      <c r="R5" s="5"/>
      <c r="S5" s="5"/>
      <c r="T5" s="5"/>
      <c r="U5" s="5"/>
      <c r="V5" s="5"/>
      <c r="W5" s="5"/>
      <c r="X5" s="5"/>
      <c r="Y5" s="5"/>
    </row>
    <row r="6">
      <c r="A6" s="7" t="s">
        <v>153</v>
      </c>
      <c r="B6" s="5"/>
      <c r="C6" s="5"/>
      <c r="D6" s="5"/>
      <c r="E6" s="5"/>
      <c r="F6" s="5"/>
      <c r="G6" s="5"/>
      <c r="H6" s="5"/>
      <c r="I6" s="5"/>
      <c r="J6" s="5"/>
      <c r="K6" s="5"/>
      <c r="L6" s="5"/>
      <c r="M6" s="5"/>
      <c r="N6" s="5"/>
      <c r="O6" s="5"/>
      <c r="P6" s="5"/>
      <c r="Q6" s="5"/>
      <c r="R6" s="5"/>
      <c r="S6" s="5"/>
      <c r="T6" s="5"/>
      <c r="U6" s="5"/>
      <c r="V6" s="5"/>
      <c r="W6" s="5"/>
      <c r="X6" s="5"/>
      <c r="Y6" s="5"/>
    </row>
    <row r="7">
      <c r="A7" s="5" t="str">
        <f t="shared" ref="A7:A8" si="3">A3</f>
        <v>Smartphones</v>
      </c>
      <c r="B7" s="11">
        <f>'Calcs-1'!B3-'Calcs-1'!B7</f>
        <v>72</v>
      </c>
      <c r="C7" s="11">
        <f>'Calcs-1'!C3-'Calcs-1'!C7</f>
        <v>72</v>
      </c>
      <c r="D7" s="11">
        <f>'Calcs-1'!D3-'Calcs-1'!D7</f>
        <v>72</v>
      </c>
      <c r="E7" s="11">
        <f>'Calcs-1'!E3-'Calcs-1'!E7</f>
        <v>72</v>
      </c>
      <c r="F7" s="11">
        <f>'Calcs-1'!F3-'Calcs-1'!F7</f>
        <v>72</v>
      </c>
      <c r="G7" s="11">
        <f>'Calcs-1'!G3-'Calcs-1'!G7</f>
        <v>72</v>
      </c>
      <c r="H7" s="11">
        <f>'Calcs-1'!H3-'Calcs-1'!H7</f>
        <v>72</v>
      </c>
      <c r="I7" s="11">
        <f>'Calcs-1'!I3-'Calcs-1'!I7</f>
        <v>72</v>
      </c>
      <c r="J7" s="11">
        <f>'Calcs-1'!J3-'Calcs-1'!J7</f>
        <v>72</v>
      </c>
      <c r="K7" s="11">
        <f>'Calcs-1'!K3-'Calcs-1'!K7</f>
        <v>72</v>
      </c>
      <c r="L7" s="11">
        <f>'Calcs-1'!L3-'Calcs-1'!L7</f>
        <v>72</v>
      </c>
      <c r="M7" s="11">
        <f>'Calcs-1'!M3-'Calcs-1'!M7</f>
        <v>72</v>
      </c>
      <c r="N7" s="11">
        <f>'Calcs-1'!N3-'Calcs-1'!N7</f>
        <v>72</v>
      </c>
      <c r="O7" s="11">
        <f>'Calcs-1'!O3-'Calcs-1'!O7</f>
        <v>72</v>
      </c>
      <c r="P7" s="11">
        <f>'Calcs-1'!P3-'Calcs-1'!P7</f>
        <v>72</v>
      </c>
      <c r="Q7" s="11">
        <f>'Calcs-1'!Q3-'Calcs-1'!Q7</f>
        <v>72</v>
      </c>
      <c r="R7" s="11">
        <f>'Calcs-1'!R3-'Calcs-1'!R7</f>
        <v>72</v>
      </c>
      <c r="S7" s="11">
        <f>'Calcs-1'!S3-'Calcs-1'!S7</f>
        <v>72</v>
      </c>
      <c r="T7" s="11">
        <f>'Calcs-1'!T3-'Calcs-1'!T7</f>
        <v>72</v>
      </c>
      <c r="U7" s="11">
        <f>'Calcs-1'!U3-'Calcs-1'!U7</f>
        <v>72</v>
      </c>
      <c r="V7" s="11">
        <f>'Calcs-1'!V3-'Calcs-1'!V7</f>
        <v>72</v>
      </c>
      <c r="W7" s="11">
        <f>'Calcs-1'!W3-'Calcs-1'!W7</f>
        <v>72</v>
      </c>
      <c r="X7" s="11">
        <f>'Calcs-1'!X3-'Calcs-1'!X7</f>
        <v>72</v>
      </c>
      <c r="Y7" s="11">
        <f>'Calcs-1'!Y3-'Calcs-1'!Y7</f>
        <v>72</v>
      </c>
    </row>
    <row r="8">
      <c r="A8" s="5" t="str">
        <f t="shared" si="3"/>
        <v>Headphones</v>
      </c>
      <c r="B8" s="11">
        <f>'Calcs-1'!B4-'Calcs-1'!B8</f>
        <v>131</v>
      </c>
      <c r="C8" s="11">
        <f>'Calcs-1'!C4-'Calcs-1'!C8</f>
        <v>131</v>
      </c>
      <c r="D8" s="11">
        <f>'Calcs-1'!D4-'Calcs-1'!D8</f>
        <v>131</v>
      </c>
      <c r="E8" s="11">
        <f>'Calcs-1'!E4-'Calcs-1'!E8</f>
        <v>131</v>
      </c>
      <c r="F8" s="11">
        <f>'Calcs-1'!F4-'Calcs-1'!F8</f>
        <v>131</v>
      </c>
      <c r="G8" s="11">
        <f>'Calcs-1'!G4-'Calcs-1'!G8</f>
        <v>131</v>
      </c>
      <c r="H8" s="11">
        <f>'Calcs-1'!H4-'Calcs-1'!H8</f>
        <v>131</v>
      </c>
      <c r="I8" s="11">
        <f>'Calcs-1'!I4-'Calcs-1'!I8</f>
        <v>131</v>
      </c>
      <c r="J8" s="11">
        <f>'Calcs-1'!J4-'Calcs-1'!J8</f>
        <v>131</v>
      </c>
      <c r="K8" s="11">
        <f>'Calcs-1'!K4-'Calcs-1'!K8</f>
        <v>131</v>
      </c>
      <c r="L8" s="11">
        <f>'Calcs-1'!L4-'Calcs-1'!L8</f>
        <v>131</v>
      </c>
      <c r="M8" s="11">
        <f>'Calcs-1'!M4-'Calcs-1'!M8</f>
        <v>131</v>
      </c>
      <c r="N8" s="11">
        <f>'Calcs-1'!N4-'Calcs-1'!N8</f>
        <v>131</v>
      </c>
      <c r="O8" s="11">
        <f>'Calcs-1'!O4-'Calcs-1'!O8</f>
        <v>131</v>
      </c>
      <c r="P8" s="11">
        <f>'Calcs-1'!P4-'Calcs-1'!P8</f>
        <v>131</v>
      </c>
      <c r="Q8" s="11">
        <f>'Calcs-1'!Q4-'Calcs-1'!Q8</f>
        <v>131</v>
      </c>
      <c r="R8" s="11">
        <f>'Calcs-1'!R4-'Calcs-1'!R8</f>
        <v>131</v>
      </c>
      <c r="S8" s="11">
        <f>'Calcs-1'!S4-'Calcs-1'!S8</f>
        <v>131</v>
      </c>
      <c r="T8" s="11">
        <f>'Calcs-1'!T4-'Calcs-1'!T8</f>
        <v>131</v>
      </c>
      <c r="U8" s="11">
        <f>'Calcs-1'!U4-'Calcs-1'!U8</f>
        <v>131</v>
      </c>
      <c r="V8" s="11">
        <f>'Calcs-1'!V4-'Calcs-1'!V8</f>
        <v>131</v>
      </c>
      <c r="W8" s="11">
        <f>'Calcs-1'!W4-'Calcs-1'!W8</f>
        <v>131</v>
      </c>
      <c r="X8" s="11">
        <f>'Calcs-1'!X4-'Calcs-1'!X8</f>
        <v>131</v>
      </c>
      <c r="Y8" s="11">
        <f>'Calcs-1'!Y4-'Calcs-1'!Y8</f>
        <v>131</v>
      </c>
    </row>
    <row r="9">
      <c r="A9" s="5"/>
      <c r="B9" s="5"/>
      <c r="C9" s="5"/>
      <c r="D9" s="5"/>
      <c r="E9" s="5"/>
      <c r="F9" s="5"/>
      <c r="G9" s="5"/>
      <c r="H9" s="5"/>
      <c r="I9" s="5"/>
      <c r="J9" s="5"/>
      <c r="K9" s="5"/>
      <c r="L9" s="5"/>
      <c r="M9" s="5"/>
      <c r="N9" s="5"/>
      <c r="O9" s="5"/>
      <c r="P9" s="5"/>
      <c r="Q9" s="5"/>
      <c r="R9" s="5"/>
      <c r="S9" s="5"/>
      <c r="T9" s="5"/>
      <c r="U9" s="5"/>
      <c r="V9" s="5"/>
      <c r="W9" s="5"/>
      <c r="X9" s="5"/>
      <c r="Y9" s="5"/>
    </row>
    <row r="10">
      <c r="A10" s="7" t="s">
        <v>154</v>
      </c>
      <c r="B10" s="5"/>
      <c r="C10" s="5"/>
      <c r="D10" s="5"/>
      <c r="E10" s="5"/>
      <c r="F10" s="5"/>
      <c r="G10" s="5"/>
      <c r="H10" s="5"/>
      <c r="I10" s="5"/>
      <c r="J10" s="5"/>
      <c r="K10" s="5"/>
      <c r="L10" s="5"/>
      <c r="M10" s="5"/>
      <c r="N10" s="5"/>
      <c r="O10" s="5"/>
      <c r="P10" s="5"/>
      <c r="Q10" s="5"/>
      <c r="R10" s="5"/>
      <c r="S10" s="5"/>
      <c r="T10" s="5"/>
      <c r="U10" s="5"/>
      <c r="V10" s="5"/>
      <c r="W10" s="5"/>
      <c r="X10" s="5"/>
      <c r="Y10" s="5"/>
    </row>
    <row r="11">
      <c r="A11" s="5" t="str">
        <f t="shared" ref="A11:A12" si="5">A7</f>
        <v>Smartphones</v>
      </c>
      <c r="B11" s="11">
        <f t="shared" ref="B11:Y11" si="4">B3+B7</f>
        <v>72</v>
      </c>
      <c r="C11" s="11">
        <f t="shared" si="4"/>
        <v>144</v>
      </c>
      <c r="D11" s="11">
        <f t="shared" si="4"/>
        <v>216</v>
      </c>
      <c r="E11" s="11">
        <f t="shared" si="4"/>
        <v>288</v>
      </c>
      <c r="F11" s="11">
        <f t="shared" si="4"/>
        <v>360</v>
      </c>
      <c r="G11" s="11">
        <f t="shared" si="4"/>
        <v>432</v>
      </c>
      <c r="H11" s="11">
        <f t="shared" si="4"/>
        <v>504</v>
      </c>
      <c r="I11" s="11">
        <f t="shared" si="4"/>
        <v>576</v>
      </c>
      <c r="J11" s="11">
        <f t="shared" si="4"/>
        <v>648</v>
      </c>
      <c r="K11" s="11">
        <f t="shared" si="4"/>
        <v>720</v>
      </c>
      <c r="L11" s="11">
        <f t="shared" si="4"/>
        <v>792</v>
      </c>
      <c r="M11" s="11">
        <f t="shared" si="4"/>
        <v>864</v>
      </c>
      <c r="N11" s="11">
        <f t="shared" si="4"/>
        <v>936</v>
      </c>
      <c r="O11" s="11">
        <f t="shared" si="4"/>
        <v>1008</v>
      </c>
      <c r="P11" s="11">
        <f t="shared" si="4"/>
        <v>1080</v>
      </c>
      <c r="Q11" s="11">
        <f t="shared" si="4"/>
        <v>1152</v>
      </c>
      <c r="R11" s="11">
        <f t="shared" si="4"/>
        <v>1224</v>
      </c>
      <c r="S11" s="11">
        <f t="shared" si="4"/>
        <v>1296</v>
      </c>
      <c r="T11" s="11">
        <f t="shared" si="4"/>
        <v>1368</v>
      </c>
      <c r="U11" s="11">
        <f t="shared" si="4"/>
        <v>1440</v>
      </c>
      <c r="V11" s="11">
        <f t="shared" si="4"/>
        <v>1512</v>
      </c>
      <c r="W11" s="11">
        <f t="shared" si="4"/>
        <v>1584</v>
      </c>
      <c r="X11" s="11">
        <f t="shared" si="4"/>
        <v>1656</v>
      </c>
      <c r="Y11" s="11">
        <f t="shared" si="4"/>
        <v>1728</v>
      </c>
    </row>
    <row r="12">
      <c r="A12" s="5" t="str">
        <f t="shared" si="5"/>
        <v>Headphones</v>
      </c>
      <c r="B12" s="11">
        <f t="shared" ref="B12:Y12" si="6">B4+B8</f>
        <v>131</v>
      </c>
      <c r="C12" s="11">
        <f t="shared" si="6"/>
        <v>262</v>
      </c>
      <c r="D12" s="11">
        <f t="shared" si="6"/>
        <v>393</v>
      </c>
      <c r="E12" s="11">
        <f t="shared" si="6"/>
        <v>524</v>
      </c>
      <c r="F12" s="11">
        <f t="shared" si="6"/>
        <v>655</v>
      </c>
      <c r="G12" s="11">
        <f t="shared" si="6"/>
        <v>786</v>
      </c>
      <c r="H12" s="11">
        <f t="shared" si="6"/>
        <v>917</v>
      </c>
      <c r="I12" s="11">
        <f t="shared" si="6"/>
        <v>1048</v>
      </c>
      <c r="J12" s="11">
        <f t="shared" si="6"/>
        <v>1179</v>
      </c>
      <c r="K12" s="11">
        <f t="shared" si="6"/>
        <v>1310</v>
      </c>
      <c r="L12" s="11">
        <f t="shared" si="6"/>
        <v>1441</v>
      </c>
      <c r="M12" s="11">
        <f t="shared" si="6"/>
        <v>1572</v>
      </c>
      <c r="N12" s="11">
        <f t="shared" si="6"/>
        <v>1703</v>
      </c>
      <c r="O12" s="11">
        <f t="shared" si="6"/>
        <v>1834</v>
      </c>
      <c r="P12" s="11">
        <f t="shared" si="6"/>
        <v>1965</v>
      </c>
      <c r="Q12" s="11">
        <f t="shared" si="6"/>
        <v>2096</v>
      </c>
      <c r="R12" s="11">
        <f t="shared" si="6"/>
        <v>2227</v>
      </c>
      <c r="S12" s="11">
        <f t="shared" si="6"/>
        <v>2358</v>
      </c>
      <c r="T12" s="11">
        <f t="shared" si="6"/>
        <v>2489</v>
      </c>
      <c r="U12" s="11">
        <f t="shared" si="6"/>
        <v>2620</v>
      </c>
      <c r="V12" s="11">
        <f t="shared" si="6"/>
        <v>2751</v>
      </c>
      <c r="W12" s="11">
        <f t="shared" si="6"/>
        <v>2882</v>
      </c>
      <c r="X12" s="11">
        <f t="shared" si="6"/>
        <v>3013</v>
      </c>
      <c r="Y12" s="11">
        <f t="shared" si="6"/>
        <v>3144</v>
      </c>
    </row>
    <row r="13">
      <c r="A13" s="5"/>
      <c r="B13" s="5"/>
      <c r="C13" s="5"/>
      <c r="D13" s="5"/>
      <c r="E13" s="5"/>
      <c r="F13" s="5"/>
      <c r="G13" s="5"/>
      <c r="H13" s="5"/>
      <c r="I13" s="5"/>
      <c r="J13" s="5"/>
      <c r="K13" s="5"/>
      <c r="L13" s="5"/>
      <c r="M13" s="5"/>
      <c r="N13" s="5"/>
      <c r="O13" s="5"/>
      <c r="P13" s="5"/>
      <c r="Q13" s="5"/>
      <c r="R13" s="5"/>
      <c r="S13" s="5"/>
      <c r="T13" s="5"/>
      <c r="U13" s="5"/>
      <c r="V13" s="5"/>
      <c r="W13" s="5"/>
      <c r="X13" s="5"/>
      <c r="Y13" s="5"/>
    </row>
    <row r="14">
      <c r="A14" s="7" t="s">
        <v>155</v>
      </c>
      <c r="B14" s="5"/>
      <c r="C14" s="5"/>
      <c r="D14" s="5"/>
      <c r="E14" s="5"/>
      <c r="F14" s="5"/>
      <c r="G14" s="5"/>
      <c r="H14" s="5"/>
      <c r="I14" s="5"/>
      <c r="J14" s="5"/>
      <c r="K14" s="5"/>
      <c r="L14" s="5"/>
      <c r="M14" s="5"/>
      <c r="N14" s="5"/>
      <c r="O14" s="5"/>
      <c r="P14" s="5"/>
      <c r="Q14" s="5"/>
      <c r="R14" s="5"/>
      <c r="S14" s="5"/>
      <c r="T14" s="5"/>
      <c r="U14" s="5"/>
      <c r="V14" s="5"/>
      <c r="W14" s="5"/>
      <c r="X14" s="5"/>
      <c r="Y14" s="5"/>
    </row>
    <row r="15">
      <c r="A15" s="5" t="str">
        <f t="shared" ref="A15:A16" si="7">A11</f>
        <v>Smartphones</v>
      </c>
      <c r="B15" s="11">
        <f>B11*Assumptions!$C$5</f>
        <v>1008000</v>
      </c>
      <c r="C15" s="11">
        <f>C11*Assumptions!$C$5</f>
        <v>2016000</v>
      </c>
      <c r="D15" s="11">
        <f>D11*Assumptions!$C$5</f>
        <v>3024000</v>
      </c>
      <c r="E15" s="11">
        <f>E11*Assumptions!$C$5</f>
        <v>4032000</v>
      </c>
      <c r="F15" s="11">
        <f>F11*Assumptions!$C$5</f>
        <v>5040000</v>
      </c>
      <c r="G15" s="11">
        <f>G11*Assumptions!$C$5</f>
        <v>6048000</v>
      </c>
      <c r="H15" s="11">
        <f>H11*Assumptions!$C$5</f>
        <v>7056000</v>
      </c>
      <c r="I15" s="11">
        <f>I11*Assumptions!$C$5</f>
        <v>8064000</v>
      </c>
      <c r="J15" s="11">
        <f>J11*Assumptions!$C$5</f>
        <v>9072000</v>
      </c>
      <c r="K15" s="11">
        <f>K11*Assumptions!$C$5</f>
        <v>10080000</v>
      </c>
      <c r="L15" s="11">
        <f>L11*Assumptions!$C$5</f>
        <v>11088000</v>
      </c>
      <c r="M15" s="11">
        <f>M11*Assumptions!$C$5</f>
        <v>12096000</v>
      </c>
      <c r="N15" s="11">
        <f>N11*Assumptions!$C$5</f>
        <v>13104000</v>
      </c>
      <c r="O15" s="11">
        <f>O11*Assumptions!$C$5</f>
        <v>14112000</v>
      </c>
      <c r="P15" s="11">
        <f>P11*Assumptions!$C$5</f>
        <v>15120000</v>
      </c>
      <c r="Q15" s="11">
        <f>Q11*Assumptions!$C$5</f>
        <v>16128000</v>
      </c>
      <c r="R15" s="11">
        <f>R11*Assumptions!$C$5</f>
        <v>17136000</v>
      </c>
      <c r="S15" s="11">
        <f>S11*Assumptions!$C$5</f>
        <v>18144000</v>
      </c>
      <c r="T15" s="11">
        <f>T11*Assumptions!$C$5</f>
        <v>19152000</v>
      </c>
      <c r="U15" s="11">
        <f>U11*Assumptions!$C$5</f>
        <v>20160000</v>
      </c>
      <c r="V15" s="11">
        <f>V11*Assumptions!$C$5</f>
        <v>21168000</v>
      </c>
      <c r="W15" s="11">
        <f>W11*Assumptions!$C$5</f>
        <v>22176000</v>
      </c>
      <c r="X15" s="11">
        <f>X11*Assumptions!$C$5</f>
        <v>23184000</v>
      </c>
      <c r="Y15" s="11">
        <f>Y11*Assumptions!$C$5</f>
        <v>24192000</v>
      </c>
    </row>
    <row r="16">
      <c r="A16" s="5" t="str">
        <f t="shared" si="7"/>
        <v>Headphones</v>
      </c>
      <c r="B16" s="11">
        <f>B12*Assumptions!$C$6</f>
        <v>8777</v>
      </c>
      <c r="C16" s="11">
        <f>C12*Assumptions!$C$6</f>
        <v>17554</v>
      </c>
      <c r="D16" s="11">
        <f>D12*Assumptions!$C$6</f>
        <v>26331</v>
      </c>
      <c r="E16" s="11">
        <f>E12*Assumptions!$C$6</f>
        <v>35108</v>
      </c>
      <c r="F16" s="11">
        <f>F12*Assumptions!$C$6</f>
        <v>43885</v>
      </c>
      <c r="G16" s="11">
        <f>G12*Assumptions!$C$6</f>
        <v>52662</v>
      </c>
      <c r="H16" s="11">
        <f>H12*Assumptions!$C$6</f>
        <v>61439</v>
      </c>
      <c r="I16" s="11">
        <f>I12*Assumptions!$C$6</f>
        <v>70216</v>
      </c>
      <c r="J16" s="11">
        <f>J12*Assumptions!$C$6</f>
        <v>78993</v>
      </c>
      <c r="K16" s="11">
        <f>K12*Assumptions!$C$6</f>
        <v>87770</v>
      </c>
      <c r="L16" s="11">
        <f>L12*Assumptions!$C$6</f>
        <v>96547</v>
      </c>
      <c r="M16" s="11">
        <f>M12*Assumptions!$C$6</f>
        <v>105324</v>
      </c>
      <c r="N16" s="11">
        <f>N12*Assumptions!$C$6</f>
        <v>114101</v>
      </c>
      <c r="O16" s="11">
        <f>O12*Assumptions!$C$6</f>
        <v>122878</v>
      </c>
      <c r="P16" s="11">
        <f>P12*Assumptions!$C$6</f>
        <v>131655</v>
      </c>
      <c r="Q16" s="11">
        <f>Q12*Assumptions!$C$6</f>
        <v>140432</v>
      </c>
      <c r="R16" s="11">
        <f>R12*Assumptions!$C$6</f>
        <v>149209</v>
      </c>
      <c r="S16" s="11">
        <f>S12*Assumptions!$C$6</f>
        <v>157986</v>
      </c>
      <c r="T16" s="11">
        <f>T12*Assumptions!$C$6</f>
        <v>166763</v>
      </c>
      <c r="U16" s="11">
        <f>U12*Assumptions!$C$6</f>
        <v>175540</v>
      </c>
      <c r="V16" s="11">
        <f>V12*Assumptions!$C$6</f>
        <v>184317</v>
      </c>
      <c r="W16" s="11">
        <f>W12*Assumptions!$C$6</f>
        <v>193094</v>
      </c>
      <c r="X16" s="11">
        <f>X12*Assumptions!$C$6</f>
        <v>201871</v>
      </c>
      <c r="Y16" s="11">
        <f>Y12*Assumptions!$C$6</f>
        <v>210648</v>
      </c>
    </row>
    <row r="17">
      <c r="A17" s="7" t="s">
        <v>101</v>
      </c>
      <c r="B17" s="11">
        <f t="shared" ref="B17:Y17" si="8">SUM(B15:B16)</f>
        <v>1016777</v>
      </c>
      <c r="C17" s="11">
        <f t="shared" si="8"/>
        <v>2033554</v>
      </c>
      <c r="D17" s="11">
        <f t="shared" si="8"/>
        <v>3050331</v>
      </c>
      <c r="E17" s="11">
        <f t="shared" si="8"/>
        <v>4067108</v>
      </c>
      <c r="F17" s="11">
        <f t="shared" si="8"/>
        <v>5083885</v>
      </c>
      <c r="G17" s="11">
        <f t="shared" si="8"/>
        <v>6100662</v>
      </c>
      <c r="H17" s="11">
        <f t="shared" si="8"/>
        <v>7117439</v>
      </c>
      <c r="I17" s="11">
        <f t="shared" si="8"/>
        <v>8134216</v>
      </c>
      <c r="J17" s="11">
        <f t="shared" si="8"/>
        <v>9150993</v>
      </c>
      <c r="K17" s="11">
        <f t="shared" si="8"/>
        <v>10167770</v>
      </c>
      <c r="L17" s="11">
        <f t="shared" si="8"/>
        <v>11184547</v>
      </c>
      <c r="M17" s="11">
        <f t="shared" si="8"/>
        <v>12201324</v>
      </c>
      <c r="N17" s="11">
        <f t="shared" si="8"/>
        <v>13218101</v>
      </c>
      <c r="O17" s="11">
        <f t="shared" si="8"/>
        <v>14234878</v>
      </c>
      <c r="P17" s="11">
        <f t="shared" si="8"/>
        <v>15251655</v>
      </c>
      <c r="Q17" s="11">
        <f t="shared" si="8"/>
        <v>16268432</v>
      </c>
      <c r="R17" s="11">
        <f t="shared" si="8"/>
        <v>17285209</v>
      </c>
      <c r="S17" s="11">
        <f t="shared" si="8"/>
        <v>18301986</v>
      </c>
      <c r="T17" s="11">
        <f t="shared" si="8"/>
        <v>19318763</v>
      </c>
      <c r="U17" s="11">
        <f t="shared" si="8"/>
        <v>20335540</v>
      </c>
      <c r="V17" s="11">
        <f t="shared" si="8"/>
        <v>21352317</v>
      </c>
      <c r="W17" s="11">
        <f t="shared" si="8"/>
        <v>22369094</v>
      </c>
      <c r="X17" s="11">
        <f t="shared" si="8"/>
        <v>23385871</v>
      </c>
      <c r="Y17" s="11">
        <f t="shared" si="8"/>
        <v>24402648</v>
      </c>
    </row>
    <row r="18">
      <c r="A18" s="5"/>
      <c r="B18" s="5"/>
      <c r="C18" s="5"/>
      <c r="D18" s="5"/>
      <c r="E18" s="5"/>
      <c r="F18" s="5"/>
      <c r="G18" s="5"/>
      <c r="H18" s="5"/>
      <c r="I18" s="5"/>
      <c r="J18" s="5"/>
      <c r="K18" s="5"/>
      <c r="L18" s="5"/>
      <c r="M18" s="5"/>
      <c r="N18" s="5"/>
      <c r="O18" s="5"/>
      <c r="P18" s="5"/>
      <c r="Q18" s="5"/>
      <c r="R18" s="5"/>
      <c r="S18" s="5"/>
      <c r="T18" s="5"/>
      <c r="U18" s="5"/>
      <c r="V18" s="5"/>
      <c r="W18" s="5"/>
      <c r="X18" s="5"/>
      <c r="Y18" s="5"/>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c r="B20" s="5"/>
      <c r="C20" s="5"/>
      <c r="D20" s="5"/>
      <c r="E20" s="5"/>
      <c r="F20" s="5"/>
      <c r="G20" s="5"/>
      <c r="H20" s="5"/>
      <c r="I20" s="5"/>
      <c r="J20" s="5"/>
      <c r="K20" s="5"/>
      <c r="L20" s="5"/>
      <c r="M20" s="5"/>
      <c r="N20" s="5"/>
      <c r="O20" s="5"/>
      <c r="P20" s="5"/>
      <c r="Q20" s="5"/>
      <c r="R20" s="5"/>
      <c r="S20" s="5"/>
      <c r="T20" s="5"/>
      <c r="U20" s="5"/>
      <c r="V20" s="5"/>
      <c r="W20" s="5"/>
      <c r="X20" s="5"/>
      <c r="Y20"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25" width="9.5"/>
  </cols>
  <sheetData>
    <row r="1">
      <c r="A1" s="21"/>
      <c r="B1" s="22" t="s">
        <v>74</v>
      </c>
      <c r="C1" s="22" t="s">
        <v>75</v>
      </c>
      <c r="D1" s="22" t="s">
        <v>76</v>
      </c>
      <c r="E1" s="22" t="s">
        <v>77</v>
      </c>
      <c r="F1" s="22" t="s">
        <v>78</v>
      </c>
      <c r="G1" s="22" t="s">
        <v>79</v>
      </c>
      <c r="H1" s="22" t="s">
        <v>80</v>
      </c>
      <c r="I1" s="22" t="s">
        <v>81</v>
      </c>
      <c r="J1" s="22" t="s">
        <v>82</v>
      </c>
      <c r="K1" s="22" t="s">
        <v>83</v>
      </c>
      <c r="L1" s="22" t="s">
        <v>84</v>
      </c>
      <c r="M1" s="22" t="s">
        <v>85</v>
      </c>
      <c r="N1" s="22" t="s">
        <v>86</v>
      </c>
      <c r="O1" s="22" t="s">
        <v>87</v>
      </c>
      <c r="P1" s="22" t="s">
        <v>88</v>
      </c>
      <c r="Q1" s="22" t="s">
        <v>89</v>
      </c>
      <c r="R1" s="22" t="s">
        <v>90</v>
      </c>
      <c r="S1" s="22" t="s">
        <v>91</v>
      </c>
      <c r="T1" s="22" t="s">
        <v>92</v>
      </c>
      <c r="U1" s="22" t="s">
        <v>93</v>
      </c>
      <c r="V1" s="22" t="s">
        <v>94</v>
      </c>
      <c r="W1" s="22" t="s">
        <v>95</v>
      </c>
      <c r="X1" s="22" t="s">
        <v>96</v>
      </c>
      <c r="Y1" s="22" t="s">
        <v>97</v>
      </c>
    </row>
    <row r="2">
      <c r="A2" s="23" t="s">
        <v>156</v>
      </c>
      <c r="B2" s="24"/>
      <c r="C2" s="24"/>
      <c r="D2" s="24"/>
      <c r="E2" s="24"/>
      <c r="F2" s="24"/>
      <c r="G2" s="24"/>
      <c r="H2" s="24"/>
      <c r="I2" s="24"/>
      <c r="J2" s="24"/>
      <c r="K2" s="24"/>
      <c r="L2" s="24"/>
      <c r="M2" s="24"/>
      <c r="N2" s="24"/>
      <c r="O2" s="24"/>
      <c r="P2" s="24"/>
      <c r="Q2" s="24"/>
      <c r="R2" s="24"/>
      <c r="S2" s="24"/>
      <c r="T2" s="24"/>
      <c r="U2" s="24"/>
      <c r="V2" s="24"/>
      <c r="W2" s="24"/>
      <c r="X2" s="24"/>
      <c r="Y2" s="24"/>
    </row>
    <row r="3">
      <c r="A3" s="24" t="s">
        <v>157</v>
      </c>
      <c r="B3" s="18">
        <f>Collections!B14</f>
        <v>4936400</v>
      </c>
      <c r="C3" s="18">
        <f>Collections!C14</f>
        <v>6787550</v>
      </c>
      <c r="D3" s="18">
        <f>Collections!D14</f>
        <v>10489850</v>
      </c>
      <c r="E3" s="18">
        <f>Collections!E14</f>
        <v>12341000</v>
      </c>
      <c r="F3" s="18">
        <f>Collections!F14</f>
        <v>12341000</v>
      </c>
      <c r="G3" s="18">
        <f>Collections!G14</f>
        <v>12341000</v>
      </c>
      <c r="H3" s="18">
        <f>Collections!H14</f>
        <v>12341000</v>
      </c>
      <c r="I3" s="18">
        <f>Collections!I14</f>
        <v>12341000</v>
      </c>
      <c r="J3" s="18">
        <f>Collections!J14</f>
        <v>12341000</v>
      </c>
      <c r="K3" s="18">
        <f>Collections!K14</f>
        <v>12341000</v>
      </c>
      <c r="L3" s="18">
        <f>Collections!L14</f>
        <v>12341000</v>
      </c>
      <c r="M3" s="18">
        <f>Collections!M14</f>
        <v>12341000</v>
      </c>
      <c r="N3" s="18">
        <f>Collections!N14</f>
        <v>12341000</v>
      </c>
      <c r="O3" s="18">
        <f>Collections!O14</f>
        <v>12341000</v>
      </c>
      <c r="P3" s="18">
        <f>Collections!P14</f>
        <v>12341000</v>
      </c>
      <c r="Q3" s="18">
        <f>Collections!Q14</f>
        <v>12341000</v>
      </c>
      <c r="R3" s="18">
        <f>Collections!R14</f>
        <v>12341000</v>
      </c>
      <c r="S3" s="18">
        <f>Collections!S14</f>
        <v>12341000</v>
      </c>
      <c r="T3" s="18">
        <f>Collections!T14</f>
        <v>12341000</v>
      </c>
      <c r="U3" s="18">
        <f>Collections!U14</f>
        <v>12341000</v>
      </c>
      <c r="V3" s="18">
        <f>Collections!V14</f>
        <v>12341000</v>
      </c>
      <c r="W3" s="18">
        <f>Collections!W14</f>
        <v>12341000</v>
      </c>
      <c r="X3" s="18">
        <f>Collections!X14</f>
        <v>12341000</v>
      </c>
      <c r="Y3" s="18">
        <f>Collections!Y14</f>
        <v>12341000</v>
      </c>
    </row>
    <row r="4">
      <c r="A4" s="24" t="s">
        <v>158</v>
      </c>
      <c r="B4" s="18">
        <f>Capital!B13</f>
        <v>1192983</v>
      </c>
      <c r="C4" s="18">
        <f>Capital!C13</f>
        <v>0</v>
      </c>
      <c r="D4" s="18">
        <f>Capital!D13</f>
        <v>0</v>
      </c>
      <c r="E4" s="18">
        <f>Capital!E13</f>
        <v>0</v>
      </c>
      <c r="F4" s="18">
        <f>Capital!F13</f>
        <v>0</v>
      </c>
      <c r="G4" s="18">
        <f>Capital!G13</f>
        <v>0</v>
      </c>
      <c r="H4" s="18">
        <f>Capital!H13</f>
        <v>0</v>
      </c>
      <c r="I4" s="18">
        <f>Capital!I13</f>
        <v>0</v>
      </c>
      <c r="J4" s="18">
        <f>Capital!J13</f>
        <v>0</v>
      </c>
      <c r="K4" s="18">
        <f>Capital!K13</f>
        <v>0</v>
      </c>
      <c r="L4" s="18">
        <f>Capital!L13</f>
        <v>0</v>
      </c>
      <c r="M4" s="18">
        <f>Capital!M13</f>
        <v>0</v>
      </c>
      <c r="N4" s="18">
        <f>Capital!N13</f>
        <v>0</v>
      </c>
      <c r="O4" s="18">
        <f>Capital!O13</f>
        <v>0</v>
      </c>
      <c r="P4" s="18">
        <f>Capital!P13</f>
        <v>0</v>
      </c>
      <c r="Q4" s="18">
        <f>Capital!Q13</f>
        <v>0</v>
      </c>
      <c r="R4" s="18">
        <f>Capital!R13</f>
        <v>0</v>
      </c>
      <c r="S4" s="18">
        <f>Capital!S13</f>
        <v>0</v>
      </c>
      <c r="T4" s="18">
        <f>Capital!T13</f>
        <v>0</v>
      </c>
      <c r="U4" s="18">
        <f>Capital!U13</f>
        <v>0</v>
      </c>
      <c r="V4" s="18">
        <f>Capital!V13</f>
        <v>0</v>
      </c>
      <c r="W4" s="18">
        <f>Capital!W13</f>
        <v>0</v>
      </c>
      <c r="X4" s="18">
        <f>Capital!X13</f>
        <v>0</v>
      </c>
      <c r="Y4" s="18">
        <f>Capital!Y13</f>
        <v>0</v>
      </c>
    </row>
    <row r="5">
      <c r="A5" s="24" t="s">
        <v>159</v>
      </c>
      <c r="B5" s="18">
        <f>'Loans and Interests'!B13</f>
        <v>1050000</v>
      </c>
      <c r="C5" s="18">
        <f>'Loans and Interests'!C13</f>
        <v>0</v>
      </c>
      <c r="D5" s="18">
        <f>'Loans and Interests'!D13</f>
        <v>0</v>
      </c>
      <c r="E5" s="18">
        <f>'Loans and Interests'!E13</f>
        <v>0</v>
      </c>
      <c r="F5" s="18">
        <f>'Loans and Interests'!F13</f>
        <v>500000</v>
      </c>
      <c r="G5" s="18">
        <f>'Loans and Interests'!G13</f>
        <v>0</v>
      </c>
      <c r="H5" s="18">
        <f>'Loans and Interests'!H13</f>
        <v>0</v>
      </c>
      <c r="I5" s="18">
        <f>'Loans and Interests'!I13</f>
        <v>0</v>
      </c>
      <c r="J5" s="18">
        <f>'Loans and Interests'!J13</f>
        <v>0</v>
      </c>
      <c r="K5" s="18">
        <f>'Loans and Interests'!K13</f>
        <v>0</v>
      </c>
      <c r="L5" s="18">
        <f>'Loans and Interests'!L13</f>
        <v>0</v>
      </c>
      <c r="M5" s="18">
        <f>'Loans and Interests'!M13</f>
        <v>0</v>
      </c>
      <c r="N5" s="18">
        <f>'Loans and Interests'!N13</f>
        <v>0</v>
      </c>
      <c r="O5" s="18">
        <f>'Loans and Interests'!O13</f>
        <v>0</v>
      </c>
      <c r="P5" s="18">
        <f>'Loans and Interests'!P13</f>
        <v>0</v>
      </c>
      <c r="Q5" s="18">
        <f>'Loans and Interests'!Q13</f>
        <v>0</v>
      </c>
      <c r="R5" s="18">
        <f>'Loans and Interests'!R13</f>
        <v>0</v>
      </c>
      <c r="S5" s="18">
        <f>'Loans and Interests'!S13</f>
        <v>0</v>
      </c>
      <c r="T5" s="18">
        <f>'Loans and Interests'!T13</f>
        <v>0</v>
      </c>
      <c r="U5" s="18">
        <f>'Loans and Interests'!U13</f>
        <v>0</v>
      </c>
      <c r="V5" s="18">
        <f>'Loans and Interests'!V13</f>
        <v>0</v>
      </c>
      <c r="W5" s="18">
        <f>'Loans and Interests'!W13</f>
        <v>0</v>
      </c>
      <c r="X5" s="18">
        <f>'Loans and Interests'!X13</f>
        <v>0</v>
      </c>
      <c r="Y5" s="18">
        <f>'Loans and Interests'!Y13</f>
        <v>0</v>
      </c>
    </row>
    <row r="6">
      <c r="A6" s="23" t="s">
        <v>101</v>
      </c>
      <c r="B6" s="18">
        <f t="shared" ref="B6:Y6" si="1">SUM(B3:B5)</f>
        <v>7179383</v>
      </c>
      <c r="C6" s="18">
        <f t="shared" si="1"/>
        <v>6787550</v>
      </c>
      <c r="D6" s="18">
        <f t="shared" si="1"/>
        <v>10489850</v>
      </c>
      <c r="E6" s="18">
        <f t="shared" si="1"/>
        <v>12341000</v>
      </c>
      <c r="F6" s="18">
        <f t="shared" si="1"/>
        <v>12841000</v>
      </c>
      <c r="G6" s="18">
        <f t="shared" si="1"/>
        <v>12341000</v>
      </c>
      <c r="H6" s="18">
        <f t="shared" si="1"/>
        <v>12341000</v>
      </c>
      <c r="I6" s="18">
        <f t="shared" si="1"/>
        <v>12341000</v>
      </c>
      <c r="J6" s="18">
        <f t="shared" si="1"/>
        <v>12341000</v>
      </c>
      <c r="K6" s="18">
        <f t="shared" si="1"/>
        <v>12341000</v>
      </c>
      <c r="L6" s="18">
        <f t="shared" si="1"/>
        <v>12341000</v>
      </c>
      <c r="M6" s="18">
        <f t="shared" si="1"/>
        <v>12341000</v>
      </c>
      <c r="N6" s="18">
        <f t="shared" si="1"/>
        <v>12341000</v>
      </c>
      <c r="O6" s="18">
        <f t="shared" si="1"/>
        <v>12341000</v>
      </c>
      <c r="P6" s="18">
        <f t="shared" si="1"/>
        <v>12341000</v>
      </c>
      <c r="Q6" s="18">
        <f t="shared" si="1"/>
        <v>12341000</v>
      </c>
      <c r="R6" s="18">
        <f t="shared" si="1"/>
        <v>12341000</v>
      </c>
      <c r="S6" s="18">
        <f t="shared" si="1"/>
        <v>12341000</v>
      </c>
      <c r="T6" s="18">
        <f t="shared" si="1"/>
        <v>12341000</v>
      </c>
      <c r="U6" s="18">
        <f t="shared" si="1"/>
        <v>12341000</v>
      </c>
      <c r="V6" s="18">
        <f t="shared" si="1"/>
        <v>12341000</v>
      </c>
      <c r="W6" s="18">
        <f t="shared" si="1"/>
        <v>12341000</v>
      </c>
      <c r="X6" s="18">
        <f t="shared" si="1"/>
        <v>12341000</v>
      </c>
      <c r="Y6" s="18">
        <f t="shared" si="1"/>
        <v>12341000</v>
      </c>
    </row>
    <row r="7">
      <c r="A7" s="24"/>
      <c r="B7" s="24"/>
      <c r="C7" s="24"/>
      <c r="D7" s="24"/>
      <c r="E7" s="24"/>
      <c r="F7" s="24"/>
      <c r="G7" s="24"/>
      <c r="H7" s="24"/>
      <c r="I7" s="24"/>
      <c r="J7" s="24"/>
      <c r="K7" s="24"/>
      <c r="L7" s="24"/>
      <c r="M7" s="24"/>
      <c r="N7" s="24"/>
      <c r="O7" s="24"/>
      <c r="P7" s="24"/>
      <c r="Q7" s="24"/>
      <c r="R7" s="24"/>
      <c r="S7" s="24"/>
      <c r="T7" s="24"/>
      <c r="U7" s="24"/>
      <c r="V7" s="24"/>
      <c r="W7" s="24"/>
      <c r="X7" s="24"/>
      <c r="Y7" s="24"/>
    </row>
    <row r="8">
      <c r="A8" s="23" t="s">
        <v>160</v>
      </c>
      <c r="B8" s="24"/>
      <c r="C8" s="24"/>
      <c r="D8" s="24"/>
      <c r="E8" s="24"/>
      <c r="F8" s="24"/>
      <c r="G8" s="24"/>
      <c r="H8" s="24"/>
      <c r="I8" s="24"/>
      <c r="J8" s="24"/>
      <c r="K8" s="24"/>
      <c r="L8" s="24"/>
      <c r="M8" s="24"/>
      <c r="N8" s="24"/>
      <c r="O8" s="24"/>
      <c r="P8" s="24"/>
      <c r="Q8" s="24"/>
      <c r="R8" s="24"/>
      <c r="S8" s="24"/>
      <c r="T8" s="24"/>
      <c r="U8" s="24"/>
      <c r="V8" s="24"/>
      <c r="W8" s="24"/>
      <c r="X8" s="24"/>
      <c r="Y8" s="24"/>
    </row>
    <row r="9">
      <c r="A9" s="24" t="s">
        <v>161</v>
      </c>
      <c r="B9" s="18">
        <f>'Fixed Asset Balances'!B10</f>
        <v>475502</v>
      </c>
      <c r="C9" s="18">
        <f>'Fixed Asset Balances'!C10</f>
        <v>45499</v>
      </c>
      <c r="D9" s="18">
        <f>'Fixed Asset Balances'!D10</f>
        <v>0</v>
      </c>
      <c r="E9" s="18">
        <f>'Fixed Asset Balances'!E10</f>
        <v>0</v>
      </c>
      <c r="F9" s="18">
        <f>'Fixed Asset Balances'!F10</f>
        <v>0</v>
      </c>
      <c r="G9" s="18">
        <f>'Fixed Asset Balances'!G10</f>
        <v>0</v>
      </c>
      <c r="H9" s="18">
        <f>'Fixed Asset Balances'!H10</f>
        <v>0</v>
      </c>
      <c r="I9" s="18">
        <f>'Fixed Asset Balances'!I10</f>
        <v>0</v>
      </c>
      <c r="J9" s="18">
        <f>'Fixed Asset Balances'!J10</f>
        <v>0</v>
      </c>
      <c r="K9" s="18">
        <f>'Fixed Asset Balances'!K10</f>
        <v>0</v>
      </c>
      <c r="L9" s="18">
        <f>'Fixed Asset Balances'!L10</f>
        <v>0</v>
      </c>
      <c r="M9" s="18">
        <f>'Fixed Asset Balances'!M10</f>
        <v>0</v>
      </c>
      <c r="N9" s="18">
        <f>'Fixed Asset Balances'!N10</f>
        <v>0</v>
      </c>
      <c r="O9" s="18">
        <f>'Fixed Asset Balances'!O10</f>
        <v>0</v>
      </c>
      <c r="P9" s="18">
        <f>'Fixed Asset Balances'!P10</f>
        <v>0</v>
      </c>
      <c r="Q9" s="18">
        <f>'Fixed Asset Balances'!Q10</f>
        <v>0</v>
      </c>
      <c r="R9" s="18">
        <f>'Fixed Asset Balances'!R10</f>
        <v>45499</v>
      </c>
      <c r="S9" s="18">
        <f>'Fixed Asset Balances'!S10</f>
        <v>0</v>
      </c>
      <c r="T9" s="18">
        <f>'Fixed Asset Balances'!T10</f>
        <v>475502</v>
      </c>
      <c r="U9" s="18">
        <f>'Fixed Asset Balances'!U10</f>
        <v>0</v>
      </c>
      <c r="V9" s="18">
        <f>'Fixed Asset Balances'!V10</f>
        <v>0</v>
      </c>
      <c r="W9" s="18">
        <f>'Fixed Asset Balances'!W10</f>
        <v>0</v>
      </c>
      <c r="X9" s="18">
        <f>'Fixed Asset Balances'!X10</f>
        <v>0</v>
      </c>
      <c r="Y9" s="18">
        <f>'Fixed Asset Balances'!Y10</f>
        <v>0</v>
      </c>
    </row>
    <row r="10">
      <c r="A10" s="24" t="s">
        <v>162</v>
      </c>
      <c r="B10" s="18">
        <f>Purchases!B10</f>
        <v>0</v>
      </c>
      <c r="C10" s="18">
        <f>Purchases!C10</f>
        <v>8958544</v>
      </c>
      <c r="D10" s="18">
        <f>Purchases!D10</f>
        <v>8958544</v>
      </c>
      <c r="E10" s="18">
        <f>Purchases!E10</f>
        <v>8958544</v>
      </c>
      <c r="F10" s="18">
        <f>Purchases!F10</f>
        <v>8958544</v>
      </c>
      <c r="G10" s="18">
        <f>Purchases!G10</f>
        <v>8958544</v>
      </c>
      <c r="H10" s="18">
        <f>Purchases!H10</f>
        <v>8958544</v>
      </c>
      <c r="I10" s="18">
        <f>Purchases!I10</f>
        <v>8958544</v>
      </c>
      <c r="J10" s="18">
        <f>Purchases!J10</f>
        <v>8958544</v>
      </c>
      <c r="K10" s="18">
        <f>Purchases!K10</f>
        <v>8958544</v>
      </c>
      <c r="L10" s="18">
        <f>Purchases!L10</f>
        <v>8958544</v>
      </c>
      <c r="M10" s="18">
        <f>Purchases!M10</f>
        <v>8958544</v>
      </c>
      <c r="N10" s="18">
        <f>Purchases!N10</f>
        <v>8958544</v>
      </c>
      <c r="O10" s="18">
        <f>Purchases!O10</f>
        <v>8958544</v>
      </c>
      <c r="P10" s="18">
        <f>Purchases!P10</f>
        <v>8958544</v>
      </c>
      <c r="Q10" s="18">
        <f>Purchases!Q10</f>
        <v>8958544</v>
      </c>
      <c r="R10" s="18">
        <f>Purchases!R10</f>
        <v>8958544</v>
      </c>
      <c r="S10" s="18">
        <f>Purchases!S10</f>
        <v>8958544</v>
      </c>
      <c r="T10" s="18">
        <f>Purchases!T10</f>
        <v>8958544</v>
      </c>
      <c r="U10" s="18">
        <f>Purchases!U10</f>
        <v>8958544</v>
      </c>
      <c r="V10" s="18">
        <f>Purchases!V10</f>
        <v>8958544</v>
      </c>
      <c r="W10" s="18">
        <f>Purchases!W10</f>
        <v>8958544</v>
      </c>
      <c r="X10" s="18">
        <f>Purchases!X10</f>
        <v>8958544</v>
      </c>
      <c r="Y10" s="18">
        <f>Purchases!Y10</f>
        <v>8958544</v>
      </c>
    </row>
    <row r="11">
      <c r="A11" s="24" t="s">
        <v>163</v>
      </c>
      <c r="B11" s="18">
        <f>'Payment for Expenses'!B16</f>
        <v>35000</v>
      </c>
      <c r="C11" s="18">
        <f>'Payment for Expenses'!C16</f>
        <v>72908</v>
      </c>
      <c r="D11" s="18">
        <f>'Payment for Expenses'!D16</f>
        <v>102908</v>
      </c>
      <c r="E11" s="18">
        <f>'Payment for Expenses'!E16</f>
        <v>72908</v>
      </c>
      <c r="F11" s="18">
        <f>'Payment for Expenses'!F16</f>
        <v>72908</v>
      </c>
      <c r="G11" s="18">
        <f>'Payment for Expenses'!G16</f>
        <v>102908</v>
      </c>
      <c r="H11" s="18">
        <f>'Payment for Expenses'!H16</f>
        <v>72908</v>
      </c>
      <c r="I11" s="18">
        <f>'Payment for Expenses'!I16</f>
        <v>72908</v>
      </c>
      <c r="J11" s="18">
        <f>'Payment for Expenses'!J16</f>
        <v>102908</v>
      </c>
      <c r="K11" s="18">
        <f>'Payment for Expenses'!K16</f>
        <v>72908</v>
      </c>
      <c r="L11" s="18">
        <f>'Payment for Expenses'!L16</f>
        <v>72908</v>
      </c>
      <c r="M11" s="18">
        <f>'Payment for Expenses'!M16</f>
        <v>102908</v>
      </c>
      <c r="N11" s="18">
        <f>'Payment for Expenses'!N16</f>
        <v>72908</v>
      </c>
      <c r="O11" s="18">
        <f>'Payment for Expenses'!O16</f>
        <v>72908</v>
      </c>
      <c r="P11" s="18">
        <f>'Payment for Expenses'!P16</f>
        <v>102908</v>
      </c>
      <c r="Q11" s="18">
        <f>'Payment for Expenses'!Q16</f>
        <v>72908</v>
      </c>
      <c r="R11" s="18">
        <f>'Payment for Expenses'!R16</f>
        <v>72908</v>
      </c>
      <c r="S11" s="18">
        <f>'Payment for Expenses'!S16</f>
        <v>102908</v>
      </c>
      <c r="T11" s="18">
        <f>'Payment for Expenses'!T16</f>
        <v>72908</v>
      </c>
      <c r="U11" s="18">
        <f>'Payment for Expenses'!U16</f>
        <v>72908</v>
      </c>
      <c r="V11" s="18">
        <f>'Payment for Expenses'!V16</f>
        <v>102908</v>
      </c>
      <c r="W11" s="18">
        <f>'Payment for Expenses'!W16</f>
        <v>72908</v>
      </c>
      <c r="X11" s="18">
        <f>'Payment for Expenses'!X16</f>
        <v>72908</v>
      </c>
      <c r="Y11" s="18">
        <f>'Payment for Expenses'!Y16</f>
        <v>102908</v>
      </c>
    </row>
    <row r="12">
      <c r="A12" s="24" t="s">
        <v>164</v>
      </c>
      <c r="B12" s="18">
        <f>'Loans and Interests'!B19</f>
        <v>0</v>
      </c>
      <c r="C12" s="18">
        <f>'Loans and Interests'!C19</f>
        <v>0</v>
      </c>
      <c r="D12" s="18">
        <f>'Loans and Interests'!D19</f>
        <v>0</v>
      </c>
      <c r="E12" s="18">
        <f>'Loans and Interests'!E19</f>
        <v>0</v>
      </c>
      <c r="F12" s="18">
        <f>'Loans and Interests'!F19</f>
        <v>0</v>
      </c>
      <c r="G12" s="18">
        <f>'Loans and Interests'!G19</f>
        <v>0</v>
      </c>
      <c r="H12" s="18">
        <f>'Loans and Interests'!H19</f>
        <v>0</v>
      </c>
      <c r="I12" s="18">
        <f>'Loans and Interests'!I19</f>
        <v>0</v>
      </c>
      <c r="J12" s="18">
        <f>'Loans and Interests'!J19</f>
        <v>0</v>
      </c>
      <c r="K12" s="18">
        <f>'Loans and Interests'!K19</f>
        <v>0</v>
      </c>
      <c r="L12" s="18">
        <f>'Loans and Interests'!L19</f>
        <v>0</v>
      </c>
      <c r="M12" s="18">
        <f>'Loans and Interests'!M19</f>
        <v>0</v>
      </c>
      <c r="N12" s="18">
        <f>'Loans and Interests'!N19</f>
        <v>1050000</v>
      </c>
      <c r="O12" s="18">
        <f>'Loans and Interests'!O19</f>
        <v>0</v>
      </c>
      <c r="P12" s="18">
        <f>'Loans and Interests'!P19</f>
        <v>0</v>
      </c>
      <c r="Q12" s="18">
        <f>'Loans and Interests'!Q19</f>
        <v>0</v>
      </c>
      <c r="R12" s="18">
        <f>'Loans and Interests'!R19</f>
        <v>0</v>
      </c>
      <c r="S12" s="18">
        <f>'Loans and Interests'!S19</f>
        <v>0</v>
      </c>
      <c r="T12" s="18">
        <f>'Loans and Interests'!T19</f>
        <v>500000</v>
      </c>
      <c r="U12" s="18">
        <f>'Loans and Interests'!U19</f>
        <v>0</v>
      </c>
      <c r="V12" s="18">
        <f>'Loans and Interests'!V19</f>
        <v>0</v>
      </c>
      <c r="W12" s="18">
        <f>'Loans and Interests'!W19</f>
        <v>0</v>
      </c>
      <c r="X12" s="18">
        <f>'Loans and Interests'!X19</f>
        <v>0</v>
      </c>
      <c r="Y12" s="18">
        <f>'Loans and Interests'!Y19</f>
        <v>0</v>
      </c>
    </row>
    <row r="13">
      <c r="A13" s="24" t="s">
        <v>151</v>
      </c>
      <c r="B13" s="18">
        <f>'Loans and Interests'!B31</f>
        <v>9187.5</v>
      </c>
      <c r="C13" s="18">
        <f>'Loans and Interests'!C31</f>
        <v>9187.5</v>
      </c>
      <c r="D13" s="18">
        <f>'Loans and Interests'!D31</f>
        <v>9187.5</v>
      </c>
      <c r="E13" s="18">
        <f>'Loans and Interests'!E31</f>
        <v>9187.5</v>
      </c>
      <c r="F13" s="18">
        <f>'Loans and Interests'!F31</f>
        <v>16062.5</v>
      </c>
      <c r="G13" s="18">
        <f>'Loans and Interests'!G31</f>
        <v>16062.5</v>
      </c>
      <c r="H13" s="18">
        <f>'Loans and Interests'!H31</f>
        <v>16062.5</v>
      </c>
      <c r="I13" s="18">
        <f>'Loans and Interests'!I31</f>
        <v>16062.5</v>
      </c>
      <c r="J13" s="18">
        <f>'Loans and Interests'!J31</f>
        <v>16062.5</v>
      </c>
      <c r="K13" s="18">
        <f>'Loans and Interests'!K31</f>
        <v>16062.5</v>
      </c>
      <c r="L13" s="18">
        <f>'Loans and Interests'!L31</f>
        <v>16062.5</v>
      </c>
      <c r="M13" s="18">
        <f>'Loans and Interests'!M31</f>
        <v>16062.5</v>
      </c>
      <c r="N13" s="18">
        <f>'Loans and Interests'!N31</f>
        <v>6875</v>
      </c>
      <c r="O13" s="18">
        <f>'Loans and Interests'!O31</f>
        <v>6875</v>
      </c>
      <c r="P13" s="18">
        <f>'Loans and Interests'!P31</f>
        <v>6875</v>
      </c>
      <c r="Q13" s="18">
        <f>'Loans and Interests'!Q31</f>
        <v>6875</v>
      </c>
      <c r="R13" s="18">
        <f>'Loans and Interests'!R31</f>
        <v>6875</v>
      </c>
      <c r="S13" s="18">
        <f>'Loans and Interests'!S31</f>
        <v>6875</v>
      </c>
      <c r="T13" s="18">
        <f>'Loans and Interests'!T31</f>
        <v>0</v>
      </c>
      <c r="U13" s="18">
        <f>'Loans and Interests'!U31</f>
        <v>0</v>
      </c>
      <c r="V13" s="18">
        <f>'Loans and Interests'!V31</f>
        <v>0</v>
      </c>
      <c r="W13" s="18">
        <f>'Loans and Interests'!W31</f>
        <v>0</v>
      </c>
      <c r="X13" s="18">
        <f>'Loans and Interests'!X31</f>
        <v>0</v>
      </c>
      <c r="Y13" s="18">
        <f>'Loans and Interests'!Y31</f>
        <v>0</v>
      </c>
    </row>
    <row r="14">
      <c r="A14" s="24" t="s">
        <v>165</v>
      </c>
      <c r="B14" s="18">
        <f>Capital!B18</f>
        <v>0</v>
      </c>
      <c r="C14" s="18">
        <f>Capital!C18</f>
        <v>0</v>
      </c>
      <c r="D14" s="18">
        <f>Capital!D18</f>
        <v>0</v>
      </c>
      <c r="E14" s="18">
        <f>Capital!E18</f>
        <v>0</v>
      </c>
      <c r="F14" s="18">
        <f>Capital!F18</f>
        <v>976077</v>
      </c>
      <c r="G14" s="18">
        <f>Capital!G18</f>
        <v>0</v>
      </c>
      <c r="H14" s="18">
        <f>Capital!H18</f>
        <v>0</v>
      </c>
      <c r="I14" s="18">
        <f>Capital!I18</f>
        <v>0</v>
      </c>
      <c r="J14" s="18">
        <f>Capital!J18</f>
        <v>1120681</v>
      </c>
      <c r="K14" s="18">
        <f>Capital!K18</f>
        <v>0</v>
      </c>
      <c r="L14" s="18">
        <f>Capital!L18</f>
        <v>0</v>
      </c>
      <c r="M14" s="18">
        <f>Capital!M18</f>
        <v>0</v>
      </c>
      <c r="N14" s="18">
        <f>Capital!N18</f>
        <v>0</v>
      </c>
      <c r="O14" s="18">
        <f>Capital!O18</f>
        <v>0</v>
      </c>
      <c r="P14" s="18">
        <f>Capital!P18</f>
        <v>0</v>
      </c>
      <c r="Q14" s="18">
        <f>Capital!Q18</f>
        <v>0</v>
      </c>
      <c r="R14" s="18">
        <f>Capital!R18</f>
        <v>0</v>
      </c>
      <c r="S14" s="18">
        <f>Capital!S18</f>
        <v>0</v>
      </c>
      <c r="T14" s="18">
        <f>Capital!T18</f>
        <v>0</v>
      </c>
      <c r="U14" s="18">
        <f>Capital!U18</f>
        <v>0</v>
      </c>
      <c r="V14" s="18">
        <f>Capital!V18</f>
        <v>0</v>
      </c>
      <c r="W14" s="18">
        <f>Capital!W18</f>
        <v>0</v>
      </c>
      <c r="X14" s="18">
        <f>Capital!X18</f>
        <v>0</v>
      </c>
      <c r="Y14" s="18">
        <f>Capital!Y18</f>
        <v>0</v>
      </c>
    </row>
    <row r="15">
      <c r="A15" s="24" t="s">
        <v>166</v>
      </c>
      <c r="B15" s="18">
        <f>'Sales and Costs'!B24</f>
        <v>1198601.802</v>
      </c>
      <c r="C15" s="18">
        <f>'Sales and Costs'!C24</f>
        <v>1197752.488</v>
      </c>
      <c r="D15" s="18">
        <f>'Sales and Costs'!D24</f>
        <v>1197752.488</v>
      </c>
      <c r="E15" s="18">
        <f>'Sales and Costs'!E24</f>
        <v>1197752.488</v>
      </c>
      <c r="F15" s="18">
        <f>'Sales and Costs'!F24</f>
        <v>1195827.488</v>
      </c>
      <c r="G15" s="18">
        <f>'Sales and Costs'!G24</f>
        <v>1195827.488</v>
      </c>
      <c r="H15" s="18">
        <f>'Sales and Costs'!H24</f>
        <v>1195827.488</v>
      </c>
      <c r="I15" s="18">
        <f>'Sales and Costs'!I24</f>
        <v>1195827.488</v>
      </c>
      <c r="J15" s="18">
        <f>'Sales and Costs'!J24</f>
        <v>1195827.488</v>
      </c>
      <c r="K15" s="18">
        <f>'Sales and Costs'!K24</f>
        <v>1195827.488</v>
      </c>
      <c r="L15" s="18">
        <f>'Sales and Costs'!L24</f>
        <v>1195827.488</v>
      </c>
      <c r="M15" s="18">
        <f>'Sales and Costs'!M24</f>
        <v>1195827.488</v>
      </c>
      <c r="N15" s="18">
        <f>'Sales and Costs'!N24</f>
        <v>1198399.988</v>
      </c>
      <c r="O15" s="18">
        <f>'Sales and Costs'!O24</f>
        <v>1198399.988</v>
      </c>
      <c r="P15" s="18">
        <f>'Sales and Costs'!P24</f>
        <v>1198399.988</v>
      </c>
      <c r="Q15" s="18">
        <f>'Sales and Costs'!Q24</f>
        <v>1198399.988</v>
      </c>
      <c r="R15" s="18">
        <f>'Sales and Costs'!R24</f>
        <v>1198399.988</v>
      </c>
      <c r="S15" s="18">
        <f>'Sales and Costs'!S24</f>
        <v>1198399.988</v>
      </c>
      <c r="T15" s="18">
        <f>'Sales and Costs'!T24</f>
        <v>1200324.988</v>
      </c>
      <c r="U15" s="18">
        <f>'Sales and Costs'!U24</f>
        <v>1200324.988</v>
      </c>
      <c r="V15" s="18">
        <f>'Sales and Costs'!V24</f>
        <v>1200324.988</v>
      </c>
      <c r="W15" s="18">
        <f>'Sales and Costs'!W24</f>
        <v>1200324.988</v>
      </c>
      <c r="X15" s="18">
        <f>'Sales and Costs'!X24</f>
        <v>1200324.988</v>
      </c>
      <c r="Y15" s="18">
        <f>'Sales and Costs'!Y24</f>
        <v>1200324.988</v>
      </c>
    </row>
    <row r="16">
      <c r="A16" s="23" t="s">
        <v>101</v>
      </c>
      <c r="B16" s="18">
        <f t="shared" ref="B16:Y16" si="2">SUM(B9:B15)</f>
        <v>1718291.302</v>
      </c>
      <c r="C16" s="18">
        <f t="shared" si="2"/>
        <v>10283890.99</v>
      </c>
      <c r="D16" s="18">
        <f t="shared" si="2"/>
        <v>10268391.99</v>
      </c>
      <c r="E16" s="18">
        <f t="shared" si="2"/>
        <v>10238391.99</v>
      </c>
      <c r="F16" s="18">
        <f t="shared" si="2"/>
        <v>11219418.99</v>
      </c>
      <c r="G16" s="18">
        <f t="shared" si="2"/>
        <v>10273341.99</v>
      </c>
      <c r="H16" s="18">
        <f t="shared" si="2"/>
        <v>10243341.99</v>
      </c>
      <c r="I16" s="18">
        <f t="shared" si="2"/>
        <v>10243341.99</v>
      </c>
      <c r="J16" s="18">
        <f t="shared" si="2"/>
        <v>11394022.99</v>
      </c>
      <c r="K16" s="18">
        <f t="shared" si="2"/>
        <v>10243341.99</v>
      </c>
      <c r="L16" s="18">
        <f t="shared" si="2"/>
        <v>10243341.99</v>
      </c>
      <c r="M16" s="18">
        <f t="shared" si="2"/>
        <v>10273341.99</v>
      </c>
      <c r="N16" s="18">
        <f t="shared" si="2"/>
        <v>11286726.99</v>
      </c>
      <c r="O16" s="18">
        <f t="shared" si="2"/>
        <v>10236726.99</v>
      </c>
      <c r="P16" s="18">
        <f t="shared" si="2"/>
        <v>10266726.99</v>
      </c>
      <c r="Q16" s="18">
        <f t="shared" si="2"/>
        <v>10236726.99</v>
      </c>
      <c r="R16" s="18">
        <f t="shared" si="2"/>
        <v>10282225.99</v>
      </c>
      <c r="S16" s="18">
        <f t="shared" si="2"/>
        <v>10266726.99</v>
      </c>
      <c r="T16" s="18">
        <f t="shared" si="2"/>
        <v>11207278.99</v>
      </c>
      <c r="U16" s="18">
        <f t="shared" si="2"/>
        <v>10231776.99</v>
      </c>
      <c r="V16" s="18">
        <f t="shared" si="2"/>
        <v>10261776.99</v>
      </c>
      <c r="W16" s="18">
        <f t="shared" si="2"/>
        <v>10231776.99</v>
      </c>
      <c r="X16" s="18">
        <f t="shared" si="2"/>
        <v>10231776.99</v>
      </c>
      <c r="Y16" s="18">
        <f t="shared" si="2"/>
        <v>10261776.99</v>
      </c>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row>
    <row r="18">
      <c r="A18" s="24" t="s">
        <v>167</v>
      </c>
      <c r="B18" s="18">
        <f t="shared" ref="B18:Y18" si="3">B6-B16</f>
        <v>5461091.698</v>
      </c>
      <c r="C18" s="18">
        <f t="shared" si="3"/>
        <v>-3496340.988</v>
      </c>
      <c r="D18" s="18">
        <f t="shared" si="3"/>
        <v>221458.0124</v>
      </c>
      <c r="E18" s="18">
        <f t="shared" si="3"/>
        <v>2102608.012</v>
      </c>
      <c r="F18" s="18">
        <f t="shared" si="3"/>
        <v>1621581.012</v>
      </c>
      <c r="G18" s="18">
        <f t="shared" si="3"/>
        <v>2067658.012</v>
      </c>
      <c r="H18" s="18">
        <f t="shared" si="3"/>
        <v>2097658.012</v>
      </c>
      <c r="I18" s="18">
        <f t="shared" si="3"/>
        <v>2097658.012</v>
      </c>
      <c r="J18" s="18">
        <f t="shared" si="3"/>
        <v>946977.0124</v>
      </c>
      <c r="K18" s="18">
        <f t="shared" si="3"/>
        <v>2097658.012</v>
      </c>
      <c r="L18" s="18">
        <f t="shared" si="3"/>
        <v>2097658.012</v>
      </c>
      <c r="M18" s="18">
        <f t="shared" si="3"/>
        <v>2067658.012</v>
      </c>
      <c r="N18" s="18">
        <f t="shared" si="3"/>
        <v>1054273.012</v>
      </c>
      <c r="O18" s="18">
        <f t="shared" si="3"/>
        <v>2104273.012</v>
      </c>
      <c r="P18" s="18">
        <f t="shared" si="3"/>
        <v>2074273.012</v>
      </c>
      <c r="Q18" s="18">
        <f t="shared" si="3"/>
        <v>2104273.012</v>
      </c>
      <c r="R18" s="18">
        <f t="shared" si="3"/>
        <v>2058774.012</v>
      </c>
      <c r="S18" s="18">
        <f t="shared" si="3"/>
        <v>2074273.012</v>
      </c>
      <c r="T18" s="18">
        <f t="shared" si="3"/>
        <v>1133721.012</v>
      </c>
      <c r="U18" s="18">
        <f t="shared" si="3"/>
        <v>2109223.012</v>
      </c>
      <c r="V18" s="18">
        <f t="shared" si="3"/>
        <v>2079223.012</v>
      </c>
      <c r="W18" s="18">
        <f t="shared" si="3"/>
        <v>2109223.012</v>
      </c>
      <c r="X18" s="18">
        <f t="shared" si="3"/>
        <v>2109223.012</v>
      </c>
      <c r="Y18" s="18">
        <f t="shared" si="3"/>
        <v>2079223.012</v>
      </c>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c r="A20" s="23" t="s">
        <v>168</v>
      </c>
      <c r="B20" s="24"/>
      <c r="C20" s="24"/>
      <c r="D20" s="24"/>
      <c r="E20" s="24"/>
      <c r="F20" s="24"/>
      <c r="G20" s="24"/>
      <c r="H20" s="24"/>
      <c r="I20" s="24"/>
      <c r="J20" s="24"/>
      <c r="K20" s="24"/>
      <c r="L20" s="24"/>
      <c r="M20" s="24"/>
      <c r="N20" s="24"/>
      <c r="O20" s="24"/>
      <c r="P20" s="24"/>
      <c r="Q20" s="24"/>
      <c r="R20" s="24"/>
      <c r="S20" s="24"/>
      <c r="T20" s="24"/>
      <c r="U20" s="24"/>
      <c r="V20" s="24"/>
      <c r="W20" s="24"/>
      <c r="X20" s="24"/>
      <c r="Y20" s="24"/>
    </row>
    <row r="21">
      <c r="A21" s="24" t="s">
        <v>169</v>
      </c>
      <c r="B21" s="18">
        <v>0.0</v>
      </c>
      <c r="C21" s="18">
        <f t="shared" ref="C21:Y21" si="4">B23</f>
        <v>5461091.698</v>
      </c>
      <c r="D21" s="18">
        <f t="shared" si="4"/>
        <v>1964750.71</v>
      </c>
      <c r="E21" s="18">
        <f t="shared" si="4"/>
        <v>2186208.723</v>
      </c>
      <c r="F21" s="18">
        <f t="shared" si="4"/>
        <v>4288816.735</v>
      </c>
      <c r="G21" s="18">
        <f t="shared" si="4"/>
        <v>5910397.748</v>
      </c>
      <c r="H21" s="18">
        <f t="shared" si="4"/>
        <v>7978055.76</v>
      </c>
      <c r="I21" s="18">
        <f t="shared" si="4"/>
        <v>10075713.77</v>
      </c>
      <c r="J21" s="18">
        <f t="shared" si="4"/>
        <v>12173371.78</v>
      </c>
      <c r="K21" s="18">
        <f t="shared" si="4"/>
        <v>13120348.8</v>
      </c>
      <c r="L21" s="18">
        <f t="shared" si="4"/>
        <v>15218006.81</v>
      </c>
      <c r="M21" s="18">
        <f t="shared" si="4"/>
        <v>17315664.82</v>
      </c>
      <c r="N21" s="18">
        <f t="shared" si="4"/>
        <v>19383322.83</v>
      </c>
      <c r="O21" s="18">
        <f t="shared" si="4"/>
        <v>20437595.85</v>
      </c>
      <c r="P21" s="18">
        <f t="shared" si="4"/>
        <v>22541868.86</v>
      </c>
      <c r="Q21" s="18">
        <f t="shared" si="4"/>
        <v>24616141.87</v>
      </c>
      <c r="R21" s="18">
        <f t="shared" si="4"/>
        <v>26720414.88</v>
      </c>
      <c r="S21" s="18">
        <f t="shared" si="4"/>
        <v>28779188.9</v>
      </c>
      <c r="T21" s="18">
        <f t="shared" si="4"/>
        <v>30853461.91</v>
      </c>
      <c r="U21" s="18">
        <f t="shared" si="4"/>
        <v>31987182.92</v>
      </c>
      <c r="V21" s="18">
        <f t="shared" si="4"/>
        <v>34096405.93</v>
      </c>
      <c r="W21" s="18">
        <f t="shared" si="4"/>
        <v>36175628.95</v>
      </c>
      <c r="X21" s="18">
        <f t="shared" si="4"/>
        <v>38284851.96</v>
      </c>
      <c r="Y21" s="18">
        <f t="shared" si="4"/>
        <v>40394074.97</v>
      </c>
    </row>
    <row r="22">
      <c r="A22" s="24" t="s">
        <v>170</v>
      </c>
      <c r="B22" s="18">
        <f t="shared" ref="B22:Y22" si="5">B18</f>
        <v>5461091.698</v>
      </c>
      <c r="C22" s="18">
        <f t="shared" si="5"/>
        <v>-3496340.988</v>
      </c>
      <c r="D22" s="18">
        <f t="shared" si="5"/>
        <v>221458.0124</v>
      </c>
      <c r="E22" s="18">
        <f t="shared" si="5"/>
        <v>2102608.012</v>
      </c>
      <c r="F22" s="18">
        <f t="shared" si="5"/>
        <v>1621581.012</v>
      </c>
      <c r="G22" s="18">
        <f t="shared" si="5"/>
        <v>2067658.012</v>
      </c>
      <c r="H22" s="18">
        <f t="shared" si="5"/>
        <v>2097658.012</v>
      </c>
      <c r="I22" s="18">
        <f t="shared" si="5"/>
        <v>2097658.012</v>
      </c>
      <c r="J22" s="18">
        <f t="shared" si="5"/>
        <v>946977.0124</v>
      </c>
      <c r="K22" s="18">
        <f t="shared" si="5"/>
        <v>2097658.012</v>
      </c>
      <c r="L22" s="18">
        <f t="shared" si="5"/>
        <v>2097658.012</v>
      </c>
      <c r="M22" s="18">
        <f t="shared" si="5"/>
        <v>2067658.012</v>
      </c>
      <c r="N22" s="18">
        <f t="shared" si="5"/>
        <v>1054273.012</v>
      </c>
      <c r="O22" s="18">
        <f t="shared" si="5"/>
        <v>2104273.012</v>
      </c>
      <c r="P22" s="18">
        <f t="shared" si="5"/>
        <v>2074273.012</v>
      </c>
      <c r="Q22" s="18">
        <f t="shared" si="5"/>
        <v>2104273.012</v>
      </c>
      <c r="R22" s="18">
        <f t="shared" si="5"/>
        <v>2058774.012</v>
      </c>
      <c r="S22" s="18">
        <f t="shared" si="5"/>
        <v>2074273.012</v>
      </c>
      <c r="T22" s="18">
        <f t="shared" si="5"/>
        <v>1133721.012</v>
      </c>
      <c r="U22" s="18">
        <f t="shared" si="5"/>
        <v>2109223.012</v>
      </c>
      <c r="V22" s="18">
        <f t="shared" si="5"/>
        <v>2079223.012</v>
      </c>
      <c r="W22" s="18">
        <f t="shared" si="5"/>
        <v>2109223.012</v>
      </c>
      <c r="X22" s="18">
        <f t="shared" si="5"/>
        <v>2109223.012</v>
      </c>
      <c r="Y22" s="18">
        <f t="shared" si="5"/>
        <v>2079223.012</v>
      </c>
    </row>
    <row r="23">
      <c r="A23" s="24" t="s">
        <v>168</v>
      </c>
      <c r="B23" s="18">
        <f t="shared" ref="B23:Y23" si="6">B21+B22</f>
        <v>5461091.698</v>
      </c>
      <c r="C23" s="18">
        <f t="shared" si="6"/>
        <v>1964750.71</v>
      </c>
      <c r="D23" s="18">
        <f t="shared" si="6"/>
        <v>2186208.723</v>
      </c>
      <c r="E23" s="18">
        <f t="shared" si="6"/>
        <v>4288816.735</v>
      </c>
      <c r="F23" s="18">
        <f t="shared" si="6"/>
        <v>5910397.748</v>
      </c>
      <c r="G23" s="18">
        <f t="shared" si="6"/>
        <v>7978055.76</v>
      </c>
      <c r="H23" s="18">
        <f t="shared" si="6"/>
        <v>10075713.77</v>
      </c>
      <c r="I23" s="18">
        <f t="shared" si="6"/>
        <v>12173371.78</v>
      </c>
      <c r="J23" s="18">
        <f t="shared" si="6"/>
        <v>13120348.8</v>
      </c>
      <c r="K23" s="18">
        <f t="shared" si="6"/>
        <v>15218006.81</v>
      </c>
      <c r="L23" s="18">
        <f t="shared" si="6"/>
        <v>17315664.82</v>
      </c>
      <c r="M23" s="18">
        <f t="shared" si="6"/>
        <v>19383322.83</v>
      </c>
      <c r="N23" s="18">
        <f t="shared" si="6"/>
        <v>20437595.85</v>
      </c>
      <c r="O23" s="18">
        <f t="shared" si="6"/>
        <v>22541868.86</v>
      </c>
      <c r="P23" s="18">
        <f t="shared" si="6"/>
        <v>24616141.87</v>
      </c>
      <c r="Q23" s="18">
        <f t="shared" si="6"/>
        <v>26720414.88</v>
      </c>
      <c r="R23" s="18">
        <f t="shared" si="6"/>
        <v>28779188.9</v>
      </c>
      <c r="S23" s="18">
        <f t="shared" si="6"/>
        <v>30853461.91</v>
      </c>
      <c r="T23" s="18">
        <f t="shared" si="6"/>
        <v>31987182.92</v>
      </c>
      <c r="U23" s="18">
        <f t="shared" si="6"/>
        <v>34096405.93</v>
      </c>
      <c r="V23" s="18">
        <f t="shared" si="6"/>
        <v>36175628.95</v>
      </c>
      <c r="W23" s="18">
        <f t="shared" si="6"/>
        <v>38284851.96</v>
      </c>
      <c r="X23" s="18">
        <f t="shared" si="6"/>
        <v>40394074.97</v>
      </c>
      <c r="Y23" s="18">
        <f t="shared" si="6"/>
        <v>42473297.98</v>
      </c>
    </row>
    <row r="24">
      <c r="A24" s="24"/>
      <c r="B24" s="24"/>
      <c r="C24" s="24"/>
      <c r="D24" s="24"/>
      <c r="E24" s="24"/>
      <c r="F24" s="24"/>
      <c r="G24" s="24"/>
      <c r="H24" s="24"/>
      <c r="I24" s="24"/>
      <c r="J24" s="24"/>
      <c r="K24" s="24"/>
      <c r="L24" s="24"/>
      <c r="M24" s="24"/>
      <c r="N24" s="5"/>
      <c r="O24" s="5"/>
      <c r="P24" s="5"/>
      <c r="Q24" s="5"/>
      <c r="R24" s="5"/>
      <c r="S24" s="5"/>
      <c r="T24" s="5"/>
      <c r="U24" s="5"/>
      <c r="V24" s="5"/>
      <c r="W24" s="5"/>
      <c r="X24" s="5"/>
      <c r="Y24"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5" width="10.13"/>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171</v>
      </c>
      <c r="B2" s="5"/>
      <c r="C2" s="5"/>
      <c r="D2" s="5"/>
      <c r="E2" s="5"/>
      <c r="F2" s="5"/>
      <c r="G2" s="5"/>
      <c r="H2" s="5"/>
      <c r="I2" s="5"/>
      <c r="J2" s="5"/>
      <c r="K2" s="5"/>
      <c r="L2" s="5"/>
      <c r="M2" s="5"/>
      <c r="N2" s="5"/>
      <c r="O2" s="5"/>
      <c r="P2" s="5"/>
      <c r="Q2" s="5"/>
      <c r="R2" s="5"/>
      <c r="S2" s="5"/>
      <c r="T2" s="5"/>
      <c r="U2" s="5"/>
      <c r="V2" s="5"/>
      <c r="W2" s="5"/>
      <c r="X2" s="5"/>
      <c r="Y2" s="5"/>
    </row>
    <row r="3">
      <c r="A3" s="5" t="s">
        <v>172</v>
      </c>
      <c r="B3" s="18">
        <f>'Fixed Asset Balances'!B21-Depreciation!B21</f>
        <v>449085.2222</v>
      </c>
      <c r="C3" s="18">
        <f>'Fixed Asset Balances'!C21-Depreciation!C21</f>
        <v>465134.1778</v>
      </c>
      <c r="D3" s="18">
        <f>'Fixed Asset Balances'!D21-Depreciation!D21</f>
        <v>435684.1333</v>
      </c>
      <c r="E3" s="18">
        <f>'Fixed Asset Balances'!E21-Depreciation!E21</f>
        <v>406234.0889</v>
      </c>
      <c r="F3" s="18">
        <f>'Fixed Asset Balances'!F21-Depreciation!F21</f>
        <v>376784.0444</v>
      </c>
      <c r="G3" s="18">
        <f>'Fixed Asset Balances'!G21-Depreciation!G21</f>
        <v>347334</v>
      </c>
      <c r="H3" s="18">
        <f>'Fixed Asset Balances'!H21-Depreciation!H21</f>
        <v>317883.9556</v>
      </c>
      <c r="I3" s="18">
        <f>'Fixed Asset Balances'!I21-Depreciation!I21</f>
        <v>288433.9111</v>
      </c>
      <c r="J3" s="18">
        <f>'Fixed Asset Balances'!J21-Depreciation!J21</f>
        <v>258983.8667</v>
      </c>
      <c r="K3" s="18">
        <f>'Fixed Asset Balances'!K21-Depreciation!K21</f>
        <v>229533.8222</v>
      </c>
      <c r="L3" s="18">
        <f>'Fixed Asset Balances'!L21-Depreciation!L21</f>
        <v>200083.7778</v>
      </c>
      <c r="M3" s="18">
        <f>'Fixed Asset Balances'!M21-Depreciation!M21</f>
        <v>170633.7333</v>
      </c>
      <c r="N3" s="18">
        <f>'Fixed Asset Balances'!N21-Depreciation!N21</f>
        <v>141183.6889</v>
      </c>
      <c r="O3" s="18">
        <f>'Fixed Asset Balances'!O21-Depreciation!O21</f>
        <v>111733.6444</v>
      </c>
      <c r="P3" s="18">
        <f>'Fixed Asset Balances'!P21-Depreciation!P21</f>
        <v>82283.6</v>
      </c>
      <c r="Q3" s="18">
        <f>'Fixed Asset Balances'!Q21-Depreciation!Q21</f>
        <v>52833.55556</v>
      </c>
      <c r="R3" s="18">
        <f>'Fixed Asset Balances'!R21-Depreciation!R21</f>
        <v>68882.51111</v>
      </c>
      <c r="S3" s="18">
        <f>'Fixed Asset Balances'!S21-Depreciation!S21</f>
        <v>39432.46667</v>
      </c>
      <c r="T3" s="18">
        <f>'Fixed Asset Balances'!T21-Depreciation!T21</f>
        <v>485484.4222</v>
      </c>
      <c r="U3" s="18">
        <f>'Fixed Asset Balances'!U21-Depreciation!U21</f>
        <v>456034.3778</v>
      </c>
      <c r="V3" s="18">
        <f>'Fixed Asset Balances'!V21-Depreciation!V21</f>
        <v>426584.3333</v>
      </c>
      <c r="W3" s="18">
        <f>'Fixed Asset Balances'!W21-Depreciation!W21</f>
        <v>397134.2889</v>
      </c>
      <c r="X3" s="18">
        <f>'Fixed Asset Balances'!X21-Depreciation!X21</f>
        <v>367684.2444</v>
      </c>
      <c r="Y3" s="18">
        <f>'Fixed Asset Balances'!Y21-Depreciation!Y21</f>
        <v>338234.2</v>
      </c>
    </row>
    <row r="4">
      <c r="A4" s="5" t="s">
        <v>173</v>
      </c>
      <c r="B4" s="11">
        <f>Stocks!B17</f>
        <v>1016777</v>
      </c>
      <c r="C4" s="11">
        <f>Stocks!C17</f>
        <v>2033554</v>
      </c>
      <c r="D4" s="11">
        <f>Stocks!D17</f>
        <v>3050331</v>
      </c>
      <c r="E4" s="11">
        <f>Stocks!E17</f>
        <v>4067108</v>
      </c>
      <c r="F4" s="11">
        <f>Stocks!F17</f>
        <v>5083885</v>
      </c>
      <c r="G4" s="11">
        <f>Stocks!G17</f>
        <v>6100662</v>
      </c>
      <c r="H4" s="11">
        <f>Stocks!H17</f>
        <v>7117439</v>
      </c>
      <c r="I4" s="11">
        <f>Stocks!I17</f>
        <v>8134216</v>
      </c>
      <c r="J4" s="11">
        <f>Stocks!J17</f>
        <v>9150993</v>
      </c>
      <c r="K4" s="11">
        <f>Stocks!K17</f>
        <v>10167770</v>
      </c>
      <c r="L4" s="11">
        <f>Stocks!L17</f>
        <v>11184547</v>
      </c>
      <c r="M4" s="11">
        <f>Stocks!M17</f>
        <v>12201324</v>
      </c>
      <c r="N4" s="11">
        <f>Stocks!N17</f>
        <v>13218101</v>
      </c>
      <c r="O4" s="11">
        <f>Stocks!O17</f>
        <v>14234878</v>
      </c>
      <c r="P4" s="11">
        <f>Stocks!P17</f>
        <v>15251655</v>
      </c>
      <c r="Q4" s="11">
        <f>Stocks!Q17</f>
        <v>16268432</v>
      </c>
      <c r="R4" s="11">
        <f>Stocks!R17</f>
        <v>17285209</v>
      </c>
      <c r="S4" s="11">
        <f>Stocks!S17</f>
        <v>18301986</v>
      </c>
      <c r="T4" s="11">
        <f>Stocks!T17</f>
        <v>19318763</v>
      </c>
      <c r="U4" s="11">
        <f>Stocks!U17</f>
        <v>20335540</v>
      </c>
      <c r="V4" s="11">
        <f>Stocks!V17</f>
        <v>21352317</v>
      </c>
      <c r="W4" s="11">
        <f>Stocks!W17</f>
        <v>22369094</v>
      </c>
      <c r="X4" s="11">
        <f>Stocks!X17</f>
        <v>23385871</v>
      </c>
      <c r="Y4" s="11">
        <f>Stocks!Y17</f>
        <v>24402648</v>
      </c>
    </row>
    <row r="5">
      <c r="A5" s="5" t="s">
        <v>137</v>
      </c>
      <c r="B5" s="11">
        <f>Collections!B21</f>
        <v>7404600</v>
      </c>
      <c r="C5" s="11">
        <f>Collections!C21</f>
        <v>12958050</v>
      </c>
      <c r="D5" s="11">
        <f>Collections!D21</f>
        <v>14809200</v>
      </c>
      <c r="E5" s="11">
        <f>Collections!E21</f>
        <v>14809200</v>
      </c>
      <c r="F5" s="11">
        <f>Collections!F21</f>
        <v>14809200</v>
      </c>
      <c r="G5" s="11">
        <f>Collections!G21</f>
        <v>14809200</v>
      </c>
      <c r="H5" s="11">
        <f>Collections!H21</f>
        <v>14809200</v>
      </c>
      <c r="I5" s="11">
        <f>Collections!I21</f>
        <v>14809200</v>
      </c>
      <c r="J5" s="11">
        <f>Collections!J21</f>
        <v>14809200</v>
      </c>
      <c r="K5" s="11">
        <f>Collections!K21</f>
        <v>14809200</v>
      </c>
      <c r="L5" s="11">
        <f>Collections!L21</f>
        <v>14809200</v>
      </c>
      <c r="M5" s="11">
        <f>Collections!M21</f>
        <v>14809200</v>
      </c>
      <c r="N5" s="11">
        <f>Collections!N21</f>
        <v>14809200</v>
      </c>
      <c r="O5" s="11">
        <f>Collections!O21</f>
        <v>14809200</v>
      </c>
      <c r="P5" s="11">
        <f>Collections!P21</f>
        <v>14809200</v>
      </c>
      <c r="Q5" s="11">
        <f>Collections!Q21</f>
        <v>14809200</v>
      </c>
      <c r="R5" s="11">
        <f>Collections!R21</f>
        <v>14809200</v>
      </c>
      <c r="S5" s="11">
        <f>Collections!S21</f>
        <v>14809200</v>
      </c>
      <c r="T5" s="11">
        <f>Collections!T21</f>
        <v>14809200</v>
      </c>
      <c r="U5" s="11">
        <f>Collections!U21</f>
        <v>14809200</v>
      </c>
      <c r="V5" s="11">
        <f>Collections!V21</f>
        <v>14809200</v>
      </c>
      <c r="W5" s="11">
        <f>Collections!W21</f>
        <v>14809200</v>
      </c>
      <c r="X5" s="11">
        <f>Collections!X21</f>
        <v>14809200</v>
      </c>
      <c r="Y5" s="11">
        <f>Collections!Y21</f>
        <v>14809200</v>
      </c>
    </row>
    <row r="6">
      <c r="A6" s="5" t="s">
        <v>168</v>
      </c>
      <c r="B6" s="18">
        <f>'Cash Details'!B23</f>
        <v>5461091.698</v>
      </c>
      <c r="C6" s="18">
        <f>'Cash Details'!C23</f>
        <v>1964750.71</v>
      </c>
      <c r="D6" s="18">
        <f>'Cash Details'!D23</f>
        <v>2186208.723</v>
      </c>
      <c r="E6" s="18">
        <f>'Cash Details'!E23</f>
        <v>4288816.735</v>
      </c>
      <c r="F6" s="18">
        <f>'Cash Details'!F23</f>
        <v>5910397.748</v>
      </c>
      <c r="G6" s="18">
        <f>'Cash Details'!G23</f>
        <v>7978055.76</v>
      </c>
      <c r="H6" s="18">
        <f>'Cash Details'!H23</f>
        <v>10075713.77</v>
      </c>
      <c r="I6" s="18">
        <f>'Cash Details'!I23</f>
        <v>12173371.78</v>
      </c>
      <c r="J6" s="18">
        <f>'Cash Details'!J23</f>
        <v>13120348.8</v>
      </c>
      <c r="K6" s="18">
        <f>'Cash Details'!K23</f>
        <v>15218006.81</v>
      </c>
      <c r="L6" s="18">
        <f>'Cash Details'!L23</f>
        <v>17315664.82</v>
      </c>
      <c r="M6" s="18">
        <f>'Cash Details'!M23</f>
        <v>19383322.83</v>
      </c>
      <c r="N6" s="18">
        <f>'Cash Details'!N23</f>
        <v>20437595.85</v>
      </c>
      <c r="O6" s="18">
        <f>'Cash Details'!O23</f>
        <v>22541868.86</v>
      </c>
      <c r="P6" s="18">
        <f>'Cash Details'!P23</f>
        <v>24616141.87</v>
      </c>
      <c r="Q6" s="18">
        <f>'Cash Details'!Q23</f>
        <v>26720414.88</v>
      </c>
      <c r="R6" s="18">
        <f>'Cash Details'!R23</f>
        <v>28779188.9</v>
      </c>
      <c r="S6" s="18">
        <f>'Cash Details'!S23</f>
        <v>30853461.91</v>
      </c>
      <c r="T6" s="18">
        <f>'Cash Details'!T23</f>
        <v>31987182.92</v>
      </c>
      <c r="U6" s="18">
        <f>'Cash Details'!U23</f>
        <v>34096405.93</v>
      </c>
      <c r="V6" s="18">
        <f>'Cash Details'!V23</f>
        <v>36175628.95</v>
      </c>
      <c r="W6" s="18">
        <f>'Cash Details'!W23</f>
        <v>38284851.96</v>
      </c>
      <c r="X6" s="18">
        <f>'Cash Details'!X23</f>
        <v>40394074.97</v>
      </c>
      <c r="Y6" s="18">
        <f>'Cash Details'!Y23</f>
        <v>42473297.98</v>
      </c>
    </row>
    <row r="7">
      <c r="A7" s="7" t="s">
        <v>174</v>
      </c>
      <c r="B7" s="18">
        <f t="shared" ref="B7:Y7" si="1">SUM(B3:B6)</f>
        <v>14331553.92</v>
      </c>
      <c r="C7" s="18">
        <f t="shared" si="1"/>
        <v>17421488.89</v>
      </c>
      <c r="D7" s="18">
        <f t="shared" si="1"/>
        <v>20481423.86</v>
      </c>
      <c r="E7" s="18">
        <f t="shared" si="1"/>
        <v>23571358.82</v>
      </c>
      <c r="F7" s="18">
        <f t="shared" si="1"/>
        <v>26180266.79</v>
      </c>
      <c r="G7" s="18">
        <f t="shared" si="1"/>
        <v>29235251.76</v>
      </c>
      <c r="H7" s="18">
        <f t="shared" si="1"/>
        <v>32320236.73</v>
      </c>
      <c r="I7" s="18">
        <f t="shared" si="1"/>
        <v>35405221.7</v>
      </c>
      <c r="J7" s="18">
        <f t="shared" si="1"/>
        <v>37339525.66</v>
      </c>
      <c r="K7" s="18">
        <f t="shared" si="1"/>
        <v>40424510.63</v>
      </c>
      <c r="L7" s="18">
        <f t="shared" si="1"/>
        <v>43509495.6</v>
      </c>
      <c r="M7" s="18">
        <f t="shared" si="1"/>
        <v>46564480.57</v>
      </c>
      <c r="N7" s="18">
        <f t="shared" si="1"/>
        <v>48606080.54</v>
      </c>
      <c r="O7" s="18">
        <f t="shared" si="1"/>
        <v>51697680.5</v>
      </c>
      <c r="P7" s="18">
        <f t="shared" si="1"/>
        <v>54759280.47</v>
      </c>
      <c r="Q7" s="18">
        <f t="shared" si="1"/>
        <v>57850880.44</v>
      </c>
      <c r="R7" s="18">
        <f t="shared" si="1"/>
        <v>60942480.41</v>
      </c>
      <c r="S7" s="18">
        <f t="shared" si="1"/>
        <v>64004080.38</v>
      </c>
      <c r="T7" s="18">
        <f t="shared" si="1"/>
        <v>66600630.34</v>
      </c>
      <c r="U7" s="18">
        <f t="shared" si="1"/>
        <v>69697180.31</v>
      </c>
      <c r="V7" s="18">
        <f t="shared" si="1"/>
        <v>72763730.28</v>
      </c>
      <c r="W7" s="18">
        <f t="shared" si="1"/>
        <v>75860280.25</v>
      </c>
      <c r="X7" s="18">
        <f t="shared" si="1"/>
        <v>78956830.22</v>
      </c>
      <c r="Y7" s="18">
        <f t="shared" si="1"/>
        <v>82023380.18</v>
      </c>
    </row>
    <row r="8">
      <c r="A8" s="5"/>
      <c r="B8" s="5"/>
      <c r="C8" s="5"/>
      <c r="D8" s="5"/>
      <c r="E8" s="5"/>
      <c r="F8" s="5"/>
      <c r="G8" s="5"/>
      <c r="H8" s="5"/>
      <c r="I8" s="5"/>
      <c r="J8" s="5"/>
      <c r="K8" s="5"/>
      <c r="L8" s="5"/>
      <c r="M8" s="5"/>
      <c r="N8" s="5"/>
      <c r="O8" s="5"/>
      <c r="P8" s="5"/>
      <c r="Q8" s="5"/>
      <c r="R8" s="5"/>
      <c r="S8" s="5"/>
      <c r="T8" s="5"/>
      <c r="U8" s="5"/>
      <c r="V8" s="5"/>
      <c r="W8" s="5"/>
      <c r="X8" s="5"/>
      <c r="Y8" s="5"/>
    </row>
    <row r="9">
      <c r="A9" s="7" t="s">
        <v>175</v>
      </c>
      <c r="B9" s="5"/>
      <c r="C9" s="5"/>
      <c r="D9" s="5"/>
      <c r="E9" s="5"/>
      <c r="F9" s="5"/>
      <c r="G9" s="5"/>
      <c r="H9" s="5"/>
      <c r="I9" s="5"/>
      <c r="J9" s="5"/>
      <c r="K9" s="5"/>
      <c r="L9" s="5"/>
      <c r="M9" s="5"/>
      <c r="N9" s="5"/>
      <c r="O9" s="5"/>
      <c r="P9" s="5"/>
      <c r="Q9" s="5"/>
      <c r="R9" s="5"/>
      <c r="S9" s="5"/>
      <c r="T9" s="5"/>
      <c r="U9" s="5"/>
      <c r="V9" s="5"/>
      <c r="W9" s="5"/>
      <c r="X9" s="5"/>
      <c r="Y9" s="5"/>
    </row>
    <row r="10">
      <c r="A10" s="5" t="s">
        <v>135</v>
      </c>
      <c r="B10" s="11">
        <f>Purchases!B15</f>
        <v>8958544</v>
      </c>
      <c r="C10" s="11">
        <f>Purchases!C15</f>
        <v>8958544</v>
      </c>
      <c r="D10" s="11">
        <f>Purchases!D15</f>
        <v>8958544</v>
      </c>
      <c r="E10" s="11">
        <f>Purchases!E15</f>
        <v>8958544</v>
      </c>
      <c r="F10" s="11">
        <f>Purchases!F15</f>
        <v>8958544</v>
      </c>
      <c r="G10" s="11">
        <f>Purchases!G15</f>
        <v>8958544</v>
      </c>
      <c r="H10" s="11">
        <f>Purchases!H15</f>
        <v>8958544</v>
      </c>
      <c r="I10" s="11">
        <f>Purchases!I15</f>
        <v>8958544</v>
      </c>
      <c r="J10" s="11">
        <f>Purchases!J15</f>
        <v>8958544</v>
      </c>
      <c r="K10" s="11">
        <f>Purchases!K15</f>
        <v>8958544</v>
      </c>
      <c r="L10" s="11">
        <f>Purchases!L15</f>
        <v>8958544</v>
      </c>
      <c r="M10" s="11">
        <f>Purchases!M15</f>
        <v>8958544</v>
      </c>
      <c r="N10" s="11">
        <f>Purchases!N15</f>
        <v>8958544</v>
      </c>
      <c r="O10" s="11">
        <f>Purchases!O15</f>
        <v>8958544</v>
      </c>
      <c r="P10" s="11">
        <f>Purchases!P15</f>
        <v>8958544</v>
      </c>
      <c r="Q10" s="11">
        <f>Purchases!Q15</f>
        <v>8958544</v>
      </c>
      <c r="R10" s="11">
        <f>Purchases!R15</f>
        <v>8958544</v>
      </c>
      <c r="S10" s="11">
        <f>Purchases!S15</f>
        <v>8958544</v>
      </c>
      <c r="T10" s="11">
        <f>Purchases!T15</f>
        <v>8958544</v>
      </c>
      <c r="U10" s="11">
        <f>Purchases!U15</f>
        <v>8958544</v>
      </c>
      <c r="V10" s="11">
        <f>Purchases!V15</f>
        <v>8958544</v>
      </c>
      <c r="W10" s="11">
        <f>Purchases!W15</f>
        <v>8958544</v>
      </c>
      <c r="X10" s="11">
        <f>Purchases!X15</f>
        <v>8958544</v>
      </c>
      <c r="Y10" s="11">
        <f>Purchases!Y15</f>
        <v>8958544</v>
      </c>
    </row>
    <row r="11">
      <c r="A11" s="5" t="s">
        <v>176</v>
      </c>
      <c r="B11" s="11">
        <f>'Payment for Expenses'!B24</f>
        <v>47908</v>
      </c>
      <c r="C11" s="11">
        <f>'Payment for Expenses'!C24</f>
        <v>57908</v>
      </c>
      <c r="D11" s="11">
        <f>'Payment for Expenses'!D24</f>
        <v>37908</v>
      </c>
      <c r="E11" s="11">
        <f>'Payment for Expenses'!E24</f>
        <v>47908</v>
      </c>
      <c r="F11" s="11">
        <f>'Payment for Expenses'!F24</f>
        <v>57908</v>
      </c>
      <c r="G11" s="11">
        <f>'Payment for Expenses'!G24</f>
        <v>37908</v>
      </c>
      <c r="H11" s="11">
        <f>'Payment for Expenses'!H24</f>
        <v>47908</v>
      </c>
      <c r="I11" s="11">
        <f>'Payment for Expenses'!I24</f>
        <v>57908</v>
      </c>
      <c r="J11" s="11">
        <f>'Payment for Expenses'!J24</f>
        <v>37908</v>
      </c>
      <c r="K11" s="11">
        <f>'Payment for Expenses'!K24</f>
        <v>47908</v>
      </c>
      <c r="L11" s="11">
        <f>'Payment for Expenses'!L24</f>
        <v>57908</v>
      </c>
      <c r="M11" s="11">
        <f>'Payment for Expenses'!M24</f>
        <v>37908</v>
      </c>
      <c r="N11" s="11">
        <f>'Payment for Expenses'!N24</f>
        <v>47908</v>
      </c>
      <c r="O11" s="11">
        <f>'Payment for Expenses'!O24</f>
        <v>57908</v>
      </c>
      <c r="P11" s="11">
        <f>'Payment for Expenses'!P24</f>
        <v>37908</v>
      </c>
      <c r="Q11" s="11">
        <f>'Payment for Expenses'!Q24</f>
        <v>47908</v>
      </c>
      <c r="R11" s="11">
        <f>'Payment for Expenses'!R24</f>
        <v>57908</v>
      </c>
      <c r="S11" s="11">
        <f>'Payment for Expenses'!S24</f>
        <v>37908</v>
      </c>
      <c r="T11" s="11">
        <f>'Payment for Expenses'!T24</f>
        <v>47908</v>
      </c>
      <c r="U11" s="11">
        <f>'Payment for Expenses'!U24</f>
        <v>57908</v>
      </c>
      <c r="V11" s="11">
        <f>'Payment for Expenses'!V24</f>
        <v>37908</v>
      </c>
      <c r="W11" s="11">
        <f>'Payment for Expenses'!W24</f>
        <v>47908</v>
      </c>
      <c r="X11" s="11">
        <f>'Payment for Expenses'!X24</f>
        <v>57908</v>
      </c>
      <c r="Y11" s="11">
        <f>'Payment for Expenses'!Y24</f>
        <v>37908</v>
      </c>
    </row>
    <row r="12">
      <c r="A12" s="5" t="s">
        <v>148</v>
      </c>
      <c r="B12" s="18">
        <f>'Loans and Interests'!B25</f>
        <v>1050000</v>
      </c>
      <c r="C12" s="18">
        <f>'Loans and Interests'!C25</f>
        <v>1050000</v>
      </c>
      <c r="D12" s="18">
        <f>'Loans and Interests'!D25</f>
        <v>1050000</v>
      </c>
      <c r="E12" s="18">
        <f>'Loans and Interests'!E25</f>
        <v>1050000</v>
      </c>
      <c r="F12" s="18">
        <f>'Loans and Interests'!F25</f>
        <v>1550000</v>
      </c>
      <c r="G12" s="18">
        <f>'Loans and Interests'!G25</f>
        <v>1550000</v>
      </c>
      <c r="H12" s="18">
        <f>'Loans and Interests'!H25</f>
        <v>1550000</v>
      </c>
      <c r="I12" s="18">
        <f>'Loans and Interests'!I25</f>
        <v>1550000</v>
      </c>
      <c r="J12" s="18">
        <f>'Loans and Interests'!J25</f>
        <v>1550000</v>
      </c>
      <c r="K12" s="18">
        <f>'Loans and Interests'!K25</f>
        <v>1550000</v>
      </c>
      <c r="L12" s="18">
        <f>'Loans and Interests'!L25</f>
        <v>1550000</v>
      </c>
      <c r="M12" s="18">
        <f>'Loans and Interests'!M25</f>
        <v>1550000</v>
      </c>
      <c r="N12" s="18">
        <f>'Loans and Interests'!N25</f>
        <v>500000</v>
      </c>
      <c r="O12" s="18">
        <f>'Loans and Interests'!O25</f>
        <v>500000</v>
      </c>
      <c r="P12" s="18">
        <f>'Loans and Interests'!P25</f>
        <v>500000</v>
      </c>
      <c r="Q12" s="18">
        <f>'Loans and Interests'!Q25</f>
        <v>500000</v>
      </c>
      <c r="R12" s="18">
        <f>'Loans and Interests'!R25</f>
        <v>500000</v>
      </c>
      <c r="S12" s="18">
        <f>'Loans and Interests'!S25</f>
        <v>500000</v>
      </c>
      <c r="T12" s="18">
        <f>'Loans and Interests'!T25</f>
        <v>0</v>
      </c>
      <c r="U12" s="18">
        <f>'Loans and Interests'!U25</f>
        <v>0</v>
      </c>
      <c r="V12" s="18">
        <f>'Loans and Interests'!V25</f>
        <v>0</v>
      </c>
      <c r="W12" s="18">
        <f>'Loans and Interests'!W25</f>
        <v>0</v>
      </c>
      <c r="X12" s="18">
        <f>'Loans and Interests'!X25</f>
        <v>0</v>
      </c>
      <c r="Y12" s="18">
        <f>'Loans and Interests'!Y25</f>
        <v>0</v>
      </c>
    </row>
    <row r="13">
      <c r="A13" s="7" t="s">
        <v>177</v>
      </c>
      <c r="B13" s="11">
        <f t="shared" ref="B13:Y13" si="2">SUM(B10:B12)</f>
        <v>10056452</v>
      </c>
      <c r="C13" s="11">
        <f t="shared" si="2"/>
        <v>10066452</v>
      </c>
      <c r="D13" s="11">
        <f t="shared" si="2"/>
        <v>10046452</v>
      </c>
      <c r="E13" s="11">
        <f t="shared" si="2"/>
        <v>10056452</v>
      </c>
      <c r="F13" s="11">
        <f t="shared" si="2"/>
        <v>10566452</v>
      </c>
      <c r="G13" s="11">
        <f t="shared" si="2"/>
        <v>10546452</v>
      </c>
      <c r="H13" s="11">
        <f t="shared" si="2"/>
        <v>10556452</v>
      </c>
      <c r="I13" s="11">
        <f t="shared" si="2"/>
        <v>10566452</v>
      </c>
      <c r="J13" s="11">
        <f t="shared" si="2"/>
        <v>10546452</v>
      </c>
      <c r="K13" s="11">
        <f t="shared" si="2"/>
        <v>10556452</v>
      </c>
      <c r="L13" s="11">
        <f t="shared" si="2"/>
        <v>10566452</v>
      </c>
      <c r="M13" s="11">
        <f t="shared" si="2"/>
        <v>10546452</v>
      </c>
      <c r="N13" s="11">
        <f t="shared" si="2"/>
        <v>9506452</v>
      </c>
      <c r="O13" s="11">
        <f t="shared" si="2"/>
        <v>9516452</v>
      </c>
      <c r="P13" s="11">
        <f t="shared" si="2"/>
        <v>9496452</v>
      </c>
      <c r="Q13" s="11">
        <f t="shared" si="2"/>
        <v>9506452</v>
      </c>
      <c r="R13" s="11">
        <f t="shared" si="2"/>
        <v>9516452</v>
      </c>
      <c r="S13" s="11">
        <f t="shared" si="2"/>
        <v>9496452</v>
      </c>
      <c r="T13" s="11">
        <f t="shared" si="2"/>
        <v>9006452</v>
      </c>
      <c r="U13" s="11">
        <f t="shared" si="2"/>
        <v>9016452</v>
      </c>
      <c r="V13" s="11">
        <f t="shared" si="2"/>
        <v>8996452</v>
      </c>
      <c r="W13" s="11">
        <f t="shared" si="2"/>
        <v>9006452</v>
      </c>
      <c r="X13" s="11">
        <f t="shared" si="2"/>
        <v>9016452</v>
      </c>
      <c r="Y13" s="11">
        <f t="shared" si="2"/>
        <v>8996452</v>
      </c>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7" t="s">
        <v>178</v>
      </c>
      <c r="B15" s="18">
        <f t="shared" ref="B15:Y15" si="3">B7-B13</f>
        <v>4275101.92</v>
      </c>
      <c r="C15" s="18">
        <f t="shared" si="3"/>
        <v>7355036.888</v>
      </c>
      <c r="D15" s="18">
        <f t="shared" si="3"/>
        <v>10434971.86</v>
      </c>
      <c r="E15" s="18">
        <f t="shared" si="3"/>
        <v>13514906.82</v>
      </c>
      <c r="F15" s="18">
        <f t="shared" si="3"/>
        <v>15613814.79</v>
      </c>
      <c r="G15" s="18">
        <f t="shared" si="3"/>
        <v>18688799.76</v>
      </c>
      <c r="H15" s="18">
        <f t="shared" si="3"/>
        <v>21763784.73</v>
      </c>
      <c r="I15" s="18">
        <f t="shared" si="3"/>
        <v>24838769.7</v>
      </c>
      <c r="J15" s="18">
        <f t="shared" si="3"/>
        <v>26793073.66</v>
      </c>
      <c r="K15" s="18">
        <f t="shared" si="3"/>
        <v>29868058.63</v>
      </c>
      <c r="L15" s="18">
        <f t="shared" si="3"/>
        <v>32943043.6</v>
      </c>
      <c r="M15" s="18">
        <f t="shared" si="3"/>
        <v>36018028.57</v>
      </c>
      <c r="N15" s="18">
        <f t="shared" si="3"/>
        <v>39099628.54</v>
      </c>
      <c r="O15" s="18">
        <f t="shared" si="3"/>
        <v>42181228.5</v>
      </c>
      <c r="P15" s="18">
        <f t="shared" si="3"/>
        <v>45262828.47</v>
      </c>
      <c r="Q15" s="18">
        <f t="shared" si="3"/>
        <v>48344428.44</v>
      </c>
      <c r="R15" s="18">
        <f t="shared" si="3"/>
        <v>51426028.41</v>
      </c>
      <c r="S15" s="18">
        <f t="shared" si="3"/>
        <v>54507628.38</v>
      </c>
      <c r="T15" s="18">
        <f t="shared" si="3"/>
        <v>57594178.34</v>
      </c>
      <c r="U15" s="18">
        <f t="shared" si="3"/>
        <v>60680728.31</v>
      </c>
      <c r="V15" s="18">
        <f t="shared" si="3"/>
        <v>63767278.28</v>
      </c>
      <c r="W15" s="18">
        <f t="shared" si="3"/>
        <v>66853828.25</v>
      </c>
      <c r="X15" s="18">
        <f t="shared" si="3"/>
        <v>69940378.22</v>
      </c>
      <c r="Y15" s="18">
        <f t="shared" si="3"/>
        <v>73026928.18</v>
      </c>
    </row>
    <row r="16">
      <c r="A16" s="5"/>
      <c r="B16" s="5"/>
      <c r="C16" s="5"/>
      <c r="D16" s="5"/>
      <c r="E16" s="5"/>
      <c r="F16" s="5"/>
      <c r="G16" s="5"/>
      <c r="H16" s="5"/>
      <c r="I16" s="5"/>
      <c r="J16" s="5"/>
      <c r="K16" s="5"/>
      <c r="L16" s="5"/>
      <c r="M16" s="5"/>
      <c r="N16" s="5"/>
      <c r="O16" s="5"/>
      <c r="P16" s="5"/>
      <c r="Q16" s="5"/>
      <c r="R16" s="5"/>
      <c r="S16" s="5"/>
      <c r="T16" s="5"/>
      <c r="U16" s="5"/>
      <c r="V16" s="5"/>
      <c r="W16" s="5"/>
      <c r="X16" s="5"/>
      <c r="Y16" s="5"/>
    </row>
    <row r="17">
      <c r="A17" s="23" t="s">
        <v>179</v>
      </c>
      <c r="B17" s="5"/>
      <c r="C17" s="5"/>
      <c r="D17" s="5"/>
      <c r="E17" s="5"/>
      <c r="F17" s="5"/>
      <c r="G17" s="5"/>
      <c r="H17" s="5"/>
      <c r="I17" s="5"/>
      <c r="J17" s="5"/>
      <c r="K17" s="5"/>
      <c r="L17" s="5"/>
      <c r="M17" s="5"/>
      <c r="N17" s="5"/>
      <c r="O17" s="5"/>
      <c r="P17" s="5"/>
      <c r="Q17" s="5"/>
      <c r="R17" s="5"/>
      <c r="S17" s="5"/>
      <c r="T17" s="5"/>
      <c r="U17" s="5"/>
      <c r="V17" s="5"/>
      <c r="W17" s="5"/>
      <c r="X17" s="5"/>
      <c r="Y17" s="5"/>
    </row>
    <row r="18">
      <c r="A18" s="24" t="s">
        <v>180</v>
      </c>
      <c r="B18" s="11">
        <f>Capital!B14</f>
        <v>1192983</v>
      </c>
      <c r="C18" s="11">
        <f>Capital!C14</f>
        <v>1192983</v>
      </c>
      <c r="D18" s="11">
        <f>Capital!D14</f>
        <v>1192983</v>
      </c>
      <c r="E18" s="11">
        <f>Capital!E14</f>
        <v>1192983</v>
      </c>
      <c r="F18" s="11">
        <f>Capital!F14</f>
        <v>1192983</v>
      </c>
      <c r="G18" s="11">
        <f>Capital!G14</f>
        <v>1192983</v>
      </c>
      <c r="H18" s="11">
        <f>Capital!H14</f>
        <v>1192983</v>
      </c>
      <c r="I18" s="11">
        <f>Capital!I14</f>
        <v>1192983</v>
      </c>
      <c r="J18" s="11">
        <f>Capital!J14</f>
        <v>1192983</v>
      </c>
      <c r="K18" s="11">
        <f>Capital!K14</f>
        <v>1192983</v>
      </c>
      <c r="L18" s="11">
        <f>Capital!L14</f>
        <v>1192983</v>
      </c>
      <c r="M18" s="11">
        <f>Capital!M14</f>
        <v>1192983</v>
      </c>
      <c r="N18" s="11">
        <f>Capital!N14</f>
        <v>1192983</v>
      </c>
      <c r="O18" s="11">
        <f>Capital!O14</f>
        <v>1192983</v>
      </c>
      <c r="P18" s="11">
        <f>Capital!P14</f>
        <v>1192983</v>
      </c>
      <c r="Q18" s="11">
        <f>Capital!Q14</f>
        <v>1192983</v>
      </c>
      <c r="R18" s="11">
        <f>Capital!R14</f>
        <v>1192983</v>
      </c>
      <c r="S18" s="11">
        <f>Capital!S14</f>
        <v>1192983</v>
      </c>
      <c r="T18" s="11">
        <f>Capital!T14</f>
        <v>1192983</v>
      </c>
      <c r="U18" s="11">
        <f>Capital!U14</f>
        <v>1192983</v>
      </c>
      <c r="V18" s="11">
        <f>Capital!V14</f>
        <v>1192983</v>
      </c>
      <c r="W18" s="11">
        <f>Capital!W14</f>
        <v>1192983</v>
      </c>
      <c r="X18" s="11">
        <f>Capital!X14</f>
        <v>1192983</v>
      </c>
      <c r="Y18" s="11">
        <f>Capital!Y14</f>
        <v>1192983</v>
      </c>
    </row>
    <row r="19">
      <c r="A19" s="23" t="s">
        <v>101</v>
      </c>
      <c r="B19" s="11">
        <f t="shared" ref="B19:Y19" si="4">SUM(B18)</f>
        <v>1192983</v>
      </c>
      <c r="C19" s="11">
        <f t="shared" si="4"/>
        <v>1192983</v>
      </c>
      <c r="D19" s="11">
        <f t="shared" si="4"/>
        <v>1192983</v>
      </c>
      <c r="E19" s="11">
        <f t="shared" si="4"/>
        <v>1192983</v>
      </c>
      <c r="F19" s="11">
        <f t="shared" si="4"/>
        <v>1192983</v>
      </c>
      <c r="G19" s="11">
        <f t="shared" si="4"/>
        <v>1192983</v>
      </c>
      <c r="H19" s="11">
        <f t="shared" si="4"/>
        <v>1192983</v>
      </c>
      <c r="I19" s="11">
        <f t="shared" si="4"/>
        <v>1192983</v>
      </c>
      <c r="J19" s="11">
        <f t="shared" si="4"/>
        <v>1192983</v>
      </c>
      <c r="K19" s="11">
        <f t="shared" si="4"/>
        <v>1192983</v>
      </c>
      <c r="L19" s="11">
        <f t="shared" si="4"/>
        <v>1192983</v>
      </c>
      <c r="M19" s="11">
        <f t="shared" si="4"/>
        <v>1192983</v>
      </c>
      <c r="N19" s="11">
        <f t="shared" si="4"/>
        <v>1192983</v>
      </c>
      <c r="O19" s="11">
        <f t="shared" si="4"/>
        <v>1192983</v>
      </c>
      <c r="P19" s="11">
        <f t="shared" si="4"/>
        <v>1192983</v>
      </c>
      <c r="Q19" s="11">
        <f t="shared" si="4"/>
        <v>1192983</v>
      </c>
      <c r="R19" s="11">
        <f t="shared" si="4"/>
        <v>1192983</v>
      </c>
      <c r="S19" s="11">
        <f t="shared" si="4"/>
        <v>1192983</v>
      </c>
      <c r="T19" s="11">
        <f t="shared" si="4"/>
        <v>1192983</v>
      </c>
      <c r="U19" s="11">
        <f t="shared" si="4"/>
        <v>1192983</v>
      </c>
      <c r="V19" s="11">
        <f t="shared" si="4"/>
        <v>1192983</v>
      </c>
      <c r="W19" s="11">
        <f t="shared" si="4"/>
        <v>1192983</v>
      </c>
      <c r="X19" s="11">
        <f t="shared" si="4"/>
        <v>1192983</v>
      </c>
      <c r="Y19" s="11">
        <f t="shared" si="4"/>
        <v>1192983</v>
      </c>
    </row>
    <row r="20">
      <c r="A20" s="5"/>
      <c r="B20" s="5"/>
      <c r="C20" s="5"/>
      <c r="D20" s="5"/>
      <c r="E20" s="5"/>
      <c r="F20" s="5"/>
      <c r="G20" s="5"/>
      <c r="H20" s="5"/>
      <c r="I20" s="5"/>
      <c r="J20" s="5"/>
      <c r="K20" s="5"/>
      <c r="L20" s="5"/>
      <c r="M20" s="5"/>
      <c r="N20" s="5"/>
      <c r="O20" s="5"/>
      <c r="P20" s="5"/>
      <c r="Q20" s="5"/>
      <c r="R20" s="5"/>
      <c r="S20" s="5"/>
      <c r="T20" s="5"/>
      <c r="U20" s="5"/>
      <c r="V20" s="5"/>
      <c r="W20" s="5"/>
      <c r="X20" s="5"/>
      <c r="Y20" s="5"/>
    </row>
    <row r="21">
      <c r="A21" s="7" t="s">
        <v>181</v>
      </c>
      <c r="B21" s="5"/>
      <c r="C21" s="5"/>
      <c r="D21" s="5"/>
      <c r="E21" s="5"/>
      <c r="F21" s="5"/>
      <c r="G21" s="5"/>
      <c r="H21" s="5"/>
      <c r="I21" s="5"/>
      <c r="J21" s="5"/>
      <c r="K21" s="5"/>
      <c r="L21" s="5"/>
      <c r="M21" s="5"/>
      <c r="N21" s="5"/>
      <c r="O21" s="5"/>
      <c r="P21" s="5"/>
      <c r="Q21" s="5"/>
      <c r="R21" s="5"/>
      <c r="S21" s="5"/>
      <c r="T21" s="5"/>
      <c r="U21" s="5"/>
      <c r="V21" s="5"/>
      <c r="W21" s="5"/>
      <c r="X21" s="5"/>
      <c r="Y21" s="5"/>
    </row>
    <row r="22">
      <c r="A22" s="5" t="s">
        <v>182</v>
      </c>
      <c r="B22" s="11">
        <v>0.0</v>
      </c>
      <c r="C22" s="18">
        <f t="shared" ref="C22:Y22" si="5">B25</f>
        <v>3082118.92</v>
      </c>
      <c r="D22" s="18">
        <f t="shared" si="5"/>
        <v>6162053.888</v>
      </c>
      <c r="E22" s="18">
        <f t="shared" si="5"/>
        <v>9241988.856</v>
      </c>
      <c r="F22" s="18">
        <f t="shared" si="5"/>
        <v>12321923.82</v>
      </c>
      <c r="G22" s="18">
        <f t="shared" si="5"/>
        <v>14420831.79</v>
      </c>
      <c r="H22" s="18">
        <f t="shared" si="5"/>
        <v>17495816.76</v>
      </c>
      <c r="I22" s="18">
        <f t="shared" si="5"/>
        <v>20570801.73</v>
      </c>
      <c r="J22" s="18">
        <f t="shared" si="5"/>
        <v>23645786.7</v>
      </c>
      <c r="K22" s="18">
        <f t="shared" si="5"/>
        <v>25600090.66</v>
      </c>
      <c r="L22" s="18">
        <f t="shared" si="5"/>
        <v>28675075.63</v>
      </c>
      <c r="M22" s="18">
        <f t="shared" si="5"/>
        <v>31750060.6</v>
      </c>
      <c r="N22" s="18">
        <f t="shared" si="5"/>
        <v>34825045.57</v>
      </c>
      <c r="O22" s="18">
        <f t="shared" si="5"/>
        <v>37906645.54</v>
      </c>
      <c r="P22" s="18">
        <f t="shared" si="5"/>
        <v>40988245.5</v>
      </c>
      <c r="Q22" s="18">
        <f t="shared" si="5"/>
        <v>44069845.47</v>
      </c>
      <c r="R22" s="18">
        <f t="shared" si="5"/>
        <v>47151445.44</v>
      </c>
      <c r="S22" s="18">
        <f t="shared" si="5"/>
        <v>50233045.41</v>
      </c>
      <c r="T22" s="18">
        <f t="shared" si="5"/>
        <v>53314645.38</v>
      </c>
      <c r="U22" s="18">
        <f t="shared" si="5"/>
        <v>56401195.34</v>
      </c>
      <c r="V22" s="18">
        <f t="shared" si="5"/>
        <v>59487745.31</v>
      </c>
      <c r="W22" s="18">
        <f t="shared" si="5"/>
        <v>62574295.28</v>
      </c>
      <c r="X22" s="18">
        <f t="shared" si="5"/>
        <v>65660845.25</v>
      </c>
      <c r="Y22" s="18">
        <f t="shared" si="5"/>
        <v>68747395.22</v>
      </c>
    </row>
    <row r="23">
      <c r="A23" s="5" t="s">
        <v>183</v>
      </c>
      <c r="B23" s="18">
        <f>'Sales and Costs'!B26</f>
        <v>3082118.92</v>
      </c>
      <c r="C23" s="18">
        <f>'Sales and Costs'!C26</f>
        <v>3079934.968</v>
      </c>
      <c r="D23" s="18">
        <f>'Sales and Costs'!D26</f>
        <v>3079934.968</v>
      </c>
      <c r="E23" s="18">
        <f>'Sales and Costs'!E26</f>
        <v>3079934.968</v>
      </c>
      <c r="F23" s="18">
        <f>'Sales and Costs'!F26</f>
        <v>3074984.968</v>
      </c>
      <c r="G23" s="18">
        <f>'Sales and Costs'!G26</f>
        <v>3074984.968</v>
      </c>
      <c r="H23" s="18">
        <f>'Sales and Costs'!H26</f>
        <v>3074984.968</v>
      </c>
      <c r="I23" s="18">
        <f>'Sales and Costs'!I26</f>
        <v>3074984.968</v>
      </c>
      <c r="J23" s="18">
        <f>'Sales and Costs'!J26</f>
        <v>3074984.968</v>
      </c>
      <c r="K23" s="18">
        <f>'Sales and Costs'!K26</f>
        <v>3074984.968</v>
      </c>
      <c r="L23" s="18">
        <f>'Sales and Costs'!L26</f>
        <v>3074984.968</v>
      </c>
      <c r="M23" s="18">
        <f>'Sales and Costs'!M26</f>
        <v>3074984.968</v>
      </c>
      <c r="N23" s="18">
        <f>'Sales and Costs'!N26</f>
        <v>3081599.968</v>
      </c>
      <c r="O23" s="18">
        <f>'Sales and Costs'!O26</f>
        <v>3081599.968</v>
      </c>
      <c r="P23" s="18">
        <f>'Sales and Costs'!P26</f>
        <v>3081599.968</v>
      </c>
      <c r="Q23" s="18">
        <f>'Sales and Costs'!Q26</f>
        <v>3081599.968</v>
      </c>
      <c r="R23" s="18">
        <f>'Sales and Costs'!R26</f>
        <v>3081599.968</v>
      </c>
      <c r="S23" s="18">
        <f>'Sales and Costs'!S26</f>
        <v>3081599.968</v>
      </c>
      <c r="T23" s="18">
        <f>'Sales and Costs'!T26</f>
        <v>3086549.968</v>
      </c>
      <c r="U23" s="18">
        <f>'Sales and Costs'!U26</f>
        <v>3086549.968</v>
      </c>
      <c r="V23" s="18">
        <f>'Sales and Costs'!V26</f>
        <v>3086549.968</v>
      </c>
      <c r="W23" s="18">
        <f>'Sales and Costs'!W26</f>
        <v>3086549.968</v>
      </c>
      <c r="X23" s="18">
        <f>'Sales and Costs'!X26</f>
        <v>3086549.968</v>
      </c>
      <c r="Y23" s="18">
        <f>'Sales and Costs'!Y26</f>
        <v>3086549.968</v>
      </c>
    </row>
    <row r="24">
      <c r="A24" s="5" t="s">
        <v>184</v>
      </c>
      <c r="B24" s="11">
        <f>Capital!B18</f>
        <v>0</v>
      </c>
      <c r="C24" s="11">
        <f>Capital!C18</f>
        <v>0</v>
      </c>
      <c r="D24" s="11">
        <f>Capital!D18</f>
        <v>0</v>
      </c>
      <c r="E24" s="11">
        <f>Capital!E18</f>
        <v>0</v>
      </c>
      <c r="F24" s="11">
        <f>Capital!F18</f>
        <v>976077</v>
      </c>
      <c r="G24" s="11">
        <f>Capital!G18</f>
        <v>0</v>
      </c>
      <c r="H24" s="11">
        <f>Capital!H18</f>
        <v>0</v>
      </c>
      <c r="I24" s="11">
        <f>Capital!I18</f>
        <v>0</v>
      </c>
      <c r="J24" s="11">
        <f>Capital!J18</f>
        <v>1120681</v>
      </c>
      <c r="K24" s="11">
        <f>Capital!K18</f>
        <v>0</v>
      </c>
      <c r="L24" s="11">
        <f>Capital!L18</f>
        <v>0</v>
      </c>
      <c r="M24" s="11">
        <f>Capital!M18</f>
        <v>0</v>
      </c>
      <c r="N24" s="11">
        <f>Capital!N18</f>
        <v>0</v>
      </c>
      <c r="O24" s="11">
        <f>Capital!O18</f>
        <v>0</v>
      </c>
      <c r="P24" s="11">
        <f>Capital!P18</f>
        <v>0</v>
      </c>
      <c r="Q24" s="11">
        <f>Capital!Q18</f>
        <v>0</v>
      </c>
      <c r="R24" s="11">
        <f>Capital!R18</f>
        <v>0</v>
      </c>
      <c r="S24" s="11">
        <f>Capital!S18</f>
        <v>0</v>
      </c>
      <c r="T24" s="11">
        <f>Capital!T18</f>
        <v>0</v>
      </c>
      <c r="U24" s="11">
        <f>Capital!U18</f>
        <v>0</v>
      </c>
      <c r="V24" s="11">
        <f>Capital!V18</f>
        <v>0</v>
      </c>
      <c r="W24" s="11">
        <f>Capital!W18</f>
        <v>0</v>
      </c>
      <c r="X24" s="11">
        <f>Capital!X18</f>
        <v>0</v>
      </c>
      <c r="Y24" s="11">
        <f>Capital!Y18</f>
        <v>0</v>
      </c>
    </row>
    <row r="25">
      <c r="A25" s="5" t="s">
        <v>181</v>
      </c>
      <c r="B25" s="18">
        <f t="shared" ref="B25:Y25" si="6">B22+B23-B24</f>
        <v>3082118.92</v>
      </c>
      <c r="C25" s="18">
        <f t="shared" si="6"/>
        <v>6162053.888</v>
      </c>
      <c r="D25" s="18">
        <f t="shared" si="6"/>
        <v>9241988.856</v>
      </c>
      <c r="E25" s="18">
        <f t="shared" si="6"/>
        <v>12321923.82</v>
      </c>
      <c r="F25" s="18">
        <f t="shared" si="6"/>
        <v>14420831.79</v>
      </c>
      <c r="G25" s="18">
        <f t="shared" si="6"/>
        <v>17495816.76</v>
      </c>
      <c r="H25" s="18">
        <f t="shared" si="6"/>
        <v>20570801.73</v>
      </c>
      <c r="I25" s="18">
        <f t="shared" si="6"/>
        <v>23645786.7</v>
      </c>
      <c r="J25" s="18">
        <f t="shared" si="6"/>
        <v>25600090.66</v>
      </c>
      <c r="K25" s="18">
        <f t="shared" si="6"/>
        <v>28675075.63</v>
      </c>
      <c r="L25" s="18">
        <f t="shared" si="6"/>
        <v>31750060.6</v>
      </c>
      <c r="M25" s="18">
        <f t="shared" si="6"/>
        <v>34825045.57</v>
      </c>
      <c r="N25" s="18">
        <f t="shared" si="6"/>
        <v>37906645.54</v>
      </c>
      <c r="O25" s="18">
        <f t="shared" si="6"/>
        <v>40988245.5</v>
      </c>
      <c r="P25" s="18">
        <f t="shared" si="6"/>
        <v>44069845.47</v>
      </c>
      <c r="Q25" s="18">
        <f t="shared" si="6"/>
        <v>47151445.44</v>
      </c>
      <c r="R25" s="18">
        <f t="shared" si="6"/>
        <v>50233045.41</v>
      </c>
      <c r="S25" s="18">
        <f t="shared" si="6"/>
        <v>53314645.38</v>
      </c>
      <c r="T25" s="18">
        <f t="shared" si="6"/>
        <v>56401195.34</v>
      </c>
      <c r="U25" s="18">
        <f t="shared" si="6"/>
        <v>59487745.31</v>
      </c>
      <c r="V25" s="18">
        <f t="shared" si="6"/>
        <v>62574295.28</v>
      </c>
      <c r="W25" s="18">
        <f t="shared" si="6"/>
        <v>65660845.25</v>
      </c>
      <c r="X25" s="18">
        <f t="shared" si="6"/>
        <v>68747395.22</v>
      </c>
      <c r="Y25" s="18">
        <f t="shared" si="6"/>
        <v>71833945.18</v>
      </c>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7" t="s">
        <v>185</v>
      </c>
      <c r="B27" s="18">
        <f t="shared" ref="B27:Y27" si="7">B19+B25</f>
        <v>4275101.92</v>
      </c>
      <c r="C27" s="18">
        <f t="shared" si="7"/>
        <v>7355036.888</v>
      </c>
      <c r="D27" s="18">
        <f t="shared" si="7"/>
        <v>10434971.86</v>
      </c>
      <c r="E27" s="18">
        <f t="shared" si="7"/>
        <v>13514906.82</v>
      </c>
      <c r="F27" s="18">
        <f t="shared" si="7"/>
        <v>15613814.79</v>
      </c>
      <c r="G27" s="18">
        <f t="shared" si="7"/>
        <v>18688799.76</v>
      </c>
      <c r="H27" s="18">
        <f t="shared" si="7"/>
        <v>21763784.73</v>
      </c>
      <c r="I27" s="18">
        <f t="shared" si="7"/>
        <v>24838769.7</v>
      </c>
      <c r="J27" s="18">
        <f t="shared" si="7"/>
        <v>26793073.66</v>
      </c>
      <c r="K27" s="18">
        <f t="shared" si="7"/>
        <v>29868058.63</v>
      </c>
      <c r="L27" s="18">
        <f t="shared" si="7"/>
        <v>32943043.6</v>
      </c>
      <c r="M27" s="18">
        <f t="shared" si="7"/>
        <v>36018028.57</v>
      </c>
      <c r="N27" s="18">
        <f t="shared" si="7"/>
        <v>39099628.54</v>
      </c>
      <c r="O27" s="18">
        <f t="shared" si="7"/>
        <v>42181228.5</v>
      </c>
      <c r="P27" s="18">
        <f t="shared" si="7"/>
        <v>45262828.47</v>
      </c>
      <c r="Q27" s="18">
        <f t="shared" si="7"/>
        <v>48344428.44</v>
      </c>
      <c r="R27" s="18">
        <f t="shared" si="7"/>
        <v>51426028.41</v>
      </c>
      <c r="S27" s="18">
        <f t="shared" si="7"/>
        <v>54507628.38</v>
      </c>
      <c r="T27" s="18">
        <f t="shared" si="7"/>
        <v>57594178.34</v>
      </c>
      <c r="U27" s="18">
        <f t="shared" si="7"/>
        <v>60680728.31</v>
      </c>
      <c r="V27" s="18">
        <f t="shared" si="7"/>
        <v>63767278.28</v>
      </c>
      <c r="W27" s="18">
        <f t="shared" si="7"/>
        <v>66853828.25</v>
      </c>
      <c r="X27" s="18">
        <f t="shared" si="7"/>
        <v>69940378.22</v>
      </c>
      <c r="Y27" s="18">
        <f t="shared" si="7"/>
        <v>73026928.18</v>
      </c>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7" t="s">
        <v>186</v>
      </c>
      <c r="B29" s="18">
        <f t="shared" ref="B29:Y29" si="8">B15-B27</f>
        <v>0</v>
      </c>
      <c r="C29" s="18">
        <f t="shared" si="8"/>
        <v>0</v>
      </c>
      <c r="D29" s="18">
        <f t="shared" si="8"/>
        <v>-0.000000001862645149</v>
      </c>
      <c r="E29" s="18">
        <f t="shared" si="8"/>
        <v>0</v>
      </c>
      <c r="F29" s="18">
        <f t="shared" si="8"/>
        <v>-0.000000001862645149</v>
      </c>
      <c r="G29" s="18">
        <f t="shared" si="8"/>
        <v>-0.000000003725290298</v>
      </c>
      <c r="H29" s="18">
        <f t="shared" si="8"/>
        <v>-0.000000003725290298</v>
      </c>
      <c r="I29" s="18">
        <f t="shared" si="8"/>
        <v>-0.000000003725290298</v>
      </c>
      <c r="J29" s="18">
        <f t="shared" si="8"/>
        <v>0</v>
      </c>
      <c r="K29" s="18">
        <f t="shared" si="8"/>
        <v>0.000000003725290298</v>
      </c>
      <c r="L29" s="18">
        <f t="shared" si="8"/>
        <v>0</v>
      </c>
      <c r="M29" s="18">
        <f t="shared" si="8"/>
        <v>0</v>
      </c>
      <c r="N29" s="18">
        <f t="shared" si="8"/>
        <v>0</v>
      </c>
      <c r="O29" s="18">
        <f t="shared" si="8"/>
        <v>-0.000000007450580597</v>
      </c>
      <c r="P29" s="18">
        <f t="shared" si="8"/>
        <v>-0.000000007450580597</v>
      </c>
      <c r="Q29" s="18">
        <f t="shared" si="8"/>
        <v>-0.000000007450580597</v>
      </c>
      <c r="R29" s="18">
        <f t="shared" si="8"/>
        <v>-0.00000001490116119</v>
      </c>
      <c r="S29" s="18">
        <f t="shared" si="8"/>
        <v>-0.00000001490116119</v>
      </c>
      <c r="T29" s="18">
        <f t="shared" si="8"/>
        <v>-0.00000001490116119</v>
      </c>
      <c r="U29" s="18">
        <f t="shared" si="8"/>
        <v>-0.00000002235174179</v>
      </c>
      <c r="V29" s="18">
        <f t="shared" si="8"/>
        <v>-0.00000002980232239</v>
      </c>
      <c r="W29" s="18">
        <f t="shared" si="8"/>
        <v>-0.00000002235174179</v>
      </c>
      <c r="X29" s="18">
        <f t="shared" si="8"/>
        <v>-0.00000002980232239</v>
      </c>
      <c r="Y29" s="18">
        <f t="shared" si="8"/>
        <v>-0.00000002980232239</v>
      </c>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4.75"/>
    <col customWidth="1" min="3" max="3" width="17.88"/>
  </cols>
  <sheetData>
    <row r="1">
      <c r="A1" s="7" t="s">
        <v>21</v>
      </c>
      <c r="B1" s="5" t="s">
        <v>22</v>
      </c>
      <c r="C1" s="5" t="s">
        <v>23</v>
      </c>
      <c r="D1" s="5"/>
      <c r="E1" s="5"/>
      <c r="F1" s="5"/>
      <c r="G1" s="5"/>
      <c r="H1" s="5"/>
      <c r="I1" s="5"/>
      <c r="J1" s="5"/>
      <c r="K1" s="5"/>
      <c r="L1" s="5"/>
      <c r="M1" s="5"/>
      <c r="N1" s="5"/>
      <c r="O1" s="5"/>
      <c r="P1" s="5"/>
      <c r="Q1" s="5"/>
      <c r="R1" s="5"/>
      <c r="S1" s="5"/>
      <c r="T1" s="5"/>
      <c r="U1" s="5"/>
      <c r="V1" s="5"/>
      <c r="W1" s="5"/>
      <c r="X1" s="5"/>
      <c r="Y1" s="5"/>
      <c r="Z1" s="5"/>
    </row>
    <row r="2">
      <c r="A2" s="8" t="s">
        <v>24</v>
      </c>
      <c r="B2" s="9">
        <v>562.0</v>
      </c>
      <c r="C2" s="9">
        <v>20000.0</v>
      </c>
      <c r="D2" s="10"/>
      <c r="E2" s="5"/>
      <c r="F2" s="5"/>
      <c r="G2" s="5"/>
      <c r="H2" s="5"/>
      <c r="I2" s="5"/>
      <c r="J2" s="5"/>
      <c r="K2" s="5"/>
      <c r="L2" s="5"/>
      <c r="M2" s="5"/>
      <c r="N2" s="5"/>
      <c r="O2" s="5"/>
      <c r="P2" s="5"/>
      <c r="Q2" s="5"/>
      <c r="R2" s="5"/>
      <c r="S2" s="5"/>
      <c r="T2" s="5"/>
      <c r="U2" s="5"/>
      <c r="V2" s="5"/>
      <c r="W2" s="5"/>
      <c r="X2" s="5"/>
      <c r="Y2" s="5"/>
      <c r="Z2" s="5"/>
    </row>
    <row r="3">
      <c r="A3" s="8" t="s">
        <v>25</v>
      </c>
      <c r="B3" s="9">
        <v>1101.0</v>
      </c>
      <c r="C3" s="9">
        <v>1000.0</v>
      </c>
      <c r="D3" s="5"/>
      <c r="E3" s="5"/>
      <c r="F3" s="5"/>
      <c r="G3" s="5"/>
      <c r="H3" s="5"/>
      <c r="I3" s="5"/>
      <c r="J3" s="5"/>
      <c r="K3" s="5"/>
      <c r="L3" s="5"/>
      <c r="M3" s="5"/>
      <c r="N3" s="5"/>
      <c r="O3" s="5"/>
      <c r="P3" s="5"/>
      <c r="Q3" s="5"/>
      <c r="R3" s="5"/>
      <c r="S3" s="5"/>
      <c r="T3" s="5"/>
      <c r="U3" s="5"/>
      <c r="V3" s="5"/>
      <c r="W3" s="5"/>
      <c r="X3" s="5"/>
      <c r="Y3" s="5"/>
      <c r="Z3" s="5"/>
    </row>
    <row r="4">
      <c r="A4" s="7" t="s">
        <v>26</v>
      </c>
      <c r="B4" s="5" t="s">
        <v>22</v>
      </c>
      <c r="C4" s="5" t="s">
        <v>27</v>
      </c>
      <c r="D4" s="5" t="s">
        <v>28</v>
      </c>
      <c r="E4" s="5"/>
      <c r="F4" s="5"/>
      <c r="G4" s="5"/>
      <c r="H4" s="5"/>
      <c r="I4" s="5"/>
      <c r="J4" s="5"/>
      <c r="K4" s="5"/>
      <c r="L4" s="5"/>
      <c r="M4" s="5"/>
      <c r="N4" s="5"/>
      <c r="O4" s="5"/>
      <c r="P4" s="5"/>
      <c r="Q4" s="5"/>
      <c r="R4" s="5"/>
      <c r="S4" s="5"/>
      <c r="T4" s="5"/>
      <c r="U4" s="5"/>
      <c r="V4" s="5"/>
      <c r="W4" s="5"/>
      <c r="X4" s="5"/>
      <c r="Y4" s="5"/>
      <c r="Z4" s="5"/>
    </row>
    <row r="5">
      <c r="A5" s="5" t="str">
        <f t="shared" ref="A5:A6" si="1">A2</f>
        <v>Smartphones</v>
      </c>
      <c r="B5" s="9">
        <v>634.0</v>
      </c>
      <c r="C5" s="9">
        <v>14000.0</v>
      </c>
      <c r="D5" s="8" t="s">
        <v>29</v>
      </c>
      <c r="E5" s="5"/>
      <c r="F5" s="5"/>
      <c r="G5" s="5"/>
      <c r="H5" s="5"/>
      <c r="I5" s="5"/>
      <c r="J5" s="5"/>
      <c r="K5" s="5"/>
      <c r="L5" s="5"/>
      <c r="M5" s="5"/>
      <c r="N5" s="5"/>
      <c r="O5" s="5"/>
      <c r="P5" s="5"/>
      <c r="Q5" s="5"/>
      <c r="R5" s="5"/>
      <c r="S5" s="5"/>
      <c r="T5" s="5"/>
      <c r="U5" s="5"/>
      <c r="V5" s="5"/>
      <c r="W5" s="5"/>
      <c r="X5" s="5"/>
      <c r="Y5" s="5"/>
      <c r="Z5" s="5"/>
    </row>
    <row r="6">
      <c r="A6" s="5" t="str">
        <f t="shared" si="1"/>
        <v>Headphones</v>
      </c>
      <c r="B6" s="9">
        <v>1232.0</v>
      </c>
      <c r="C6" s="11">
        <v>67.0</v>
      </c>
      <c r="D6" s="8" t="s">
        <v>29</v>
      </c>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7" t="s">
        <v>30</v>
      </c>
      <c r="B8" s="10" t="s">
        <v>31</v>
      </c>
      <c r="C8" s="5"/>
      <c r="D8" s="5"/>
      <c r="E8" s="5"/>
      <c r="F8" s="5"/>
      <c r="G8" s="5"/>
      <c r="H8" s="5"/>
      <c r="I8" s="5"/>
      <c r="J8" s="5"/>
      <c r="K8" s="5"/>
      <c r="L8" s="5"/>
      <c r="M8" s="5"/>
      <c r="N8" s="5"/>
      <c r="O8" s="5"/>
      <c r="P8" s="5"/>
      <c r="Q8" s="5"/>
      <c r="R8" s="5"/>
      <c r="S8" s="5"/>
      <c r="T8" s="5"/>
      <c r="U8" s="5"/>
      <c r="V8" s="5"/>
      <c r="W8" s="5"/>
      <c r="X8" s="5"/>
      <c r="Y8" s="5"/>
      <c r="Z8" s="5"/>
    </row>
    <row r="9">
      <c r="A9" s="5" t="s">
        <v>32</v>
      </c>
      <c r="B9" s="5"/>
      <c r="C9" s="5"/>
      <c r="D9" s="5"/>
      <c r="E9" s="5"/>
      <c r="F9" s="5"/>
      <c r="G9" s="5"/>
      <c r="H9" s="5"/>
      <c r="I9" s="5"/>
      <c r="J9" s="5"/>
      <c r="K9" s="5"/>
      <c r="L9" s="5"/>
      <c r="M9" s="5"/>
      <c r="N9" s="5"/>
      <c r="O9" s="5"/>
      <c r="P9" s="5"/>
      <c r="Q9" s="5"/>
      <c r="R9" s="5"/>
      <c r="S9" s="5"/>
      <c r="T9" s="5"/>
      <c r="U9" s="5"/>
      <c r="V9" s="5"/>
      <c r="W9" s="5"/>
      <c r="X9" s="5"/>
      <c r="Y9" s="5"/>
      <c r="Z9" s="5"/>
    </row>
    <row r="10">
      <c r="A10" s="5" t="s">
        <v>33</v>
      </c>
      <c r="B10" s="9">
        <v>15350.0</v>
      </c>
      <c r="C10" s="5" t="s">
        <v>34</v>
      </c>
      <c r="D10" s="5"/>
      <c r="E10" s="5"/>
      <c r="F10" s="5"/>
      <c r="G10" s="5"/>
      <c r="H10" s="5"/>
      <c r="I10" s="5"/>
      <c r="J10" s="5"/>
      <c r="K10" s="5"/>
      <c r="L10" s="5"/>
      <c r="M10" s="5"/>
      <c r="N10" s="5"/>
      <c r="O10" s="5"/>
      <c r="P10" s="5"/>
      <c r="Q10" s="5"/>
      <c r="R10" s="5"/>
      <c r="S10" s="5"/>
      <c r="T10" s="5"/>
      <c r="U10" s="5"/>
      <c r="V10" s="5"/>
      <c r="W10" s="5"/>
      <c r="X10" s="5"/>
      <c r="Y10" s="5"/>
      <c r="Z10" s="5"/>
    </row>
    <row r="11">
      <c r="A11" s="5" t="s">
        <v>35</v>
      </c>
      <c r="B11" s="9">
        <v>15350.0</v>
      </c>
      <c r="C11" s="5" t="s">
        <v>34</v>
      </c>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t="s">
        <v>36</v>
      </c>
      <c r="B13" s="9">
        <v>35000.0</v>
      </c>
      <c r="C13" s="8" t="s">
        <v>37</v>
      </c>
      <c r="D13" s="5"/>
      <c r="E13" s="5"/>
      <c r="F13" s="5"/>
      <c r="G13" s="5"/>
      <c r="H13" s="5"/>
      <c r="I13" s="5"/>
      <c r="J13" s="5"/>
      <c r="K13" s="5"/>
      <c r="L13" s="5"/>
      <c r="M13" s="5"/>
      <c r="N13" s="5"/>
      <c r="O13" s="5"/>
      <c r="P13" s="5"/>
      <c r="Q13" s="5"/>
      <c r="R13" s="5"/>
      <c r="S13" s="5"/>
      <c r="T13" s="5"/>
      <c r="U13" s="5"/>
      <c r="V13" s="5"/>
      <c r="W13" s="5"/>
      <c r="X13" s="5"/>
      <c r="Y13" s="5"/>
      <c r="Z13" s="5"/>
    </row>
    <row r="14">
      <c r="A14" s="5" t="s">
        <v>38</v>
      </c>
      <c r="B14" s="9">
        <v>2708.0</v>
      </c>
      <c r="C14" s="8" t="s">
        <v>34</v>
      </c>
      <c r="D14" s="5"/>
      <c r="E14" s="5"/>
      <c r="F14" s="5"/>
      <c r="G14" s="5"/>
      <c r="H14" s="5"/>
      <c r="I14" s="5"/>
      <c r="J14" s="5"/>
      <c r="K14" s="5"/>
      <c r="L14" s="5"/>
      <c r="M14" s="5"/>
      <c r="N14" s="5"/>
      <c r="O14" s="5"/>
      <c r="P14" s="5"/>
      <c r="Q14" s="5"/>
      <c r="R14" s="5"/>
      <c r="S14" s="5"/>
      <c r="T14" s="5"/>
      <c r="U14" s="5"/>
      <c r="V14" s="5"/>
      <c r="W14" s="5"/>
      <c r="X14" s="5"/>
      <c r="Y14" s="5"/>
      <c r="Z14" s="5"/>
    </row>
    <row r="15">
      <c r="A15" s="5" t="s">
        <v>39</v>
      </c>
      <c r="B15" s="9">
        <v>10000.0</v>
      </c>
      <c r="C15" s="12" t="s">
        <v>40</v>
      </c>
      <c r="D15" s="5"/>
      <c r="E15" s="5"/>
      <c r="F15" s="5"/>
      <c r="G15" s="5"/>
      <c r="H15" s="5"/>
      <c r="I15" s="5"/>
      <c r="J15" s="5"/>
      <c r="K15" s="5"/>
      <c r="L15" s="5"/>
      <c r="M15" s="5"/>
      <c r="N15" s="5"/>
      <c r="O15" s="5"/>
      <c r="P15" s="5"/>
      <c r="Q15" s="5"/>
      <c r="R15" s="5"/>
      <c r="S15" s="5"/>
      <c r="T15" s="5"/>
      <c r="U15" s="5"/>
      <c r="V15" s="5"/>
      <c r="W15" s="5"/>
      <c r="X15" s="5"/>
      <c r="Y15" s="5"/>
      <c r="Z15" s="5"/>
    </row>
    <row r="16">
      <c r="A16" s="5" t="s">
        <v>41</v>
      </c>
      <c r="B16" s="9">
        <v>4500.0</v>
      </c>
      <c r="C16" s="12" t="s">
        <v>42</v>
      </c>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7" t="s">
        <v>43</v>
      </c>
      <c r="B18" s="5" t="s">
        <v>44</v>
      </c>
      <c r="C18" s="5"/>
      <c r="D18" s="5"/>
      <c r="E18" s="5"/>
      <c r="F18" s="5"/>
      <c r="G18" s="5"/>
      <c r="H18" s="5"/>
      <c r="I18" s="5"/>
      <c r="J18" s="5"/>
      <c r="K18" s="5"/>
      <c r="L18" s="5"/>
      <c r="M18" s="5"/>
      <c r="N18" s="5"/>
      <c r="O18" s="5"/>
      <c r="P18" s="5"/>
      <c r="Q18" s="5"/>
      <c r="R18" s="5"/>
      <c r="S18" s="5"/>
      <c r="T18" s="5"/>
      <c r="U18" s="5"/>
      <c r="V18" s="5"/>
      <c r="W18" s="5"/>
      <c r="X18" s="5"/>
      <c r="Y18" s="5"/>
      <c r="Z18" s="5"/>
    </row>
    <row r="19">
      <c r="A19" s="5" t="s">
        <v>45</v>
      </c>
      <c r="B19" s="9">
        <v>16.5</v>
      </c>
      <c r="C19" s="5"/>
      <c r="D19" s="5"/>
      <c r="E19" s="5"/>
      <c r="F19" s="5"/>
      <c r="G19" s="5"/>
      <c r="H19" s="5"/>
      <c r="I19" s="5"/>
      <c r="J19" s="5"/>
      <c r="K19" s="5"/>
      <c r="L19" s="5"/>
      <c r="M19" s="5"/>
      <c r="N19" s="5"/>
      <c r="O19" s="5"/>
      <c r="P19" s="5"/>
      <c r="Q19" s="5"/>
      <c r="R19" s="5"/>
      <c r="S19" s="5"/>
      <c r="T19" s="5"/>
      <c r="U19" s="5"/>
      <c r="V19" s="5"/>
      <c r="W19" s="5"/>
      <c r="X19" s="5"/>
      <c r="Y19" s="5"/>
      <c r="Z19" s="5"/>
    </row>
    <row r="20">
      <c r="A20" s="5" t="s">
        <v>46</v>
      </c>
      <c r="B20" s="9">
        <v>72302.0</v>
      </c>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7" t="s">
        <v>47</v>
      </c>
      <c r="B22" s="8" t="s">
        <v>48</v>
      </c>
      <c r="C22" s="8" t="s">
        <v>49</v>
      </c>
      <c r="D22" s="5"/>
      <c r="E22" s="5"/>
      <c r="F22" s="5"/>
      <c r="G22" s="5"/>
      <c r="H22" s="5"/>
      <c r="I22" s="5"/>
      <c r="J22" s="5"/>
      <c r="K22" s="5"/>
      <c r="L22" s="5"/>
      <c r="M22" s="5"/>
      <c r="N22" s="5"/>
      <c r="O22" s="5"/>
      <c r="P22" s="5"/>
      <c r="Q22" s="5"/>
      <c r="R22" s="5"/>
      <c r="S22" s="5"/>
      <c r="T22" s="5"/>
      <c r="U22" s="5"/>
      <c r="V22" s="5"/>
      <c r="W22" s="5"/>
      <c r="X22" s="5"/>
      <c r="Y22" s="5"/>
      <c r="Z22" s="5"/>
    </row>
    <row r="23">
      <c r="A23" s="5" t="s">
        <v>50</v>
      </c>
      <c r="B23" s="9">
        <v>13.5</v>
      </c>
      <c r="C23" s="9">
        <v>15.5</v>
      </c>
      <c r="D23" s="11"/>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7" t="s">
        <v>51</v>
      </c>
      <c r="B25" s="5" t="s">
        <v>52</v>
      </c>
      <c r="C25" s="5" t="s">
        <v>53</v>
      </c>
      <c r="D25" s="5" t="s">
        <v>54</v>
      </c>
      <c r="E25" s="5" t="s">
        <v>55</v>
      </c>
      <c r="F25" s="5" t="s">
        <v>56</v>
      </c>
      <c r="G25" s="10" t="s">
        <v>57</v>
      </c>
      <c r="H25" s="5"/>
      <c r="I25" s="5"/>
      <c r="J25" s="5"/>
      <c r="K25" s="5"/>
      <c r="L25" s="5"/>
      <c r="M25" s="5"/>
      <c r="N25" s="5"/>
      <c r="O25" s="5"/>
      <c r="P25" s="5"/>
      <c r="Q25" s="5"/>
      <c r="R25" s="5"/>
      <c r="S25" s="5"/>
      <c r="T25" s="5"/>
      <c r="U25" s="5"/>
      <c r="V25" s="5"/>
      <c r="W25" s="5"/>
      <c r="X25" s="5"/>
      <c r="Y25" s="5"/>
      <c r="Z25" s="5"/>
    </row>
    <row r="26">
      <c r="A26" s="8" t="s">
        <v>58</v>
      </c>
      <c r="B26" s="9">
        <v>1.0</v>
      </c>
      <c r="C26" s="9">
        <v>1050000.0</v>
      </c>
      <c r="D26" s="13">
        <v>0.105</v>
      </c>
      <c r="E26" s="5" t="s">
        <v>59</v>
      </c>
      <c r="F26" s="9">
        <v>12.0</v>
      </c>
      <c r="G26" s="11">
        <f t="shared" ref="G26:G27" si="2">B26+F26</f>
        <v>13</v>
      </c>
      <c r="H26" s="5"/>
      <c r="I26" s="5"/>
      <c r="J26" s="5"/>
      <c r="K26" s="5"/>
      <c r="L26" s="5"/>
      <c r="M26" s="5"/>
      <c r="N26" s="5"/>
      <c r="O26" s="5"/>
      <c r="P26" s="5"/>
      <c r="Q26" s="5"/>
      <c r="R26" s="5"/>
      <c r="S26" s="5"/>
      <c r="T26" s="5"/>
      <c r="U26" s="5"/>
      <c r="V26" s="5"/>
      <c r="W26" s="5"/>
      <c r="X26" s="5"/>
      <c r="Y26" s="5"/>
      <c r="Z26" s="5"/>
    </row>
    <row r="27">
      <c r="A27" s="8" t="s">
        <v>60</v>
      </c>
      <c r="B27" s="9">
        <v>5.0</v>
      </c>
      <c r="C27" s="9">
        <v>500000.0</v>
      </c>
      <c r="D27" s="13">
        <v>0.165</v>
      </c>
      <c r="E27" s="5" t="s">
        <v>59</v>
      </c>
      <c r="F27" s="9">
        <v>14.0</v>
      </c>
      <c r="G27" s="11">
        <f t="shared" si="2"/>
        <v>19</v>
      </c>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t="s">
        <v>61</v>
      </c>
      <c r="B29" s="14">
        <v>0.28</v>
      </c>
      <c r="C29" s="5" t="s">
        <v>62</v>
      </c>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7" t="s">
        <v>63</v>
      </c>
      <c r="B31" s="5" t="s">
        <v>64</v>
      </c>
      <c r="C31" s="5" t="s">
        <v>65</v>
      </c>
      <c r="D31" s="5"/>
      <c r="E31" s="5"/>
      <c r="F31" s="5"/>
      <c r="G31" s="5"/>
      <c r="H31" s="5"/>
      <c r="I31" s="5"/>
      <c r="J31" s="5"/>
      <c r="K31" s="5"/>
      <c r="L31" s="5"/>
      <c r="M31" s="5"/>
      <c r="N31" s="5"/>
      <c r="O31" s="5"/>
      <c r="P31" s="5"/>
      <c r="Q31" s="5"/>
      <c r="R31" s="5"/>
      <c r="S31" s="5"/>
      <c r="T31" s="5"/>
      <c r="U31" s="5"/>
      <c r="V31" s="5"/>
      <c r="W31" s="5"/>
      <c r="X31" s="5"/>
      <c r="Y31" s="5"/>
      <c r="Z31" s="5"/>
    </row>
    <row r="32">
      <c r="A32" s="8" t="s">
        <v>66</v>
      </c>
      <c r="B32" s="14">
        <v>0.15</v>
      </c>
      <c r="C32" s="12" t="s">
        <v>67</v>
      </c>
      <c r="D32" s="5"/>
      <c r="E32" s="5"/>
      <c r="F32" s="5"/>
      <c r="G32" s="5"/>
      <c r="H32" s="5"/>
      <c r="I32" s="5"/>
      <c r="J32" s="5"/>
      <c r="K32" s="5"/>
      <c r="L32" s="5"/>
      <c r="M32" s="5"/>
      <c r="N32" s="5"/>
      <c r="O32" s="5"/>
      <c r="P32" s="5"/>
      <c r="Q32" s="5"/>
      <c r="R32" s="5"/>
      <c r="S32" s="5"/>
      <c r="T32" s="5"/>
      <c r="U32" s="5"/>
      <c r="V32" s="5"/>
      <c r="W32" s="5"/>
      <c r="X32" s="5"/>
      <c r="Y32" s="5"/>
      <c r="Z32" s="5"/>
    </row>
    <row r="33">
      <c r="A33" s="8" t="s">
        <v>68</v>
      </c>
      <c r="B33" s="14">
        <v>0.3</v>
      </c>
      <c r="C33" s="12" t="s">
        <v>69</v>
      </c>
      <c r="D33" s="5"/>
      <c r="E33" s="5"/>
      <c r="F33" s="5"/>
      <c r="G33" s="5"/>
      <c r="H33" s="5"/>
      <c r="I33" s="5"/>
      <c r="J33" s="5"/>
      <c r="K33" s="5"/>
      <c r="L33" s="5"/>
      <c r="M33" s="5"/>
      <c r="N33" s="5"/>
      <c r="O33" s="5"/>
      <c r="P33" s="5"/>
      <c r="Q33" s="5"/>
      <c r="R33" s="5"/>
      <c r="S33" s="5"/>
      <c r="T33" s="5"/>
      <c r="U33" s="5"/>
      <c r="V33" s="5"/>
      <c r="W33" s="5"/>
      <c r="X33" s="5"/>
      <c r="Y33" s="5"/>
      <c r="Z33" s="5"/>
    </row>
    <row r="34">
      <c r="A34" s="8" t="s">
        <v>70</v>
      </c>
      <c r="B34" s="14">
        <v>0.15</v>
      </c>
      <c r="C34" s="8" t="s">
        <v>71</v>
      </c>
      <c r="D34" s="5"/>
      <c r="E34" s="5"/>
      <c r="F34" s="5"/>
      <c r="G34" s="5"/>
      <c r="H34" s="5"/>
      <c r="I34" s="5"/>
      <c r="J34" s="5"/>
      <c r="K34" s="5"/>
      <c r="L34" s="5"/>
      <c r="M34" s="5"/>
      <c r="N34" s="5"/>
      <c r="O34" s="5"/>
      <c r="P34" s="5"/>
      <c r="Q34" s="5"/>
      <c r="R34" s="5"/>
      <c r="S34" s="5"/>
      <c r="T34" s="5"/>
      <c r="U34" s="5"/>
      <c r="V34" s="5"/>
      <c r="W34" s="5"/>
      <c r="X34" s="5"/>
      <c r="Y34" s="5"/>
      <c r="Z34" s="5"/>
    </row>
    <row r="35">
      <c r="A35" s="8" t="s">
        <v>72</v>
      </c>
      <c r="B35" s="14">
        <v>0.4</v>
      </c>
      <c r="C35" s="8" t="s">
        <v>73</v>
      </c>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5" width="8.5"/>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98</v>
      </c>
      <c r="B2" s="5"/>
      <c r="C2" s="5"/>
      <c r="D2" s="5"/>
      <c r="E2" s="5"/>
      <c r="F2" s="5"/>
      <c r="G2" s="5"/>
      <c r="H2" s="5"/>
      <c r="I2" s="5"/>
      <c r="J2" s="5"/>
      <c r="K2" s="5"/>
      <c r="L2" s="5"/>
      <c r="M2" s="5"/>
      <c r="N2" s="5"/>
      <c r="O2" s="5"/>
      <c r="P2" s="5"/>
      <c r="Q2" s="5"/>
      <c r="R2" s="5"/>
      <c r="S2" s="5"/>
      <c r="T2" s="5"/>
      <c r="U2" s="5"/>
      <c r="V2" s="5"/>
      <c r="W2" s="5"/>
      <c r="X2" s="5"/>
      <c r="Y2" s="5"/>
    </row>
    <row r="3">
      <c r="A3" s="5" t="str">
        <f>Assumptions!A5</f>
        <v>Smartphones</v>
      </c>
      <c r="B3" s="11">
        <f>Assumptions!$B$5</f>
        <v>634</v>
      </c>
      <c r="C3" s="11">
        <f>Assumptions!$B$5</f>
        <v>634</v>
      </c>
      <c r="D3" s="11">
        <f>Assumptions!$B$5</f>
        <v>634</v>
      </c>
      <c r="E3" s="11">
        <f>Assumptions!$B$5</f>
        <v>634</v>
      </c>
      <c r="F3" s="11">
        <f>Assumptions!$B$5</f>
        <v>634</v>
      </c>
      <c r="G3" s="11">
        <f>Assumptions!$B$5</f>
        <v>634</v>
      </c>
      <c r="H3" s="11">
        <f>Assumptions!$B$5</f>
        <v>634</v>
      </c>
      <c r="I3" s="11">
        <f>Assumptions!$B$5</f>
        <v>634</v>
      </c>
      <c r="J3" s="11">
        <f>Assumptions!$B$5</f>
        <v>634</v>
      </c>
      <c r="K3" s="11">
        <f>Assumptions!$B$5</f>
        <v>634</v>
      </c>
      <c r="L3" s="11">
        <f>Assumptions!$B$5</f>
        <v>634</v>
      </c>
      <c r="M3" s="11">
        <f>Assumptions!$B$5</f>
        <v>634</v>
      </c>
      <c r="N3" s="11">
        <f>Assumptions!$B$5</f>
        <v>634</v>
      </c>
      <c r="O3" s="11">
        <f>Assumptions!$B$5</f>
        <v>634</v>
      </c>
      <c r="P3" s="11">
        <f>Assumptions!$B$5</f>
        <v>634</v>
      </c>
      <c r="Q3" s="11">
        <f>Assumptions!$B$5</f>
        <v>634</v>
      </c>
      <c r="R3" s="11">
        <f>Assumptions!$B$5</f>
        <v>634</v>
      </c>
      <c r="S3" s="11">
        <f>Assumptions!$B$5</f>
        <v>634</v>
      </c>
      <c r="T3" s="11">
        <f>Assumptions!$B$5</f>
        <v>634</v>
      </c>
      <c r="U3" s="11">
        <f>Assumptions!$B$5</f>
        <v>634</v>
      </c>
      <c r="V3" s="11">
        <f>Assumptions!$B$5</f>
        <v>634</v>
      </c>
      <c r="W3" s="11">
        <f>Assumptions!$B$5</f>
        <v>634</v>
      </c>
      <c r="X3" s="11">
        <f>Assumptions!$B$5</f>
        <v>634</v>
      </c>
      <c r="Y3" s="11">
        <f>Assumptions!$B$5</f>
        <v>634</v>
      </c>
    </row>
    <row r="4">
      <c r="A4" s="5" t="str">
        <f>Assumptions!A6</f>
        <v>Headphones</v>
      </c>
      <c r="B4" s="11">
        <f>Assumptions!$B$6</f>
        <v>1232</v>
      </c>
      <c r="C4" s="11">
        <f>Assumptions!$B$6</f>
        <v>1232</v>
      </c>
      <c r="D4" s="11">
        <f>Assumptions!$B$6</f>
        <v>1232</v>
      </c>
      <c r="E4" s="11">
        <f>Assumptions!$B$6</f>
        <v>1232</v>
      </c>
      <c r="F4" s="11">
        <f>Assumptions!$B$6</f>
        <v>1232</v>
      </c>
      <c r="G4" s="11">
        <f>Assumptions!$B$6</f>
        <v>1232</v>
      </c>
      <c r="H4" s="11">
        <f>Assumptions!$B$6</f>
        <v>1232</v>
      </c>
      <c r="I4" s="11">
        <f>Assumptions!$B$6</f>
        <v>1232</v>
      </c>
      <c r="J4" s="11">
        <f>Assumptions!$B$6</f>
        <v>1232</v>
      </c>
      <c r="K4" s="11">
        <f>Assumptions!$B$6</f>
        <v>1232</v>
      </c>
      <c r="L4" s="11">
        <f>Assumptions!$B$6</f>
        <v>1232</v>
      </c>
      <c r="M4" s="11">
        <f>Assumptions!$B$6</f>
        <v>1232</v>
      </c>
      <c r="N4" s="11">
        <f>Assumptions!$B$6</f>
        <v>1232</v>
      </c>
      <c r="O4" s="11">
        <f>Assumptions!$B$6</f>
        <v>1232</v>
      </c>
      <c r="P4" s="11">
        <f>Assumptions!$B$6</f>
        <v>1232</v>
      </c>
      <c r="Q4" s="11">
        <f>Assumptions!$B$6</f>
        <v>1232</v>
      </c>
      <c r="R4" s="11">
        <f>Assumptions!$B$6</f>
        <v>1232</v>
      </c>
      <c r="S4" s="11">
        <f>Assumptions!$B$6</f>
        <v>1232</v>
      </c>
      <c r="T4" s="11">
        <f>Assumptions!$B$6</f>
        <v>1232</v>
      </c>
      <c r="U4" s="11">
        <f>Assumptions!$B$6</f>
        <v>1232</v>
      </c>
      <c r="V4" s="11">
        <f>Assumptions!$B$6</f>
        <v>1232</v>
      </c>
      <c r="W4" s="11">
        <f>Assumptions!$B$6</f>
        <v>1232</v>
      </c>
      <c r="X4" s="11">
        <f>Assumptions!$B$6</f>
        <v>1232</v>
      </c>
      <c r="Y4" s="11">
        <f>Assumptions!$B$6</f>
        <v>1232</v>
      </c>
    </row>
    <row r="5">
      <c r="A5" s="5"/>
      <c r="B5" s="5"/>
      <c r="C5" s="5"/>
      <c r="D5" s="5"/>
      <c r="E5" s="5"/>
      <c r="F5" s="5"/>
      <c r="G5" s="5"/>
      <c r="H5" s="5"/>
      <c r="I5" s="5"/>
      <c r="J5" s="5"/>
      <c r="K5" s="5"/>
      <c r="L5" s="5"/>
      <c r="M5" s="5"/>
      <c r="N5" s="5"/>
      <c r="O5" s="5"/>
      <c r="P5" s="5"/>
      <c r="Q5" s="5"/>
      <c r="R5" s="5"/>
      <c r="S5" s="5"/>
      <c r="T5" s="5"/>
      <c r="U5" s="5"/>
      <c r="V5" s="5"/>
      <c r="W5" s="5"/>
      <c r="X5" s="5"/>
      <c r="Y5" s="5"/>
    </row>
    <row r="6">
      <c r="A6" s="7" t="s">
        <v>99</v>
      </c>
      <c r="B6" s="5"/>
      <c r="C6" s="5"/>
      <c r="D6" s="5"/>
      <c r="E6" s="5"/>
      <c r="F6" s="5"/>
      <c r="G6" s="5"/>
      <c r="H6" s="5"/>
      <c r="I6" s="5"/>
      <c r="J6" s="5"/>
      <c r="K6" s="5"/>
      <c r="L6" s="5"/>
      <c r="M6" s="5"/>
      <c r="N6" s="5"/>
      <c r="O6" s="5"/>
      <c r="P6" s="5"/>
      <c r="Q6" s="5"/>
      <c r="R6" s="5"/>
      <c r="S6" s="5"/>
      <c r="T6" s="5"/>
      <c r="U6" s="5"/>
      <c r="V6" s="5"/>
      <c r="W6" s="5"/>
      <c r="X6" s="5"/>
      <c r="Y6" s="5"/>
    </row>
    <row r="7">
      <c r="A7" s="5" t="str">
        <f t="shared" ref="A7:A8" si="1">A3</f>
        <v>Smartphones</v>
      </c>
      <c r="B7" s="11">
        <f>Assumptions!$B$2</f>
        <v>562</v>
      </c>
      <c r="C7" s="11">
        <f>Assumptions!$B$2</f>
        <v>562</v>
      </c>
      <c r="D7" s="11">
        <f>Assumptions!$B$2</f>
        <v>562</v>
      </c>
      <c r="E7" s="11">
        <f>Assumptions!$B$2</f>
        <v>562</v>
      </c>
      <c r="F7" s="11">
        <f>Assumptions!$B$2</f>
        <v>562</v>
      </c>
      <c r="G7" s="11">
        <f>Assumptions!$B$2</f>
        <v>562</v>
      </c>
      <c r="H7" s="11">
        <f>Assumptions!$B$2</f>
        <v>562</v>
      </c>
      <c r="I7" s="11">
        <f>Assumptions!$B$2</f>
        <v>562</v>
      </c>
      <c r="J7" s="11">
        <f>Assumptions!$B$2</f>
        <v>562</v>
      </c>
      <c r="K7" s="11">
        <f>Assumptions!$B$2</f>
        <v>562</v>
      </c>
      <c r="L7" s="11">
        <f>Assumptions!$B$2</f>
        <v>562</v>
      </c>
      <c r="M7" s="11">
        <f>Assumptions!$B$2</f>
        <v>562</v>
      </c>
      <c r="N7" s="11">
        <f>Assumptions!$B$2</f>
        <v>562</v>
      </c>
      <c r="O7" s="11">
        <f>Assumptions!$B$2</f>
        <v>562</v>
      </c>
      <c r="P7" s="11">
        <f>Assumptions!$B$2</f>
        <v>562</v>
      </c>
      <c r="Q7" s="11">
        <f>Assumptions!$B$2</f>
        <v>562</v>
      </c>
      <c r="R7" s="11">
        <f>Assumptions!$B$2</f>
        <v>562</v>
      </c>
      <c r="S7" s="11">
        <f>Assumptions!$B$2</f>
        <v>562</v>
      </c>
      <c r="T7" s="11">
        <f>Assumptions!$B$2</f>
        <v>562</v>
      </c>
      <c r="U7" s="11">
        <f>Assumptions!$B$2</f>
        <v>562</v>
      </c>
      <c r="V7" s="11">
        <f>Assumptions!$B$2</f>
        <v>562</v>
      </c>
      <c r="W7" s="11">
        <f>Assumptions!$B$2</f>
        <v>562</v>
      </c>
      <c r="X7" s="11">
        <f>Assumptions!$B$2</f>
        <v>562</v>
      </c>
      <c r="Y7" s="11">
        <f>Assumptions!$B$2</f>
        <v>562</v>
      </c>
    </row>
    <row r="8">
      <c r="A8" s="5" t="str">
        <f t="shared" si="1"/>
        <v>Headphones</v>
      </c>
      <c r="B8" s="11">
        <f>Assumptions!$B$3</f>
        <v>1101</v>
      </c>
      <c r="C8" s="11">
        <f>Assumptions!$B$3</f>
        <v>1101</v>
      </c>
      <c r="D8" s="11">
        <f>Assumptions!$B$3</f>
        <v>1101</v>
      </c>
      <c r="E8" s="11">
        <f>Assumptions!$B$3</f>
        <v>1101</v>
      </c>
      <c r="F8" s="11">
        <f>Assumptions!$B$3</f>
        <v>1101</v>
      </c>
      <c r="G8" s="11">
        <f>Assumptions!$B$3</f>
        <v>1101</v>
      </c>
      <c r="H8" s="11">
        <f>Assumptions!$B$3</f>
        <v>1101</v>
      </c>
      <c r="I8" s="11">
        <f>Assumptions!$B$3</f>
        <v>1101</v>
      </c>
      <c r="J8" s="11">
        <f>Assumptions!$B$3</f>
        <v>1101</v>
      </c>
      <c r="K8" s="11">
        <f>Assumptions!$B$3</f>
        <v>1101</v>
      </c>
      <c r="L8" s="11">
        <f>Assumptions!$B$3</f>
        <v>1101</v>
      </c>
      <c r="M8" s="11">
        <f>Assumptions!$B$3</f>
        <v>1101</v>
      </c>
      <c r="N8" s="11">
        <f>Assumptions!$B$3</f>
        <v>1101</v>
      </c>
      <c r="O8" s="11">
        <f>Assumptions!$B$3</f>
        <v>1101</v>
      </c>
      <c r="P8" s="11">
        <f>Assumptions!$B$3</f>
        <v>1101</v>
      </c>
      <c r="Q8" s="11">
        <f>Assumptions!$B$3</f>
        <v>1101</v>
      </c>
      <c r="R8" s="11">
        <f>Assumptions!$B$3</f>
        <v>1101</v>
      </c>
      <c r="S8" s="11">
        <f>Assumptions!$B$3</f>
        <v>1101</v>
      </c>
      <c r="T8" s="11">
        <f>Assumptions!$B$3</f>
        <v>1101</v>
      </c>
      <c r="U8" s="11">
        <f>Assumptions!$B$3</f>
        <v>1101</v>
      </c>
      <c r="V8" s="11">
        <f>Assumptions!$B$3</f>
        <v>1101</v>
      </c>
      <c r="W8" s="11">
        <f>Assumptions!$B$3</f>
        <v>1101</v>
      </c>
      <c r="X8" s="11">
        <f>Assumptions!$B$3</f>
        <v>1101</v>
      </c>
      <c r="Y8" s="11">
        <f>Assumptions!$B$3</f>
        <v>1101</v>
      </c>
    </row>
    <row r="9">
      <c r="A9" s="5"/>
      <c r="B9" s="5"/>
      <c r="C9" s="5"/>
      <c r="D9" s="5"/>
      <c r="E9" s="5"/>
      <c r="F9" s="5"/>
      <c r="G9" s="5"/>
      <c r="H9" s="5"/>
      <c r="I9" s="5"/>
      <c r="J9" s="5"/>
      <c r="K9" s="5"/>
      <c r="L9" s="5"/>
      <c r="M9" s="5"/>
      <c r="N9" s="5"/>
      <c r="O9" s="5"/>
      <c r="P9" s="5"/>
      <c r="Q9" s="5"/>
      <c r="R9" s="5"/>
      <c r="S9" s="5"/>
      <c r="T9" s="5"/>
      <c r="U9" s="5"/>
      <c r="V9" s="5"/>
      <c r="W9" s="5"/>
      <c r="X9" s="5"/>
      <c r="Y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5" width="10.38"/>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c r="Z1" s="17"/>
    </row>
    <row r="2">
      <c r="A2" s="7" t="s">
        <v>100</v>
      </c>
      <c r="B2" s="5"/>
      <c r="C2" s="5"/>
      <c r="D2" s="5"/>
      <c r="E2" s="5"/>
      <c r="F2" s="5"/>
      <c r="G2" s="5"/>
      <c r="H2" s="5"/>
      <c r="I2" s="5"/>
      <c r="J2" s="5"/>
      <c r="K2" s="5"/>
      <c r="L2" s="5"/>
      <c r="M2" s="5"/>
      <c r="N2" s="5"/>
      <c r="O2" s="5"/>
      <c r="P2" s="5"/>
      <c r="Q2" s="5"/>
      <c r="R2" s="5"/>
      <c r="S2" s="5"/>
      <c r="T2" s="5"/>
      <c r="U2" s="5"/>
      <c r="V2" s="5"/>
      <c r="W2" s="5"/>
      <c r="X2" s="5"/>
      <c r="Y2" s="5"/>
    </row>
    <row r="3">
      <c r="A3" s="5" t="s">
        <v>32</v>
      </c>
      <c r="B3" s="11">
        <f>SUM(Assumptions!$B$10:$B$11)</f>
        <v>30700</v>
      </c>
      <c r="C3" s="11">
        <f>SUM(Assumptions!$B$10:$B$11)</f>
        <v>30700</v>
      </c>
      <c r="D3" s="11">
        <f>SUM(Assumptions!$B$10:$B$11)</f>
        <v>30700</v>
      </c>
      <c r="E3" s="11">
        <f>SUM(Assumptions!$B$10:$B$11)</f>
        <v>30700</v>
      </c>
      <c r="F3" s="11">
        <f>SUM(Assumptions!$B$10:$B$11)</f>
        <v>30700</v>
      </c>
      <c r="G3" s="11">
        <f>SUM(Assumptions!$B$10:$B$11)</f>
        <v>30700</v>
      </c>
      <c r="H3" s="11">
        <f>SUM(Assumptions!$B$10:$B$11)</f>
        <v>30700</v>
      </c>
      <c r="I3" s="11">
        <f>SUM(Assumptions!$B$10:$B$11)</f>
        <v>30700</v>
      </c>
      <c r="J3" s="11">
        <f>SUM(Assumptions!$B$10:$B$11)</f>
        <v>30700</v>
      </c>
      <c r="K3" s="11">
        <f>SUM(Assumptions!$B$10:$B$11)</f>
        <v>30700</v>
      </c>
      <c r="L3" s="11">
        <f>SUM(Assumptions!$B$10:$B$11)</f>
        <v>30700</v>
      </c>
      <c r="M3" s="11">
        <f>SUM(Assumptions!$B$10:$B$11)</f>
        <v>30700</v>
      </c>
      <c r="N3" s="11">
        <f>SUM(Assumptions!$B$10:$B$11)</f>
        <v>30700</v>
      </c>
      <c r="O3" s="11">
        <f>SUM(Assumptions!$B$10:$B$11)</f>
        <v>30700</v>
      </c>
      <c r="P3" s="11">
        <f>SUM(Assumptions!$B$10:$B$11)</f>
        <v>30700</v>
      </c>
      <c r="Q3" s="11">
        <f>SUM(Assumptions!$B$10:$B$11)</f>
        <v>30700</v>
      </c>
      <c r="R3" s="11">
        <f>SUM(Assumptions!$B$10:$B$11)</f>
        <v>30700</v>
      </c>
      <c r="S3" s="11">
        <f>SUM(Assumptions!$B$10:$B$11)</f>
        <v>30700</v>
      </c>
      <c r="T3" s="11">
        <f>SUM(Assumptions!$B$10:$B$11)</f>
        <v>30700</v>
      </c>
      <c r="U3" s="11">
        <f>SUM(Assumptions!$B$10:$B$11)</f>
        <v>30700</v>
      </c>
      <c r="V3" s="11">
        <f>SUM(Assumptions!$B$10:$B$11)</f>
        <v>30700</v>
      </c>
      <c r="W3" s="11">
        <f>SUM(Assumptions!$B$10:$B$11)</f>
        <v>30700</v>
      </c>
      <c r="X3" s="11">
        <f>SUM(Assumptions!$B$10:$B$11)</f>
        <v>30700</v>
      </c>
      <c r="Y3" s="11">
        <f>SUM(Assumptions!$B$10:$B$11)</f>
        <v>30700</v>
      </c>
    </row>
    <row r="4">
      <c r="A4" s="5" t="str">
        <f>Assumptions!A13</f>
        <v>Rent</v>
      </c>
      <c r="B4" s="11">
        <f>Assumptions!$B$13</f>
        <v>35000</v>
      </c>
      <c r="C4" s="11">
        <f>Assumptions!$B$13</f>
        <v>35000</v>
      </c>
      <c r="D4" s="11">
        <f>Assumptions!$B$13</f>
        <v>35000</v>
      </c>
      <c r="E4" s="11">
        <f>Assumptions!$B$13</f>
        <v>35000</v>
      </c>
      <c r="F4" s="11">
        <f>Assumptions!$B$13</f>
        <v>35000</v>
      </c>
      <c r="G4" s="11">
        <f>Assumptions!$B$13</f>
        <v>35000</v>
      </c>
      <c r="H4" s="11">
        <f>Assumptions!$B$13</f>
        <v>35000</v>
      </c>
      <c r="I4" s="11">
        <f>Assumptions!$B$13</f>
        <v>35000</v>
      </c>
      <c r="J4" s="11">
        <f>Assumptions!$B$13</f>
        <v>35000</v>
      </c>
      <c r="K4" s="11">
        <f>Assumptions!$B$13</f>
        <v>35000</v>
      </c>
      <c r="L4" s="11">
        <f>Assumptions!$B$13</f>
        <v>35000</v>
      </c>
      <c r="M4" s="11">
        <f>Assumptions!$B$13</f>
        <v>35000</v>
      </c>
      <c r="N4" s="11">
        <f>Assumptions!$B$13</f>
        <v>35000</v>
      </c>
      <c r="O4" s="11">
        <f>Assumptions!$B$13</f>
        <v>35000</v>
      </c>
      <c r="P4" s="11">
        <f>Assumptions!$B$13</f>
        <v>35000</v>
      </c>
      <c r="Q4" s="11">
        <f>Assumptions!$B$13</f>
        <v>35000</v>
      </c>
      <c r="R4" s="11">
        <f>Assumptions!$B$13</f>
        <v>35000</v>
      </c>
      <c r="S4" s="11">
        <f>Assumptions!$B$13</f>
        <v>35000</v>
      </c>
      <c r="T4" s="11">
        <f>Assumptions!$B$13</f>
        <v>35000</v>
      </c>
      <c r="U4" s="11">
        <f>Assumptions!$B$13</f>
        <v>35000</v>
      </c>
      <c r="V4" s="11">
        <f>Assumptions!$B$13</f>
        <v>35000</v>
      </c>
      <c r="W4" s="11">
        <f>Assumptions!$B$13</f>
        <v>35000</v>
      </c>
      <c r="X4" s="11">
        <f>Assumptions!$B$13</f>
        <v>35000</v>
      </c>
      <c r="Y4" s="11">
        <f>Assumptions!$B$13</f>
        <v>35000</v>
      </c>
    </row>
    <row r="5">
      <c r="A5" s="5" t="str">
        <f>Assumptions!A14</f>
        <v>Electricity</v>
      </c>
      <c r="B5" s="11">
        <f>Assumptions!$B$14</f>
        <v>2708</v>
      </c>
      <c r="C5" s="11">
        <f>Assumptions!$B$14</f>
        <v>2708</v>
      </c>
      <c r="D5" s="11">
        <f>Assumptions!$B$14</f>
        <v>2708</v>
      </c>
      <c r="E5" s="11">
        <f>Assumptions!$B$14</f>
        <v>2708</v>
      </c>
      <c r="F5" s="11">
        <f>Assumptions!$B$14</f>
        <v>2708</v>
      </c>
      <c r="G5" s="11">
        <f>Assumptions!$B$14</f>
        <v>2708</v>
      </c>
      <c r="H5" s="11">
        <f>Assumptions!$B$14</f>
        <v>2708</v>
      </c>
      <c r="I5" s="11">
        <f>Assumptions!$B$14</f>
        <v>2708</v>
      </c>
      <c r="J5" s="11">
        <f>Assumptions!$B$14</f>
        <v>2708</v>
      </c>
      <c r="K5" s="11">
        <f>Assumptions!$B$14</f>
        <v>2708</v>
      </c>
      <c r="L5" s="11">
        <f>Assumptions!$B$14</f>
        <v>2708</v>
      </c>
      <c r="M5" s="11">
        <f>Assumptions!$B$14</f>
        <v>2708</v>
      </c>
      <c r="N5" s="11">
        <f>Assumptions!$B$14</f>
        <v>2708</v>
      </c>
      <c r="O5" s="11">
        <f>Assumptions!$B$14</f>
        <v>2708</v>
      </c>
      <c r="P5" s="11">
        <f>Assumptions!$B$14</f>
        <v>2708</v>
      </c>
      <c r="Q5" s="11">
        <f>Assumptions!$B$14</f>
        <v>2708</v>
      </c>
      <c r="R5" s="11">
        <f>Assumptions!$B$14</f>
        <v>2708</v>
      </c>
      <c r="S5" s="11">
        <f>Assumptions!$B$14</f>
        <v>2708</v>
      </c>
      <c r="T5" s="11">
        <f>Assumptions!$B$14</f>
        <v>2708</v>
      </c>
      <c r="U5" s="11">
        <f>Assumptions!$B$14</f>
        <v>2708</v>
      </c>
      <c r="V5" s="11">
        <f>Assumptions!$B$14</f>
        <v>2708</v>
      </c>
      <c r="W5" s="11">
        <f>Assumptions!$B$14</f>
        <v>2708</v>
      </c>
      <c r="X5" s="11">
        <f>Assumptions!$B$14</f>
        <v>2708</v>
      </c>
      <c r="Y5" s="11">
        <f>Assumptions!$B$14</f>
        <v>2708</v>
      </c>
    </row>
    <row r="6">
      <c r="A6" s="5" t="str">
        <f>Assumptions!A15</f>
        <v>Security Charges</v>
      </c>
      <c r="B6" s="11">
        <f>Assumptions!$B$15</f>
        <v>10000</v>
      </c>
      <c r="C6" s="11">
        <f>Assumptions!$B$15</f>
        <v>10000</v>
      </c>
      <c r="D6" s="11">
        <f>Assumptions!$B$15</f>
        <v>10000</v>
      </c>
      <c r="E6" s="11">
        <f>Assumptions!$B$15</f>
        <v>10000</v>
      </c>
      <c r="F6" s="11">
        <f>Assumptions!$B$15</f>
        <v>10000</v>
      </c>
      <c r="G6" s="11">
        <f>Assumptions!$B$15</f>
        <v>10000</v>
      </c>
      <c r="H6" s="11">
        <f>Assumptions!$B$15</f>
        <v>10000</v>
      </c>
      <c r="I6" s="11">
        <f>Assumptions!$B$15</f>
        <v>10000</v>
      </c>
      <c r="J6" s="11">
        <f>Assumptions!$B$15</f>
        <v>10000</v>
      </c>
      <c r="K6" s="11">
        <f>Assumptions!$B$15</f>
        <v>10000</v>
      </c>
      <c r="L6" s="11">
        <f>Assumptions!$B$15</f>
        <v>10000</v>
      </c>
      <c r="M6" s="11">
        <f>Assumptions!$B$15</f>
        <v>10000</v>
      </c>
      <c r="N6" s="11">
        <f>Assumptions!$B$15</f>
        <v>10000</v>
      </c>
      <c r="O6" s="11">
        <f>Assumptions!$B$15</f>
        <v>10000</v>
      </c>
      <c r="P6" s="11">
        <f>Assumptions!$B$15</f>
        <v>10000</v>
      </c>
      <c r="Q6" s="11">
        <f>Assumptions!$B$15</f>
        <v>10000</v>
      </c>
      <c r="R6" s="11">
        <f>Assumptions!$B$15</f>
        <v>10000</v>
      </c>
      <c r="S6" s="11">
        <f>Assumptions!$B$15</f>
        <v>10000</v>
      </c>
      <c r="T6" s="11">
        <f>Assumptions!$B$15</f>
        <v>10000</v>
      </c>
      <c r="U6" s="11">
        <f>Assumptions!$B$15</f>
        <v>10000</v>
      </c>
      <c r="V6" s="11">
        <f>Assumptions!$B$15</f>
        <v>10000</v>
      </c>
      <c r="W6" s="11">
        <f>Assumptions!$B$15</f>
        <v>10000</v>
      </c>
      <c r="X6" s="11">
        <f>Assumptions!$B$15</f>
        <v>10000</v>
      </c>
      <c r="Y6" s="11">
        <f>Assumptions!$B$15</f>
        <v>10000</v>
      </c>
    </row>
    <row r="7">
      <c r="A7" s="5" t="str">
        <f>Assumptions!A16</f>
        <v>Broadband Bill</v>
      </c>
      <c r="B7" s="11">
        <f>Assumptions!$B$16</f>
        <v>4500</v>
      </c>
      <c r="C7" s="11">
        <f>Assumptions!$B$16</f>
        <v>4500</v>
      </c>
      <c r="D7" s="11">
        <f>Assumptions!$B$16</f>
        <v>4500</v>
      </c>
      <c r="E7" s="11">
        <f>Assumptions!$B$16</f>
        <v>4500</v>
      </c>
      <c r="F7" s="11">
        <f>Assumptions!$B$16</f>
        <v>4500</v>
      </c>
      <c r="G7" s="11">
        <f>Assumptions!$B$16</f>
        <v>4500</v>
      </c>
      <c r="H7" s="11">
        <f>Assumptions!$B$16</f>
        <v>4500</v>
      </c>
      <c r="I7" s="11">
        <f>Assumptions!$B$16</f>
        <v>4500</v>
      </c>
      <c r="J7" s="11">
        <f>Assumptions!$B$16</f>
        <v>4500</v>
      </c>
      <c r="K7" s="11">
        <f>Assumptions!$B$16</f>
        <v>4500</v>
      </c>
      <c r="L7" s="11">
        <f>Assumptions!$B$16</f>
        <v>4500</v>
      </c>
      <c r="M7" s="11">
        <f>Assumptions!$B$16</f>
        <v>4500</v>
      </c>
      <c r="N7" s="11">
        <f>Assumptions!$B$16</f>
        <v>4500</v>
      </c>
      <c r="O7" s="11">
        <f>Assumptions!$B$16</f>
        <v>4500</v>
      </c>
      <c r="P7" s="11">
        <f>Assumptions!$B$16</f>
        <v>4500</v>
      </c>
      <c r="Q7" s="11">
        <f>Assumptions!$B$16</f>
        <v>4500</v>
      </c>
      <c r="R7" s="11">
        <f>Assumptions!$B$16</f>
        <v>4500</v>
      </c>
      <c r="S7" s="11">
        <f>Assumptions!$B$16</f>
        <v>4500</v>
      </c>
      <c r="T7" s="11">
        <f>Assumptions!$B$16</f>
        <v>4500</v>
      </c>
      <c r="U7" s="11">
        <f>Assumptions!$B$16</f>
        <v>4500</v>
      </c>
      <c r="V7" s="11">
        <f>Assumptions!$B$16</f>
        <v>4500</v>
      </c>
      <c r="W7" s="11">
        <f>Assumptions!$B$16</f>
        <v>4500</v>
      </c>
      <c r="X7" s="11">
        <f>Assumptions!$B$16</f>
        <v>4500</v>
      </c>
      <c r="Y7" s="11">
        <f>Assumptions!$B$16</f>
        <v>4500</v>
      </c>
    </row>
    <row r="8">
      <c r="A8" s="7" t="s">
        <v>101</v>
      </c>
      <c r="B8" s="11">
        <f t="shared" ref="B8:Y8" si="1">SUM(B3:B7)</f>
        <v>82908</v>
      </c>
      <c r="C8" s="11">
        <f t="shared" si="1"/>
        <v>82908</v>
      </c>
      <c r="D8" s="11">
        <f t="shared" si="1"/>
        <v>82908</v>
      </c>
      <c r="E8" s="11">
        <f t="shared" si="1"/>
        <v>82908</v>
      </c>
      <c r="F8" s="11">
        <f t="shared" si="1"/>
        <v>82908</v>
      </c>
      <c r="G8" s="11">
        <f t="shared" si="1"/>
        <v>82908</v>
      </c>
      <c r="H8" s="11">
        <f t="shared" si="1"/>
        <v>82908</v>
      </c>
      <c r="I8" s="11">
        <f t="shared" si="1"/>
        <v>82908</v>
      </c>
      <c r="J8" s="11">
        <f t="shared" si="1"/>
        <v>82908</v>
      </c>
      <c r="K8" s="11">
        <f t="shared" si="1"/>
        <v>82908</v>
      </c>
      <c r="L8" s="11">
        <f t="shared" si="1"/>
        <v>82908</v>
      </c>
      <c r="M8" s="11">
        <f t="shared" si="1"/>
        <v>82908</v>
      </c>
      <c r="N8" s="11">
        <f t="shared" si="1"/>
        <v>82908</v>
      </c>
      <c r="O8" s="11">
        <f t="shared" si="1"/>
        <v>82908</v>
      </c>
      <c r="P8" s="11">
        <f t="shared" si="1"/>
        <v>82908</v>
      </c>
      <c r="Q8" s="11">
        <f t="shared" si="1"/>
        <v>82908</v>
      </c>
      <c r="R8" s="11">
        <f t="shared" si="1"/>
        <v>82908</v>
      </c>
      <c r="S8" s="11">
        <f t="shared" si="1"/>
        <v>82908</v>
      </c>
      <c r="T8" s="11">
        <f t="shared" si="1"/>
        <v>82908</v>
      </c>
      <c r="U8" s="11">
        <f t="shared" si="1"/>
        <v>82908</v>
      </c>
      <c r="V8" s="11">
        <f t="shared" si="1"/>
        <v>82908</v>
      </c>
      <c r="W8" s="11">
        <f t="shared" si="1"/>
        <v>82908</v>
      </c>
      <c r="X8" s="11">
        <f t="shared" si="1"/>
        <v>82908</v>
      </c>
      <c r="Y8" s="11">
        <f t="shared" si="1"/>
        <v>82908</v>
      </c>
    </row>
    <row r="9">
      <c r="A9" s="5"/>
      <c r="B9" s="5"/>
      <c r="C9" s="5"/>
      <c r="D9" s="5"/>
      <c r="E9" s="5"/>
      <c r="F9" s="5"/>
      <c r="G9" s="5"/>
      <c r="H9" s="5"/>
      <c r="I9" s="5"/>
      <c r="J9" s="5"/>
      <c r="K9" s="5"/>
      <c r="L9" s="5"/>
      <c r="M9" s="5"/>
      <c r="N9" s="5"/>
      <c r="O9" s="5"/>
      <c r="P9" s="5"/>
      <c r="Q9" s="5"/>
      <c r="R9" s="5"/>
      <c r="S9" s="5"/>
      <c r="T9" s="5"/>
      <c r="U9" s="5"/>
      <c r="V9" s="5"/>
      <c r="W9" s="5"/>
      <c r="X9" s="5"/>
      <c r="Y9" s="5"/>
    </row>
    <row r="10">
      <c r="A10" s="7" t="s">
        <v>102</v>
      </c>
      <c r="B10" s="5"/>
      <c r="C10" s="5"/>
      <c r="D10" s="5"/>
      <c r="E10" s="5"/>
      <c r="F10" s="5"/>
      <c r="G10" s="5"/>
      <c r="H10" s="5"/>
      <c r="I10" s="5"/>
      <c r="J10" s="5"/>
      <c r="K10" s="5"/>
      <c r="L10" s="5"/>
      <c r="M10" s="5"/>
      <c r="N10" s="5"/>
      <c r="O10" s="5"/>
      <c r="P10" s="5"/>
      <c r="Q10" s="5"/>
      <c r="R10" s="5"/>
      <c r="S10" s="5"/>
      <c r="T10" s="5"/>
      <c r="U10" s="5"/>
      <c r="V10" s="5"/>
      <c r="W10" s="5"/>
      <c r="X10" s="5"/>
      <c r="Y10" s="5"/>
    </row>
    <row r="11">
      <c r="A11" s="5" t="str">
        <f t="shared" ref="A11:A15" si="3">A3</f>
        <v>Salary</v>
      </c>
      <c r="B11" s="11">
        <v>0.0</v>
      </c>
      <c r="C11" s="11">
        <f t="shared" ref="C11:Y11" si="2">B3</f>
        <v>30700</v>
      </c>
      <c r="D11" s="11">
        <f t="shared" si="2"/>
        <v>30700</v>
      </c>
      <c r="E11" s="11">
        <f t="shared" si="2"/>
        <v>30700</v>
      </c>
      <c r="F11" s="11">
        <f t="shared" si="2"/>
        <v>30700</v>
      </c>
      <c r="G11" s="11">
        <f t="shared" si="2"/>
        <v>30700</v>
      </c>
      <c r="H11" s="11">
        <f t="shared" si="2"/>
        <v>30700</v>
      </c>
      <c r="I11" s="11">
        <f t="shared" si="2"/>
        <v>30700</v>
      </c>
      <c r="J11" s="11">
        <f t="shared" si="2"/>
        <v>30700</v>
      </c>
      <c r="K11" s="11">
        <f t="shared" si="2"/>
        <v>30700</v>
      </c>
      <c r="L11" s="11">
        <f t="shared" si="2"/>
        <v>30700</v>
      </c>
      <c r="M11" s="11">
        <f t="shared" si="2"/>
        <v>30700</v>
      </c>
      <c r="N11" s="11">
        <f t="shared" si="2"/>
        <v>30700</v>
      </c>
      <c r="O11" s="11">
        <f t="shared" si="2"/>
        <v>30700</v>
      </c>
      <c r="P11" s="11">
        <f t="shared" si="2"/>
        <v>30700</v>
      </c>
      <c r="Q11" s="11">
        <f t="shared" si="2"/>
        <v>30700</v>
      </c>
      <c r="R11" s="11">
        <f t="shared" si="2"/>
        <v>30700</v>
      </c>
      <c r="S11" s="11">
        <f t="shared" si="2"/>
        <v>30700</v>
      </c>
      <c r="T11" s="11">
        <f t="shared" si="2"/>
        <v>30700</v>
      </c>
      <c r="U11" s="11">
        <f t="shared" si="2"/>
        <v>30700</v>
      </c>
      <c r="V11" s="11">
        <f t="shared" si="2"/>
        <v>30700</v>
      </c>
      <c r="W11" s="11">
        <f t="shared" si="2"/>
        <v>30700</v>
      </c>
      <c r="X11" s="11">
        <f t="shared" si="2"/>
        <v>30700</v>
      </c>
      <c r="Y11" s="11">
        <f t="shared" si="2"/>
        <v>30700</v>
      </c>
    </row>
    <row r="12">
      <c r="A12" s="5" t="str">
        <f t="shared" si="3"/>
        <v>Rent</v>
      </c>
      <c r="B12" s="11">
        <f t="shared" ref="B12:Y12" si="4">B4</f>
        <v>35000</v>
      </c>
      <c r="C12" s="11">
        <f t="shared" si="4"/>
        <v>35000</v>
      </c>
      <c r="D12" s="11">
        <f t="shared" si="4"/>
        <v>35000</v>
      </c>
      <c r="E12" s="11">
        <f t="shared" si="4"/>
        <v>35000</v>
      </c>
      <c r="F12" s="11">
        <f t="shared" si="4"/>
        <v>35000</v>
      </c>
      <c r="G12" s="11">
        <f t="shared" si="4"/>
        <v>35000</v>
      </c>
      <c r="H12" s="11">
        <f t="shared" si="4"/>
        <v>35000</v>
      </c>
      <c r="I12" s="11">
        <f t="shared" si="4"/>
        <v>35000</v>
      </c>
      <c r="J12" s="11">
        <f t="shared" si="4"/>
        <v>35000</v>
      </c>
      <c r="K12" s="11">
        <f t="shared" si="4"/>
        <v>35000</v>
      </c>
      <c r="L12" s="11">
        <f t="shared" si="4"/>
        <v>35000</v>
      </c>
      <c r="M12" s="11">
        <f t="shared" si="4"/>
        <v>35000</v>
      </c>
      <c r="N12" s="11">
        <f t="shared" si="4"/>
        <v>35000</v>
      </c>
      <c r="O12" s="11">
        <f t="shared" si="4"/>
        <v>35000</v>
      </c>
      <c r="P12" s="11">
        <f t="shared" si="4"/>
        <v>35000</v>
      </c>
      <c r="Q12" s="11">
        <f t="shared" si="4"/>
        <v>35000</v>
      </c>
      <c r="R12" s="11">
        <f t="shared" si="4"/>
        <v>35000</v>
      </c>
      <c r="S12" s="11">
        <f t="shared" si="4"/>
        <v>35000</v>
      </c>
      <c r="T12" s="11">
        <f t="shared" si="4"/>
        <v>35000</v>
      </c>
      <c r="U12" s="11">
        <f t="shared" si="4"/>
        <v>35000</v>
      </c>
      <c r="V12" s="11">
        <f t="shared" si="4"/>
        <v>35000</v>
      </c>
      <c r="W12" s="11">
        <f t="shared" si="4"/>
        <v>35000</v>
      </c>
      <c r="X12" s="11">
        <f t="shared" si="4"/>
        <v>35000</v>
      </c>
      <c r="Y12" s="11">
        <f t="shared" si="4"/>
        <v>35000</v>
      </c>
    </row>
    <row r="13">
      <c r="A13" s="5" t="str">
        <f t="shared" si="3"/>
        <v>Electricity</v>
      </c>
      <c r="B13" s="9">
        <v>0.0</v>
      </c>
      <c r="C13" s="11">
        <f t="shared" ref="C13:Y13" si="5">B5</f>
        <v>2708</v>
      </c>
      <c r="D13" s="11">
        <f t="shared" si="5"/>
        <v>2708</v>
      </c>
      <c r="E13" s="11">
        <f t="shared" si="5"/>
        <v>2708</v>
      </c>
      <c r="F13" s="11">
        <f t="shared" si="5"/>
        <v>2708</v>
      </c>
      <c r="G13" s="11">
        <f t="shared" si="5"/>
        <v>2708</v>
      </c>
      <c r="H13" s="11">
        <f t="shared" si="5"/>
        <v>2708</v>
      </c>
      <c r="I13" s="11">
        <f t="shared" si="5"/>
        <v>2708</v>
      </c>
      <c r="J13" s="11">
        <f t="shared" si="5"/>
        <v>2708</v>
      </c>
      <c r="K13" s="11">
        <f t="shared" si="5"/>
        <v>2708</v>
      </c>
      <c r="L13" s="11">
        <f t="shared" si="5"/>
        <v>2708</v>
      </c>
      <c r="M13" s="11">
        <f t="shared" si="5"/>
        <v>2708</v>
      </c>
      <c r="N13" s="11">
        <f t="shared" si="5"/>
        <v>2708</v>
      </c>
      <c r="O13" s="11">
        <f t="shared" si="5"/>
        <v>2708</v>
      </c>
      <c r="P13" s="11">
        <f t="shared" si="5"/>
        <v>2708</v>
      </c>
      <c r="Q13" s="11">
        <f t="shared" si="5"/>
        <v>2708</v>
      </c>
      <c r="R13" s="11">
        <f t="shared" si="5"/>
        <v>2708</v>
      </c>
      <c r="S13" s="11">
        <f t="shared" si="5"/>
        <v>2708</v>
      </c>
      <c r="T13" s="11">
        <f t="shared" si="5"/>
        <v>2708</v>
      </c>
      <c r="U13" s="11">
        <f t="shared" si="5"/>
        <v>2708</v>
      </c>
      <c r="V13" s="11">
        <f t="shared" si="5"/>
        <v>2708</v>
      </c>
      <c r="W13" s="11">
        <f t="shared" si="5"/>
        <v>2708</v>
      </c>
      <c r="X13" s="11">
        <f t="shared" si="5"/>
        <v>2708</v>
      </c>
      <c r="Y13" s="11">
        <f t="shared" si="5"/>
        <v>2708</v>
      </c>
    </row>
    <row r="14">
      <c r="A14" s="5" t="str">
        <f t="shared" si="3"/>
        <v>Security Charges</v>
      </c>
      <c r="B14" s="9">
        <v>0.0</v>
      </c>
      <c r="C14" s="9">
        <v>0.0</v>
      </c>
      <c r="D14" s="11">
        <f>B6+C6+D6</f>
        <v>30000</v>
      </c>
      <c r="E14" s="9">
        <v>0.0</v>
      </c>
      <c r="F14" s="9">
        <v>0.0</v>
      </c>
      <c r="G14" s="11">
        <f>E6+F6+G6</f>
        <v>30000</v>
      </c>
      <c r="H14" s="9">
        <v>0.0</v>
      </c>
      <c r="I14" s="9">
        <v>0.0</v>
      </c>
      <c r="J14" s="11">
        <f>H6+I6+J6</f>
        <v>30000</v>
      </c>
      <c r="K14" s="9">
        <v>0.0</v>
      </c>
      <c r="L14" s="9">
        <v>0.0</v>
      </c>
      <c r="M14" s="11">
        <f>K6+L6+M6</f>
        <v>30000</v>
      </c>
      <c r="N14" s="9">
        <v>0.0</v>
      </c>
      <c r="O14" s="9">
        <v>0.0</v>
      </c>
      <c r="P14" s="11">
        <f>N6+O6+P6</f>
        <v>30000</v>
      </c>
      <c r="Q14" s="9">
        <v>0.0</v>
      </c>
      <c r="R14" s="9">
        <v>0.0</v>
      </c>
      <c r="S14" s="11">
        <f>Q6+R6+S6</f>
        <v>30000</v>
      </c>
      <c r="T14" s="9">
        <v>0.0</v>
      </c>
      <c r="U14" s="9">
        <v>0.0</v>
      </c>
      <c r="V14" s="11">
        <f>T6+U6+V6</f>
        <v>30000</v>
      </c>
      <c r="W14" s="9">
        <v>0.0</v>
      </c>
      <c r="X14" s="9">
        <v>0.0</v>
      </c>
      <c r="Y14" s="11">
        <f>W6+X6+Y6</f>
        <v>30000</v>
      </c>
    </row>
    <row r="15">
      <c r="A15" s="5" t="str">
        <f t="shared" si="3"/>
        <v>Broadband Bill</v>
      </c>
      <c r="B15" s="11">
        <v>0.0</v>
      </c>
      <c r="C15" s="11">
        <f t="shared" ref="C15:Y15" si="6">B7</f>
        <v>4500</v>
      </c>
      <c r="D15" s="11">
        <f t="shared" si="6"/>
        <v>4500</v>
      </c>
      <c r="E15" s="11">
        <f t="shared" si="6"/>
        <v>4500</v>
      </c>
      <c r="F15" s="11">
        <f t="shared" si="6"/>
        <v>4500</v>
      </c>
      <c r="G15" s="11">
        <f t="shared" si="6"/>
        <v>4500</v>
      </c>
      <c r="H15" s="11">
        <f t="shared" si="6"/>
        <v>4500</v>
      </c>
      <c r="I15" s="11">
        <f t="shared" si="6"/>
        <v>4500</v>
      </c>
      <c r="J15" s="11">
        <f t="shared" si="6"/>
        <v>4500</v>
      </c>
      <c r="K15" s="11">
        <f t="shared" si="6"/>
        <v>4500</v>
      </c>
      <c r="L15" s="11">
        <f t="shared" si="6"/>
        <v>4500</v>
      </c>
      <c r="M15" s="11">
        <f t="shared" si="6"/>
        <v>4500</v>
      </c>
      <c r="N15" s="11">
        <f t="shared" si="6"/>
        <v>4500</v>
      </c>
      <c r="O15" s="11">
        <f t="shared" si="6"/>
        <v>4500</v>
      </c>
      <c r="P15" s="11">
        <f t="shared" si="6"/>
        <v>4500</v>
      </c>
      <c r="Q15" s="11">
        <f t="shared" si="6"/>
        <v>4500</v>
      </c>
      <c r="R15" s="11">
        <f t="shared" si="6"/>
        <v>4500</v>
      </c>
      <c r="S15" s="11">
        <f t="shared" si="6"/>
        <v>4500</v>
      </c>
      <c r="T15" s="11">
        <f t="shared" si="6"/>
        <v>4500</v>
      </c>
      <c r="U15" s="11">
        <f t="shared" si="6"/>
        <v>4500</v>
      </c>
      <c r="V15" s="11">
        <f t="shared" si="6"/>
        <v>4500</v>
      </c>
      <c r="W15" s="11">
        <f t="shared" si="6"/>
        <v>4500</v>
      </c>
      <c r="X15" s="11">
        <f t="shared" si="6"/>
        <v>4500</v>
      </c>
      <c r="Y15" s="11">
        <f t="shared" si="6"/>
        <v>4500</v>
      </c>
    </row>
    <row r="16">
      <c r="A16" s="7" t="s">
        <v>101</v>
      </c>
      <c r="B16" s="11">
        <f t="shared" ref="B16:Y16" si="7">SUM(B11:B15)</f>
        <v>35000</v>
      </c>
      <c r="C16" s="11">
        <f t="shared" si="7"/>
        <v>72908</v>
      </c>
      <c r="D16" s="11">
        <f t="shared" si="7"/>
        <v>102908</v>
      </c>
      <c r="E16" s="11">
        <f t="shared" si="7"/>
        <v>72908</v>
      </c>
      <c r="F16" s="11">
        <f t="shared" si="7"/>
        <v>72908</v>
      </c>
      <c r="G16" s="11">
        <f t="shared" si="7"/>
        <v>102908</v>
      </c>
      <c r="H16" s="11">
        <f t="shared" si="7"/>
        <v>72908</v>
      </c>
      <c r="I16" s="11">
        <f t="shared" si="7"/>
        <v>72908</v>
      </c>
      <c r="J16" s="11">
        <f t="shared" si="7"/>
        <v>102908</v>
      </c>
      <c r="K16" s="11">
        <f t="shared" si="7"/>
        <v>72908</v>
      </c>
      <c r="L16" s="11">
        <f t="shared" si="7"/>
        <v>72908</v>
      </c>
      <c r="M16" s="11">
        <f t="shared" si="7"/>
        <v>102908</v>
      </c>
      <c r="N16" s="11">
        <f t="shared" si="7"/>
        <v>72908</v>
      </c>
      <c r="O16" s="11">
        <f t="shared" si="7"/>
        <v>72908</v>
      </c>
      <c r="P16" s="11">
        <f t="shared" si="7"/>
        <v>102908</v>
      </c>
      <c r="Q16" s="11">
        <f t="shared" si="7"/>
        <v>72908</v>
      </c>
      <c r="R16" s="11">
        <f t="shared" si="7"/>
        <v>72908</v>
      </c>
      <c r="S16" s="11">
        <f t="shared" si="7"/>
        <v>102908</v>
      </c>
      <c r="T16" s="11">
        <f t="shared" si="7"/>
        <v>72908</v>
      </c>
      <c r="U16" s="11">
        <f t="shared" si="7"/>
        <v>72908</v>
      </c>
      <c r="V16" s="11">
        <f t="shared" si="7"/>
        <v>102908</v>
      </c>
      <c r="W16" s="11">
        <f t="shared" si="7"/>
        <v>72908</v>
      </c>
      <c r="X16" s="11">
        <f t="shared" si="7"/>
        <v>72908</v>
      </c>
      <c r="Y16" s="11">
        <f t="shared" si="7"/>
        <v>102908</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103</v>
      </c>
      <c r="B18" s="5"/>
      <c r="C18" s="5"/>
      <c r="D18" s="5"/>
      <c r="E18" s="5"/>
      <c r="F18" s="5"/>
      <c r="G18" s="5"/>
      <c r="H18" s="5"/>
      <c r="I18" s="5"/>
      <c r="J18" s="5"/>
      <c r="K18" s="5"/>
      <c r="L18" s="5"/>
      <c r="M18" s="5"/>
      <c r="N18" s="5"/>
      <c r="O18" s="5"/>
      <c r="P18" s="5"/>
      <c r="Q18" s="5"/>
      <c r="R18" s="5"/>
      <c r="S18" s="5"/>
      <c r="T18" s="5"/>
      <c r="U18" s="5"/>
      <c r="V18" s="5"/>
      <c r="W18" s="5"/>
      <c r="X18" s="5"/>
      <c r="Y18" s="5"/>
    </row>
    <row r="19">
      <c r="A19" s="5" t="str">
        <f t="shared" ref="A19:A23" si="9">A11</f>
        <v>Salary</v>
      </c>
      <c r="B19" s="11">
        <f t="shared" ref="B19:B23" si="10">B3-B11</f>
        <v>30700</v>
      </c>
      <c r="C19" s="11">
        <f t="shared" ref="C19:Y19" si="8">B19+C3-C11</f>
        <v>30700</v>
      </c>
      <c r="D19" s="11">
        <f t="shared" si="8"/>
        <v>30700</v>
      </c>
      <c r="E19" s="11">
        <f t="shared" si="8"/>
        <v>30700</v>
      </c>
      <c r="F19" s="11">
        <f t="shared" si="8"/>
        <v>30700</v>
      </c>
      <c r="G19" s="11">
        <f t="shared" si="8"/>
        <v>30700</v>
      </c>
      <c r="H19" s="11">
        <f t="shared" si="8"/>
        <v>30700</v>
      </c>
      <c r="I19" s="11">
        <f t="shared" si="8"/>
        <v>30700</v>
      </c>
      <c r="J19" s="11">
        <f t="shared" si="8"/>
        <v>30700</v>
      </c>
      <c r="K19" s="11">
        <f t="shared" si="8"/>
        <v>30700</v>
      </c>
      <c r="L19" s="11">
        <f t="shared" si="8"/>
        <v>30700</v>
      </c>
      <c r="M19" s="11">
        <f t="shared" si="8"/>
        <v>30700</v>
      </c>
      <c r="N19" s="11">
        <f t="shared" si="8"/>
        <v>30700</v>
      </c>
      <c r="O19" s="11">
        <f t="shared" si="8"/>
        <v>30700</v>
      </c>
      <c r="P19" s="11">
        <f t="shared" si="8"/>
        <v>30700</v>
      </c>
      <c r="Q19" s="11">
        <f t="shared" si="8"/>
        <v>30700</v>
      </c>
      <c r="R19" s="11">
        <f t="shared" si="8"/>
        <v>30700</v>
      </c>
      <c r="S19" s="11">
        <f t="shared" si="8"/>
        <v>30700</v>
      </c>
      <c r="T19" s="11">
        <f t="shared" si="8"/>
        <v>30700</v>
      </c>
      <c r="U19" s="11">
        <f t="shared" si="8"/>
        <v>30700</v>
      </c>
      <c r="V19" s="11">
        <f t="shared" si="8"/>
        <v>30700</v>
      </c>
      <c r="W19" s="11">
        <f t="shared" si="8"/>
        <v>30700</v>
      </c>
      <c r="X19" s="11">
        <f t="shared" si="8"/>
        <v>30700</v>
      </c>
      <c r="Y19" s="11">
        <f t="shared" si="8"/>
        <v>30700</v>
      </c>
    </row>
    <row r="20">
      <c r="A20" s="5" t="str">
        <f t="shared" si="9"/>
        <v>Rent</v>
      </c>
      <c r="B20" s="11">
        <f t="shared" si="10"/>
        <v>0</v>
      </c>
      <c r="C20" s="11">
        <f t="shared" ref="C20:Y20" si="11">B20+C4-C12</f>
        <v>0</v>
      </c>
      <c r="D20" s="11">
        <f t="shared" si="11"/>
        <v>0</v>
      </c>
      <c r="E20" s="11">
        <f t="shared" si="11"/>
        <v>0</v>
      </c>
      <c r="F20" s="11">
        <f t="shared" si="11"/>
        <v>0</v>
      </c>
      <c r="G20" s="11">
        <f t="shared" si="11"/>
        <v>0</v>
      </c>
      <c r="H20" s="11">
        <f t="shared" si="11"/>
        <v>0</v>
      </c>
      <c r="I20" s="11">
        <f t="shared" si="11"/>
        <v>0</v>
      </c>
      <c r="J20" s="11">
        <f t="shared" si="11"/>
        <v>0</v>
      </c>
      <c r="K20" s="11">
        <f t="shared" si="11"/>
        <v>0</v>
      </c>
      <c r="L20" s="11">
        <f t="shared" si="11"/>
        <v>0</v>
      </c>
      <c r="M20" s="11">
        <f t="shared" si="11"/>
        <v>0</v>
      </c>
      <c r="N20" s="11">
        <f t="shared" si="11"/>
        <v>0</v>
      </c>
      <c r="O20" s="11">
        <f t="shared" si="11"/>
        <v>0</v>
      </c>
      <c r="P20" s="11">
        <f t="shared" si="11"/>
        <v>0</v>
      </c>
      <c r="Q20" s="11">
        <f t="shared" si="11"/>
        <v>0</v>
      </c>
      <c r="R20" s="11">
        <f t="shared" si="11"/>
        <v>0</v>
      </c>
      <c r="S20" s="11">
        <f t="shared" si="11"/>
        <v>0</v>
      </c>
      <c r="T20" s="11">
        <f t="shared" si="11"/>
        <v>0</v>
      </c>
      <c r="U20" s="11">
        <f t="shared" si="11"/>
        <v>0</v>
      </c>
      <c r="V20" s="11">
        <f t="shared" si="11"/>
        <v>0</v>
      </c>
      <c r="W20" s="11">
        <f t="shared" si="11"/>
        <v>0</v>
      </c>
      <c r="X20" s="11">
        <f t="shared" si="11"/>
        <v>0</v>
      </c>
      <c r="Y20" s="11">
        <f t="shared" si="11"/>
        <v>0</v>
      </c>
    </row>
    <row r="21">
      <c r="A21" s="5" t="str">
        <f t="shared" si="9"/>
        <v>Electricity</v>
      </c>
      <c r="B21" s="11">
        <f t="shared" si="10"/>
        <v>2708</v>
      </c>
      <c r="C21" s="11">
        <f t="shared" ref="C21:Y21" si="12">B21+C5-C13</f>
        <v>2708</v>
      </c>
      <c r="D21" s="11">
        <f t="shared" si="12"/>
        <v>2708</v>
      </c>
      <c r="E21" s="11">
        <f t="shared" si="12"/>
        <v>2708</v>
      </c>
      <c r="F21" s="11">
        <f t="shared" si="12"/>
        <v>2708</v>
      </c>
      <c r="G21" s="11">
        <f t="shared" si="12"/>
        <v>2708</v>
      </c>
      <c r="H21" s="11">
        <f t="shared" si="12"/>
        <v>2708</v>
      </c>
      <c r="I21" s="11">
        <f t="shared" si="12"/>
        <v>2708</v>
      </c>
      <c r="J21" s="11">
        <f t="shared" si="12"/>
        <v>2708</v>
      </c>
      <c r="K21" s="11">
        <f t="shared" si="12"/>
        <v>2708</v>
      </c>
      <c r="L21" s="11">
        <f t="shared" si="12"/>
        <v>2708</v>
      </c>
      <c r="M21" s="11">
        <f t="shared" si="12"/>
        <v>2708</v>
      </c>
      <c r="N21" s="11">
        <f t="shared" si="12"/>
        <v>2708</v>
      </c>
      <c r="O21" s="11">
        <f t="shared" si="12"/>
        <v>2708</v>
      </c>
      <c r="P21" s="11">
        <f t="shared" si="12"/>
        <v>2708</v>
      </c>
      <c r="Q21" s="11">
        <f t="shared" si="12"/>
        <v>2708</v>
      </c>
      <c r="R21" s="11">
        <f t="shared" si="12"/>
        <v>2708</v>
      </c>
      <c r="S21" s="11">
        <f t="shared" si="12"/>
        <v>2708</v>
      </c>
      <c r="T21" s="11">
        <f t="shared" si="12"/>
        <v>2708</v>
      </c>
      <c r="U21" s="11">
        <f t="shared" si="12"/>
        <v>2708</v>
      </c>
      <c r="V21" s="11">
        <f t="shared" si="12"/>
        <v>2708</v>
      </c>
      <c r="W21" s="11">
        <f t="shared" si="12"/>
        <v>2708</v>
      </c>
      <c r="X21" s="11">
        <f t="shared" si="12"/>
        <v>2708</v>
      </c>
      <c r="Y21" s="11">
        <f t="shared" si="12"/>
        <v>2708</v>
      </c>
    </row>
    <row r="22">
      <c r="A22" s="5" t="str">
        <f t="shared" si="9"/>
        <v>Security Charges</v>
      </c>
      <c r="B22" s="11">
        <f t="shared" si="10"/>
        <v>10000</v>
      </c>
      <c r="C22" s="11">
        <f t="shared" ref="C22:Y22" si="13">B22+C6-C14</f>
        <v>20000</v>
      </c>
      <c r="D22" s="11">
        <f t="shared" si="13"/>
        <v>0</v>
      </c>
      <c r="E22" s="11">
        <f t="shared" si="13"/>
        <v>10000</v>
      </c>
      <c r="F22" s="11">
        <f t="shared" si="13"/>
        <v>20000</v>
      </c>
      <c r="G22" s="11">
        <f t="shared" si="13"/>
        <v>0</v>
      </c>
      <c r="H22" s="11">
        <f t="shared" si="13"/>
        <v>10000</v>
      </c>
      <c r="I22" s="11">
        <f t="shared" si="13"/>
        <v>20000</v>
      </c>
      <c r="J22" s="11">
        <f t="shared" si="13"/>
        <v>0</v>
      </c>
      <c r="K22" s="11">
        <f t="shared" si="13"/>
        <v>10000</v>
      </c>
      <c r="L22" s="11">
        <f t="shared" si="13"/>
        <v>20000</v>
      </c>
      <c r="M22" s="11">
        <f t="shared" si="13"/>
        <v>0</v>
      </c>
      <c r="N22" s="11">
        <f t="shared" si="13"/>
        <v>10000</v>
      </c>
      <c r="O22" s="11">
        <f t="shared" si="13"/>
        <v>20000</v>
      </c>
      <c r="P22" s="11">
        <f t="shared" si="13"/>
        <v>0</v>
      </c>
      <c r="Q22" s="11">
        <f t="shared" si="13"/>
        <v>10000</v>
      </c>
      <c r="R22" s="11">
        <f t="shared" si="13"/>
        <v>20000</v>
      </c>
      <c r="S22" s="11">
        <f t="shared" si="13"/>
        <v>0</v>
      </c>
      <c r="T22" s="11">
        <f t="shared" si="13"/>
        <v>10000</v>
      </c>
      <c r="U22" s="11">
        <f t="shared" si="13"/>
        <v>20000</v>
      </c>
      <c r="V22" s="11">
        <f t="shared" si="13"/>
        <v>0</v>
      </c>
      <c r="W22" s="11">
        <f t="shared" si="13"/>
        <v>10000</v>
      </c>
      <c r="X22" s="11">
        <f t="shared" si="13"/>
        <v>20000</v>
      </c>
      <c r="Y22" s="11">
        <f t="shared" si="13"/>
        <v>0</v>
      </c>
    </row>
    <row r="23">
      <c r="A23" s="5" t="str">
        <f t="shared" si="9"/>
        <v>Broadband Bill</v>
      </c>
      <c r="B23" s="11">
        <f t="shared" si="10"/>
        <v>4500</v>
      </c>
      <c r="C23" s="11">
        <f t="shared" ref="C23:Y23" si="14">B23+C7-C15</f>
        <v>4500</v>
      </c>
      <c r="D23" s="11">
        <f t="shared" si="14"/>
        <v>4500</v>
      </c>
      <c r="E23" s="11">
        <f t="shared" si="14"/>
        <v>4500</v>
      </c>
      <c r="F23" s="11">
        <f t="shared" si="14"/>
        <v>4500</v>
      </c>
      <c r="G23" s="11">
        <f t="shared" si="14"/>
        <v>4500</v>
      </c>
      <c r="H23" s="11">
        <f t="shared" si="14"/>
        <v>4500</v>
      </c>
      <c r="I23" s="11">
        <f t="shared" si="14"/>
        <v>4500</v>
      </c>
      <c r="J23" s="11">
        <f t="shared" si="14"/>
        <v>4500</v>
      </c>
      <c r="K23" s="11">
        <f t="shared" si="14"/>
        <v>4500</v>
      </c>
      <c r="L23" s="11">
        <f t="shared" si="14"/>
        <v>4500</v>
      </c>
      <c r="M23" s="11">
        <f t="shared" si="14"/>
        <v>4500</v>
      </c>
      <c r="N23" s="11">
        <f t="shared" si="14"/>
        <v>4500</v>
      </c>
      <c r="O23" s="11">
        <f t="shared" si="14"/>
        <v>4500</v>
      </c>
      <c r="P23" s="11">
        <f t="shared" si="14"/>
        <v>4500</v>
      </c>
      <c r="Q23" s="11">
        <f t="shared" si="14"/>
        <v>4500</v>
      </c>
      <c r="R23" s="11">
        <f t="shared" si="14"/>
        <v>4500</v>
      </c>
      <c r="S23" s="11">
        <f t="shared" si="14"/>
        <v>4500</v>
      </c>
      <c r="T23" s="11">
        <f t="shared" si="14"/>
        <v>4500</v>
      </c>
      <c r="U23" s="11">
        <f t="shared" si="14"/>
        <v>4500</v>
      </c>
      <c r="V23" s="11">
        <f t="shared" si="14"/>
        <v>4500</v>
      </c>
      <c r="W23" s="11">
        <f t="shared" si="14"/>
        <v>4500</v>
      </c>
      <c r="X23" s="11">
        <f t="shared" si="14"/>
        <v>4500</v>
      </c>
      <c r="Y23" s="11">
        <f t="shared" si="14"/>
        <v>4500</v>
      </c>
    </row>
    <row r="24">
      <c r="A24" s="7" t="s">
        <v>101</v>
      </c>
      <c r="B24" s="11">
        <f t="shared" ref="B24:Y24" si="15">SUM(B19:B23)</f>
        <v>47908</v>
      </c>
      <c r="C24" s="11">
        <f t="shared" si="15"/>
        <v>57908</v>
      </c>
      <c r="D24" s="11">
        <f t="shared" si="15"/>
        <v>37908</v>
      </c>
      <c r="E24" s="11">
        <f t="shared" si="15"/>
        <v>47908</v>
      </c>
      <c r="F24" s="11">
        <f t="shared" si="15"/>
        <v>57908</v>
      </c>
      <c r="G24" s="11">
        <f t="shared" si="15"/>
        <v>37908</v>
      </c>
      <c r="H24" s="11">
        <f t="shared" si="15"/>
        <v>47908</v>
      </c>
      <c r="I24" s="11">
        <f t="shared" si="15"/>
        <v>57908</v>
      </c>
      <c r="J24" s="11">
        <f t="shared" si="15"/>
        <v>37908</v>
      </c>
      <c r="K24" s="11">
        <f t="shared" si="15"/>
        <v>47908</v>
      </c>
      <c r="L24" s="11">
        <f t="shared" si="15"/>
        <v>57908</v>
      </c>
      <c r="M24" s="11">
        <f t="shared" si="15"/>
        <v>37908</v>
      </c>
      <c r="N24" s="11">
        <f t="shared" si="15"/>
        <v>47908</v>
      </c>
      <c r="O24" s="11">
        <f t="shared" si="15"/>
        <v>57908</v>
      </c>
      <c r="P24" s="11">
        <f t="shared" si="15"/>
        <v>37908</v>
      </c>
      <c r="Q24" s="11">
        <f t="shared" si="15"/>
        <v>47908</v>
      </c>
      <c r="R24" s="11">
        <f t="shared" si="15"/>
        <v>57908</v>
      </c>
      <c r="S24" s="11">
        <f t="shared" si="15"/>
        <v>37908</v>
      </c>
      <c r="T24" s="11">
        <f t="shared" si="15"/>
        <v>47908</v>
      </c>
      <c r="U24" s="11">
        <f t="shared" si="15"/>
        <v>57908</v>
      </c>
      <c r="V24" s="11">
        <f t="shared" si="15"/>
        <v>37908</v>
      </c>
      <c r="W24" s="11">
        <f t="shared" si="15"/>
        <v>47908</v>
      </c>
      <c r="X24" s="11">
        <f t="shared" si="15"/>
        <v>57908</v>
      </c>
      <c r="Y24" s="11">
        <f t="shared" si="15"/>
        <v>37908</v>
      </c>
    </row>
    <row r="25">
      <c r="A25" s="5"/>
      <c r="B25" s="5"/>
      <c r="C25" s="5"/>
      <c r="D25" s="5"/>
      <c r="E25" s="5"/>
      <c r="F25" s="5"/>
      <c r="G25" s="5"/>
      <c r="H25" s="5"/>
      <c r="I25" s="5"/>
      <c r="J25" s="5"/>
      <c r="K25" s="5"/>
      <c r="L25" s="5"/>
      <c r="M25" s="5"/>
      <c r="N25" s="5"/>
      <c r="O25" s="5"/>
      <c r="P25" s="5"/>
      <c r="Q25" s="5"/>
      <c r="R25" s="5"/>
      <c r="S25" s="5"/>
      <c r="T25" s="5"/>
      <c r="U25" s="5"/>
      <c r="V25" s="5"/>
      <c r="W25" s="5"/>
      <c r="X25" s="5"/>
      <c r="Y25" s="5"/>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5"/>
      <c r="B29" s="5"/>
      <c r="C29" s="5"/>
      <c r="D29" s="5"/>
      <c r="E29" s="5"/>
      <c r="F29" s="5"/>
      <c r="G29" s="5"/>
      <c r="H29" s="5"/>
      <c r="I29" s="5"/>
      <c r="J29" s="5"/>
      <c r="K29" s="5"/>
      <c r="L29" s="5"/>
      <c r="M29" s="5"/>
      <c r="N29" s="5"/>
      <c r="O29" s="5"/>
      <c r="P29" s="5"/>
      <c r="Q29" s="5"/>
      <c r="R29" s="5"/>
      <c r="S29" s="5"/>
      <c r="T29" s="5"/>
      <c r="U29" s="5"/>
      <c r="V29" s="5"/>
      <c r="W29" s="5"/>
      <c r="X29" s="5"/>
      <c r="Y29" s="5"/>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5" width="10.13"/>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21</v>
      </c>
      <c r="B2" s="5"/>
      <c r="C2" s="5"/>
      <c r="D2" s="5"/>
      <c r="E2" s="5"/>
      <c r="F2" s="5"/>
      <c r="G2" s="5"/>
      <c r="H2" s="5"/>
      <c r="I2" s="5"/>
      <c r="J2" s="5"/>
      <c r="K2" s="5"/>
      <c r="L2" s="5"/>
      <c r="M2" s="5"/>
      <c r="N2" s="5"/>
      <c r="O2" s="5"/>
      <c r="P2" s="5"/>
      <c r="Q2" s="5"/>
      <c r="R2" s="5"/>
      <c r="S2" s="5"/>
      <c r="T2" s="5"/>
      <c r="U2" s="5"/>
      <c r="V2" s="5"/>
      <c r="W2" s="5"/>
      <c r="X2" s="5"/>
      <c r="Y2" s="5"/>
    </row>
    <row r="3">
      <c r="A3" s="5" t="str">
        <f>'Calcs-1'!A7</f>
        <v>Smartphones</v>
      </c>
      <c r="B3" s="11">
        <f>'Calcs-1'!B7*Assumptions!$C$2</f>
        <v>11240000</v>
      </c>
      <c r="C3" s="11">
        <f>'Calcs-1'!C7*Assumptions!$C$2</f>
        <v>11240000</v>
      </c>
      <c r="D3" s="11">
        <f>'Calcs-1'!D7*Assumptions!$C$2</f>
        <v>11240000</v>
      </c>
      <c r="E3" s="11">
        <f>'Calcs-1'!E7*Assumptions!$C$2</f>
        <v>11240000</v>
      </c>
      <c r="F3" s="11">
        <f>'Calcs-1'!F7*Assumptions!$C$2</f>
        <v>11240000</v>
      </c>
      <c r="G3" s="11">
        <f>'Calcs-1'!G7*Assumptions!$C$2</f>
        <v>11240000</v>
      </c>
      <c r="H3" s="11">
        <f>'Calcs-1'!H7*Assumptions!$C$2</f>
        <v>11240000</v>
      </c>
      <c r="I3" s="11">
        <f>'Calcs-1'!I7*Assumptions!$C$2</f>
        <v>11240000</v>
      </c>
      <c r="J3" s="11">
        <f>'Calcs-1'!J7*Assumptions!$C$2</f>
        <v>11240000</v>
      </c>
      <c r="K3" s="11">
        <f>'Calcs-1'!K7*Assumptions!$C$2</f>
        <v>11240000</v>
      </c>
      <c r="L3" s="11">
        <f>'Calcs-1'!L7*Assumptions!$C$2</f>
        <v>11240000</v>
      </c>
      <c r="M3" s="11">
        <f>'Calcs-1'!M7*Assumptions!$C$2</f>
        <v>11240000</v>
      </c>
      <c r="N3" s="11">
        <f>'Calcs-1'!N7*Assumptions!$C$2</f>
        <v>11240000</v>
      </c>
      <c r="O3" s="11">
        <f>'Calcs-1'!O7*Assumptions!$C$2</f>
        <v>11240000</v>
      </c>
      <c r="P3" s="11">
        <f>'Calcs-1'!P7*Assumptions!$C$2</f>
        <v>11240000</v>
      </c>
      <c r="Q3" s="11">
        <f>'Calcs-1'!Q7*Assumptions!$C$2</f>
        <v>11240000</v>
      </c>
      <c r="R3" s="11">
        <f>'Calcs-1'!R7*Assumptions!$C$2</f>
        <v>11240000</v>
      </c>
      <c r="S3" s="11">
        <f>'Calcs-1'!S7*Assumptions!$C$2</f>
        <v>11240000</v>
      </c>
      <c r="T3" s="11">
        <f>'Calcs-1'!T7*Assumptions!$C$2</f>
        <v>11240000</v>
      </c>
      <c r="U3" s="11">
        <f>'Calcs-1'!U7*Assumptions!$C$2</f>
        <v>11240000</v>
      </c>
      <c r="V3" s="11">
        <f>'Calcs-1'!V7*Assumptions!$C$2</f>
        <v>11240000</v>
      </c>
      <c r="W3" s="11">
        <f>'Calcs-1'!W7*Assumptions!$C$2</f>
        <v>11240000</v>
      </c>
      <c r="X3" s="11">
        <f>'Calcs-1'!X7*Assumptions!$C$2</f>
        <v>11240000</v>
      </c>
      <c r="Y3" s="11">
        <f>'Calcs-1'!Y7*Assumptions!$C$2</f>
        <v>11240000</v>
      </c>
    </row>
    <row r="4">
      <c r="A4" s="5" t="str">
        <f>'Calcs-1'!A8</f>
        <v>Headphones</v>
      </c>
      <c r="B4" s="11">
        <f>'Calcs-1'!B8*Assumptions!$C$3</f>
        <v>1101000</v>
      </c>
      <c r="C4" s="11">
        <f>'Calcs-1'!C8*Assumptions!$C$3</f>
        <v>1101000</v>
      </c>
      <c r="D4" s="11">
        <f>'Calcs-1'!D8*Assumptions!$C$3</f>
        <v>1101000</v>
      </c>
      <c r="E4" s="11">
        <f>'Calcs-1'!E8*Assumptions!$C$3</f>
        <v>1101000</v>
      </c>
      <c r="F4" s="11">
        <f>'Calcs-1'!F8*Assumptions!$C$3</f>
        <v>1101000</v>
      </c>
      <c r="G4" s="11">
        <f>'Calcs-1'!G8*Assumptions!$C$3</f>
        <v>1101000</v>
      </c>
      <c r="H4" s="11">
        <f>'Calcs-1'!H8*Assumptions!$C$3</f>
        <v>1101000</v>
      </c>
      <c r="I4" s="11">
        <f>'Calcs-1'!I8*Assumptions!$C$3</f>
        <v>1101000</v>
      </c>
      <c r="J4" s="11">
        <f>'Calcs-1'!J8*Assumptions!$C$3</f>
        <v>1101000</v>
      </c>
      <c r="K4" s="11">
        <f>'Calcs-1'!K8*Assumptions!$C$3</f>
        <v>1101000</v>
      </c>
      <c r="L4" s="11">
        <f>'Calcs-1'!L8*Assumptions!$C$3</f>
        <v>1101000</v>
      </c>
      <c r="M4" s="11">
        <f>'Calcs-1'!M8*Assumptions!$C$3</f>
        <v>1101000</v>
      </c>
      <c r="N4" s="11">
        <f>'Calcs-1'!N8*Assumptions!$C$3</f>
        <v>1101000</v>
      </c>
      <c r="O4" s="11">
        <f>'Calcs-1'!O8*Assumptions!$C$3</f>
        <v>1101000</v>
      </c>
      <c r="P4" s="11">
        <f>'Calcs-1'!P8*Assumptions!$C$3</f>
        <v>1101000</v>
      </c>
      <c r="Q4" s="11">
        <f>'Calcs-1'!Q8*Assumptions!$C$3</f>
        <v>1101000</v>
      </c>
      <c r="R4" s="11">
        <f>'Calcs-1'!R8*Assumptions!$C$3</f>
        <v>1101000</v>
      </c>
      <c r="S4" s="11">
        <f>'Calcs-1'!S8*Assumptions!$C$3</f>
        <v>1101000</v>
      </c>
      <c r="T4" s="11">
        <f>'Calcs-1'!T8*Assumptions!$C$3</f>
        <v>1101000</v>
      </c>
      <c r="U4" s="11">
        <f>'Calcs-1'!U8*Assumptions!$C$3</f>
        <v>1101000</v>
      </c>
      <c r="V4" s="11">
        <f>'Calcs-1'!V8*Assumptions!$C$3</f>
        <v>1101000</v>
      </c>
      <c r="W4" s="11">
        <f>'Calcs-1'!W8*Assumptions!$C$3</f>
        <v>1101000</v>
      </c>
      <c r="X4" s="11">
        <f>'Calcs-1'!X8*Assumptions!$C$3</f>
        <v>1101000</v>
      </c>
      <c r="Y4" s="11">
        <f>'Calcs-1'!Y8*Assumptions!$C$3</f>
        <v>1101000</v>
      </c>
    </row>
    <row r="5">
      <c r="A5" s="7" t="s">
        <v>101</v>
      </c>
      <c r="B5" s="11">
        <f t="shared" ref="B5:Y5" si="1">SUM(B3:B4)</f>
        <v>12341000</v>
      </c>
      <c r="C5" s="11">
        <f t="shared" si="1"/>
        <v>12341000</v>
      </c>
      <c r="D5" s="11">
        <f t="shared" si="1"/>
        <v>12341000</v>
      </c>
      <c r="E5" s="11">
        <f t="shared" si="1"/>
        <v>12341000</v>
      </c>
      <c r="F5" s="11">
        <f t="shared" si="1"/>
        <v>12341000</v>
      </c>
      <c r="G5" s="11">
        <f t="shared" si="1"/>
        <v>12341000</v>
      </c>
      <c r="H5" s="11">
        <f t="shared" si="1"/>
        <v>12341000</v>
      </c>
      <c r="I5" s="11">
        <f t="shared" si="1"/>
        <v>12341000</v>
      </c>
      <c r="J5" s="11">
        <f t="shared" si="1"/>
        <v>12341000</v>
      </c>
      <c r="K5" s="11">
        <f t="shared" si="1"/>
        <v>12341000</v>
      </c>
      <c r="L5" s="11">
        <f t="shared" si="1"/>
        <v>12341000</v>
      </c>
      <c r="M5" s="11">
        <f t="shared" si="1"/>
        <v>12341000</v>
      </c>
      <c r="N5" s="11">
        <f t="shared" si="1"/>
        <v>12341000</v>
      </c>
      <c r="O5" s="11">
        <f t="shared" si="1"/>
        <v>12341000</v>
      </c>
      <c r="P5" s="11">
        <f t="shared" si="1"/>
        <v>12341000</v>
      </c>
      <c r="Q5" s="11">
        <f t="shared" si="1"/>
        <v>12341000</v>
      </c>
      <c r="R5" s="11">
        <f t="shared" si="1"/>
        <v>12341000</v>
      </c>
      <c r="S5" s="11">
        <f t="shared" si="1"/>
        <v>12341000</v>
      </c>
      <c r="T5" s="11">
        <f t="shared" si="1"/>
        <v>12341000</v>
      </c>
      <c r="U5" s="11">
        <f t="shared" si="1"/>
        <v>12341000</v>
      </c>
      <c r="V5" s="11">
        <f t="shared" si="1"/>
        <v>12341000</v>
      </c>
      <c r="W5" s="11">
        <f t="shared" si="1"/>
        <v>12341000</v>
      </c>
      <c r="X5" s="11">
        <f t="shared" si="1"/>
        <v>12341000</v>
      </c>
      <c r="Y5" s="11">
        <f t="shared" si="1"/>
        <v>12341000</v>
      </c>
    </row>
    <row r="6">
      <c r="A6" s="5"/>
      <c r="B6" s="5"/>
      <c r="C6" s="5"/>
      <c r="D6" s="5"/>
      <c r="E6" s="5"/>
      <c r="F6" s="5"/>
      <c r="G6" s="5"/>
      <c r="H6" s="5"/>
      <c r="I6" s="5"/>
      <c r="J6" s="5"/>
      <c r="K6" s="5"/>
      <c r="L6" s="5"/>
      <c r="M6" s="5"/>
      <c r="N6" s="5"/>
      <c r="O6" s="5"/>
      <c r="P6" s="5"/>
      <c r="Q6" s="5"/>
      <c r="R6" s="5"/>
      <c r="S6" s="5"/>
      <c r="T6" s="5"/>
      <c r="U6" s="5"/>
      <c r="V6" s="5"/>
      <c r="W6" s="5"/>
      <c r="X6" s="5"/>
      <c r="Y6" s="5"/>
    </row>
    <row r="7">
      <c r="A7" s="7" t="s">
        <v>104</v>
      </c>
      <c r="B7" s="5"/>
      <c r="C7" s="5"/>
      <c r="D7" s="5"/>
      <c r="E7" s="5"/>
      <c r="F7" s="5"/>
      <c r="G7" s="5"/>
      <c r="H7" s="5"/>
      <c r="I7" s="5"/>
      <c r="J7" s="5"/>
      <c r="K7" s="5"/>
      <c r="L7" s="5"/>
      <c r="M7" s="5"/>
      <c r="N7" s="5"/>
      <c r="O7" s="5"/>
      <c r="P7" s="5"/>
      <c r="Q7" s="5"/>
      <c r="R7" s="5"/>
      <c r="S7" s="5"/>
      <c r="T7" s="5"/>
      <c r="U7" s="5"/>
      <c r="V7" s="5"/>
      <c r="W7" s="5"/>
      <c r="X7" s="5"/>
      <c r="Y7" s="5"/>
    </row>
    <row r="8">
      <c r="A8" s="5" t="str">
        <f t="shared" ref="A8:A9" si="2">A3</f>
        <v>Smartphones</v>
      </c>
      <c r="B8" s="11">
        <f>'Calcs-1'!B7*Assumptions!$C$5</f>
        <v>7868000</v>
      </c>
      <c r="C8" s="11">
        <f>'Calcs-1'!C7*Assumptions!$C$5</f>
        <v>7868000</v>
      </c>
      <c r="D8" s="11">
        <f>'Calcs-1'!D7*Assumptions!$C$5</f>
        <v>7868000</v>
      </c>
      <c r="E8" s="11">
        <f>'Calcs-1'!E7*Assumptions!$C$5</f>
        <v>7868000</v>
      </c>
      <c r="F8" s="11">
        <f>'Calcs-1'!F7*Assumptions!$C$5</f>
        <v>7868000</v>
      </c>
      <c r="G8" s="11">
        <f>'Calcs-1'!G7*Assumptions!$C$5</f>
        <v>7868000</v>
      </c>
      <c r="H8" s="11">
        <f>'Calcs-1'!H7*Assumptions!$C$5</f>
        <v>7868000</v>
      </c>
      <c r="I8" s="11">
        <f>'Calcs-1'!I7*Assumptions!$C$5</f>
        <v>7868000</v>
      </c>
      <c r="J8" s="11">
        <f>'Calcs-1'!J7*Assumptions!$C$5</f>
        <v>7868000</v>
      </c>
      <c r="K8" s="11">
        <f>'Calcs-1'!K7*Assumptions!$C$5</f>
        <v>7868000</v>
      </c>
      <c r="L8" s="11">
        <f>'Calcs-1'!L7*Assumptions!$C$5</f>
        <v>7868000</v>
      </c>
      <c r="M8" s="11">
        <f>'Calcs-1'!M7*Assumptions!$C$5</f>
        <v>7868000</v>
      </c>
      <c r="N8" s="11">
        <f>'Calcs-1'!N7*Assumptions!$C$5</f>
        <v>7868000</v>
      </c>
      <c r="O8" s="11">
        <f>'Calcs-1'!O7*Assumptions!$C$5</f>
        <v>7868000</v>
      </c>
      <c r="P8" s="11">
        <f>'Calcs-1'!P7*Assumptions!$C$5</f>
        <v>7868000</v>
      </c>
      <c r="Q8" s="11">
        <f>'Calcs-1'!Q7*Assumptions!$C$5</f>
        <v>7868000</v>
      </c>
      <c r="R8" s="11">
        <f>'Calcs-1'!R7*Assumptions!$C$5</f>
        <v>7868000</v>
      </c>
      <c r="S8" s="11">
        <f>'Calcs-1'!S7*Assumptions!$C$5</f>
        <v>7868000</v>
      </c>
      <c r="T8" s="11">
        <f>'Calcs-1'!T7*Assumptions!$C$5</f>
        <v>7868000</v>
      </c>
      <c r="U8" s="11">
        <f>'Calcs-1'!U7*Assumptions!$C$5</f>
        <v>7868000</v>
      </c>
      <c r="V8" s="11">
        <f>'Calcs-1'!V7*Assumptions!$C$5</f>
        <v>7868000</v>
      </c>
      <c r="W8" s="11">
        <f>'Calcs-1'!W7*Assumptions!$C$5</f>
        <v>7868000</v>
      </c>
      <c r="X8" s="11">
        <f>'Calcs-1'!X7*Assumptions!$C$5</f>
        <v>7868000</v>
      </c>
      <c r="Y8" s="11">
        <f>'Calcs-1'!Y7*Assumptions!$C$5</f>
        <v>7868000</v>
      </c>
    </row>
    <row r="9">
      <c r="A9" s="5" t="str">
        <f t="shared" si="2"/>
        <v>Headphones</v>
      </c>
      <c r="B9" s="11">
        <f>'Calcs-1'!B8*Assumptions!$C$6</f>
        <v>73767</v>
      </c>
      <c r="C9" s="11">
        <f>'Calcs-1'!C8*Assumptions!$C$6</f>
        <v>73767</v>
      </c>
      <c r="D9" s="11">
        <f>'Calcs-1'!D8*Assumptions!$C$6</f>
        <v>73767</v>
      </c>
      <c r="E9" s="11">
        <f>'Calcs-1'!E8*Assumptions!$C$6</f>
        <v>73767</v>
      </c>
      <c r="F9" s="11">
        <f>'Calcs-1'!F8*Assumptions!$C$6</f>
        <v>73767</v>
      </c>
      <c r="G9" s="11">
        <f>'Calcs-1'!G8*Assumptions!$C$6</f>
        <v>73767</v>
      </c>
      <c r="H9" s="11">
        <f>'Calcs-1'!H8*Assumptions!$C$6</f>
        <v>73767</v>
      </c>
      <c r="I9" s="11">
        <f>'Calcs-1'!I8*Assumptions!$C$6</f>
        <v>73767</v>
      </c>
      <c r="J9" s="11">
        <f>'Calcs-1'!J8*Assumptions!$C$6</f>
        <v>73767</v>
      </c>
      <c r="K9" s="11">
        <f>'Calcs-1'!K8*Assumptions!$C$6</f>
        <v>73767</v>
      </c>
      <c r="L9" s="11">
        <f>'Calcs-1'!L8*Assumptions!$C$6</f>
        <v>73767</v>
      </c>
      <c r="M9" s="11">
        <f>'Calcs-1'!M8*Assumptions!$C$6</f>
        <v>73767</v>
      </c>
      <c r="N9" s="11">
        <f>'Calcs-1'!N8*Assumptions!$C$6</f>
        <v>73767</v>
      </c>
      <c r="O9" s="11">
        <f>'Calcs-1'!O8*Assumptions!$C$6</f>
        <v>73767</v>
      </c>
      <c r="P9" s="11">
        <f>'Calcs-1'!P8*Assumptions!$C$6</f>
        <v>73767</v>
      </c>
      <c r="Q9" s="11">
        <f>'Calcs-1'!Q8*Assumptions!$C$6</f>
        <v>73767</v>
      </c>
      <c r="R9" s="11">
        <f>'Calcs-1'!R8*Assumptions!$C$6</f>
        <v>73767</v>
      </c>
      <c r="S9" s="11">
        <f>'Calcs-1'!S8*Assumptions!$C$6</f>
        <v>73767</v>
      </c>
      <c r="T9" s="11">
        <f>'Calcs-1'!T8*Assumptions!$C$6</f>
        <v>73767</v>
      </c>
      <c r="U9" s="11">
        <f>'Calcs-1'!U8*Assumptions!$C$6</f>
        <v>73767</v>
      </c>
      <c r="V9" s="11">
        <f>'Calcs-1'!V8*Assumptions!$C$6</f>
        <v>73767</v>
      </c>
      <c r="W9" s="11">
        <f>'Calcs-1'!W8*Assumptions!$C$6</f>
        <v>73767</v>
      </c>
      <c r="X9" s="11">
        <f>'Calcs-1'!X8*Assumptions!$C$6</f>
        <v>73767</v>
      </c>
      <c r="Y9" s="11">
        <f>'Calcs-1'!Y8*Assumptions!$C$6</f>
        <v>73767</v>
      </c>
    </row>
    <row r="10">
      <c r="A10" s="7" t="s">
        <v>101</v>
      </c>
      <c r="B10" s="11">
        <f t="shared" ref="B10:Y10" si="3">SUM(B8:B9)</f>
        <v>7941767</v>
      </c>
      <c r="C10" s="11">
        <f t="shared" si="3"/>
        <v>7941767</v>
      </c>
      <c r="D10" s="11">
        <f t="shared" si="3"/>
        <v>7941767</v>
      </c>
      <c r="E10" s="11">
        <f t="shared" si="3"/>
        <v>7941767</v>
      </c>
      <c r="F10" s="11">
        <f t="shared" si="3"/>
        <v>7941767</v>
      </c>
      <c r="G10" s="11">
        <f t="shared" si="3"/>
        <v>7941767</v>
      </c>
      <c r="H10" s="11">
        <f t="shared" si="3"/>
        <v>7941767</v>
      </c>
      <c r="I10" s="11">
        <f t="shared" si="3"/>
        <v>7941767</v>
      </c>
      <c r="J10" s="11">
        <f t="shared" si="3"/>
        <v>7941767</v>
      </c>
      <c r="K10" s="11">
        <f t="shared" si="3"/>
        <v>7941767</v>
      </c>
      <c r="L10" s="11">
        <f t="shared" si="3"/>
        <v>7941767</v>
      </c>
      <c r="M10" s="11">
        <f t="shared" si="3"/>
        <v>7941767</v>
      </c>
      <c r="N10" s="11">
        <f t="shared" si="3"/>
        <v>7941767</v>
      </c>
      <c r="O10" s="11">
        <f t="shared" si="3"/>
        <v>7941767</v>
      </c>
      <c r="P10" s="11">
        <f t="shared" si="3"/>
        <v>7941767</v>
      </c>
      <c r="Q10" s="11">
        <f t="shared" si="3"/>
        <v>7941767</v>
      </c>
      <c r="R10" s="11">
        <f t="shared" si="3"/>
        <v>7941767</v>
      </c>
      <c r="S10" s="11">
        <f t="shared" si="3"/>
        <v>7941767</v>
      </c>
      <c r="T10" s="11">
        <f t="shared" si="3"/>
        <v>7941767</v>
      </c>
      <c r="U10" s="11">
        <f t="shared" si="3"/>
        <v>7941767</v>
      </c>
      <c r="V10" s="11">
        <f t="shared" si="3"/>
        <v>7941767</v>
      </c>
      <c r="W10" s="11">
        <f t="shared" si="3"/>
        <v>7941767</v>
      </c>
      <c r="X10" s="11">
        <f t="shared" si="3"/>
        <v>7941767</v>
      </c>
      <c r="Y10" s="11">
        <f t="shared" si="3"/>
        <v>7941767</v>
      </c>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7" t="s">
        <v>30</v>
      </c>
      <c r="B12" s="11">
        <f>'Payment for Expenses'!B8</f>
        <v>82908</v>
      </c>
      <c r="C12" s="11">
        <f>'Payment for Expenses'!C8</f>
        <v>82908</v>
      </c>
      <c r="D12" s="11">
        <f>'Payment for Expenses'!D8</f>
        <v>82908</v>
      </c>
      <c r="E12" s="11">
        <f>'Payment for Expenses'!E8</f>
        <v>82908</v>
      </c>
      <c r="F12" s="11">
        <f>'Payment for Expenses'!F8</f>
        <v>82908</v>
      </c>
      <c r="G12" s="11">
        <f>'Payment for Expenses'!G8</f>
        <v>82908</v>
      </c>
      <c r="H12" s="11">
        <f>'Payment for Expenses'!H8</f>
        <v>82908</v>
      </c>
      <c r="I12" s="11">
        <f>'Payment for Expenses'!I8</f>
        <v>82908</v>
      </c>
      <c r="J12" s="11">
        <f>'Payment for Expenses'!J8</f>
        <v>82908</v>
      </c>
      <c r="K12" s="11">
        <f>'Payment for Expenses'!K8</f>
        <v>82908</v>
      </c>
      <c r="L12" s="11">
        <f>'Payment for Expenses'!L8</f>
        <v>82908</v>
      </c>
      <c r="M12" s="11">
        <f>'Payment for Expenses'!M8</f>
        <v>82908</v>
      </c>
      <c r="N12" s="11">
        <f>'Payment for Expenses'!N8</f>
        <v>82908</v>
      </c>
      <c r="O12" s="11">
        <f>'Payment for Expenses'!O8</f>
        <v>82908</v>
      </c>
      <c r="P12" s="11">
        <f>'Payment for Expenses'!P8</f>
        <v>82908</v>
      </c>
      <c r="Q12" s="11">
        <f>'Payment for Expenses'!Q8</f>
        <v>82908</v>
      </c>
      <c r="R12" s="11">
        <f>'Payment for Expenses'!R8</f>
        <v>82908</v>
      </c>
      <c r="S12" s="11">
        <f>'Payment for Expenses'!S8</f>
        <v>82908</v>
      </c>
      <c r="T12" s="11">
        <f>'Payment for Expenses'!T8</f>
        <v>82908</v>
      </c>
      <c r="U12" s="11">
        <f>'Payment for Expenses'!U8</f>
        <v>82908</v>
      </c>
      <c r="V12" s="11">
        <f>'Payment for Expenses'!V8</f>
        <v>82908</v>
      </c>
      <c r="W12" s="11">
        <f>'Payment for Expenses'!W8</f>
        <v>82908</v>
      </c>
      <c r="X12" s="11">
        <f>'Payment for Expenses'!X8</f>
        <v>82908</v>
      </c>
      <c r="Y12" s="11">
        <f>'Payment for Expenses'!Y8</f>
        <v>82908</v>
      </c>
    </row>
    <row r="13">
      <c r="A13" s="5"/>
      <c r="B13" s="5"/>
      <c r="C13" s="5"/>
      <c r="D13" s="5"/>
      <c r="E13" s="5"/>
      <c r="F13" s="5"/>
      <c r="G13" s="5"/>
      <c r="H13" s="5"/>
      <c r="I13" s="5"/>
      <c r="J13" s="5"/>
      <c r="K13" s="5"/>
      <c r="L13" s="5"/>
      <c r="M13" s="5"/>
      <c r="N13" s="5"/>
      <c r="O13" s="5"/>
      <c r="P13" s="5"/>
      <c r="Q13" s="5"/>
      <c r="R13" s="5"/>
      <c r="S13" s="5"/>
      <c r="T13" s="5"/>
      <c r="U13" s="5"/>
      <c r="V13" s="5"/>
      <c r="W13" s="5"/>
      <c r="X13" s="5"/>
      <c r="Y13" s="5"/>
    </row>
    <row r="14">
      <c r="A14" s="7" t="s">
        <v>105</v>
      </c>
      <c r="B14" s="11">
        <f t="shared" ref="B14:Y14" si="4">B12+B10</f>
        <v>8024675</v>
      </c>
      <c r="C14" s="11">
        <f t="shared" si="4"/>
        <v>8024675</v>
      </c>
      <c r="D14" s="11">
        <f t="shared" si="4"/>
        <v>8024675</v>
      </c>
      <c r="E14" s="11">
        <f t="shared" si="4"/>
        <v>8024675</v>
      </c>
      <c r="F14" s="11">
        <f t="shared" si="4"/>
        <v>8024675</v>
      </c>
      <c r="G14" s="11">
        <f t="shared" si="4"/>
        <v>8024675</v>
      </c>
      <c r="H14" s="11">
        <f t="shared" si="4"/>
        <v>8024675</v>
      </c>
      <c r="I14" s="11">
        <f t="shared" si="4"/>
        <v>8024675</v>
      </c>
      <c r="J14" s="11">
        <f t="shared" si="4"/>
        <v>8024675</v>
      </c>
      <c r="K14" s="11">
        <f t="shared" si="4"/>
        <v>8024675</v>
      </c>
      <c r="L14" s="11">
        <f t="shared" si="4"/>
        <v>8024675</v>
      </c>
      <c r="M14" s="11">
        <f t="shared" si="4"/>
        <v>8024675</v>
      </c>
      <c r="N14" s="11">
        <f t="shared" si="4"/>
        <v>8024675</v>
      </c>
      <c r="O14" s="11">
        <f t="shared" si="4"/>
        <v>8024675</v>
      </c>
      <c r="P14" s="11">
        <f t="shared" si="4"/>
        <v>8024675</v>
      </c>
      <c r="Q14" s="11">
        <f t="shared" si="4"/>
        <v>8024675</v>
      </c>
      <c r="R14" s="11">
        <f t="shared" si="4"/>
        <v>8024675</v>
      </c>
      <c r="S14" s="11">
        <f t="shared" si="4"/>
        <v>8024675</v>
      </c>
      <c r="T14" s="11">
        <f t="shared" si="4"/>
        <v>8024675</v>
      </c>
      <c r="U14" s="11">
        <f t="shared" si="4"/>
        <v>8024675</v>
      </c>
      <c r="V14" s="11">
        <f t="shared" si="4"/>
        <v>8024675</v>
      </c>
      <c r="W14" s="11">
        <f t="shared" si="4"/>
        <v>8024675</v>
      </c>
      <c r="X14" s="11">
        <f t="shared" si="4"/>
        <v>8024675</v>
      </c>
      <c r="Y14" s="11">
        <f t="shared" si="4"/>
        <v>8024675</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7" t="s">
        <v>106</v>
      </c>
      <c r="B16" s="18">
        <f>Depreciation!B10</f>
        <v>26416.77778</v>
      </c>
      <c r="C16" s="18">
        <f>Depreciation!C10</f>
        <v>29450.04444</v>
      </c>
      <c r="D16" s="18">
        <f>Depreciation!D10</f>
        <v>29450.04444</v>
      </c>
      <c r="E16" s="18">
        <f>Depreciation!E10</f>
        <v>29450.04444</v>
      </c>
      <c r="F16" s="18">
        <f>Depreciation!F10</f>
        <v>29450.04444</v>
      </c>
      <c r="G16" s="18">
        <f>Depreciation!G10</f>
        <v>29450.04444</v>
      </c>
      <c r="H16" s="18">
        <f>Depreciation!H10</f>
        <v>29450.04444</v>
      </c>
      <c r="I16" s="18">
        <f>Depreciation!I10</f>
        <v>29450.04444</v>
      </c>
      <c r="J16" s="18">
        <f>Depreciation!J10</f>
        <v>29450.04444</v>
      </c>
      <c r="K16" s="18">
        <f>Depreciation!K10</f>
        <v>29450.04444</v>
      </c>
      <c r="L16" s="18">
        <f>Depreciation!L10</f>
        <v>29450.04444</v>
      </c>
      <c r="M16" s="18">
        <f>Depreciation!M10</f>
        <v>29450.04444</v>
      </c>
      <c r="N16" s="18">
        <f>Depreciation!N10</f>
        <v>29450.04444</v>
      </c>
      <c r="O16" s="18">
        <f>Depreciation!O10</f>
        <v>29450.04444</v>
      </c>
      <c r="P16" s="18">
        <f>Depreciation!P10</f>
        <v>29450.04444</v>
      </c>
      <c r="Q16" s="18">
        <f>Depreciation!Q10</f>
        <v>29450.04444</v>
      </c>
      <c r="R16" s="18">
        <f>Depreciation!R10</f>
        <v>29450.04444</v>
      </c>
      <c r="S16" s="18">
        <f>Depreciation!S10</f>
        <v>29450.04444</v>
      </c>
      <c r="T16" s="18">
        <f>Depreciation!T10</f>
        <v>29450.04444</v>
      </c>
      <c r="U16" s="18">
        <f>Depreciation!U10</f>
        <v>29450.04444</v>
      </c>
      <c r="V16" s="18">
        <f>Depreciation!V10</f>
        <v>29450.04444</v>
      </c>
      <c r="W16" s="18">
        <f>Depreciation!W10</f>
        <v>29450.04444</v>
      </c>
      <c r="X16" s="18">
        <f>Depreciation!X10</f>
        <v>29450.04444</v>
      </c>
      <c r="Y16" s="18">
        <f>Depreciation!Y10</f>
        <v>29450.04444</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107</v>
      </c>
      <c r="B18" s="18">
        <f t="shared" ref="B18:Y18" si="5">B5-B14-B16</f>
        <v>4289908.222</v>
      </c>
      <c r="C18" s="18">
        <f t="shared" si="5"/>
        <v>4286874.956</v>
      </c>
      <c r="D18" s="18">
        <f t="shared" si="5"/>
        <v>4286874.956</v>
      </c>
      <c r="E18" s="18">
        <f t="shared" si="5"/>
        <v>4286874.956</v>
      </c>
      <c r="F18" s="18">
        <f t="shared" si="5"/>
        <v>4286874.956</v>
      </c>
      <c r="G18" s="18">
        <f t="shared" si="5"/>
        <v>4286874.956</v>
      </c>
      <c r="H18" s="18">
        <f t="shared" si="5"/>
        <v>4286874.956</v>
      </c>
      <c r="I18" s="18">
        <f t="shared" si="5"/>
        <v>4286874.956</v>
      </c>
      <c r="J18" s="18">
        <f t="shared" si="5"/>
        <v>4286874.956</v>
      </c>
      <c r="K18" s="18">
        <f t="shared" si="5"/>
        <v>4286874.956</v>
      </c>
      <c r="L18" s="18">
        <f t="shared" si="5"/>
        <v>4286874.956</v>
      </c>
      <c r="M18" s="18">
        <f t="shared" si="5"/>
        <v>4286874.956</v>
      </c>
      <c r="N18" s="18">
        <f t="shared" si="5"/>
        <v>4286874.956</v>
      </c>
      <c r="O18" s="18">
        <f t="shared" si="5"/>
        <v>4286874.956</v>
      </c>
      <c r="P18" s="18">
        <f t="shared" si="5"/>
        <v>4286874.956</v>
      </c>
      <c r="Q18" s="18">
        <f t="shared" si="5"/>
        <v>4286874.956</v>
      </c>
      <c r="R18" s="18">
        <f t="shared" si="5"/>
        <v>4286874.956</v>
      </c>
      <c r="S18" s="18">
        <f t="shared" si="5"/>
        <v>4286874.956</v>
      </c>
      <c r="T18" s="18">
        <f t="shared" si="5"/>
        <v>4286874.956</v>
      </c>
      <c r="U18" s="18">
        <f t="shared" si="5"/>
        <v>4286874.956</v>
      </c>
      <c r="V18" s="18">
        <f t="shared" si="5"/>
        <v>4286874.956</v>
      </c>
      <c r="W18" s="18">
        <f t="shared" si="5"/>
        <v>4286874.956</v>
      </c>
      <c r="X18" s="18">
        <f t="shared" si="5"/>
        <v>4286874.956</v>
      </c>
      <c r="Y18" s="18">
        <f t="shared" si="5"/>
        <v>4286874.956</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7" t="s">
        <v>108</v>
      </c>
      <c r="B20" s="18">
        <f>'Loans and Interests'!B31</f>
        <v>9187.5</v>
      </c>
      <c r="C20" s="18">
        <f>'Loans and Interests'!C31</f>
        <v>9187.5</v>
      </c>
      <c r="D20" s="18">
        <f>'Loans and Interests'!D31</f>
        <v>9187.5</v>
      </c>
      <c r="E20" s="18">
        <f>'Loans and Interests'!E31</f>
        <v>9187.5</v>
      </c>
      <c r="F20" s="18">
        <f>'Loans and Interests'!F31</f>
        <v>16062.5</v>
      </c>
      <c r="G20" s="18">
        <f>'Loans and Interests'!G31</f>
        <v>16062.5</v>
      </c>
      <c r="H20" s="18">
        <f>'Loans and Interests'!H31</f>
        <v>16062.5</v>
      </c>
      <c r="I20" s="18">
        <f>'Loans and Interests'!I31</f>
        <v>16062.5</v>
      </c>
      <c r="J20" s="18">
        <f>'Loans and Interests'!J31</f>
        <v>16062.5</v>
      </c>
      <c r="K20" s="18">
        <f>'Loans and Interests'!K31</f>
        <v>16062.5</v>
      </c>
      <c r="L20" s="18">
        <f>'Loans and Interests'!L31</f>
        <v>16062.5</v>
      </c>
      <c r="M20" s="18">
        <f>'Loans and Interests'!M31</f>
        <v>16062.5</v>
      </c>
      <c r="N20" s="18">
        <f>'Loans and Interests'!N31</f>
        <v>6875</v>
      </c>
      <c r="O20" s="18">
        <f>'Loans and Interests'!O31</f>
        <v>6875</v>
      </c>
      <c r="P20" s="18">
        <f>'Loans and Interests'!P31</f>
        <v>6875</v>
      </c>
      <c r="Q20" s="18">
        <f>'Loans and Interests'!Q31</f>
        <v>6875</v>
      </c>
      <c r="R20" s="18">
        <f>'Loans and Interests'!R31</f>
        <v>6875</v>
      </c>
      <c r="S20" s="18">
        <f>'Loans and Interests'!S31</f>
        <v>6875</v>
      </c>
      <c r="T20" s="18">
        <f>'Loans and Interests'!T31</f>
        <v>0</v>
      </c>
      <c r="U20" s="18">
        <f>'Loans and Interests'!U31</f>
        <v>0</v>
      </c>
      <c r="V20" s="18">
        <f>'Loans and Interests'!V31</f>
        <v>0</v>
      </c>
      <c r="W20" s="18">
        <f>'Loans and Interests'!W31</f>
        <v>0</v>
      </c>
      <c r="X20" s="18">
        <f>'Loans and Interests'!X31</f>
        <v>0</v>
      </c>
      <c r="Y20" s="18">
        <f>'Loans and Interests'!Y31</f>
        <v>0</v>
      </c>
    </row>
    <row r="21">
      <c r="A21" s="5"/>
      <c r="B21" s="5"/>
      <c r="C21" s="5"/>
      <c r="D21" s="5"/>
      <c r="E21" s="5"/>
      <c r="F21" s="5"/>
      <c r="G21" s="5"/>
      <c r="H21" s="5"/>
      <c r="I21" s="5"/>
      <c r="J21" s="5"/>
      <c r="K21" s="5"/>
      <c r="L21" s="5"/>
      <c r="M21" s="5"/>
      <c r="N21" s="5"/>
      <c r="O21" s="5"/>
      <c r="P21" s="5"/>
      <c r="Q21" s="5"/>
      <c r="R21" s="5"/>
      <c r="S21" s="5"/>
      <c r="T21" s="5"/>
      <c r="U21" s="5"/>
      <c r="V21" s="5"/>
      <c r="W21" s="5"/>
      <c r="X21" s="5"/>
      <c r="Y21" s="5"/>
    </row>
    <row r="22">
      <c r="A22" s="7" t="s">
        <v>109</v>
      </c>
      <c r="B22" s="18">
        <f t="shared" ref="B22:Y22" si="6">B18-B20</f>
        <v>4280720.722</v>
      </c>
      <c r="C22" s="18">
        <f t="shared" si="6"/>
        <v>4277687.456</v>
      </c>
      <c r="D22" s="18">
        <f t="shared" si="6"/>
        <v>4277687.456</v>
      </c>
      <c r="E22" s="18">
        <f t="shared" si="6"/>
        <v>4277687.456</v>
      </c>
      <c r="F22" s="18">
        <f t="shared" si="6"/>
        <v>4270812.456</v>
      </c>
      <c r="G22" s="18">
        <f t="shared" si="6"/>
        <v>4270812.456</v>
      </c>
      <c r="H22" s="18">
        <f t="shared" si="6"/>
        <v>4270812.456</v>
      </c>
      <c r="I22" s="18">
        <f t="shared" si="6"/>
        <v>4270812.456</v>
      </c>
      <c r="J22" s="18">
        <f t="shared" si="6"/>
        <v>4270812.456</v>
      </c>
      <c r="K22" s="18">
        <f t="shared" si="6"/>
        <v>4270812.456</v>
      </c>
      <c r="L22" s="18">
        <f t="shared" si="6"/>
        <v>4270812.456</v>
      </c>
      <c r="M22" s="18">
        <f t="shared" si="6"/>
        <v>4270812.456</v>
      </c>
      <c r="N22" s="18">
        <f t="shared" si="6"/>
        <v>4279999.956</v>
      </c>
      <c r="O22" s="18">
        <f t="shared" si="6"/>
        <v>4279999.956</v>
      </c>
      <c r="P22" s="18">
        <f t="shared" si="6"/>
        <v>4279999.956</v>
      </c>
      <c r="Q22" s="18">
        <f t="shared" si="6"/>
        <v>4279999.956</v>
      </c>
      <c r="R22" s="18">
        <f t="shared" si="6"/>
        <v>4279999.956</v>
      </c>
      <c r="S22" s="18">
        <f t="shared" si="6"/>
        <v>4279999.956</v>
      </c>
      <c r="T22" s="18">
        <f t="shared" si="6"/>
        <v>4286874.956</v>
      </c>
      <c r="U22" s="18">
        <f t="shared" si="6"/>
        <v>4286874.956</v>
      </c>
      <c r="V22" s="18">
        <f t="shared" si="6"/>
        <v>4286874.956</v>
      </c>
      <c r="W22" s="18">
        <f t="shared" si="6"/>
        <v>4286874.956</v>
      </c>
      <c r="X22" s="18">
        <f t="shared" si="6"/>
        <v>4286874.956</v>
      </c>
      <c r="Y22" s="18">
        <f t="shared" si="6"/>
        <v>4286874.956</v>
      </c>
    </row>
    <row r="23">
      <c r="A23" s="5"/>
      <c r="B23" s="5"/>
      <c r="C23" s="5"/>
      <c r="D23" s="5"/>
      <c r="E23" s="5"/>
      <c r="F23" s="5"/>
      <c r="G23" s="5"/>
      <c r="H23" s="5"/>
      <c r="I23" s="5"/>
      <c r="J23" s="5"/>
      <c r="K23" s="5"/>
      <c r="L23" s="5"/>
      <c r="M23" s="5"/>
      <c r="N23" s="5"/>
      <c r="O23" s="5"/>
      <c r="P23" s="5"/>
      <c r="Q23" s="5"/>
      <c r="R23" s="5"/>
      <c r="S23" s="5"/>
      <c r="T23" s="5"/>
      <c r="U23" s="5"/>
      <c r="V23" s="5"/>
      <c r="W23" s="5"/>
      <c r="X23" s="5"/>
      <c r="Y23" s="5"/>
    </row>
    <row r="24">
      <c r="A24" s="7" t="s">
        <v>110</v>
      </c>
      <c r="B24" s="18">
        <f>B22*Assumptions!$B$29</f>
        <v>1198601.802</v>
      </c>
      <c r="C24" s="18">
        <f>C22*Assumptions!$B$29</f>
        <v>1197752.488</v>
      </c>
      <c r="D24" s="18">
        <f>D22*Assumptions!$B$29</f>
        <v>1197752.488</v>
      </c>
      <c r="E24" s="18">
        <f>E22*Assumptions!$B$29</f>
        <v>1197752.488</v>
      </c>
      <c r="F24" s="18">
        <f>F22*Assumptions!$B$29</f>
        <v>1195827.488</v>
      </c>
      <c r="G24" s="18">
        <f>G22*Assumptions!$B$29</f>
        <v>1195827.488</v>
      </c>
      <c r="H24" s="18">
        <f>H22*Assumptions!$B$29</f>
        <v>1195827.488</v>
      </c>
      <c r="I24" s="18">
        <f>I22*Assumptions!$B$29</f>
        <v>1195827.488</v>
      </c>
      <c r="J24" s="18">
        <f>J22*Assumptions!$B$29</f>
        <v>1195827.488</v>
      </c>
      <c r="K24" s="18">
        <f>K22*Assumptions!$B$29</f>
        <v>1195827.488</v>
      </c>
      <c r="L24" s="18">
        <f>L22*Assumptions!$B$29</f>
        <v>1195827.488</v>
      </c>
      <c r="M24" s="18">
        <f>M22*Assumptions!$B$29</f>
        <v>1195827.488</v>
      </c>
      <c r="N24" s="18">
        <f>N22*Assumptions!$B$29</f>
        <v>1198399.988</v>
      </c>
      <c r="O24" s="18">
        <f>O22*Assumptions!$B$29</f>
        <v>1198399.988</v>
      </c>
      <c r="P24" s="18">
        <f>P22*Assumptions!$B$29</f>
        <v>1198399.988</v>
      </c>
      <c r="Q24" s="18">
        <f>Q22*Assumptions!$B$29</f>
        <v>1198399.988</v>
      </c>
      <c r="R24" s="18">
        <f>R22*Assumptions!$B$29</f>
        <v>1198399.988</v>
      </c>
      <c r="S24" s="18">
        <f>S22*Assumptions!$B$29</f>
        <v>1198399.988</v>
      </c>
      <c r="T24" s="18">
        <f>T22*Assumptions!$B$29</f>
        <v>1200324.988</v>
      </c>
      <c r="U24" s="18">
        <f>U22*Assumptions!$B$29</f>
        <v>1200324.988</v>
      </c>
      <c r="V24" s="18">
        <f>V22*Assumptions!$B$29</f>
        <v>1200324.988</v>
      </c>
      <c r="W24" s="18">
        <f>W22*Assumptions!$B$29</f>
        <v>1200324.988</v>
      </c>
      <c r="X24" s="18">
        <f>X22*Assumptions!$B$29</f>
        <v>1200324.988</v>
      </c>
      <c r="Y24" s="18">
        <f>Y22*Assumptions!$B$29</f>
        <v>1200324.988</v>
      </c>
    </row>
    <row r="25">
      <c r="A25" s="5"/>
      <c r="B25" s="5"/>
      <c r="C25" s="5"/>
      <c r="D25" s="5"/>
      <c r="E25" s="5"/>
      <c r="F25" s="5"/>
      <c r="G25" s="5"/>
      <c r="H25" s="5"/>
      <c r="I25" s="5"/>
      <c r="J25" s="5"/>
      <c r="K25" s="5"/>
      <c r="L25" s="5"/>
      <c r="M25" s="5"/>
      <c r="N25" s="5"/>
      <c r="O25" s="5"/>
      <c r="P25" s="5"/>
      <c r="Q25" s="5"/>
      <c r="R25" s="5"/>
      <c r="S25" s="5"/>
      <c r="T25" s="5"/>
      <c r="U25" s="5"/>
      <c r="V25" s="5"/>
      <c r="W25" s="5"/>
      <c r="X25" s="5"/>
      <c r="Y25" s="5"/>
    </row>
    <row r="26">
      <c r="A26" s="7" t="s">
        <v>111</v>
      </c>
      <c r="B26" s="18">
        <f t="shared" ref="B26:Y26" si="7">B22-B24</f>
        <v>3082118.92</v>
      </c>
      <c r="C26" s="18">
        <f t="shared" si="7"/>
        <v>3079934.968</v>
      </c>
      <c r="D26" s="18">
        <f t="shared" si="7"/>
        <v>3079934.968</v>
      </c>
      <c r="E26" s="18">
        <f t="shared" si="7"/>
        <v>3079934.968</v>
      </c>
      <c r="F26" s="18">
        <f t="shared" si="7"/>
        <v>3074984.968</v>
      </c>
      <c r="G26" s="18">
        <f t="shared" si="7"/>
        <v>3074984.968</v>
      </c>
      <c r="H26" s="18">
        <f t="shared" si="7"/>
        <v>3074984.968</v>
      </c>
      <c r="I26" s="18">
        <f t="shared" si="7"/>
        <v>3074984.968</v>
      </c>
      <c r="J26" s="18">
        <f t="shared" si="7"/>
        <v>3074984.968</v>
      </c>
      <c r="K26" s="18">
        <f t="shared" si="7"/>
        <v>3074984.968</v>
      </c>
      <c r="L26" s="18">
        <f t="shared" si="7"/>
        <v>3074984.968</v>
      </c>
      <c r="M26" s="18">
        <f t="shared" si="7"/>
        <v>3074984.968</v>
      </c>
      <c r="N26" s="18">
        <f t="shared" si="7"/>
        <v>3081599.968</v>
      </c>
      <c r="O26" s="18">
        <f t="shared" si="7"/>
        <v>3081599.968</v>
      </c>
      <c r="P26" s="18">
        <f t="shared" si="7"/>
        <v>3081599.968</v>
      </c>
      <c r="Q26" s="18">
        <f t="shared" si="7"/>
        <v>3081599.968</v>
      </c>
      <c r="R26" s="18">
        <f t="shared" si="7"/>
        <v>3081599.968</v>
      </c>
      <c r="S26" s="18">
        <f t="shared" si="7"/>
        <v>3081599.968</v>
      </c>
      <c r="T26" s="18">
        <f t="shared" si="7"/>
        <v>3086549.968</v>
      </c>
      <c r="U26" s="18">
        <f t="shared" si="7"/>
        <v>3086549.968</v>
      </c>
      <c r="V26" s="18">
        <f t="shared" si="7"/>
        <v>3086549.968</v>
      </c>
      <c r="W26" s="18">
        <f t="shared" si="7"/>
        <v>3086549.968</v>
      </c>
      <c r="X26" s="18">
        <f t="shared" si="7"/>
        <v>3086549.968</v>
      </c>
      <c r="Y26" s="18">
        <f t="shared" si="7"/>
        <v>3086549.968</v>
      </c>
    </row>
    <row r="27">
      <c r="A27" s="5"/>
      <c r="B27" s="5"/>
      <c r="C27" s="5"/>
      <c r="D27" s="5"/>
      <c r="E27" s="5"/>
      <c r="F27" s="5"/>
      <c r="G27" s="5"/>
      <c r="H27" s="5"/>
      <c r="I27" s="5"/>
      <c r="J27" s="5"/>
      <c r="K27" s="5"/>
      <c r="L27" s="5"/>
      <c r="M27" s="5"/>
      <c r="N27" s="5"/>
      <c r="O27" s="5"/>
      <c r="P27" s="5"/>
      <c r="Q27" s="5"/>
      <c r="R27" s="5"/>
      <c r="S27" s="5"/>
      <c r="T27" s="5"/>
      <c r="U27" s="5"/>
      <c r="V27" s="5"/>
      <c r="W27" s="5"/>
      <c r="X27" s="5"/>
      <c r="Y27" s="5"/>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5"/>
      <c r="B29" s="5"/>
      <c r="C29" s="5"/>
      <c r="D29" s="5"/>
      <c r="E29" s="5"/>
      <c r="F29" s="5"/>
      <c r="G29" s="5"/>
      <c r="H29" s="5"/>
      <c r="I29" s="5"/>
      <c r="J29" s="5"/>
      <c r="K29" s="5"/>
      <c r="L29" s="5"/>
      <c r="M29" s="5"/>
      <c r="N29" s="5"/>
      <c r="O29" s="5"/>
      <c r="P29" s="5"/>
      <c r="Q29" s="5"/>
      <c r="R29" s="5"/>
      <c r="S29" s="5"/>
      <c r="T29" s="5"/>
      <c r="U29" s="5"/>
      <c r="V29" s="5"/>
      <c r="W29" s="5"/>
      <c r="X29" s="5"/>
      <c r="Y29" s="5"/>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row r="34">
      <c r="A34" s="5"/>
      <c r="B34" s="5"/>
      <c r="C34" s="5"/>
      <c r="D34" s="5"/>
      <c r="E34" s="5"/>
      <c r="F34" s="5"/>
      <c r="G34" s="5"/>
      <c r="H34" s="5"/>
      <c r="I34" s="5"/>
      <c r="J34" s="5"/>
      <c r="K34" s="5"/>
      <c r="L34" s="5"/>
      <c r="M34" s="5"/>
      <c r="N34" s="5"/>
      <c r="O34" s="5"/>
      <c r="P34" s="5"/>
      <c r="Q34" s="5"/>
      <c r="R34" s="5"/>
      <c r="S34" s="5"/>
      <c r="T34" s="5"/>
      <c r="U34" s="5"/>
      <c r="V34" s="5"/>
      <c r="W34" s="5"/>
      <c r="X34" s="5"/>
      <c r="Y34"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112</v>
      </c>
      <c r="B1" s="19" t="s">
        <v>113</v>
      </c>
      <c r="C1" s="19" t="s">
        <v>114</v>
      </c>
      <c r="D1" s="19" t="s">
        <v>115</v>
      </c>
      <c r="E1" s="19" t="s">
        <v>116</v>
      </c>
      <c r="F1" s="19" t="s">
        <v>117</v>
      </c>
      <c r="G1" s="19" t="s">
        <v>118</v>
      </c>
      <c r="H1" s="19" t="s">
        <v>119</v>
      </c>
    </row>
    <row r="2">
      <c r="A2" s="5" t="s">
        <v>120</v>
      </c>
      <c r="B2" s="8" t="s">
        <v>121</v>
      </c>
      <c r="C2" s="8" t="s">
        <v>122</v>
      </c>
      <c r="D2" s="11">
        <v>1.0</v>
      </c>
      <c r="E2" s="9">
        <v>475502.0</v>
      </c>
      <c r="F2" s="9">
        <v>18.0</v>
      </c>
      <c r="G2" s="11">
        <f t="shared" ref="G2:G5" si="1">D2+F2</f>
        <v>19</v>
      </c>
      <c r="H2" s="11">
        <f t="shared" ref="H2:H5" si="2">E2/F2*F2</f>
        <v>475502</v>
      </c>
    </row>
    <row r="3">
      <c r="A3" s="5" t="s">
        <v>123</v>
      </c>
      <c r="B3" s="8" t="s">
        <v>124</v>
      </c>
      <c r="C3" s="8" t="s">
        <v>125</v>
      </c>
      <c r="D3" s="9">
        <v>2.0</v>
      </c>
      <c r="E3" s="9">
        <v>45499.0</v>
      </c>
      <c r="F3" s="9">
        <v>15.0</v>
      </c>
      <c r="G3" s="11">
        <f t="shared" si="1"/>
        <v>17</v>
      </c>
      <c r="H3" s="11">
        <f t="shared" si="2"/>
        <v>45499</v>
      </c>
    </row>
    <row r="4">
      <c r="A4" s="5" t="s">
        <v>126</v>
      </c>
      <c r="B4" s="8" t="s">
        <v>121</v>
      </c>
      <c r="C4" s="8" t="s">
        <v>122</v>
      </c>
      <c r="D4" s="20">
        <v>19.0</v>
      </c>
      <c r="E4" s="20">
        <v>475502.0</v>
      </c>
      <c r="F4" s="20">
        <v>18.0</v>
      </c>
      <c r="G4" s="11">
        <f t="shared" si="1"/>
        <v>37</v>
      </c>
      <c r="H4" s="11">
        <f t="shared" si="2"/>
        <v>475502</v>
      </c>
    </row>
    <row r="5">
      <c r="A5" s="5" t="s">
        <v>127</v>
      </c>
      <c r="B5" s="8" t="s">
        <v>124</v>
      </c>
      <c r="C5" s="8" t="s">
        <v>125</v>
      </c>
      <c r="D5" s="20">
        <v>17.0</v>
      </c>
      <c r="E5" s="20">
        <v>45499.0</v>
      </c>
      <c r="F5" s="20">
        <v>15.0</v>
      </c>
      <c r="G5" s="11">
        <f t="shared" si="1"/>
        <v>32</v>
      </c>
      <c r="H5" s="11">
        <f t="shared" si="2"/>
        <v>45499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5" width="8.25"/>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128</v>
      </c>
      <c r="B2" s="5"/>
      <c r="C2" s="5"/>
      <c r="D2" s="5"/>
      <c r="E2" s="5"/>
      <c r="F2" s="5"/>
      <c r="G2" s="5"/>
      <c r="H2" s="5"/>
      <c r="I2" s="5"/>
      <c r="J2" s="5"/>
      <c r="K2" s="5"/>
      <c r="L2" s="5"/>
      <c r="M2" s="5"/>
      <c r="N2" s="5"/>
      <c r="O2" s="5"/>
      <c r="P2" s="5"/>
      <c r="Q2" s="5"/>
      <c r="R2" s="5"/>
      <c r="S2" s="5"/>
      <c r="T2" s="5"/>
      <c r="U2" s="5"/>
      <c r="V2" s="5"/>
      <c r="W2" s="5"/>
      <c r="X2" s="5"/>
      <c r="Y2" s="5"/>
    </row>
    <row r="3">
      <c r="A3" s="5" t="str">
        <f>FAR!B2</f>
        <v>Furniture</v>
      </c>
      <c r="B3" s="11">
        <v>0.0</v>
      </c>
      <c r="C3" s="11">
        <f t="shared" ref="C3:Y3" si="1">B19</f>
        <v>475502</v>
      </c>
      <c r="D3" s="11">
        <f t="shared" si="1"/>
        <v>475502</v>
      </c>
      <c r="E3" s="11">
        <f t="shared" si="1"/>
        <v>475502</v>
      </c>
      <c r="F3" s="11">
        <f t="shared" si="1"/>
        <v>475502</v>
      </c>
      <c r="G3" s="11">
        <f t="shared" si="1"/>
        <v>475502</v>
      </c>
      <c r="H3" s="11">
        <f t="shared" si="1"/>
        <v>475502</v>
      </c>
      <c r="I3" s="11">
        <f t="shared" si="1"/>
        <v>475502</v>
      </c>
      <c r="J3" s="11">
        <f t="shared" si="1"/>
        <v>475502</v>
      </c>
      <c r="K3" s="11">
        <f t="shared" si="1"/>
        <v>475502</v>
      </c>
      <c r="L3" s="11">
        <f t="shared" si="1"/>
        <v>475502</v>
      </c>
      <c r="M3" s="11">
        <f t="shared" si="1"/>
        <v>475502</v>
      </c>
      <c r="N3" s="11">
        <f t="shared" si="1"/>
        <v>475502</v>
      </c>
      <c r="O3" s="11">
        <f t="shared" si="1"/>
        <v>475502</v>
      </c>
      <c r="P3" s="11">
        <f t="shared" si="1"/>
        <v>475502</v>
      </c>
      <c r="Q3" s="11">
        <f t="shared" si="1"/>
        <v>475502</v>
      </c>
      <c r="R3" s="11">
        <f t="shared" si="1"/>
        <v>475502</v>
      </c>
      <c r="S3" s="11">
        <f t="shared" si="1"/>
        <v>475502</v>
      </c>
      <c r="T3" s="11">
        <f t="shared" si="1"/>
        <v>475502</v>
      </c>
      <c r="U3" s="11">
        <f t="shared" si="1"/>
        <v>475502</v>
      </c>
      <c r="V3" s="11">
        <f t="shared" si="1"/>
        <v>475502</v>
      </c>
      <c r="W3" s="11">
        <f t="shared" si="1"/>
        <v>475502</v>
      </c>
      <c r="X3" s="11">
        <f t="shared" si="1"/>
        <v>475502</v>
      </c>
      <c r="Y3" s="11">
        <f t="shared" si="1"/>
        <v>475502</v>
      </c>
    </row>
    <row r="4">
      <c r="A4" s="5" t="str">
        <f>FAR!B3</f>
        <v>AC</v>
      </c>
      <c r="B4" s="11">
        <v>0.0</v>
      </c>
      <c r="C4" s="11">
        <f t="shared" ref="C4:Y4" si="2">B20</f>
        <v>0</v>
      </c>
      <c r="D4" s="11">
        <f t="shared" si="2"/>
        <v>45499</v>
      </c>
      <c r="E4" s="11">
        <f t="shared" si="2"/>
        <v>45499</v>
      </c>
      <c r="F4" s="11">
        <f t="shared" si="2"/>
        <v>45499</v>
      </c>
      <c r="G4" s="11">
        <f t="shared" si="2"/>
        <v>45499</v>
      </c>
      <c r="H4" s="11">
        <f t="shared" si="2"/>
        <v>45499</v>
      </c>
      <c r="I4" s="11">
        <f t="shared" si="2"/>
        <v>45499</v>
      </c>
      <c r="J4" s="11">
        <f t="shared" si="2"/>
        <v>45499</v>
      </c>
      <c r="K4" s="11">
        <f t="shared" si="2"/>
        <v>45499</v>
      </c>
      <c r="L4" s="11">
        <f t="shared" si="2"/>
        <v>45499</v>
      </c>
      <c r="M4" s="11">
        <f t="shared" si="2"/>
        <v>45499</v>
      </c>
      <c r="N4" s="11">
        <f t="shared" si="2"/>
        <v>45499</v>
      </c>
      <c r="O4" s="11">
        <f t="shared" si="2"/>
        <v>45499</v>
      </c>
      <c r="P4" s="11">
        <f t="shared" si="2"/>
        <v>45499</v>
      </c>
      <c r="Q4" s="11">
        <f t="shared" si="2"/>
        <v>45499</v>
      </c>
      <c r="R4" s="11">
        <f t="shared" si="2"/>
        <v>45499</v>
      </c>
      <c r="S4" s="11">
        <f t="shared" si="2"/>
        <v>45499</v>
      </c>
      <c r="T4" s="11">
        <f t="shared" si="2"/>
        <v>45499</v>
      </c>
      <c r="U4" s="11">
        <f t="shared" si="2"/>
        <v>45499</v>
      </c>
      <c r="V4" s="11">
        <f t="shared" si="2"/>
        <v>45499</v>
      </c>
      <c r="W4" s="11">
        <f t="shared" si="2"/>
        <v>45499</v>
      </c>
      <c r="X4" s="11">
        <f t="shared" si="2"/>
        <v>45499</v>
      </c>
      <c r="Y4" s="11">
        <f t="shared" si="2"/>
        <v>45499</v>
      </c>
    </row>
    <row r="5">
      <c r="A5" s="7" t="s">
        <v>101</v>
      </c>
      <c r="B5" s="11">
        <f t="shared" ref="B5:C5" si="3">SUM(B3:B4)</f>
        <v>0</v>
      </c>
      <c r="C5" s="11">
        <f t="shared" si="3"/>
        <v>475502</v>
      </c>
      <c r="D5" s="11">
        <f t="shared" ref="D5:Y5" si="4">SUM(D3)</f>
        <v>475502</v>
      </c>
      <c r="E5" s="11">
        <f t="shared" si="4"/>
        <v>475502</v>
      </c>
      <c r="F5" s="11">
        <f t="shared" si="4"/>
        <v>475502</v>
      </c>
      <c r="G5" s="11">
        <f t="shared" si="4"/>
        <v>475502</v>
      </c>
      <c r="H5" s="11">
        <f t="shared" si="4"/>
        <v>475502</v>
      </c>
      <c r="I5" s="11">
        <f t="shared" si="4"/>
        <v>475502</v>
      </c>
      <c r="J5" s="11">
        <f t="shared" si="4"/>
        <v>475502</v>
      </c>
      <c r="K5" s="11">
        <f t="shared" si="4"/>
        <v>475502</v>
      </c>
      <c r="L5" s="11">
        <f t="shared" si="4"/>
        <v>475502</v>
      </c>
      <c r="M5" s="11">
        <f t="shared" si="4"/>
        <v>475502</v>
      </c>
      <c r="N5" s="11">
        <f t="shared" si="4"/>
        <v>475502</v>
      </c>
      <c r="O5" s="11">
        <f t="shared" si="4"/>
        <v>475502</v>
      </c>
      <c r="P5" s="11">
        <f t="shared" si="4"/>
        <v>475502</v>
      </c>
      <c r="Q5" s="11">
        <f t="shared" si="4"/>
        <v>475502</v>
      </c>
      <c r="R5" s="11">
        <f t="shared" si="4"/>
        <v>475502</v>
      </c>
      <c r="S5" s="11">
        <f t="shared" si="4"/>
        <v>475502</v>
      </c>
      <c r="T5" s="11">
        <f t="shared" si="4"/>
        <v>475502</v>
      </c>
      <c r="U5" s="11">
        <f t="shared" si="4"/>
        <v>475502</v>
      </c>
      <c r="V5" s="11">
        <f t="shared" si="4"/>
        <v>475502</v>
      </c>
      <c r="W5" s="11">
        <f t="shared" si="4"/>
        <v>475502</v>
      </c>
      <c r="X5" s="11">
        <f t="shared" si="4"/>
        <v>475502</v>
      </c>
      <c r="Y5" s="11">
        <f t="shared" si="4"/>
        <v>475502</v>
      </c>
    </row>
    <row r="6">
      <c r="A6" s="5"/>
      <c r="B6" s="5"/>
      <c r="C6" s="5"/>
      <c r="D6" s="5"/>
      <c r="E6" s="5"/>
      <c r="F6" s="5"/>
      <c r="G6" s="5"/>
      <c r="H6" s="5"/>
      <c r="I6" s="5"/>
      <c r="J6" s="5"/>
      <c r="K6" s="5"/>
      <c r="L6" s="5"/>
      <c r="M6" s="5"/>
      <c r="N6" s="5"/>
      <c r="O6" s="5"/>
      <c r="P6" s="5"/>
      <c r="Q6" s="5"/>
      <c r="R6" s="5"/>
      <c r="S6" s="5"/>
      <c r="T6" s="5"/>
      <c r="U6" s="5"/>
      <c r="V6" s="5"/>
      <c r="W6" s="5"/>
      <c r="X6" s="5"/>
      <c r="Y6" s="5"/>
    </row>
    <row r="7">
      <c r="A7" s="7" t="s">
        <v>26</v>
      </c>
      <c r="B7" s="5"/>
      <c r="C7" s="5"/>
      <c r="D7" s="5"/>
      <c r="E7" s="5"/>
      <c r="F7" s="5"/>
      <c r="G7" s="5"/>
      <c r="H7" s="5"/>
      <c r="I7" s="5"/>
      <c r="J7" s="5"/>
      <c r="K7" s="5"/>
      <c r="L7" s="5"/>
      <c r="M7" s="5"/>
      <c r="N7" s="5"/>
      <c r="O7" s="5"/>
      <c r="P7" s="5"/>
      <c r="Q7" s="5"/>
      <c r="R7" s="5"/>
      <c r="S7" s="5"/>
      <c r="T7" s="5"/>
      <c r="U7" s="5"/>
      <c r="V7" s="5"/>
      <c r="W7" s="5"/>
      <c r="X7" s="5"/>
      <c r="Y7" s="5"/>
    </row>
    <row r="8">
      <c r="A8" s="5" t="str">
        <f t="shared" ref="A8:A9" si="5">A3</f>
        <v>Furniture</v>
      </c>
      <c r="B8" s="11">
        <f>FAR!E2</f>
        <v>475502</v>
      </c>
      <c r="C8" s="11">
        <v>0.0</v>
      </c>
      <c r="D8" s="11">
        <v>0.0</v>
      </c>
      <c r="E8" s="11">
        <v>0.0</v>
      </c>
      <c r="F8" s="11">
        <v>0.0</v>
      </c>
      <c r="G8" s="11">
        <v>0.0</v>
      </c>
      <c r="H8" s="11">
        <v>0.0</v>
      </c>
      <c r="I8" s="11">
        <v>0.0</v>
      </c>
      <c r="J8" s="11">
        <v>0.0</v>
      </c>
      <c r="K8" s="11">
        <v>0.0</v>
      </c>
      <c r="L8" s="11">
        <v>0.0</v>
      </c>
      <c r="M8" s="11">
        <v>0.0</v>
      </c>
      <c r="N8" s="11">
        <v>0.0</v>
      </c>
      <c r="O8" s="11">
        <v>0.0</v>
      </c>
      <c r="P8" s="11">
        <v>0.0</v>
      </c>
      <c r="Q8" s="11">
        <v>0.0</v>
      </c>
      <c r="R8" s="11">
        <v>0.0</v>
      </c>
      <c r="S8" s="11">
        <v>0.0</v>
      </c>
      <c r="T8" s="11">
        <f>FAR!E4</f>
        <v>475502</v>
      </c>
      <c r="U8" s="11">
        <v>0.0</v>
      </c>
      <c r="V8" s="11">
        <v>0.0</v>
      </c>
      <c r="W8" s="11">
        <v>0.0</v>
      </c>
      <c r="X8" s="11">
        <v>0.0</v>
      </c>
      <c r="Y8" s="11">
        <v>0.0</v>
      </c>
    </row>
    <row r="9">
      <c r="A9" s="5" t="str">
        <f t="shared" si="5"/>
        <v>AC</v>
      </c>
      <c r="B9" s="11">
        <v>0.0</v>
      </c>
      <c r="C9" s="11">
        <f>FAR!E3</f>
        <v>45499</v>
      </c>
      <c r="D9" s="9">
        <v>0.0</v>
      </c>
      <c r="E9" s="11">
        <v>0.0</v>
      </c>
      <c r="F9" s="11">
        <v>0.0</v>
      </c>
      <c r="G9" s="11">
        <v>0.0</v>
      </c>
      <c r="H9" s="11">
        <v>0.0</v>
      </c>
      <c r="I9" s="11">
        <v>0.0</v>
      </c>
      <c r="J9" s="11">
        <v>0.0</v>
      </c>
      <c r="K9" s="11">
        <v>0.0</v>
      </c>
      <c r="L9" s="11">
        <v>0.0</v>
      </c>
      <c r="M9" s="11">
        <v>0.0</v>
      </c>
      <c r="N9" s="11">
        <v>0.0</v>
      </c>
      <c r="O9" s="11">
        <v>0.0</v>
      </c>
      <c r="P9" s="11">
        <v>0.0</v>
      </c>
      <c r="Q9" s="11">
        <v>0.0</v>
      </c>
      <c r="R9" s="11">
        <f>FAR!E5</f>
        <v>45499</v>
      </c>
      <c r="S9" s="11">
        <v>0.0</v>
      </c>
      <c r="T9" s="11">
        <v>0.0</v>
      </c>
      <c r="U9" s="11">
        <v>0.0</v>
      </c>
      <c r="V9" s="11">
        <v>0.0</v>
      </c>
      <c r="W9" s="11">
        <v>0.0</v>
      </c>
      <c r="X9" s="11">
        <v>0.0</v>
      </c>
      <c r="Y9" s="11">
        <v>0.0</v>
      </c>
    </row>
    <row r="10">
      <c r="A10" s="7" t="s">
        <v>101</v>
      </c>
      <c r="B10" s="11">
        <f t="shared" ref="B10:Y10" si="6">SUM(B8:B9)</f>
        <v>475502</v>
      </c>
      <c r="C10" s="11">
        <f t="shared" si="6"/>
        <v>45499</v>
      </c>
      <c r="D10" s="11">
        <f t="shared" si="6"/>
        <v>0</v>
      </c>
      <c r="E10" s="11">
        <f t="shared" si="6"/>
        <v>0</v>
      </c>
      <c r="F10" s="11">
        <f t="shared" si="6"/>
        <v>0</v>
      </c>
      <c r="G10" s="11">
        <f t="shared" si="6"/>
        <v>0</v>
      </c>
      <c r="H10" s="11">
        <f t="shared" si="6"/>
        <v>0</v>
      </c>
      <c r="I10" s="11">
        <f t="shared" si="6"/>
        <v>0</v>
      </c>
      <c r="J10" s="11">
        <f t="shared" si="6"/>
        <v>0</v>
      </c>
      <c r="K10" s="11">
        <f t="shared" si="6"/>
        <v>0</v>
      </c>
      <c r="L10" s="11">
        <f t="shared" si="6"/>
        <v>0</v>
      </c>
      <c r="M10" s="11">
        <f t="shared" si="6"/>
        <v>0</v>
      </c>
      <c r="N10" s="11">
        <f t="shared" si="6"/>
        <v>0</v>
      </c>
      <c r="O10" s="11">
        <f t="shared" si="6"/>
        <v>0</v>
      </c>
      <c r="P10" s="11">
        <f t="shared" si="6"/>
        <v>0</v>
      </c>
      <c r="Q10" s="11">
        <f t="shared" si="6"/>
        <v>0</v>
      </c>
      <c r="R10" s="11">
        <f t="shared" si="6"/>
        <v>45499</v>
      </c>
      <c r="S10" s="11">
        <f t="shared" si="6"/>
        <v>0</v>
      </c>
      <c r="T10" s="11">
        <f t="shared" si="6"/>
        <v>475502</v>
      </c>
      <c r="U10" s="11">
        <f t="shared" si="6"/>
        <v>0</v>
      </c>
      <c r="V10" s="11">
        <f t="shared" si="6"/>
        <v>0</v>
      </c>
      <c r="W10" s="11">
        <f t="shared" si="6"/>
        <v>0</v>
      </c>
      <c r="X10" s="11">
        <f t="shared" si="6"/>
        <v>0</v>
      </c>
      <c r="Y10" s="11">
        <f t="shared" si="6"/>
        <v>0</v>
      </c>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5"/>
      <c r="B12" s="5"/>
      <c r="C12" s="5"/>
      <c r="D12" s="5"/>
      <c r="E12" s="5"/>
      <c r="F12" s="5"/>
      <c r="G12" s="5"/>
      <c r="H12" s="5"/>
      <c r="I12" s="5"/>
      <c r="J12" s="5"/>
      <c r="K12" s="5"/>
      <c r="L12" s="5"/>
      <c r="M12" s="5"/>
      <c r="N12" s="5"/>
      <c r="O12" s="5"/>
      <c r="P12" s="5"/>
      <c r="Q12" s="5"/>
      <c r="R12" s="5"/>
      <c r="S12" s="5"/>
      <c r="T12" s="5"/>
      <c r="U12" s="5"/>
      <c r="V12" s="5"/>
      <c r="W12" s="5"/>
      <c r="X12" s="5"/>
      <c r="Y12" s="5"/>
    </row>
    <row r="13">
      <c r="A13" s="7" t="s">
        <v>129</v>
      </c>
      <c r="B13" s="5"/>
      <c r="C13" s="5"/>
      <c r="D13" s="5"/>
      <c r="E13" s="5"/>
      <c r="F13" s="5"/>
      <c r="G13" s="5"/>
      <c r="H13" s="5"/>
      <c r="I13" s="5"/>
      <c r="J13" s="5"/>
      <c r="K13" s="5"/>
      <c r="L13" s="5"/>
      <c r="M13" s="5"/>
      <c r="N13" s="5"/>
      <c r="O13" s="5"/>
      <c r="P13" s="5"/>
      <c r="Q13" s="5"/>
      <c r="R13" s="5"/>
      <c r="S13" s="5"/>
      <c r="T13" s="5"/>
      <c r="U13" s="5"/>
      <c r="V13" s="5"/>
      <c r="W13" s="5"/>
      <c r="X13" s="5"/>
      <c r="Y13" s="5"/>
    </row>
    <row r="14">
      <c r="A14" s="5" t="str">
        <f t="shared" ref="A14:A15" si="7">A8</f>
        <v>Furniture</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f>FAR!E2</f>
        <v>475502</v>
      </c>
      <c r="U14" s="9">
        <v>0.0</v>
      </c>
      <c r="V14" s="11">
        <v>0.0</v>
      </c>
      <c r="W14" s="11">
        <v>0.0</v>
      </c>
      <c r="X14" s="11">
        <v>0.0</v>
      </c>
      <c r="Y14" s="11">
        <v>0.0</v>
      </c>
    </row>
    <row r="15">
      <c r="A15" s="5" t="str">
        <f t="shared" si="7"/>
        <v>AC</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1">
        <v>0.0</v>
      </c>
      <c r="R15" s="11">
        <f>FAR!E3</f>
        <v>45499</v>
      </c>
      <c r="S15" s="11">
        <v>0.0</v>
      </c>
      <c r="T15" s="11">
        <v>0.0</v>
      </c>
      <c r="U15" s="11">
        <v>0.0</v>
      </c>
      <c r="V15" s="11">
        <v>0.0</v>
      </c>
      <c r="W15" s="11">
        <v>0.0</v>
      </c>
      <c r="X15" s="9">
        <v>0.0</v>
      </c>
      <c r="Y15" s="11">
        <v>0.0</v>
      </c>
    </row>
    <row r="16">
      <c r="A16" s="7" t="s">
        <v>101</v>
      </c>
      <c r="B16" s="11">
        <f t="shared" ref="B16:Y16" si="8">SUM(B14:B15)</f>
        <v>0</v>
      </c>
      <c r="C16" s="11">
        <f t="shared" si="8"/>
        <v>0</v>
      </c>
      <c r="D16" s="11">
        <f t="shared" si="8"/>
        <v>0</v>
      </c>
      <c r="E16" s="11">
        <f t="shared" si="8"/>
        <v>0</v>
      </c>
      <c r="F16" s="11">
        <f t="shared" si="8"/>
        <v>0</v>
      </c>
      <c r="G16" s="11">
        <f t="shared" si="8"/>
        <v>0</v>
      </c>
      <c r="H16" s="11">
        <f t="shared" si="8"/>
        <v>0</v>
      </c>
      <c r="I16" s="11">
        <f t="shared" si="8"/>
        <v>0</v>
      </c>
      <c r="J16" s="11">
        <f t="shared" si="8"/>
        <v>0</v>
      </c>
      <c r="K16" s="11">
        <f t="shared" si="8"/>
        <v>0</v>
      </c>
      <c r="L16" s="11">
        <f t="shared" si="8"/>
        <v>0</v>
      </c>
      <c r="M16" s="11">
        <f t="shared" si="8"/>
        <v>0</v>
      </c>
      <c r="N16" s="11">
        <f t="shared" si="8"/>
        <v>0</v>
      </c>
      <c r="O16" s="11">
        <f t="shared" si="8"/>
        <v>0</v>
      </c>
      <c r="P16" s="11">
        <f t="shared" si="8"/>
        <v>0</v>
      </c>
      <c r="Q16" s="11">
        <f t="shared" si="8"/>
        <v>0</v>
      </c>
      <c r="R16" s="11">
        <f t="shared" si="8"/>
        <v>45499</v>
      </c>
      <c r="S16" s="11">
        <f t="shared" si="8"/>
        <v>0</v>
      </c>
      <c r="T16" s="11">
        <f t="shared" si="8"/>
        <v>475502</v>
      </c>
      <c r="U16" s="11">
        <f t="shared" si="8"/>
        <v>0</v>
      </c>
      <c r="V16" s="11">
        <f t="shared" si="8"/>
        <v>0</v>
      </c>
      <c r="W16" s="11">
        <f t="shared" si="8"/>
        <v>0</v>
      </c>
      <c r="X16" s="11">
        <f t="shared" si="8"/>
        <v>0</v>
      </c>
      <c r="Y16" s="11">
        <f t="shared" si="8"/>
        <v>0</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130</v>
      </c>
      <c r="B18" s="5"/>
      <c r="C18" s="5"/>
      <c r="D18" s="5"/>
      <c r="E18" s="5"/>
      <c r="F18" s="5"/>
      <c r="G18" s="5"/>
      <c r="H18" s="5"/>
      <c r="I18" s="5"/>
      <c r="J18" s="5"/>
      <c r="K18" s="5"/>
      <c r="L18" s="5"/>
      <c r="M18" s="5"/>
      <c r="N18" s="5"/>
      <c r="O18" s="5"/>
      <c r="P18" s="5"/>
      <c r="Q18" s="5"/>
      <c r="R18" s="5"/>
      <c r="S18" s="5"/>
      <c r="T18" s="5"/>
      <c r="U18" s="5"/>
      <c r="V18" s="5"/>
      <c r="W18" s="5"/>
      <c r="X18" s="5"/>
      <c r="Y18" s="5"/>
    </row>
    <row r="19">
      <c r="A19" s="5" t="str">
        <f t="shared" ref="A19:A20" si="10">A14</f>
        <v>Furniture</v>
      </c>
      <c r="B19" s="11">
        <f t="shared" ref="B19:Y19" si="9">B3+B8-B14</f>
        <v>475502</v>
      </c>
      <c r="C19" s="11">
        <f t="shared" si="9"/>
        <v>475502</v>
      </c>
      <c r="D19" s="11">
        <f t="shared" si="9"/>
        <v>475502</v>
      </c>
      <c r="E19" s="11">
        <f t="shared" si="9"/>
        <v>475502</v>
      </c>
      <c r="F19" s="11">
        <f t="shared" si="9"/>
        <v>475502</v>
      </c>
      <c r="G19" s="11">
        <f t="shared" si="9"/>
        <v>475502</v>
      </c>
      <c r="H19" s="11">
        <f t="shared" si="9"/>
        <v>475502</v>
      </c>
      <c r="I19" s="11">
        <f t="shared" si="9"/>
        <v>475502</v>
      </c>
      <c r="J19" s="11">
        <f t="shared" si="9"/>
        <v>475502</v>
      </c>
      <c r="K19" s="11">
        <f t="shared" si="9"/>
        <v>475502</v>
      </c>
      <c r="L19" s="11">
        <f t="shared" si="9"/>
        <v>475502</v>
      </c>
      <c r="M19" s="11">
        <f t="shared" si="9"/>
        <v>475502</v>
      </c>
      <c r="N19" s="11">
        <f t="shared" si="9"/>
        <v>475502</v>
      </c>
      <c r="O19" s="11">
        <f t="shared" si="9"/>
        <v>475502</v>
      </c>
      <c r="P19" s="11">
        <f t="shared" si="9"/>
        <v>475502</v>
      </c>
      <c r="Q19" s="11">
        <f t="shared" si="9"/>
        <v>475502</v>
      </c>
      <c r="R19" s="11">
        <f t="shared" si="9"/>
        <v>475502</v>
      </c>
      <c r="S19" s="11">
        <f t="shared" si="9"/>
        <v>475502</v>
      </c>
      <c r="T19" s="11">
        <f t="shared" si="9"/>
        <v>475502</v>
      </c>
      <c r="U19" s="11">
        <f t="shared" si="9"/>
        <v>475502</v>
      </c>
      <c r="V19" s="11">
        <f t="shared" si="9"/>
        <v>475502</v>
      </c>
      <c r="W19" s="11">
        <f t="shared" si="9"/>
        <v>475502</v>
      </c>
      <c r="X19" s="11">
        <f t="shared" si="9"/>
        <v>475502</v>
      </c>
      <c r="Y19" s="11">
        <f t="shared" si="9"/>
        <v>475502</v>
      </c>
    </row>
    <row r="20">
      <c r="A20" s="5" t="str">
        <f t="shared" si="10"/>
        <v>AC</v>
      </c>
      <c r="B20" s="11">
        <f t="shared" ref="B20:Y20" si="11">B4+B9-B15</f>
        <v>0</v>
      </c>
      <c r="C20" s="11">
        <f t="shared" si="11"/>
        <v>45499</v>
      </c>
      <c r="D20" s="11">
        <f t="shared" si="11"/>
        <v>45499</v>
      </c>
      <c r="E20" s="11">
        <f t="shared" si="11"/>
        <v>45499</v>
      </c>
      <c r="F20" s="11">
        <f t="shared" si="11"/>
        <v>45499</v>
      </c>
      <c r="G20" s="11">
        <f t="shared" si="11"/>
        <v>45499</v>
      </c>
      <c r="H20" s="11">
        <f t="shared" si="11"/>
        <v>45499</v>
      </c>
      <c r="I20" s="11">
        <f t="shared" si="11"/>
        <v>45499</v>
      </c>
      <c r="J20" s="11">
        <f t="shared" si="11"/>
        <v>45499</v>
      </c>
      <c r="K20" s="11">
        <f t="shared" si="11"/>
        <v>45499</v>
      </c>
      <c r="L20" s="11">
        <f t="shared" si="11"/>
        <v>45499</v>
      </c>
      <c r="M20" s="11">
        <f t="shared" si="11"/>
        <v>45499</v>
      </c>
      <c r="N20" s="11">
        <f t="shared" si="11"/>
        <v>45499</v>
      </c>
      <c r="O20" s="11">
        <f t="shared" si="11"/>
        <v>45499</v>
      </c>
      <c r="P20" s="11">
        <f t="shared" si="11"/>
        <v>45499</v>
      </c>
      <c r="Q20" s="11">
        <f t="shared" si="11"/>
        <v>45499</v>
      </c>
      <c r="R20" s="11">
        <f t="shared" si="11"/>
        <v>45499</v>
      </c>
      <c r="S20" s="11">
        <f t="shared" si="11"/>
        <v>45499</v>
      </c>
      <c r="T20" s="11">
        <f t="shared" si="11"/>
        <v>45499</v>
      </c>
      <c r="U20" s="11">
        <f t="shared" si="11"/>
        <v>45499</v>
      </c>
      <c r="V20" s="11">
        <f t="shared" si="11"/>
        <v>45499</v>
      </c>
      <c r="W20" s="11">
        <f t="shared" si="11"/>
        <v>45499</v>
      </c>
      <c r="X20" s="11">
        <f t="shared" si="11"/>
        <v>45499</v>
      </c>
      <c r="Y20" s="11">
        <f t="shared" si="11"/>
        <v>45499</v>
      </c>
    </row>
    <row r="21">
      <c r="A21" s="7" t="s">
        <v>101</v>
      </c>
      <c r="B21" s="11">
        <f t="shared" ref="B21:Y21" si="12">SUM(B19:B20)</f>
        <v>475502</v>
      </c>
      <c r="C21" s="11">
        <f t="shared" si="12"/>
        <v>521001</v>
      </c>
      <c r="D21" s="11">
        <f t="shared" si="12"/>
        <v>521001</v>
      </c>
      <c r="E21" s="11">
        <f t="shared" si="12"/>
        <v>521001</v>
      </c>
      <c r="F21" s="11">
        <f t="shared" si="12"/>
        <v>521001</v>
      </c>
      <c r="G21" s="11">
        <f t="shared" si="12"/>
        <v>521001</v>
      </c>
      <c r="H21" s="11">
        <f t="shared" si="12"/>
        <v>521001</v>
      </c>
      <c r="I21" s="11">
        <f t="shared" si="12"/>
        <v>521001</v>
      </c>
      <c r="J21" s="11">
        <f t="shared" si="12"/>
        <v>521001</v>
      </c>
      <c r="K21" s="11">
        <f t="shared" si="12"/>
        <v>521001</v>
      </c>
      <c r="L21" s="11">
        <f t="shared" si="12"/>
        <v>521001</v>
      </c>
      <c r="M21" s="11">
        <f t="shared" si="12"/>
        <v>521001</v>
      </c>
      <c r="N21" s="11">
        <f t="shared" si="12"/>
        <v>521001</v>
      </c>
      <c r="O21" s="11">
        <f t="shared" si="12"/>
        <v>521001</v>
      </c>
      <c r="P21" s="11">
        <f t="shared" si="12"/>
        <v>521001</v>
      </c>
      <c r="Q21" s="11">
        <f t="shared" si="12"/>
        <v>521001</v>
      </c>
      <c r="R21" s="11">
        <f t="shared" si="12"/>
        <v>521001</v>
      </c>
      <c r="S21" s="11">
        <f t="shared" si="12"/>
        <v>521001</v>
      </c>
      <c r="T21" s="11">
        <f t="shared" si="12"/>
        <v>521001</v>
      </c>
      <c r="U21" s="11">
        <f t="shared" si="12"/>
        <v>521001</v>
      </c>
      <c r="V21" s="11">
        <f t="shared" si="12"/>
        <v>521001</v>
      </c>
      <c r="W21" s="11">
        <f t="shared" si="12"/>
        <v>521001</v>
      </c>
      <c r="X21" s="11">
        <f t="shared" si="12"/>
        <v>521001</v>
      </c>
      <c r="Y21" s="11">
        <f t="shared" si="12"/>
        <v>521001</v>
      </c>
    </row>
    <row r="22">
      <c r="A22" s="5"/>
      <c r="B22" s="5"/>
      <c r="C22" s="5"/>
      <c r="D22" s="5"/>
      <c r="E22" s="5"/>
      <c r="F22" s="5"/>
      <c r="G22" s="5"/>
      <c r="H22" s="5"/>
      <c r="I22" s="5"/>
      <c r="J22" s="5"/>
      <c r="K22" s="5"/>
      <c r="L22" s="5"/>
      <c r="M22" s="5"/>
      <c r="N22" s="5"/>
      <c r="O22" s="5"/>
      <c r="P22" s="5"/>
      <c r="Q22" s="5"/>
      <c r="R22" s="5"/>
      <c r="S22" s="5"/>
      <c r="T22" s="5"/>
      <c r="U22" s="5"/>
      <c r="V22" s="5"/>
      <c r="W22" s="5"/>
      <c r="X22" s="5"/>
      <c r="Y22" s="5"/>
    </row>
    <row r="23">
      <c r="A23" s="5"/>
      <c r="B23" s="5"/>
      <c r="C23" s="5"/>
      <c r="D23" s="5"/>
      <c r="E23" s="5"/>
      <c r="F23" s="5"/>
      <c r="G23" s="5"/>
      <c r="H23" s="5"/>
      <c r="I23" s="5"/>
      <c r="J23" s="5"/>
      <c r="K23" s="5"/>
      <c r="L23" s="5"/>
      <c r="M23" s="5"/>
      <c r="N23" s="5"/>
      <c r="O23" s="5"/>
      <c r="P23" s="5"/>
      <c r="Q23" s="5"/>
      <c r="R23" s="5"/>
      <c r="S23" s="5"/>
      <c r="T23" s="5"/>
      <c r="U23" s="5"/>
      <c r="V23" s="5"/>
      <c r="W23" s="5"/>
      <c r="X23" s="5"/>
      <c r="Y23"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5" width="9.5"/>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128</v>
      </c>
      <c r="B2" s="5"/>
      <c r="C2" s="5"/>
      <c r="D2" s="5"/>
      <c r="E2" s="5"/>
      <c r="F2" s="5"/>
      <c r="G2" s="5"/>
      <c r="H2" s="5"/>
      <c r="I2" s="5"/>
      <c r="J2" s="5"/>
      <c r="K2" s="5"/>
      <c r="L2" s="5"/>
      <c r="M2" s="5"/>
      <c r="N2" s="5"/>
      <c r="O2" s="5"/>
      <c r="P2" s="5"/>
      <c r="Q2" s="5"/>
      <c r="R2" s="5"/>
      <c r="S2" s="5"/>
      <c r="T2" s="5"/>
      <c r="U2" s="5"/>
      <c r="V2" s="5"/>
      <c r="W2" s="5"/>
      <c r="X2" s="5"/>
      <c r="Y2" s="5"/>
    </row>
    <row r="3">
      <c r="A3" s="5" t="str">
        <f>FAR!B2</f>
        <v>Furniture</v>
      </c>
      <c r="B3" s="11">
        <v>0.0</v>
      </c>
      <c r="C3" s="18">
        <f t="shared" ref="C3:Y3" si="1">B19</f>
        <v>26416.77778</v>
      </c>
      <c r="D3" s="18">
        <f t="shared" si="1"/>
        <v>52833.55556</v>
      </c>
      <c r="E3" s="18">
        <f t="shared" si="1"/>
        <v>79250.33333</v>
      </c>
      <c r="F3" s="18">
        <f t="shared" si="1"/>
        <v>105667.1111</v>
      </c>
      <c r="G3" s="18">
        <f t="shared" si="1"/>
        <v>132083.8889</v>
      </c>
      <c r="H3" s="18">
        <f t="shared" si="1"/>
        <v>158500.6667</v>
      </c>
      <c r="I3" s="18">
        <f t="shared" si="1"/>
        <v>184917.4444</v>
      </c>
      <c r="J3" s="18">
        <f t="shared" si="1"/>
        <v>211334.2222</v>
      </c>
      <c r="K3" s="18">
        <f t="shared" si="1"/>
        <v>237751</v>
      </c>
      <c r="L3" s="18">
        <f t="shared" si="1"/>
        <v>264167.7778</v>
      </c>
      <c r="M3" s="18">
        <f t="shared" si="1"/>
        <v>290584.5556</v>
      </c>
      <c r="N3" s="18">
        <f t="shared" si="1"/>
        <v>317001.3333</v>
      </c>
      <c r="O3" s="18">
        <f t="shared" si="1"/>
        <v>343418.1111</v>
      </c>
      <c r="P3" s="18">
        <f t="shared" si="1"/>
        <v>369834.8889</v>
      </c>
      <c r="Q3" s="18">
        <f t="shared" si="1"/>
        <v>396251.6667</v>
      </c>
      <c r="R3" s="18">
        <f t="shared" si="1"/>
        <v>422668.4444</v>
      </c>
      <c r="S3" s="18">
        <f t="shared" si="1"/>
        <v>449085.2222</v>
      </c>
      <c r="T3" s="18">
        <f t="shared" si="1"/>
        <v>475502</v>
      </c>
      <c r="U3" s="18">
        <f t="shared" si="1"/>
        <v>26416.77778</v>
      </c>
      <c r="V3" s="18">
        <f t="shared" si="1"/>
        <v>52833.55556</v>
      </c>
      <c r="W3" s="18">
        <f t="shared" si="1"/>
        <v>79250.33333</v>
      </c>
      <c r="X3" s="18">
        <f t="shared" si="1"/>
        <v>105667.1111</v>
      </c>
      <c r="Y3" s="18">
        <f t="shared" si="1"/>
        <v>132083.8889</v>
      </c>
    </row>
    <row r="4">
      <c r="A4" s="5" t="str">
        <f>FAR!B3</f>
        <v>AC</v>
      </c>
      <c r="B4" s="11">
        <v>0.0</v>
      </c>
      <c r="C4" s="18">
        <f t="shared" ref="C4:Y4" si="2">B20</f>
        <v>0</v>
      </c>
      <c r="D4" s="18">
        <f t="shared" si="2"/>
        <v>3033.266667</v>
      </c>
      <c r="E4" s="18">
        <f t="shared" si="2"/>
        <v>6066.533333</v>
      </c>
      <c r="F4" s="18">
        <f t="shared" si="2"/>
        <v>9099.8</v>
      </c>
      <c r="G4" s="18">
        <f t="shared" si="2"/>
        <v>12133.06667</v>
      </c>
      <c r="H4" s="18">
        <f t="shared" si="2"/>
        <v>15166.33333</v>
      </c>
      <c r="I4" s="18">
        <f t="shared" si="2"/>
        <v>18199.6</v>
      </c>
      <c r="J4" s="18">
        <f t="shared" si="2"/>
        <v>21232.86667</v>
      </c>
      <c r="K4" s="18">
        <f t="shared" si="2"/>
        <v>24266.13333</v>
      </c>
      <c r="L4" s="18">
        <f t="shared" si="2"/>
        <v>27299.4</v>
      </c>
      <c r="M4" s="18">
        <f t="shared" si="2"/>
        <v>30332.66667</v>
      </c>
      <c r="N4" s="18">
        <f t="shared" si="2"/>
        <v>33365.93333</v>
      </c>
      <c r="O4" s="18">
        <f t="shared" si="2"/>
        <v>36399.2</v>
      </c>
      <c r="P4" s="18">
        <f t="shared" si="2"/>
        <v>39432.46667</v>
      </c>
      <c r="Q4" s="18">
        <f t="shared" si="2"/>
        <v>42465.73333</v>
      </c>
      <c r="R4" s="18">
        <f t="shared" si="2"/>
        <v>45499</v>
      </c>
      <c r="S4" s="18">
        <f t="shared" si="2"/>
        <v>3033.266667</v>
      </c>
      <c r="T4" s="18">
        <f t="shared" si="2"/>
        <v>6066.533333</v>
      </c>
      <c r="U4" s="18">
        <f t="shared" si="2"/>
        <v>9099.8</v>
      </c>
      <c r="V4" s="18">
        <f t="shared" si="2"/>
        <v>12133.06667</v>
      </c>
      <c r="W4" s="18">
        <f t="shared" si="2"/>
        <v>15166.33333</v>
      </c>
      <c r="X4" s="18">
        <f t="shared" si="2"/>
        <v>18199.6</v>
      </c>
      <c r="Y4" s="18">
        <f t="shared" si="2"/>
        <v>21232.86667</v>
      </c>
    </row>
    <row r="5">
      <c r="A5" s="7" t="s">
        <v>101</v>
      </c>
      <c r="B5" s="11">
        <f t="shared" ref="B5:Y5" si="3">SUM(B3:B4)</f>
        <v>0</v>
      </c>
      <c r="C5" s="18">
        <f t="shared" si="3"/>
        <v>26416.77778</v>
      </c>
      <c r="D5" s="18">
        <f t="shared" si="3"/>
        <v>55866.82222</v>
      </c>
      <c r="E5" s="18">
        <f t="shared" si="3"/>
        <v>85316.86667</v>
      </c>
      <c r="F5" s="18">
        <f t="shared" si="3"/>
        <v>114766.9111</v>
      </c>
      <c r="G5" s="18">
        <f t="shared" si="3"/>
        <v>144216.9556</v>
      </c>
      <c r="H5" s="18">
        <f t="shared" si="3"/>
        <v>173667</v>
      </c>
      <c r="I5" s="18">
        <f t="shared" si="3"/>
        <v>203117.0444</v>
      </c>
      <c r="J5" s="18">
        <f t="shared" si="3"/>
        <v>232567.0889</v>
      </c>
      <c r="K5" s="18">
        <f t="shared" si="3"/>
        <v>262017.1333</v>
      </c>
      <c r="L5" s="18">
        <f t="shared" si="3"/>
        <v>291467.1778</v>
      </c>
      <c r="M5" s="18">
        <f t="shared" si="3"/>
        <v>320917.2222</v>
      </c>
      <c r="N5" s="18">
        <f t="shared" si="3"/>
        <v>350367.2667</v>
      </c>
      <c r="O5" s="18">
        <f t="shared" si="3"/>
        <v>379817.3111</v>
      </c>
      <c r="P5" s="18">
        <f t="shared" si="3"/>
        <v>409267.3556</v>
      </c>
      <c r="Q5" s="18">
        <f t="shared" si="3"/>
        <v>438717.4</v>
      </c>
      <c r="R5" s="18">
        <f t="shared" si="3"/>
        <v>468167.4444</v>
      </c>
      <c r="S5" s="18">
        <f t="shared" si="3"/>
        <v>452118.4889</v>
      </c>
      <c r="T5" s="18">
        <f t="shared" si="3"/>
        <v>481568.5333</v>
      </c>
      <c r="U5" s="18">
        <f t="shared" si="3"/>
        <v>35516.57778</v>
      </c>
      <c r="V5" s="18">
        <f t="shared" si="3"/>
        <v>64966.62222</v>
      </c>
      <c r="W5" s="18">
        <f t="shared" si="3"/>
        <v>94416.66667</v>
      </c>
      <c r="X5" s="18">
        <f t="shared" si="3"/>
        <v>123866.7111</v>
      </c>
      <c r="Y5" s="18">
        <f t="shared" si="3"/>
        <v>153316.7556</v>
      </c>
    </row>
    <row r="6">
      <c r="A6" s="5"/>
      <c r="B6" s="5"/>
      <c r="C6" s="5"/>
      <c r="D6" s="5"/>
      <c r="E6" s="5"/>
      <c r="F6" s="5"/>
      <c r="G6" s="5"/>
      <c r="H6" s="5"/>
      <c r="I6" s="5"/>
      <c r="J6" s="5"/>
      <c r="K6" s="5"/>
      <c r="L6" s="5"/>
      <c r="M6" s="5"/>
      <c r="N6" s="5"/>
      <c r="O6" s="5"/>
      <c r="P6" s="5"/>
      <c r="Q6" s="5"/>
      <c r="R6" s="5"/>
      <c r="S6" s="5"/>
      <c r="T6" s="5"/>
      <c r="U6" s="5"/>
      <c r="V6" s="5"/>
      <c r="W6" s="5"/>
      <c r="X6" s="5"/>
      <c r="Y6" s="5"/>
    </row>
    <row r="7">
      <c r="A7" s="7" t="s">
        <v>131</v>
      </c>
      <c r="B7" s="5"/>
      <c r="C7" s="5"/>
      <c r="D7" s="5"/>
      <c r="E7" s="5"/>
      <c r="F7" s="5"/>
      <c r="G7" s="5"/>
      <c r="H7" s="5"/>
      <c r="I7" s="5"/>
      <c r="J7" s="5"/>
      <c r="K7" s="5"/>
      <c r="L7" s="5"/>
      <c r="M7" s="5"/>
      <c r="N7" s="5"/>
      <c r="O7" s="5"/>
      <c r="P7" s="5"/>
      <c r="Q7" s="5"/>
      <c r="R7" s="5"/>
      <c r="S7" s="5"/>
      <c r="T7" s="5"/>
      <c r="U7" s="5"/>
      <c r="V7" s="5"/>
      <c r="W7" s="5"/>
      <c r="X7" s="5"/>
      <c r="Y7" s="5"/>
    </row>
    <row r="8">
      <c r="A8" s="5" t="str">
        <f t="shared" ref="A8:A9" si="4">A3</f>
        <v>Furniture</v>
      </c>
      <c r="B8" s="18">
        <f>'Fixed Asset Balances'!B19/FAR!$F$2</f>
        <v>26416.77778</v>
      </c>
      <c r="C8" s="18">
        <f>'Fixed Asset Balances'!C19/FAR!$F$2</f>
        <v>26416.77778</v>
      </c>
      <c r="D8" s="18">
        <f>'Fixed Asset Balances'!D19/FAR!$F$2</f>
        <v>26416.77778</v>
      </c>
      <c r="E8" s="18">
        <f>'Fixed Asset Balances'!E19/FAR!$F$2</f>
        <v>26416.77778</v>
      </c>
      <c r="F8" s="18">
        <f>'Fixed Asset Balances'!F19/FAR!$F$2</f>
        <v>26416.77778</v>
      </c>
      <c r="G8" s="18">
        <f>'Fixed Asset Balances'!G19/FAR!$F$2</f>
        <v>26416.77778</v>
      </c>
      <c r="H8" s="18">
        <f>'Fixed Asset Balances'!H19/FAR!$F$2</f>
        <v>26416.77778</v>
      </c>
      <c r="I8" s="18">
        <f>'Fixed Asset Balances'!I19/FAR!$F$2</f>
        <v>26416.77778</v>
      </c>
      <c r="J8" s="18">
        <f>'Fixed Asset Balances'!J19/FAR!$F$2</f>
        <v>26416.77778</v>
      </c>
      <c r="K8" s="18">
        <f>'Fixed Asset Balances'!K19/FAR!$F$2</f>
        <v>26416.77778</v>
      </c>
      <c r="L8" s="18">
        <f>'Fixed Asset Balances'!L19/FAR!$F$2</f>
        <v>26416.77778</v>
      </c>
      <c r="M8" s="18">
        <f>'Fixed Asset Balances'!M19/FAR!$F$2</f>
        <v>26416.77778</v>
      </c>
      <c r="N8" s="18">
        <f>'Fixed Asset Balances'!N19/FAR!$F$2</f>
        <v>26416.77778</v>
      </c>
      <c r="O8" s="18">
        <f>'Fixed Asset Balances'!O19/FAR!$F$2</f>
        <v>26416.77778</v>
      </c>
      <c r="P8" s="18">
        <f>'Fixed Asset Balances'!P19/FAR!$F$2</f>
        <v>26416.77778</v>
      </c>
      <c r="Q8" s="18">
        <f>'Fixed Asset Balances'!Q19/FAR!$F$2</f>
        <v>26416.77778</v>
      </c>
      <c r="R8" s="18">
        <f>'Fixed Asset Balances'!R19/FAR!$F$2</f>
        <v>26416.77778</v>
      </c>
      <c r="S8" s="18">
        <f>'Fixed Asset Balances'!S19/FAR!$F$2</f>
        <v>26416.77778</v>
      </c>
      <c r="T8" s="18">
        <f>'Fixed Asset Balances'!T19/FAR!$F$2</f>
        <v>26416.77778</v>
      </c>
      <c r="U8" s="18">
        <f>'Fixed Asset Balances'!U19/FAR!$F$2</f>
        <v>26416.77778</v>
      </c>
      <c r="V8" s="18">
        <f>'Fixed Asset Balances'!V19/FAR!$F$2</f>
        <v>26416.77778</v>
      </c>
      <c r="W8" s="18">
        <f>'Fixed Asset Balances'!W19/FAR!$F$2</f>
        <v>26416.77778</v>
      </c>
      <c r="X8" s="18">
        <f>'Fixed Asset Balances'!X19/FAR!$F$2</f>
        <v>26416.77778</v>
      </c>
      <c r="Y8" s="18">
        <f>'Fixed Asset Balances'!Y19/FAR!$F$2</f>
        <v>26416.77778</v>
      </c>
    </row>
    <row r="9">
      <c r="A9" s="5" t="str">
        <f t="shared" si="4"/>
        <v>AC</v>
      </c>
      <c r="B9" s="18">
        <f>'Fixed Asset Balances'!B20/FAR!$F$3</f>
        <v>0</v>
      </c>
      <c r="C9" s="18">
        <f>'Fixed Asset Balances'!C20/FAR!$F$3</f>
        <v>3033.266667</v>
      </c>
      <c r="D9" s="18">
        <f>'Fixed Asset Balances'!D20/FAR!$F$3</f>
        <v>3033.266667</v>
      </c>
      <c r="E9" s="18">
        <f>'Fixed Asset Balances'!E20/FAR!$F$3</f>
        <v>3033.266667</v>
      </c>
      <c r="F9" s="18">
        <f>'Fixed Asset Balances'!F20/FAR!$F$3</f>
        <v>3033.266667</v>
      </c>
      <c r="G9" s="18">
        <f>'Fixed Asset Balances'!G20/FAR!$F$3</f>
        <v>3033.266667</v>
      </c>
      <c r="H9" s="18">
        <f>'Fixed Asset Balances'!H20/FAR!$F$3</f>
        <v>3033.266667</v>
      </c>
      <c r="I9" s="18">
        <f>'Fixed Asset Balances'!I20/FAR!$F$3</f>
        <v>3033.266667</v>
      </c>
      <c r="J9" s="18">
        <f>'Fixed Asset Balances'!J20/FAR!$F$3</f>
        <v>3033.266667</v>
      </c>
      <c r="K9" s="18">
        <f>'Fixed Asset Balances'!K20/FAR!$F$3</f>
        <v>3033.266667</v>
      </c>
      <c r="L9" s="18">
        <f>'Fixed Asset Balances'!L20/FAR!$F$3</f>
        <v>3033.266667</v>
      </c>
      <c r="M9" s="18">
        <f>'Fixed Asset Balances'!M20/FAR!$F$3</f>
        <v>3033.266667</v>
      </c>
      <c r="N9" s="18">
        <f>'Fixed Asset Balances'!N20/FAR!$F$3</f>
        <v>3033.266667</v>
      </c>
      <c r="O9" s="18">
        <f>'Fixed Asset Balances'!O20/FAR!$F$3</f>
        <v>3033.266667</v>
      </c>
      <c r="P9" s="18">
        <f>'Fixed Asset Balances'!P20/FAR!$F$3</f>
        <v>3033.266667</v>
      </c>
      <c r="Q9" s="18">
        <f>'Fixed Asset Balances'!Q20/FAR!$F$3</f>
        <v>3033.266667</v>
      </c>
      <c r="R9" s="18">
        <f>'Fixed Asset Balances'!R20/FAR!$F$3</f>
        <v>3033.266667</v>
      </c>
      <c r="S9" s="18">
        <f>'Fixed Asset Balances'!S20/FAR!$F$3</f>
        <v>3033.266667</v>
      </c>
      <c r="T9" s="18">
        <f>'Fixed Asset Balances'!T20/FAR!$F$3</f>
        <v>3033.266667</v>
      </c>
      <c r="U9" s="18">
        <f>'Fixed Asset Balances'!U20/FAR!$F$3</f>
        <v>3033.266667</v>
      </c>
      <c r="V9" s="18">
        <f>'Fixed Asset Balances'!V20/FAR!$F$3</f>
        <v>3033.266667</v>
      </c>
      <c r="W9" s="18">
        <f>'Fixed Asset Balances'!W20/FAR!$F$3</f>
        <v>3033.266667</v>
      </c>
      <c r="X9" s="18">
        <f>'Fixed Asset Balances'!X20/FAR!$F$3</f>
        <v>3033.266667</v>
      </c>
      <c r="Y9" s="18">
        <f>'Fixed Asset Balances'!Y20/FAR!$F$3</f>
        <v>3033.266667</v>
      </c>
    </row>
    <row r="10">
      <c r="A10" s="7" t="s">
        <v>101</v>
      </c>
      <c r="B10" s="18">
        <f t="shared" ref="B10:Y10" si="5">SUM(B8:B9)</f>
        <v>26416.77778</v>
      </c>
      <c r="C10" s="18">
        <f t="shared" si="5"/>
        <v>29450.04444</v>
      </c>
      <c r="D10" s="18">
        <f t="shared" si="5"/>
        <v>29450.04444</v>
      </c>
      <c r="E10" s="18">
        <f t="shared" si="5"/>
        <v>29450.04444</v>
      </c>
      <c r="F10" s="18">
        <f t="shared" si="5"/>
        <v>29450.04444</v>
      </c>
      <c r="G10" s="18">
        <f t="shared" si="5"/>
        <v>29450.04444</v>
      </c>
      <c r="H10" s="18">
        <f t="shared" si="5"/>
        <v>29450.04444</v>
      </c>
      <c r="I10" s="18">
        <f t="shared" si="5"/>
        <v>29450.04444</v>
      </c>
      <c r="J10" s="18">
        <f t="shared" si="5"/>
        <v>29450.04444</v>
      </c>
      <c r="K10" s="18">
        <f t="shared" si="5"/>
        <v>29450.04444</v>
      </c>
      <c r="L10" s="18">
        <f t="shared" si="5"/>
        <v>29450.04444</v>
      </c>
      <c r="M10" s="18">
        <f t="shared" si="5"/>
        <v>29450.04444</v>
      </c>
      <c r="N10" s="18">
        <f t="shared" si="5"/>
        <v>29450.04444</v>
      </c>
      <c r="O10" s="18">
        <f t="shared" si="5"/>
        <v>29450.04444</v>
      </c>
      <c r="P10" s="18">
        <f t="shared" si="5"/>
        <v>29450.04444</v>
      </c>
      <c r="Q10" s="18">
        <f t="shared" si="5"/>
        <v>29450.04444</v>
      </c>
      <c r="R10" s="18">
        <f t="shared" si="5"/>
        <v>29450.04444</v>
      </c>
      <c r="S10" s="18">
        <f t="shared" si="5"/>
        <v>29450.04444</v>
      </c>
      <c r="T10" s="18">
        <f t="shared" si="5"/>
        <v>29450.04444</v>
      </c>
      <c r="U10" s="18">
        <f t="shared" si="5"/>
        <v>29450.04444</v>
      </c>
      <c r="V10" s="18">
        <f t="shared" si="5"/>
        <v>29450.04444</v>
      </c>
      <c r="W10" s="18">
        <f t="shared" si="5"/>
        <v>29450.04444</v>
      </c>
      <c r="X10" s="18">
        <f t="shared" si="5"/>
        <v>29450.04444</v>
      </c>
      <c r="Y10" s="18">
        <f t="shared" si="5"/>
        <v>29450.04444</v>
      </c>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5"/>
      <c r="B12" s="5"/>
      <c r="C12" s="5"/>
      <c r="D12" s="5"/>
      <c r="E12" s="5"/>
      <c r="F12" s="5"/>
      <c r="G12" s="5"/>
      <c r="H12" s="5"/>
      <c r="I12" s="5"/>
      <c r="J12" s="5"/>
      <c r="K12" s="5"/>
      <c r="L12" s="5"/>
      <c r="M12" s="5"/>
      <c r="N12" s="5"/>
      <c r="O12" s="5"/>
      <c r="P12" s="5"/>
      <c r="Q12" s="5"/>
      <c r="R12" s="5"/>
      <c r="S12" s="5"/>
      <c r="T12" s="5"/>
      <c r="U12" s="5"/>
      <c r="V12" s="5"/>
      <c r="W12" s="5"/>
      <c r="X12" s="5"/>
      <c r="Y12" s="5"/>
    </row>
    <row r="13">
      <c r="A13" s="7" t="s">
        <v>132</v>
      </c>
      <c r="B13" s="5"/>
      <c r="C13" s="5"/>
      <c r="D13" s="5"/>
      <c r="E13" s="5"/>
      <c r="F13" s="5"/>
      <c r="G13" s="5"/>
      <c r="H13" s="5"/>
      <c r="I13" s="5"/>
      <c r="J13" s="5"/>
      <c r="K13" s="5"/>
      <c r="L13" s="5"/>
      <c r="M13" s="5"/>
      <c r="N13" s="5"/>
      <c r="O13" s="5"/>
      <c r="P13" s="5"/>
      <c r="Q13" s="5"/>
      <c r="R13" s="5"/>
      <c r="S13" s="5"/>
      <c r="T13" s="5"/>
      <c r="U13" s="5"/>
      <c r="V13" s="5"/>
      <c r="W13" s="5"/>
      <c r="X13" s="5"/>
      <c r="Y13" s="5"/>
    </row>
    <row r="14">
      <c r="A14" s="5" t="str">
        <f t="shared" ref="A14:A15" si="6">A8</f>
        <v>Furniture</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f>FAR!H2</f>
        <v>475502</v>
      </c>
      <c r="U14" s="9">
        <v>0.0</v>
      </c>
      <c r="V14" s="11">
        <v>0.0</v>
      </c>
      <c r="W14" s="11">
        <v>0.0</v>
      </c>
      <c r="X14" s="11">
        <v>0.0</v>
      </c>
      <c r="Y14" s="11">
        <v>0.0</v>
      </c>
    </row>
    <row r="15">
      <c r="A15" s="5" t="str">
        <f t="shared" si="6"/>
        <v>AC</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1">
        <v>0.0</v>
      </c>
      <c r="R15" s="11">
        <f>FAR!H3</f>
        <v>45499</v>
      </c>
      <c r="S15" s="11">
        <v>0.0</v>
      </c>
      <c r="T15" s="11">
        <v>0.0</v>
      </c>
      <c r="U15" s="11">
        <v>0.0</v>
      </c>
      <c r="V15" s="11">
        <v>0.0</v>
      </c>
      <c r="W15" s="11">
        <v>0.0</v>
      </c>
      <c r="X15" s="9">
        <v>0.0</v>
      </c>
      <c r="Y15" s="11">
        <v>0.0</v>
      </c>
    </row>
    <row r="16">
      <c r="A16" s="7" t="s">
        <v>101</v>
      </c>
      <c r="B16" s="11">
        <f t="shared" ref="B16:Y16" si="7">SUM(B14:B15)</f>
        <v>0</v>
      </c>
      <c r="C16" s="11">
        <f t="shared" si="7"/>
        <v>0</v>
      </c>
      <c r="D16" s="11">
        <f t="shared" si="7"/>
        <v>0</v>
      </c>
      <c r="E16" s="11">
        <f t="shared" si="7"/>
        <v>0</v>
      </c>
      <c r="F16" s="11">
        <f t="shared" si="7"/>
        <v>0</v>
      </c>
      <c r="G16" s="11">
        <f t="shared" si="7"/>
        <v>0</v>
      </c>
      <c r="H16" s="11">
        <f t="shared" si="7"/>
        <v>0</v>
      </c>
      <c r="I16" s="11">
        <f t="shared" si="7"/>
        <v>0</v>
      </c>
      <c r="J16" s="11">
        <f t="shared" si="7"/>
        <v>0</v>
      </c>
      <c r="K16" s="11">
        <f t="shared" si="7"/>
        <v>0</v>
      </c>
      <c r="L16" s="11">
        <f t="shared" si="7"/>
        <v>0</v>
      </c>
      <c r="M16" s="11">
        <f t="shared" si="7"/>
        <v>0</v>
      </c>
      <c r="N16" s="11">
        <f t="shared" si="7"/>
        <v>0</v>
      </c>
      <c r="O16" s="11">
        <f t="shared" si="7"/>
        <v>0</v>
      </c>
      <c r="P16" s="11">
        <f t="shared" si="7"/>
        <v>0</v>
      </c>
      <c r="Q16" s="11">
        <f t="shared" si="7"/>
        <v>0</v>
      </c>
      <c r="R16" s="11">
        <f t="shared" si="7"/>
        <v>45499</v>
      </c>
      <c r="S16" s="11">
        <f t="shared" si="7"/>
        <v>0</v>
      </c>
      <c r="T16" s="11">
        <f t="shared" si="7"/>
        <v>475502</v>
      </c>
      <c r="U16" s="11">
        <f t="shared" si="7"/>
        <v>0</v>
      </c>
      <c r="V16" s="11">
        <f t="shared" si="7"/>
        <v>0</v>
      </c>
      <c r="W16" s="11">
        <f t="shared" si="7"/>
        <v>0</v>
      </c>
      <c r="X16" s="11">
        <f t="shared" si="7"/>
        <v>0</v>
      </c>
      <c r="Y16" s="11">
        <f t="shared" si="7"/>
        <v>0</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130</v>
      </c>
      <c r="B18" s="5"/>
      <c r="C18" s="5"/>
      <c r="D18" s="5"/>
      <c r="E18" s="5"/>
      <c r="F18" s="5"/>
      <c r="G18" s="5"/>
      <c r="H18" s="5"/>
      <c r="I18" s="5"/>
      <c r="J18" s="5"/>
      <c r="K18" s="5"/>
      <c r="L18" s="5"/>
      <c r="M18" s="5"/>
      <c r="N18" s="5"/>
      <c r="O18" s="5"/>
      <c r="P18" s="5"/>
      <c r="Q18" s="5"/>
      <c r="R18" s="5"/>
      <c r="S18" s="5"/>
      <c r="T18" s="5"/>
      <c r="U18" s="5"/>
      <c r="V18" s="5"/>
      <c r="W18" s="5"/>
      <c r="X18" s="5"/>
      <c r="Y18" s="5"/>
    </row>
    <row r="19">
      <c r="A19" s="5" t="str">
        <f t="shared" ref="A19:A20" si="9">A14</f>
        <v>Furniture</v>
      </c>
      <c r="B19" s="18">
        <f t="shared" ref="B19:Y19" si="8">B3+B8-B14</f>
        <v>26416.77778</v>
      </c>
      <c r="C19" s="18">
        <f t="shared" si="8"/>
        <v>52833.55556</v>
      </c>
      <c r="D19" s="18">
        <f t="shared" si="8"/>
        <v>79250.33333</v>
      </c>
      <c r="E19" s="18">
        <f t="shared" si="8"/>
        <v>105667.1111</v>
      </c>
      <c r="F19" s="18">
        <f t="shared" si="8"/>
        <v>132083.8889</v>
      </c>
      <c r="G19" s="18">
        <f t="shared" si="8"/>
        <v>158500.6667</v>
      </c>
      <c r="H19" s="18">
        <f t="shared" si="8"/>
        <v>184917.4444</v>
      </c>
      <c r="I19" s="18">
        <f t="shared" si="8"/>
        <v>211334.2222</v>
      </c>
      <c r="J19" s="18">
        <f t="shared" si="8"/>
        <v>237751</v>
      </c>
      <c r="K19" s="18">
        <f t="shared" si="8"/>
        <v>264167.7778</v>
      </c>
      <c r="L19" s="18">
        <f t="shared" si="8"/>
        <v>290584.5556</v>
      </c>
      <c r="M19" s="18">
        <f t="shared" si="8"/>
        <v>317001.3333</v>
      </c>
      <c r="N19" s="18">
        <f t="shared" si="8"/>
        <v>343418.1111</v>
      </c>
      <c r="O19" s="18">
        <f t="shared" si="8"/>
        <v>369834.8889</v>
      </c>
      <c r="P19" s="18">
        <f t="shared" si="8"/>
        <v>396251.6667</v>
      </c>
      <c r="Q19" s="18">
        <f t="shared" si="8"/>
        <v>422668.4444</v>
      </c>
      <c r="R19" s="18">
        <f t="shared" si="8"/>
        <v>449085.2222</v>
      </c>
      <c r="S19" s="18">
        <f t="shared" si="8"/>
        <v>475502</v>
      </c>
      <c r="T19" s="18">
        <f t="shared" si="8"/>
        <v>26416.77778</v>
      </c>
      <c r="U19" s="18">
        <f t="shared" si="8"/>
        <v>52833.55556</v>
      </c>
      <c r="V19" s="18">
        <f t="shared" si="8"/>
        <v>79250.33333</v>
      </c>
      <c r="W19" s="18">
        <f t="shared" si="8"/>
        <v>105667.1111</v>
      </c>
      <c r="X19" s="18">
        <f t="shared" si="8"/>
        <v>132083.8889</v>
      </c>
      <c r="Y19" s="18">
        <f t="shared" si="8"/>
        <v>158500.6667</v>
      </c>
    </row>
    <row r="20">
      <c r="A20" s="5" t="str">
        <f t="shared" si="9"/>
        <v>AC</v>
      </c>
      <c r="B20" s="18">
        <f t="shared" ref="B20:Y20" si="10">B4+B9-B15</f>
        <v>0</v>
      </c>
      <c r="C20" s="18">
        <f t="shared" si="10"/>
        <v>3033.266667</v>
      </c>
      <c r="D20" s="18">
        <f t="shared" si="10"/>
        <v>6066.533333</v>
      </c>
      <c r="E20" s="18">
        <f t="shared" si="10"/>
        <v>9099.8</v>
      </c>
      <c r="F20" s="18">
        <f t="shared" si="10"/>
        <v>12133.06667</v>
      </c>
      <c r="G20" s="18">
        <f t="shared" si="10"/>
        <v>15166.33333</v>
      </c>
      <c r="H20" s="18">
        <f t="shared" si="10"/>
        <v>18199.6</v>
      </c>
      <c r="I20" s="18">
        <f t="shared" si="10"/>
        <v>21232.86667</v>
      </c>
      <c r="J20" s="18">
        <f t="shared" si="10"/>
        <v>24266.13333</v>
      </c>
      <c r="K20" s="18">
        <f t="shared" si="10"/>
        <v>27299.4</v>
      </c>
      <c r="L20" s="18">
        <f t="shared" si="10"/>
        <v>30332.66667</v>
      </c>
      <c r="M20" s="18">
        <f t="shared" si="10"/>
        <v>33365.93333</v>
      </c>
      <c r="N20" s="18">
        <f t="shared" si="10"/>
        <v>36399.2</v>
      </c>
      <c r="O20" s="18">
        <f t="shared" si="10"/>
        <v>39432.46667</v>
      </c>
      <c r="P20" s="18">
        <f t="shared" si="10"/>
        <v>42465.73333</v>
      </c>
      <c r="Q20" s="18">
        <f t="shared" si="10"/>
        <v>45499</v>
      </c>
      <c r="R20" s="18">
        <f t="shared" si="10"/>
        <v>3033.266667</v>
      </c>
      <c r="S20" s="18">
        <f t="shared" si="10"/>
        <v>6066.533333</v>
      </c>
      <c r="T20" s="18">
        <f t="shared" si="10"/>
        <v>9099.8</v>
      </c>
      <c r="U20" s="18">
        <f t="shared" si="10"/>
        <v>12133.06667</v>
      </c>
      <c r="V20" s="18">
        <f t="shared" si="10"/>
        <v>15166.33333</v>
      </c>
      <c r="W20" s="18">
        <f t="shared" si="10"/>
        <v>18199.6</v>
      </c>
      <c r="X20" s="18">
        <f t="shared" si="10"/>
        <v>21232.86667</v>
      </c>
      <c r="Y20" s="18">
        <f t="shared" si="10"/>
        <v>24266.13333</v>
      </c>
    </row>
    <row r="21">
      <c r="A21" s="7" t="s">
        <v>101</v>
      </c>
      <c r="B21" s="18">
        <f t="shared" ref="B21:Y21" si="11">SUM(B19:B20)</f>
        <v>26416.77778</v>
      </c>
      <c r="C21" s="18">
        <f t="shared" si="11"/>
        <v>55866.82222</v>
      </c>
      <c r="D21" s="18">
        <f t="shared" si="11"/>
        <v>85316.86667</v>
      </c>
      <c r="E21" s="18">
        <f t="shared" si="11"/>
        <v>114766.9111</v>
      </c>
      <c r="F21" s="18">
        <f t="shared" si="11"/>
        <v>144216.9556</v>
      </c>
      <c r="G21" s="18">
        <f t="shared" si="11"/>
        <v>173667</v>
      </c>
      <c r="H21" s="18">
        <f t="shared" si="11"/>
        <v>203117.0444</v>
      </c>
      <c r="I21" s="18">
        <f t="shared" si="11"/>
        <v>232567.0889</v>
      </c>
      <c r="J21" s="18">
        <f t="shared" si="11"/>
        <v>262017.1333</v>
      </c>
      <c r="K21" s="18">
        <f t="shared" si="11"/>
        <v>291467.1778</v>
      </c>
      <c r="L21" s="18">
        <f t="shared" si="11"/>
        <v>320917.2222</v>
      </c>
      <c r="M21" s="18">
        <f t="shared" si="11"/>
        <v>350367.2667</v>
      </c>
      <c r="N21" s="18">
        <f t="shared" si="11"/>
        <v>379817.3111</v>
      </c>
      <c r="O21" s="18">
        <f t="shared" si="11"/>
        <v>409267.3556</v>
      </c>
      <c r="P21" s="18">
        <f t="shared" si="11"/>
        <v>438717.4</v>
      </c>
      <c r="Q21" s="18">
        <f t="shared" si="11"/>
        <v>468167.4444</v>
      </c>
      <c r="R21" s="18">
        <f t="shared" si="11"/>
        <v>452118.4889</v>
      </c>
      <c r="S21" s="18">
        <f t="shared" si="11"/>
        <v>481568.5333</v>
      </c>
      <c r="T21" s="18">
        <f t="shared" si="11"/>
        <v>35516.57778</v>
      </c>
      <c r="U21" s="18">
        <f t="shared" si="11"/>
        <v>64966.62222</v>
      </c>
      <c r="V21" s="18">
        <f t="shared" si="11"/>
        <v>94416.66667</v>
      </c>
      <c r="W21" s="18">
        <f t="shared" si="11"/>
        <v>123866.7111</v>
      </c>
      <c r="X21" s="18">
        <f t="shared" si="11"/>
        <v>153316.7556</v>
      </c>
      <c r="Y21" s="18">
        <f t="shared" si="11"/>
        <v>182766.8</v>
      </c>
    </row>
    <row r="22">
      <c r="A22" s="5"/>
      <c r="B22" s="5"/>
      <c r="C22" s="5"/>
      <c r="D22" s="5"/>
      <c r="E22" s="5"/>
      <c r="F22" s="5"/>
      <c r="G22" s="5"/>
      <c r="H22" s="5"/>
      <c r="I22" s="5"/>
      <c r="J22" s="5"/>
      <c r="K22" s="5"/>
      <c r="L22" s="5"/>
      <c r="M22" s="5"/>
      <c r="N22" s="5"/>
      <c r="O22" s="5"/>
      <c r="P22" s="5"/>
      <c r="Q22" s="5"/>
      <c r="R22" s="5"/>
      <c r="S22" s="5"/>
      <c r="T22" s="5"/>
      <c r="U22" s="5"/>
      <c r="V22" s="5"/>
      <c r="W22" s="5"/>
      <c r="X22" s="5"/>
      <c r="Y22"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5" width="9.38"/>
  </cols>
  <sheetData>
    <row r="1">
      <c r="A1" s="15"/>
      <c r="B1" s="16" t="s">
        <v>74</v>
      </c>
      <c r="C1" s="16" t="s">
        <v>75</v>
      </c>
      <c r="D1" s="16" t="s">
        <v>76</v>
      </c>
      <c r="E1" s="16" t="s">
        <v>77</v>
      </c>
      <c r="F1" s="16" t="s">
        <v>78</v>
      </c>
      <c r="G1" s="16" t="s">
        <v>79</v>
      </c>
      <c r="H1" s="16" t="s">
        <v>80</v>
      </c>
      <c r="I1" s="16" t="s">
        <v>81</v>
      </c>
      <c r="J1" s="16" t="s">
        <v>82</v>
      </c>
      <c r="K1" s="16" t="s">
        <v>83</v>
      </c>
      <c r="L1" s="16" t="s">
        <v>84</v>
      </c>
      <c r="M1" s="16" t="s">
        <v>85</v>
      </c>
      <c r="N1" s="16" t="s">
        <v>86</v>
      </c>
      <c r="O1" s="16" t="s">
        <v>87</v>
      </c>
      <c r="P1" s="16" t="s">
        <v>88</v>
      </c>
      <c r="Q1" s="16" t="s">
        <v>89</v>
      </c>
      <c r="R1" s="16" t="s">
        <v>90</v>
      </c>
      <c r="S1" s="16" t="s">
        <v>91</v>
      </c>
      <c r="T1" s="16" t="s">
        <v>92</v>
      </c>
      <c r="U1" s="16" t="s">
        <v>93</v>
      </c>
      <c r="V1" s="16" t="s">
        <v>94</v>
      </c>
      <c r="W1" s="16" t="s">
        <v>95</v>
      </c>
      <c r="X1" s="16" t="s">
        <v>96</v>
      </c>
      <c r="Y1" s="16" t="s">
        <v>97</v>
      </c>
    </row>
    <row r="2">
      <c r="A2" s="7" t="s">
        <v>133</v>
      </c>
      <c r="B2" s="5"/>
      <c r="C2" s="5"/>
      <c r="D2" s="5"/>
      <c r="E2" s="5"/>
      <c r="F2" s="5"/>
      <c r="G2" s="5"/>
      <c r="H2" s="5"/>
      <c r="I2" s="5"/>
      <c r="J2" s="5"/>
      <c r="K2" s="5"/>
      <c r="L2" s="5"/>
      <c r="M2" s="5"/>
      <c r="N2" s="5"/>
      <c r="O2" s="5"/>
      <c r="P2" s="5"/>
      <c r="Q2" s="5"/>
      <c r="R2" s="5"/>
      <c r="S2" s="5"/>
      <c r="T2" s="5"/>
      <c r="U2" s="5"/>
      <c r="V2" s="5"/>
      <c r="W2" s="5"/>
      <c r="X2" s="5"/>
      <c r="Y2" s="5"/>
    </row>
    <row r="3">
      <c r="A3" s="5" t="str">
        <f>'Sales and Costs'!A8</f>
        <v>Smartphones</v>
      </c>
      <c r="B3" s="11">
        <f>'Calcs-1'!B3*Assumptions!$C$5</f>
        <v>8876000</v>
      </c>
      <c r="C3" s="11">
        <f>'Calcs-1'!C3*Assumptions!$C$5</f>
        <v>8876000</v>
      </c>
      <c r="D3" s="11">
        <f>'Calcs-1'!D3*Assumptions!$C$5</f>
        <v>8876000</v>
      </c>
      <c r="E3" s="11">
        <f>'Calcs-1'!E3*Assumptions!$C$5</f>
        <v>8876000</v>
      </c>
      <c r="F3" s="11">
        <f>'Calcs-1'!F3*Assumptions!$C$5</f>
        <v>8876000</v>
      </c>
      <c r="G3" s="11">
        <f>'Calcs-1'!G3*Assumptions!$C$5</f>
        <v>8876000</v>
      </c>
      <c r="H3" s="11">
        <f>'Calcs-1'!H3*Assumptions!$C$5</f>
        <v>8876000</v>
      </c>
      <c r="I3" s="11">
        <f>'Calcs-1'!I3*Assumptions!$C$5</f>
        <v>8876000</v>
      </c>
      <c r="J3" s="11">
        <f>'Calcs-1'!J3*Assumptions!$C$5</f>
        <v>8876000</v>
      </c>
      <c r="K3" s="11">
        <f>'Calcs-1'!K3*Assumptions!$C$5</f>
        <v>8876000</v>
      </c>
      <c r="L3" s="11">
        <f>'Calcs-1'!L3*Assumptions!$C$5</f>
        <v>8876000</v>
      </c>
      <c r="M3" s="11">
        <f>'Calcs-1'!M3*Assumptions!$C$5</f>
        <v>8876000</v>
      </c>
      <c r="N3" s="11">
        <f>'Calcs-1'!N3*Assumptions!$C$5</f>
        <v>8876000</v>
      </c>
      <c r="O3" s="11">
        <f>'Calcs-1'!O3*Assumptions!$C$5</f>
        <v>8876000</v>
      </c>
      <c r="P3" s="11">
        <f>'Calcs-1'!P3*Assumptions!$C$5</f>
        <v>8876000</v>
      </c>
      <c r="Q3" s="11">
        <f>'Calcs-1'!Q3*Assumptions!$C$5</f>
        <v>8876000</v>
      </c>
      <c r="R3" s="11">
        <f>'Calcs-1'!R3*Assumptions!$C$5</f>
        <v>8876000</v>
      </c>
      <c r="S3" s="11">
        <f>'Calcs-1'!S3*Assumptions!$C$5</f>
        <v>8876000</v>
      </c>
      <c r="T3" s="11">
        <f>'Calcs-1'!T3*Assumptions!$C$5</f>
        <v>8876000</v>
      </c>
      <c r="U3" s="11">
        <f>'Calcs-1'!U3*Assumptions!$C$5</f>
        <v>8876000</v>
      </c>
      <c r="V3" s="11">
        <f>'Calcs-1'!V3*Assumptions!$C$5</f>
        <v>8876000</v>
      </c>
      <c r="W3" s="11">
        <f>'Calcs-1'!W3*Assumptions!$C$5</f>
        <v>8876000</v>
      </c>
      <c r="X3" s="11">
        <f>'Calcs-1'!X3*Assumptions!$C$5</f>
        <v>8876000</v>
      </c>
      <c r="Y3" s="11">
        <f>'Calcs-1'!Y3*Assumptions!$C$5</f>
        <v>8876000</v>
      </c>
    </row>
    <row r="4">
      <c r="A4" s="5" t="str">
        <f>'Sales and Costs'!A9</f>
        <v>Headphones</v>
      </c>
      <c r="B4" s="11">
        <f>'Calcs-1'!B4*Assumptions!$C$6</f>
        <v>82544</v>
      </c>
      <c r="C4" s="11">
        <f>'Calcs-1'!C4*Assumptions!$C$6</f>
        <v>82544</v>
      </c>
      <c r="D4" s="11">
        <f>'Calcs-1'!D4*Assumptions!$C$6</f>
        <v>82544</v>
      </c>
      <c r="E4" s="11">
        <f>'Calcs-1'!E4*Assumptions!$C$6</f>
        <v>82544</v>
      </c>
      <c r="F4" s="11">
        <f>'Calcs-1'!F4*Assumptions!$C$6</f>
        <v>82544</v>
      </c>
      <c r="G4" s="11">
        <f>'Calcs-1'!G4*Assumptions!$C$6</f>
        <v>82544</v>
      </c>
      <c r="H4" s="11">
        <f>'Calcs-1'!H4*Assumptions!$C$6</f>
        <v>82544</v>
      </c>
      <c r="I4" s="11">
        <f>'Calcs-1'!I4*Assumptions!$C$6</f>
        <v>82544</v>
      </c>
      <c r="J4" s="11">
        <f>'Calcs-1'!J4*Assumptions!$C$6</f>
        <v>82544</v>
      </c>
      <c r="K4" s="11">
        <f>'Calcs-1'!K4*Assumptions!$C$6</f>
        <v>82544</v>
      </c>
      <c r="L4" s="11">
        <f>'Calcs-1'!L4*Assumptions!$C$6</f>
        <v>82544</v>
      </c>
      <c r="M4" s="11">
        <f>'Calcs-1'!M4*Assumptions!$C$6</f>
        <v>82544</v>
      </c>
      <c r="N4" s="11">
        <f>'Calcs-1'!N4*Assumptions!$C$6</f>
        <v>82544</v>
      </c>
      <c r="O4" s="11">
        <f>'Calcs-1'!O4*Assumptions!$C$6</f>
        <v>82544</v>
      </c>
      <c r="P4" s="11">
        <f>'Calcs-1'!P4*Assumptions!$C$6</f>
        <v>82544</v>
      </c>
      <c r="Q4" s="11">
        <f>'Calcs-1'!Q4*Assumptions!$C$6</f>
        <v>82544</v>
      </c>
      <c r="R4" s="11">
        <f>'Calcs-1'!R4*Assumptions!$C$6</f>
        <v>82544</v>
      </c>
      <c r="S4" s="11">
        <f>'Calcs-1'!S4*Assumptions!$C$6</f>
        <v>82544</v>
      </c>
      <c r="T4" s="11">
        <f>'Calcs-1'!T4*Assumptions!$C$6</f>
        <v>82544</v>
      </c>
      <c r="U4" s="11">
        <f>'Calcs-1'!U4*Assumptions!$C$6</f>
        <v>82544</v>
      </c>
      <c r="V4" s="11">
        <f>'Calcs-1'!V4*Assumptions!$C$6</f>
        <v>82544</v>
      </c>
      <c r="W4" s="11">
        <f>'Calcs-1'!W4*Assumptions!$C$6</f>
        <v>82544</v>
      </c>
      <c r="X4" s="11">
        <f>'Calcs-1'!X4*Assumptions!$C$6</f>
        <v>82544</v>
      </c>
      <c r="Y4" s="11">
        <f>'Calcs-1'!Y4*Assumptions!$C$6</f>
        <v>82544</v>
      </c>
    </row>
    <row r="5">
      <c r="A5" s="7" t="s">
        <v>101</v>
      </c>
      <c r="B5" s="11">
        <f t="shared" ref="B5:Y5" si="1">SUM(B3:B4)</f>
        <v>8958544</v>
      </c>
      <c r="C5" s="11">
        <f t="shared" si="1"/>
        <v>8958544</v>
      </c>
      <c r="D5" s="11">
        <f t="shared" si="1"/>
        <v>8958544</v>
      </c>
      <c r="E5" s="11">
        <f t="shared" si="1"/>
        <v>8958544</v>
      </c>
      <c r="F5" s="11">
        <f t="shared" si="1"/>
        <v>8958544</v>
      </c>
      <c r="G5" s="11">
        <f t="shared" si="1"/>
        <v>8958544</v>
      </c>
      <c r="H5" s="11">
        <f t="shared" si="1"/>
        <v>8958544</v>
      </c>
      <c r="I5" s="11">
        <f t="shared" si="1"/>
        <v>8958544</v>
      </c>
      <c r="J5" s="11">
        <f t="shared" si="1"/>
        <v>8958544</v>
      </c>
      <c r="K5" s="11">
        <f t="shared" si="1"/>
        <v>8958544</v>
      </c>
      <c r="L5" s="11">
        <f t="shared" si="1"/>
        <v>8958544</v>
      </c>
      <c r="M5" s="11">
        <f t="shared" si="1"/>
        <v>8958544</v>
      </c>
      <c r="N5" s="11">
        <f t="shared" si="1"/>
        <v>8958544</v>
      </c>
      <c r="O5" s="11">
        <f t="shared" si="1"/>
        <v>8958544</v>
      </c>
      <c r="P5" s="11">
        <f t="shared" si="1"/>
        <v>8958544</v>
      </c>
      <c r="Q5" s="11">
        <f t="shared" si="1"/>
        <v>8958544</v>
      </c>
      <c r="R5" s="11">
        <f t="shared" si="1"/>
        <v>8958544</v>
      </c>
      <c r="S5" s="11">
        <f t="shared" si="1"/>
        <v>8958544</v>
      </c>
      <c r="T5" s="11">
        <f t="shared" si="1"/>
        <v>8958544</v>
      </c>
      <c r="U5" s="11">
        <f t="shared" si="1"/>
        <v>8958544</v>
      </c>
      <c r="V5" s="11">
        <f t="shared" si="1"/>
        <v>8958544</v>
      </c>
      <c r="W5" s="11">
        <f t="shared" si="1"/>
        <v>8958544</v>
      </c>
      <c r="X5" s="11">
        <f t="shared" si="1"/>
        <v>8958544</v>
      </c>
      <c r="Y5" s="11">
        <f t="shared" si="1"/>
        <v>8958544</v>
      </c>
    </row>
    <row r="6">
      <c r="A6" s="5"/>
      <c r="B6" s="5"/>
      <c r="C6" s="5"/>
      <c r="D6" s="5"/>
      <c r="E6" s="5"/>
      <c r="F6" s="5"/>
      <c r="G6" s="5"/>
      <c r="H6" s="5"/>
      <c r="I6" s="5"/>
      <c r="J6" s="5"/>
      <c r="K6" s="5"/>
      <c r="L6" s="5"/>
      <c r="M6" s="5"/>
      <c r="N6" s="5"/>
      <c r="O6" s="5"/>
      <c r="P6" s="5"/>
      <c r="Q6" s="5"/>
      <c r="R6" s="5"/>
      <c r="S6" s="5"/>
      <c r="T6" s="5"/>
      <c r="U6" s="5"/>
      <c r="V6" s="5"/>
      <c r="W6" s="5"/>
      <c r="X6" s="5"/>
      <c r="Y6" s="5"/>
    </row>
    <row r="7">
      <c r="A7" s="7" t="s">
        <v>134</v>
      </c>
      <c r="B7" s="5"/>
      <c r="C7" s="5"/>
      <c r="D7" s="5"/>
      <c r="E7" s="5"/>
      <c r="F7" s="5"/>
      <c r="G7" s="5"/>
      <c r="H7" s="5"/>
      <c r="I7" s="5"/>
      <c r="J7" s="5"/>
      <c r="K7" s="5"/>
      <c r="L7" s="5"/>
      <c r="M7" s="5"/>
      <c r="N7" s="5"/>
      <c r="O7" s="5"/>
      <c r="P7" s="5"/>
      <c r="Q7" s="5"/>
      <c r="R7" s="5"/>
      <c r="S7" s="5"/>
      <c r="T7" s="5"/>
      <c r="U7" s="5"/>
      <c r="V7" s="5"/>
      <c r="W7" s="5"/>
      <c r="X7" s="5"/>
      <c r="Y7" s="5"/>
    </row>
    <row r="8">
      <c r="A8" s="5" t="str">
        <f t="shared" ref="A8:A9" si="3">A3</f>
        <v>Smartphones</v>
      </c>
      <c r="B8" s="11">
        <v>0.0</v>
      </c>
      <c r="C8" s="11">
        <f t="shared" ref="C8:Y8" si="2">B3</f>
        <v>8876000</v>
      </c>
      <c r="D8" s="11">
        <f t="shared" si="2"/>
        <v>8876000</v>
      </c>
      <c r="E8" s="11">
        <f t="shared" si="2"/>
        <v>8876000</v>
      </c>
      <c r="F8" s="11">
        <f t="shared" si="2"/>
        <v>8876000</v>
      </c>
      <c r="G8" s="11">
        <f t="shared" si="2"/>
        <v>8876000</v>
      </c>
      <c r="H8" s="11">
        <f t="shared" si="2"/>
        <v>8876000</v>
      </c>
      <c r="I8" s="11">
        <f t="shared" si="2"/>
        <v>8876000</v>
      </c>
      <c r="J8" s="11">
        <f t="shared" si="2"/>
        <v>8876000</v>
      </c>
      <c r="K8" s="11">
        <f t="shared" si="2"/>
        <v>8876000</v>
      </c>
      <c r="L8" s="11">
        <f t="shared" si="2"/>
        <v>8876000</v>
      </c>
      <c r="M8" s="11">
        <f t="shared" si="2"/>
        <v>8876000</v>
      </c>
      <c r="N8" s="11">
        <f t="shared" si="2"/>
        <v>8876000</v>
      </c>
      <c r="O8" s="11">
        <f t="shared" si="2"/>
        <v>8876000</v>
      </c>
      <c r="P8" s="11">
        <f t="shared" si="2"/>
        <v>8876000</v>
      </c>
      <c r="Q8" s="11">
        <f t="shared" si="2"/>
        <v>8876000</v>
      </c>
      <c r="R8" s="11">
        <f t="shared" si="2"/>
        <v>8876000</v>
      </c>
      <c r="S8" s="11">
        <f t="shared" si="2"/>
        <v>8876000</v>
      </c>
      <c r="T8" s="11">
        <f t="shared" si="2"/>
        <v>8876000</v>
      </c>
      <c r="U8" s="11">
        <f t="shared" si="2"/>
        <v>8876000</v>
      </c>
      <c r="V8" s="11">
        <f t="shared" si="2"/>
        <v>8876000</v>
      </c>
      <c r="W8" s="11">
        <f t="shared" si="2"/>
        <v>8876000</v>
      </c>
      <c r="X8" s="11">
        <f t="shared" si="2"/>
        <v>8876000</v>
      </c>
      <c r="Y8" s="11">
        <f t="shared" si="2"/>
        <v>8876000</v>
      </c>
    </row>
    <row r="9">
      <c r="A9" s="5" t="str">
        <f t="shared" si="3"/>
        <v>Headphones</v>
      </c>
      <c r="B9" s="11">
        <v>0.0</v>
      </c>
      <c r="C9" s="11">
        <f t="shared" ref="C9:Y9" si="4">B4</f>
        <v>82544</v>
      </c>
      <c r="D9" s="11">
        <f t="shared" si="4"/>
        <v>82544</v>
      </c>
      <c r="E9" s="11">
        <f t="shared" si="4"/>
        <v>82544</v>
      </c>
      <c r="F9" s="11">
        <f t="shared" si="4"/>
        <v>82544</v>
      </c>
      <c r="G9" s="11">
        <f t="shared" si="4"/>
        <v>82544</v>
      </c>
      <c r="H9" s="11">
        <f t="shared" si="4"/>
        <v>82544</v>
      </c>
      <c r="I9" s="11">
        <f t="shared" si="4"/>
        <v>82544</v>
      </c>
      <c r="J9" s="11">
        <f t="shared" si="4"/>
        <v>82544</v>
      </c>
      <c r="K9" s="11">
        <f t="shared" si="4"/>
        <v>82544</v>
      </c>
      <c r="L9" s="11">
        <f t="shared" si="4"/>
        <v>82544</v>
      </c>
      <c r="M9" s="11">
        <f t="shared" si="4"/>
        <v>82544</v>
      </c>
      <c r="N9" s="11">
        <f t="shared" si="4"/>
        <v>82544</v>
      </c>
      <c r="O9" s="11">
        <f t="shared" si="4"/>
        <v>82544</v>
      </c>
      <c r="P9" s="11">
        <f t="shared" si="4"/>
        <v>82544</v>
      </c>
      <c r="Q9" s="11">
        <f t="shared" si="4"/>
        <v>82544</v>
      </c>
      <c r="R9" s="11">
        <f t="shared" si="4"/>
        <v>82544</v>
      </c>
      <c r="S9" s="11">
        <f t="shared" si="4"/>
        <v>82544</v>
      </c>
      <c r="T9" s="11">
        <f t="shared" si="4"/>
        <v>82544</v>
      </c>
      <c r="U9" s="11">
        <f t="shared" si="4"/>
        <v>82544</v>
      </c>
      <c r="V9" s="11">
        <f t="shared" si="4"/>
        <v>82544</v>
      </c>
      <c r="W9" s="11">
        <f t="shared" si="4"/>
        <v>82544</v>
      </c>
      <c r="X9" s="11">
        <f t="shared" si="4"/>
        <v>82544</v>
      </c>
      <c r="Y9" s="11">
        <f t="shared" si="4"/>
        <v>82544</v>
      </c>
    </row>
    <row r="10">
      <c r="A10" s="7" t="s">
        <v>101</v>
      </c>
      <c r="B10" s="11">
        <f t="shared" ref="B10:Y10" si="5">SUM(B8:B9)</f>
        <v>0</v>
      </c>
      <c r="C10" s="11">
        <f t="shared" si="5"/>
        <v>8958544</v>
      </c>
      <c r="D10" s="11">
        <f t="shared" si="5"/>
        <v>8958544</v>
      </c>
      <c r="E10" s="11">
        <f t="shared" si="5"/>
        <v>8958544</v>
      </c>
      <c r="F10" s="11">
        <f t="shared" si="5"/>
        <v>8958544</v>
      </c>
      <c r="G10" s="11">
        <f t="shared" si="5"/>
        <v>8958544</v>
      </c>
      <c r="H10" s="11">
        <f t="shared" si="5"/>
        <v>8958544</v>
      </c>
      <c r="I10" s="11">
        <f t="shared" si="5"/>
        <v>8958544</v>
      </c>
      <c r="J10" s="11">
        <f t="shared" si="5"/>
        <v>8958544</v>
      </c>
      <c r="K10" s="11">
        <f t="shared" si="5"/>
        <v>8958544</v>
      </c>
      <c r="L10" s="11">
        <f t="shared" si="5"/>
        <v>8958544</v>
      </c>
      <c r="M10" s="11">
        <f t="shared" si="5"/>
        <v>8958544</v>
      </c>
      <c r="N10" s="11">
        <f t="shared" si="5"/>
        <v>8958544</v>
      </c>
      <c r="O10" s="11">
        <f t="shared" si="5"/>
        <v>8958544</v>
      </c>
      <c r="P10" s="11">
        <f t="shared" si="5"/>
        <v>8958544</v>
      </c>
      <c r="Q10" s="11">
        <f t="shared" si="5"/>
        <v>8958544</v>
      </c>
      <c r="R10" s="11">
        <f t="shared" si="5"/>
        <v>8958544</v>
      </c>
      <c r="S10" s="11">
        <f t="shared" si="5"/>
        <v>8958544</v>
      </c>
      <c r="T10" s="11">
        <f t="shared" si="5"/>
        <v>8958544</v>
      </c>
      <c r="U10" s="11">
        <f t="shared" si="5"/>
        <v>8958544</v>
      </c>
      <c r="V10" s="11">
        <f t="shared" si="5"/>
        <v>8958544</v>
      </c>
      <c r="W10" s="11">
        <f t="shared" si="5"/>
        <v>8958544</v>
      </c>
      <c r="X10" s="11">
        <f t="shared" si="5"/>
        <v>8958544</v>
      </c>
      <c r="Y10" s="11">
        <f t="shared" si="5"/>
        <v>8958544</v>
      </c>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7" t="s">
        <v>135</v>
      </c>
      <c r="B12" s="5"/>
      <c r="C12" s="5"/>
      <c r="D12" s="5"/>
      <c r="E12" s="5"/>
      <c r="F12" s="5"/>
      <c r="G12" s="5"/>
      <c r="H12" s="5"/>
      <c r="I12" s="5"/>
      <c r="J12" s="5"/>
      <c r="K12" s="5"/>
      <c r="L12" s="5"/>
      <c r="M12" s="5"/>
      <c r="N12" s="5"/>
      <c r="O12" s="5"/>
      <c r="P12" s="5"/>
      <c r="Q12" s="5"/>
      <c r="R12" s="5"/>
      <c r="S12" s="5"/>
      <c r="T12" s="5"/>
      <c r="U12" s="5"/>
      <c r="V12" s="5"/>
      <c r="W12" s="5"/>
      <c r="X12" s="5"/>
      <c r="Y12" s="5"/>
    </row>
    <row r="13">
      <c r="A13" s="5" t="str">
        <f t="shared" ref="A13:A14" si="7">A8</f>
        <v>Smartphones</v>
      </c>
      <c r="B13" s="11">
        <f t="shared" ref="B13:B14" si="8">B3-B8</f>
        <v>8876000</v>
      </c>
      <c r="C13" s="11">
        <f t="shared" ref="C13:Y13" si="6">B13+C3-C8</f>
        <v>8876000</v>
      </c>
      <c r="D13" s="11">
        <f t="shared" si="6"/>
        <v>8876000</v>
      </c>
      <c r="E13" s="11">
        <f t="shared" si="6"/>
        <v>8876000</v>
      </c>
      <c r="F13" s="11">
        <f t="shared" si="6"/>
        <v>8876000</v>
      </c>
      <c r="G13" s="11">
        <f t="shared" si="6"/>
        <v>8876000</v>
      </c>
      <c r="H13" s="11">
        <f t="shared" si="6"/>
        <v>8876000</v>
      </c>
      <c r="I13" s="11">
        <f t="shared" si="6"/>
        <v>8876000</v>
      </c>
      <c r="J13" s="11">
        <f t="shared" si="6"/>
        <v>8876000</v>
      </c>
      <c r="K13" s="11">
        <f t="shared" si="6"/>
        <v>8876000</v>
      </c>
      <c r="L13" s="11">
        <f t="shared" si="6"/>
        <v>8876000</v>
      </c>
      <c r="M13" s="11">
        <f t="shared" si="6"/>
        <v>8876000</v>
      </c>
      <c r="N13" s="11">
        <f t="shared" si="6"/>
        <v>8876000</v>
      </c>
      <c r="O13" s="11">
        <f t="shared" si="6"/>
        <v>8876000</v>
      </c>
      <c r="P13" s="11">
        <f t="shared" si="6"/>
        <v>8876000</v>
      </c>
      <c r="Q13" s="11">
        <f t="shared" si="6"/>
        <v>8876000</v>
      </c>
      <c r="R13" s="11">
        <f t="shared" si="6"/>
        <v>8876000</v>
      </c>
      <c r="S13" s="11">
        <f t="shared" si="6"/>
        <v>8876000</v>
      </c>
      <c r="T13" s="11">
        <f t="shared" si="6"/>
        <v>8876000</v>
      </c>
      <c r="U13" s="11">
        <f t="shared" si="6"/>
        <v>8876000</v>
      </c>
      <c r="V13" s="11">
        <f t="shared" si="6"/>
        <v>8876000</v>
      </c>
      <c r="W13" s="11">
        <f t="shared" si="6"/>
        <v>8876000</v>
      </c>
      <c r="X13" s="11">
        <f t="shared" si="6"/>
        <v>8876000</v>
      </c>
      <c r="Y13" s="11">
        <f t="shared" si="6"/>
        <v>8876000</v>
      </c>
    </row>
    <row r="14">
      <c r="A14" s="5" t="str">
        <f t="shared" si="7"/>
        <v>Headphones</v>
      </c>
      <c r="B14" s="11">
        <f t="shared" si="8"/>
        <v>82544</v>
      </c>
      <c r="C14" s="11">
        <f t="shared" ref="C14:Y14" si="9">B14+C4-C9</f>
        <v>82544</v>
      </c>
      <c r="D14" s="11">
        <f t="shared" si="9"/>
        <v>82544</v>
      </c>
      <c r="E14" s="11">
        <f t="shared" si="9"/>
        <v>82544</v>
      </c>
      <c r="F14" s="11">
        <f t="shared" si="9"/>
        <v>82544</v>
      </c>
      <c r="G14" s="11">
        <f t="shared" si="9"/>
        <v>82544</v>
      </c>
      <c r="H14" s="11">
        <f t="shared" si="9"/>
        <v>82544</v>
      </c>
      <c r="I14" s="11">
        <f t="shared" si="9"/>
        <v>82544</v>
      </c>
      <c r="J14" s="11">
        <f t="shared" si="9"/>
        <v>82544</v>
      </c>
      <c r="K14" s="11">
        <f t="shared" si="9"/>
        <v>82544</v>
      </c>
      <c r="L14" s="11">
        <f t="shared" si="9"/>
        <v>82544</v>
      </c>
      <c r="M14" s="11">
        <f t="shared" si="9"/>
        <v>82544</v>
      </c>
      <c r="N14" s="11">
        <f t="shared" si="9"/>
        <v>82544</v>
      </c>
      <c r="O14" s="11">
        <f t="shared" si="9"/>
        <v>82544</v>
      </c>
      <c r="P14" s="11">
        <f t="shared" si="9"/>
        <v>82544</v>
      </c>
      <c r="Q14" s="11">
        <f t="shared" si="9"/>
        <v>82544</v>
      </c>
      <c r="R14" s="11">
        <f t="shared" si="9"/>
        <v>82544</v>
      </c>
      <c r="S14" s="11">
        <f t="shared" si="9"/>
        <v>82544</v>
      </c>
      <c r="T14" s="11">
        <f t="shared" si="9"/>
        <v>82544</v>
      </c>
      <c r="U14" s="11">
        <f t="shared" si="9"/>
        <v>82544</v>
      </c>
      <c r="V14" s="11">
        <f t="shared" si="9"/>
        <v>82544</v>
      </c>
      <c r="W14" s="11">
        <f t="shared" si="9"/>
        <v>82544</v>
      </c>
      <c r="X14" s="11">
        <f t="shared" si="9"/>
        <v>82544</v>
      </c>
      <c r="Y14" s="11">
        <f t="shared" si="9"/>
        <v>82544</v>
      </c>
    </row>
    <row r="15">
      <c r="A15" s="7" t="s">
        <v>101</v>
      </c>
      <c r="B15" s="11">
        <f t="shared" ref="B15:Y15" si="10">SUM(B13:B14)</f>
        <v>8958544</v>
      </c>
      <c r="C15" s="11">
        <f t="shared" si="10"/>
        <v>8958544</v>
      </c>
      <c r="D15" s="11">
        <f t="shared" si="10"/>
        <v>8958544</v>
      </c>
      <c r="E15" s="11">
        <f t="shared" si="10"/>
        <v>8958544</v>
      </c>
      <c r="F15" s="11">
        <f t="shared" si="10"/>
        <v>8958544</v>
      </c>
      <c r="G15" s="11">
        <f t="shared" si="10"/>
        <v>8958544</v>
      </c>
      <c r="H15" s="11">
        <f t="shared" si="10"/>
        <v>8958544</v>
      </c>
      <c r="I15" s="11">
        <f t="shared" si="10"/>
        <v>8958544</v>
      </c>
      <c r="J15" s="11">
        <f t="shared" si="10"/>
        <v>8958544</v>
      </c>
      <c r="K15" s="11">
        <f t="shared" si="10"/>
        <v>8958544</v>
      </c>
      <c r="L15" s="11">
        <f t="shared" si="10"/>
        <v>8958544</v>
      </c>
      <c r="M15" s="11">
        <f t="shared" si="10"/>
        <v>8958544</v>
      </c>
      <c r="N15" s="11">
        <f t="shared" si="10"/>
        <v>8958544</v>
      </c>
      <c r="O15" s="11">
        <f t="shared" si="10"/>
        <v>8958544</v>
      </c>
      <c r="P15" s="11">
        <f t="shared" si="10"/>
        <v>8958544</v>
      </c>
      <c r="Q15" s="11">
        <f t="shared" si="10"/>
        <v>8958544</v>
      </c>
      <c r="R15" s="11">
        <f t="shared" si="10"/>
        <v>8958544</v>
      </c>
      <c r="S15" s="11">
        <f t="shared" si="10"/>
        <v>8958544</v>
      </c>
      <c r="T15" s="11">
        <f t="shared" si="10"/>
        <v>8958544</v>
      </c>
      <c r="U15" s="11">
        <f t="shared" si="10"/>
        <v>8958544</v>
      </c>
      <c r="V15" s="11">
        <f t="shared" si="10"/>
        <v>8958544</v>
      </c>
      <c r="W15" s="11">
        <f t="shared" si="10"/>
        <v>8958544</v>
      </c>
      <c r="X15" s="11">
        <f t="shared" si="10"/>
        <v>8958544</v>
      </c>
      <c r="Y15" s="11">
        <f t="shared" si="10"/>
        <v>8958544</v>
      </c>
    </row>
  </sheetData>
  <drawing r:id="rId1"/>
</worksheet>
</file>