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fixed asset balances" sheetId="4" r:id="rId7"/>
    <sheet state="visible" name="depriciation" sheetId="5" r:id="rId8"/>
    <sheet state="visible" name="cals 1" sheetId="6" r:id="rId9"/>
    <sheet state="visible" name="sales costs" sheetId="7" r:id="rId10"/>
    <sheet state="visible" name="purchases" sheetId="8" r:id="rId11"/>
    <sheet state="visible" name="stocks" sheetId="9" r:id="rId12"/>
    <sheet state="visible" name="collection" sheetId="10" r:id="rId13"/>
    <sheet state="visible" name="cash" sheetId="11" r:id="rId14"/>
    <sheet state="visible" name="balances" sheetId="12" r:id="rId15"/>
  </sheets>
  <definedNames/>
  <calcPr/>
</workbook>
</file>

<file path=xl/sharedStrings.xml><?xml version="1.0" encoding="utf-8"?>
<sst xmlns="http://schemas.openxmlformats.org/spreadsheetml/2006/main" count="533" uniqueCount="148">
  <si>
    <t>Description</t>
  </si>
  <si>
    <t>Mobile Planet sells Samsung, Xiaomi, Nokia and OPPO. They bought 1 Samsung at Rs 25000, Xiaomi at Rs 20000, Nokia at Rs 15000 and OPPO at Rs 22000. They sold 1 Samsung at Rs 30000, Xiaomi at Rs 24000, Nokia at Rs 18000 and OPPO at Rs 28000.</t>
  </si>
  <si>
    <t>Every month they purchase 400 Samsung, 500 Xiaomi, 350 Nokia and 450 OPPO. They sold 375 Samsung, 450 Xiaomi, 300 Nokia and 425 OPPO every month. The company purchases all its product in cash.</t>
  </si>
  <si>
    <t>Rent was Rs 15000 per month and Electricity expenses were Rs 10000 per month. They also employ a salaried person and salary was Rs. 18000.</t>
  </si>
  <si>
    <t>The company has purchased Furniture (F001RE) for Rs 60000 which has a life of 20 months and one Curtain (CUR200) for Rs 3500 which has a life of 15 months in month 1. It also purchases one Curtain (CUR200) for Rs 3500 which has a life of 15 months in month 2.</t>
  </si>
  <si>
    <t>It also purchased an AC (CA001) for Rs. 40000 in month 3 which has a life of 12 months.</t>
  </si>
  <si>
    <t>The company has purchased a delivery van (VA500N) in month 6 for Rs 375000 which has a life of 17 months.</t>
  </si>
  <si>
    <t>The company has purchased one more same curtain (CUR200) for Rs. 4200 in the month 15 which has a life of 15 months. The company has purchased one Computer (CR444) for Rs. 25000 in the month 15 which has a life of 20 months.</t>
  </si>
  <si>
    <t>The company has again purchased Furniture (F001RE) for Rs. 75000 which has a life of 20 months and one AC (CA001) for Rs. 40000 which has a life of 12 months in Month 18.</t>
  </si>
  <si>
    <t>It purchases all its fixed assets in the starting of the month.</t>
  </si>
  <si>
    <t>30% of the company's sales is to Office customers who pays the company after 1 month.</t>
  </si>
  <si>
    <t>10% of the company's sales is to College customers who pays the company after 3 months.</t>
  </si>
  <si>
    <t>60% of the company's sales is to customer visiting the store and they pay in cash.</t>
  </si>
  <si>
    <t>Complete the model to 24 months.</t>
  </si>
  <si>
    <t>Purchase</t>
  </si>
  <si>
    <t>purchase qty</t>
  </si>
  <si>
    <t>purchase price</t>
  </si>
  <si>
    <t>payments</t>
  </si>
  <si>
    <t>sam</t>
  </si>
  <si>
    <t>cash</t>
  </si>
  <si>
    <t>xia</t>
  </si>
  <si>
    <t>nokia</t>
  </si>
  <si>
    <t>oppo</t>
  </si>
  <si>
    <t>Sales</t>
  </si>
  <si>
    <t>sales qty</t>
  </si>
  <si>
    <t>selling price</t>
  </si>
  <si>
    <t>other costs</t>
  </si>
  <si>
    <t>rent</t>
  </si>
  <si>
    <t>elec</t>
  </si>
  <si>
    <t>salaries</t>
  </si>
  <si>
    <t>sales to parties</t>
  </si>
  <si>
    <t>office</t>
  </si>
  <si>
    <t>months</t>
  </si>
  <si>
    <t>college</t>
  </si>
  <si>
    <t>walkin</t>
  </si>
  <si>
    <t>Item Code</t>
  </si>
  <si>
    <t>Item Type</t>
  </si>
  <si>
    <t>Item Detailes</t>
  </si>
  <si>
    <t>Month of Purchase</t>
  </si>
  <si>
    <t>Purchase Amount</t>
  </si>
  <si>
    <t>Life of Assets(in Months)</t>
  </si>
  <si>
    <t>Disposal of Month</t>
  </si>
  <si>
    <t>Accumiliated Depreciation for Disposals</t>
  </si>
  <si>
    <t>FAS001</t>
  </si>
  <si>
    <t>fur</t>
  </si>
  <si>
    <t>F001RE</t>
  </si>
  <si>
    <t>FAS002</t>
  </si>
  <si>
    <t>cur</t>
  </si>
  <si>
    <t>CUR200</t>
  </si>
  <si>
    <t>FAS003</t>
  </si>
  <si>
    <t>FAS004</t>
  </si>
  <si>
    <t>ac</t>
  </si>
  <si>
    <t>CA001</t>
  </si>
  <si>
    <t>FAS005</t>
  </si>
  <si>
    <t>van</t>
  </si>
  <si>
    <t>VA500N</t>
  </si>
  <si>
    <t>FAS006</t>
  </si>
  <si>
    <t>Cur200</t>
  </si>
  <si>
    <t>FAS007</t>
  </si>
  <si>
    <t>comp</t>
  </si>
  <si>
    <t>CR444</t>
  </si>
  <si>
    <t>FAS008</t>
  </si>
  <si>
    <t>FAS009</t>
  </si>
  <si>
    <t>ca001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</si>
  <si>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</si>
  <si>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</si>
  <si>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</si>
  <si>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</si>
  <si>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</si>
  <si>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</si>
  <si>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</si>
  <si>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</si>
  <si>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</si>
  <si>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</si>
  <si>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</si>
  <si>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</si>
  <si>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</si>
  <si>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</si>
  <si>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</si>
  <si>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</si>
  <si>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</si>
  <si>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</si>
  <si>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</si>
  <si>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</si>
  <si>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</si>
  <si>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</si>
  <si>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</si>
  <si>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</si>
  <si>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t>
  </si>
  <si>
    <t>total</t>
  </si>
  <si>
    <t>purchases</t>
  </si>
  <si>
    <t>disposal of asset</t>
  </si>
  <si>
    <t>closing bal</t>
  </si>
  <si>
    <t>m25</t>
  </si>
  <si>
    <t>m26</t>
  </si>
  <si>
    <t>m27</t>
  </si>
  <si>
    <t>m28</t>
  </si>
  <si>
    <t>m29</t>
  </si>
  <si>
    <t>m30</t>
  </si>
  <si>
    <t>m31</t>
  </si>
  <si>
    <t>m32</t>
  </si>
  <si>
    <t>m33</t>
  </si>
  <si>
    <t>m34</t>
  </si>
  <si>
    <t>m35</t>
  </si>
  <si>
    <t>m36</t>
  </si>
  <si>
    <t>depriciation for month</t>
  </si>
  <si>
    <t>accumulated depreciation on disposal</t>
  </si>
  <si>
    <t>sales in rs</t>
  </si>
  <si>
    <t>total sales</t>
  </si>
  <si>
    <t>cost of goods sold</t>
  </si>
  <si>
    <t>total cost of goods sold</t>
  </si>
  <si>
    <t>depreciation</t>
  </si>
  <si>
    <t>total cost</t>
  </si>
  <si>
    <t>profit</t>
  </si>
  <si>
    <t>purchases in rs</t>
  </si>
  <si>
    <t>opening stock</t>
  </si>
  <si>
    <t>change in stock</t>
  </si>
  <si>
    <t>closing stock</t>
  </si>
  <si>
    <t>closing stock in rs</t>
  </si>
  <si>
    <t>total closing stock</t>
  </si>
  <si>
    <t>sales to diff parties</t>
  </si>
  <si>
    <t>payment collection</t>
  </si>
  <si>
    <t>payment outstanding for collection</t>
  </si>
  <si>
    <t>cash inflow</t>
  </si>
  <si>
    <t>cash collected from sales</t>
  </si>
  <si>
    <t>total inflow</t>
  </si>
  <si>
    <t>cash outflow</t>
  </si>
  <si>
    <t>cash paid for purchases</t>
  </si>
  <si>
    <t>cash paid for other costs</t>
  </si>
  <si>
    <t>payment for fixed asset</t>
  </si>
  <si>
    <t>total outflow</t>
  </si>
  <si>
    <t>net cash for month</t>
  </si>
  <si>
    <t>opening cash</t>
  </si>
  <si>
    <t>closing cash</t>
  </si>
  <si>
    <t>Assets</t>
  </si>
  <si>
    <t>cash in hand</t>
  </si>
  <si>
    <t>stock</t>
  </si>
  <si>
    <t>fixed asset</t>
  </si>
  <si>
    <t>payment to be collected</t>
  </si>
  <si>
    <t>Total assets TA</t>
  </si>
  <si>
    <t>liabilities</t>
  </si>
  <si>
    <t>payment outstanding for purchases</t>
  </si>
  <si>
    <t>total liabilities TL</t>
  </si>
  <si>
    <t>difference 1 (TA-TL)</t>
  </si>
  <si>
    <t>opening profit</t>
  </si>
  <si>
    <t>profit for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</si>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</sst>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color theme="1"/>
      <name val="Arial"/>
    </font>
    <font>
      <sz val="12.0"/>
      <color theme="1"/>
      <name val="Arial"/>
    </font>
    <font>
      <b/>
      <color theme="1"/>
      <name val="Arial"/>
      <scheme val="minor"/>
    </font>
    <font>
      <color theme="1"/>
      <name val="Arial"/>
      <scheme val="minor"/>
    </font>
    <font>
      <b/>
      <color theme="1"/>
      <name val="Arial"/>
    </font>
  </fonts>
  <fills count="6">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
      <patternFill patternType="solid">
        <fgColor rgb="FFFAF9F9"/>
        <bgColor rgb="FFFAF9F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shrinkToFit="0" vertical="bottom" wrapText="1"/>
    </xf>
    <xf borderId="0" fillId="2" fontId="3" numFmtId="0" xfId="0" applyAlignment="1" applyFill="1" applyFont="1">
      <alignment shrinkToFit="0" vertical="bottom" wrapText="1"/>
    </xf>
    <xf borderId="0" fillId="2" fontId="3" numFmtId="0" xfId="0" applyAlignment="1" applyFont="1">
      <alignment vertical="bottom"/>
    </xf>
    <xf borderId="0" fillId="0" fontId="4" numFmtId="0" xfId="0" applyAlignment="1" applyFont="1">
      <alignment readingOrder="0"/>
    </xf>
    <xf borderId="0" fillId="0" fontId="5" numFmtId="0" xfId="0" applyAlignment="1" applyFont="1">
      <alignment readingOrder="0"/>
    </xf>
    <xf borderId="0" fillId="0" fontId="5" numFmtId="9" xfId="0" applyAlignment="1" applyFont="1" applyNumberFormat="1">
      <alignment readingOrder="0"/>
    </xf>
    <xf borderId="0" fillId="3" fontId="6" numFmtId="0" xfId="0" applyAlignment="1" applyFill="1" applyFont="1">
      <alignment shrinkToFit="0" vertical="bottom" wrapText="1"/>
    </xf>
    <xf borderId="0" fillId="0" fontId="5" numFmtId="0" xfId="0" applyFont="1"/>
    <xf borderId="0" fillId="4" fontId="5" numFmtId="0" xfId="0" applyAlignment="1" applyFill="1" applyFont="1">
      <alignment readingOrder="0"/>
    </xf>
    <xf borderId="0" fillId="0" fontId="5" numFmtId="2" xfId="0" applyAlignment="1" applyFont="1" applyNumberFormat="1">
      <alignment readingOrder="0"/>
    </xf>
    <xf borderId="0" fillId="0" fontId="5" numFmtId="2" xfId="0" applyFont="1" applyNumberFormat="1"/>
    <xf borderId="0" fillId="0" fontId="5" numFmtId="1" xfId="0" applyAlignment="1" applyFont="1" applyNumberFormat="1">
      <alignment readingOrder="0"/>
    </xf>
    <xf borderId="0" fillId="0" fontId="5" numFmtId="1" xfId="0" applyFont="1" applyNumberFormat="1"/>
    <xf borderId="0" fillId="0" fontId="6" numFmtId="0" xfId="0" applyAlignment="1" applyFont="1">
      <alignment vertical="bottom"/>
    </xf>
    <xf borderId="0" fillId="0" fontId="6" numFmtId="0" xfId="0" applyAlignment="1" applyFont="1">
      <alignment readingOrder="0" vertical="bottom"/>
    </xf>
    <xf borderId="0" fillId="0" fontId="2" numFmtId="0" xfId="0" applyAlignment="1" applyFont="1">
      <alignment readingOrder="0" vertical="bottom"/>
    </xf>
    <xf borderId="0" fillId="2" fontId="5" numFmtId="0" xfId="0" applyAlignment="1" applyFont="1">
      <alignment readingOrder="0"/>
    </xf>
    <xf borderId="0" fillId="5"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2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t="s">
        <v>3</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3" t="s">
        <v>4</v>
      </c>
      <c r="B6" s="2"/>
      <c r="C6" s="2"/>
      <c r="D6" s="2"/>
      <c r="E6" s="2"/>
      <c r="F6" s="2"/>
      <c r="G6" s="2"/>
      <c r="H6" s="2"/>
      <c r="I6" s="2"/>
      <c r="J6" s="2"/>
      <c r="K6" s="2"/>
      <c r="L6" s="2"/>
      <c r="M6" s="2"/>
      <c r="N6" s="2"/>
      <c r="O6" s="2"/>
      <c r="P6" s="2"/>
      <c r="Q6" s="2"/>
      <c r="R6" s="2"/>
      <c r="S6" s="2"/>
      <c r="T6" s="2"/>
      <c r="U6" s="2"/>
      <c r="V6" s="2"/>
      <c r="W6" s="2"/>
      <c r="X6" s="2"/>
      <c r="Y6" s="2"/>
      <c r="Z6" s="2"/>
    </row>
    <row r="7">
      <c r="A7" s="4" t="s">
        <v>5</v>
      </c>
      <c r="B7" s="2"/>
      <c r="C7" s="2"/>
      <c r="D7" s="2"/>
      <c r="E7" s="2"/>
      <c r="F7" s="2"/>
      <c r="G7" s="2"/>
      <c r="H7" s="2"/>
      <c r="I7" s="2"/>
      <c r="J7" s="2"/>
      <c r="K7" s="2"/>
      <c r="L7" s="2"/>
      <c r="M7" s="2"/>
      <c r="N7" s="2"/>
      <c r="O7" s="2"/>
      <c r="P7" s="2"/>
      <c r="Q7" s="2"/>
      <c r="R7" s="2"/>
      <c r="S7" s="2"/>
      <c r="T7" s="2"/>
      <c r="U7" s="2"/>
      <c r="V7" s="2"/>
      <c r="W7" s="2"/>
      <c r="X7" s="2"/>
      <c r="Y7" s="2"/>
      <c r="Z7" s="2"/>
    </row>
    <row r="8">
      <c r="A8" s="3" t="s">
        <v>6</v>
      </c>
      <c r="B8" s="2"/>
      <c r="C8" s="2"/>
      <c r="D8" s="2"/>
      <c r="E8" s="2"/>
      <c r="F8" s="2"/>
      <c r="G8" s="2"/>
      <c r="H8" s="2"/>
      <c r="I8" s="2"/>
      <c r="J8" s="2"/>
      <c r="K8" s="2"/>
      <c r="L8" s="2"/>
      <c r="M8" s="2"/>
      <c r="N8" s="2"/>
      <c r="O8" s="2"/>
      <c r="P8" s="2"/>
      <c r="Q8" s="2"/>
      <c r="R8" s="2"/>
      <c r="S8" s="2"/>
      <c r="T8" s="2"/>
      <c r="U8" s="2"/>
      <c r="V8" s="2"/>
      <c r="W8" s="2"/>
      <c r="X8" s="2"/>
      <c r="Y8" s="2"/>
      <c r="Z8" s="2"/>
    </row>
    <row r="9">
      <c r="A9" s="3" t="s">
        <v>7</v>
      </c>
      <c r="B9" s="2"/>
      <c r="C9" s="2"/>
      <c r="D9" s="2"/>
      <c r="E9" s="2"/>
      <c r="F9" s="2"/>
      <c r="G9" s="2"/>
      <c r="H9" s="2"/>
      <c r="I9" s="2"/>
      <c r="J9" s="2"/>
      <c r="K9" s="2"/>
      <c r="L9" s="2"/>
      <c r="M9" s="2"/>
      <c r="N9" s="2"/>
      <c r="O9" s="2"/>
      <c r="P9" s="2"/>
      <c r="Q9" s="2"/>
      <c r="R9" s="2"/>
      <c r="S9" s="2"/>
      <c r="T9" s="2"/>
      <c r="U9" s="2"/>
      <c r="V9" s="2"/>
      <c r="W9" s="2"/>
      <c r="X9" s="2"/>
      <c r="Y9" s="2"/>
      <c r="Z9" s="2"/>
    </row>
    <row r="10">
      <c r="A10" s="3" t="s">
        <v>8</v>
      </c>
      <c r="B10" s="2"/>
      <c r="C10" s="2"/>
      <c r="D10" s="2"/>
      <c r="E10" s="2"/>
      <c r="F10" s="2"/>
      <c r="G10" s="2"/>
      <c r="H10" s="2"/>
      <c r="I10" s="2"/>
      <c r="J10" s="2"/>
      <c r="K10" s="2"/>
      <c r="L10" s="2"/>
      <c r="M10" s="2"/>
      <c r="N10" s="2"/>
      <c r="O10" s="2"/>
      <c r="P10" s="2"/>
      <c r="Q10" s="2"/>
      <c r="R10" s="2"/>
      <c r="S10" s="2"/>
      <c r="T10" s="2"/>
      <c r="U10" s="2"/>
      <c r="V10" s="2"/>
      <c r="W10" s="2"/>
      <c r="X10" s="2"/>
      <c r="Y10" s="2"/>
      <c r="Z10" s="2"/>
    </row>
    <row r="11">
      <c r="A11" s="5" t="s">
        <v>9</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3" t="s">
        <v>10</v>
      </c>
      <c r="B13" s="2"/>
      <c r="C13" s="2"/>
      <c r="D13" s="2"/>
      <c r="E13" s="2"/>
      <c r="F13" s="2"/>
      <c r="G13" s="2"/>
      <c r="H13" s="2"/>
      <c r="I13" s="2"/>
      <c r="J13" s="2"/>
      <c r="K13" s="2"/>
      <c r="L13" s="2"/>
      <c r="M13" s="2"/>
      <c r="N13" s="2"/>
      <c r="O13" s="2"/>
      <c r="P13" s="2"/>
      <c r="Q13" s="2"/>
      <c r="R13" s="2"/>
      <c r="S13" s="2"/>
      <c r="T13" s="2"/>
      <c r="U13" s="2"/>
      <c r="V13" s="2"/>
      <c r="W13" s="2"/>
      <c r="X13" s="2"/>
      <c r="Y13" s="2"/>
      <c r="Z13" s="2"/>
    </row>
    <row r="14">
      <c r="A14" s="3" t="s">
        <v>11</v>
      </c>
      <c r="B14" s="2"/>
      <c r="C14" s="2"/>
      <c r="D14" s="2"/>
      <c r="E14" s="2"/>
      <c r="F14" s="2"/>
      <c r="G14" s="2"/>
      <c r="H14" s="2"/>
      <c r="I14" s="2"/>
      <c r="J14" s="2"/>
      <c r="K14" s="2"/>
      <c r="L14" s="2"/>
      <c r="M14" s="2"/>
      <c r="N14" s="2"/>
      <c r="O14" s="2"/>
      <c r="P14" s="2"/>
      <c r="Q14" s="2"/>
      <c r="R14" s="2"/>
      <c r="S14" s="2"/>
      <c r="T14" s="2"/>
      <c r="U14" s="2"/>
      <c r="V14" s="2"/>
      <c r="W14" s="2"/>
      <c r="X14" s="2"/>
      <c r="Y14" s="2"/>
      <c r="Z14" s="2"/>
    </row>
    <row r="15">
      <c r="A15" s="3" t="s">
        <v>12</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6.38"/>
    <col customWidth="1" min="3" max="3" width="8.38"/>
    <col customWidth="1" min="4" max="37" width="6.38"/>
  </cols>
  <sheetData>
    <row r="1">
      <c r="B1" s="11" t="s">
        <v>64</v>
      </c>
      <c r="C1" s="11" t="s">
        <v>65</v>
      </c>
      <c r="D1" s="11" t="s">
        <v>66</v>
      </c>
      <c r="E1" s="11" t="s">
        <v>67</v>
      </c>
      <c r="F1" s="11" t="s">
        <v>68</v>
      </c>
      <c r="G1" s="11" t="s">
        <v>69</v>
      </c>
      <c r="H1" s="11" t="s">
        <v>70</v>
      </c>
      <c r="I1" s="11" t="s">
        <v>71</v>
      </c>
      <c r="J1" s="11" t="s">
        <v>72</v>
      </c>
      <c r="K1" s="11" t="s">
        <v>73</v>
      </c>
      <c r="L1" s="11" t="s">
        <v>74</v>
      </c>
      <c r="M1" s="11" t="s">
        <v>75</v>
      </c>
      <c r="N1" s="11" t="s">
        <v>76</v>
      </c>
      <c r="O1" s="11" t="s">
        <v>77</v>
      </c>
      <c r="P1" s="11" t="s">
        <v>78</v>
      </c>
      <c r="Q1" s="11" t="s">
        <v>79</v>
      </c>
      <c r="R1" s="11" t="s">
        <v>80</v>
      </c>
      <c r="S1" s="11" t="s">
        <v>81</v>
      </c>
      <c r="T1" s="11" t="s">
        <v>82</v>
      </c>
      <c r="U1" s="11" t="s">
        <v>83</v>
      </c>
      <c r="V1" s="11" t="s">
        <v>84</v>
      </c>
      <c r="W1" s="11" t="s">
        <v>85</v>
      </c>
      <c r="X1" s="11" t="s">
        <v>86</v>
      </c>
      <c r="Y1" s="11" t="s">
        <v>87</v>
      </c>
      <c r="Z1" s="11" t="s">
        <v>93</v>
      </c>
      <c r="AA1" s="11" t="s">
        <v>94</v>
      </c>
      <c r="AB1" s="11" t="s">
        <v>95</v>
      </c>
      <c r="AC1" s="11" t="s">
        <v>96</v>
      </c>
      <c r="AD1" s="11" t="s">
        <v>97</v>
      </c>
      <c r="AE1" s="11" t="s">
        <v>98</v>
      </c>
      <c r="AF1" s="11" t="s">
        <v>99</v>
      </c>
      <c r="AG1" s="11" t="s">
        <v>100</v>
      </c>
      <c r="AH1" s="11" t="s">
        <v>101</v>
      </c>
      <c r="AI1" s="11" t="s">
        <v>102</v>
      </c>
      <c r="AJ1" s="11" t="s">
        <v>103</v>
      </c>
      <c r="AK1" s="11" t="s">
        <v>104</v>
      </c>
    </row>
    <row r="2">
      <c r="A2" s="7" t="s">
        <v>120</v>
      </c>
    </row>
    <row r="3">
      <c r="A3" s="7" t="s">
        <v>31</v>
      </c>
      <c r="B3" s="10">
        <f>'sales costs'!B$8*assumptions!$B20</f>
        <v>11805000</v>
      </c>
      <c r="C3" s="10">
        <f>'sales costs'!C$8*assumptions!$B20</f>
        <v>11805000</v>
      </c>
      <c r="D3" s="10">
        <f>'sales costs'!D$8*assumptions!$B20</f>
        <v>11805000</v>
      </c>
      <c r="E3" s="10">
        <f>'sales costs'!E$8*assumptions!$B20</f>
        <v>11805000</v>
      </c>
      <c r="F3" s="10">
        <f>'sales costs'!F$8*assumptions!$B20</f>
        <v>11805000</v>
      </c>
      <c r="G3" s="10">
        <f>'sales costs'!G$8*assumptions!$B20</f>
        <v>11805000</v>
      </c>
      <c r="H3" s="10">
        <f>'sales costs'!H$8*assumptions!$B20</f>
        <v>11805000</v>
      </c>
      <c r="I3" s="10">
        <f>'sales costs'!I$8*assumptions!$B20</f>
        <v>11805000</v>
      </c>
      <c r="J3" s="10">
        <f>'sales costs'!J$8*assumptions!$B20</f>
        <v>11805000</v>
      </c>
      <c r="K3" s="10">
        <f>'sales costs'!K$8*assumptions!$B20</f>
        <v>11805000</v>
      </c>
      <c r="L3" s="10">
        <f>'sales costs'!L$8*assumptions!$B20</f>
        <v>11805000</v>
      </c>
      <c r="M3" s="10">
        <f>'sales costs'!M$8*assumptions!$B20</f>
        <v>11805000</v>
      </c>
      <c r="N3" s="10">
        <f>'sales costs'!N$8*assumptions!$B20</f>
        <v>11805000</v>
      </c>
      <c r="O3" s="10">
        <f>'sales costs'!O$8*assumptions!$B20</f>
        <v>11805000</v>
      </c>
      <c r="P3" s="10">
        <f>'sales costs'!P$8*assumptions!$B20</f>
        <v>11805000</v>
      </c>
      <c r="Q3" s="10">
        <f>'sales costs'!Q$8*assumptions!$B20</f>
        <v>11805000</v>
      </c>
      <c r="R3" s="10">
        <f>'sales costs'!R$8*assumptions!$B20</f>
        <v>11805000</v>
      </c>
      <c r="S3" s="10">
        <f>'sales costs'!S$8*assumptions!$B20</f>
        <v>11805000</v>
      </c>
      <c r="T3" s="10">
        <f>'sales costs'!T$8*assumptions!$B20</f>
        <v>11805000</v>
      </c>
      <c r="U3" s="10">
        <f>'sales costs'!U$8*assumptions!$B20</f>
        <v>11805000</v>
      </c>
      <c r="V3" s="10">
        <f>'sales costs'!V$8*assumptions!$B20</f>
        <v>11805000</v>
      </c>
      <c r="W3" s="10">
        <f>'sales costs'!W$8*assumptions!$B20</f>
        <v>11805000</v>
      </c>
      <c r="X3" s="10">
        <f>'sales costs'!X$8*assumptions!$B20</f>
        <v>11805000</v>
      </c>
      <c r="Y3" s="10">
        <f>'sales costs'!Y$8*assumptions!$B20</f>
        <v>11805000</v>
      </c>
    </row>
    <row r="4">
      <c r="A4" s="7" t="s">
        <v>33</v>
      </c>
      <c r="B4" s="10">
        <f>'sales costs'!B$8*assumptions!$B21</f>
        <v>3935000</v>
      </c>
      <c r="C4" s="10">
        <f>'sales costs'!C$8*assumptions!$B21</f>
        <v>3935000</v>
      </c>
      <c r="D4" s="10">
        <f>'sales costs'!D$8*assumptions!$B21</f>
        <v>3935000</v>
      </c>
      <c r="E4" s="10">
        <f>'sales costs'!E$8*assumptions!$B21</f>
        <v>3935000</v>
      </c>
      <c r="F4" s="10">
        <f>'sales costs'!F$8*assumptions!$B21</f>
        <v>3935000</v>
      </c>
      <c r="G4" s="10">
        <f>'sales costs'!G$8*assumptions!$B21</f>
        <v>3935000</v>
      </c>
      <c r="H4" s="10">
        <f>'sales costs'!H$8*assumptions!$B21</f>
        <v>3935000</v>
      </c>
      <c r="I4" s="10">
        <f>'sales costs'!I$8*assumptions!$B21</f>
        <v>3935000</v>
      </c>
      <c r="J4" s="10">
        <f>'sales costs'!J$8*assumptions!$B21</f>
        <v>3935000</v>
      </c>
      <c r="K4" s="10">
        <f>'sales costs'!K$8*assumptions!$B21</f>
        <v>3935000</v>
      </c>
      <c r="L4" s="10">
        <f>'sales costs'!L$8*assumptions!$B21</f>
        <v>3935000</v>
      </c>
      <c r="M4" s="10">
        <f>'sales costs'!M$8*assumptions!$B21</f>
        <v>3935000</v>
      </c>
      <c r="N4" s="10">
        <f>'sales costs'!N$8*assumptions!$B21</f>
        <v>3935000</v>
      </c>
      <c r="O4" s="10">
        <f>'sales costs'!O$8*assumptions!$B21</f>
        <v>3935000</v>
      </c>
      <c r="P4" s="10">
        <f>'sales costs'!P$8*assumptions!$B21</f>
        <v>3935000</v>
      </c>
      <c r="Q4" s="10">
        <f>'sales costs'!Q$8*assumptions!$B21</f>
        <v>3935000</v>
      </c>
      <c r="R4" s="10">
        <f>'sales costs'!R$8*assumptions!$B21</f>
        <v>3935000</v>
      </c>
      <c r="S4" s="10">
        <f>'sales costs'!S$8*assumptions!$B21</f>
        <v>3935000</v>
      </c>
      <c r="T4" s="10">
        <f>'sales costs'!T$8*assumptions!$B21</f>
        <v>3935000</v>
      </c>
      <c r="U4" s="10">
        <f>'sales costs'!U$8*assumptions!$B21</f>
        <v>3935000</v>
      </c>
      <c r="V4" s="10">
        <f>'sales costs'!V$8*assumptions!$B21</f>
        <v>3935000</v>
      </c>
      <c r="W4" s="10">
        <f>'sales costs'!W$8*assumptions!$B21</f>
        <v>3935000</v>
      </c>
      <c r="X4" s="10">
        <f>'sales costs'!X$8*assumptions!$B21</f>
        <v>3935000</v>
      </c>
      <c r="Y4" s="10">
        <f>'sales costs'!Y$8*assumptions!$B21</f>
        <v>3935000</v>
      </c>
    </row>
    <row r="5">
      <c r="B5" s="10">
        <f>'sales costs'!B$8*assumptions!$B22</f>
        <v>0</v>
      </c>
      <c r="C5" s="10">
        <f>'sales costs'!C$8*assumptions!$B22</f>
        <v>0</v>
      </c>
      <c r="D5" s="10">
        <f>'sales costs'!D$8*assumptions!$B22</f>
        <v>0</v>
      </c>
      <c r="E5" s="10">
        <f>'sales costs'!E$8*assumptions!$B22</f>
        <v>0</v>
      </c>
      <c r="F5" s="10">
        <f>'sales costs'!F$8*assumptions!$B22</f>
        <v>0</v>
      </c>
      <c r="G5" s="10">
        <f>'sales costs'!G$8*assumptions!$B22</f>
        <v>0</v>
      </c>
      <c r="H5" s="10">
        <f>'sales costs'!H$8*assumptions!$B22</f>
        <v>0</v>
      </c>
      <c r="I5" s="10">
        <f>'sales costs'!I$8*assumptions!$B22</f>
        <v>0</v>
      </c>
      <c r="J5" s="10">
        <f>'sales costs'!J$8*assumptions!$B22</f>
        <v>0</v>
      </c>
      <c r="K5" s="10">
        <f>'sales costs'!K$8*assumptions!$B22</f>
        <v>0</v>
      </c>
      <c r="L5" s="10">
        <f>'sales costs'!L$8*assumptions!$B22</f>
        <v>0</v>
      </c>
      <c r="M5" s="10">
        <f>'sales costs'!M$8*assumptions!$B22</f>
        <v>0</v>
      </c>
      <c r="N5" s="10">
        <f>'sales costs'!N$8*assumptions!$B22</f>
        <v>0</v>
      </c>
      <c r="O5" s="10">
        <f>'sales costs'!O$8*assumptions!$B22</f>
        <v>0</v>
      </c>
      <c r="P5" s="10">
        <f>'sales costs'!P$8*assumptions!$B22</f>
        <v>0</v>
      </c>
      <c r="Q5" s="10">
        <f>'sales costs'!Q$8*assumptions!$B22</f>
        <v>0</v>
      </c>
      <c r="R5" s="10">
        <f>'sales costs'!R$8*assumptions!$B22</f>
        <v>0</v>
      </c>
      <c r="S5" s="10">
        <f>'sales costs'!S$8*assumptions!$B22</f>
        <v>0</v>
      </c>
      <c r="T5" s="10">
        <f>'sales costs'!T$8*assumptions!$B22</f>
        <v>0</v>
      </c>
      <c r="U5" s="10">
        <f>'sales costs'!U$8*assumptions!$B22</f>
        <v>0</v>
      </c>
      <c r="V5" s="10">
        <f>'sales costs'!V$8*assumptions!$B22</f>
        <v>0</v>
      </c>
      <c r="W5" s="10">
        <f>'sales costs'!W$8*assumptions!$B22</f>
        <v>0</v>
      </c>
      <c r="X5" s="10">
        <f>'sales costs'!X$8*assumptions!$B22</f>
        <v>0</v>
      </c>
      <c r="Y5" s="10">
        <f>'sales costs'!Y$8*assumptions!$B22</f>
        <v>0</v>
      </c>
    </row>
    <row r="6">
      <c r="A6" s="7" t="s">
        <v>34</v>
      </c>
      <c r="B6" s="10">
        <f>'sales costs'!B$8*assumptions!$B23</f>
        <v>23610000</v>
      </c>
      <c r="C6" s="10">
        <f>'sales costs'!C$8*assumptions!$B23</f>
        <v>23610000</v>
      </c>
      <c r="D6" s="10">
        <f>'sales costs'!D$8*assumptions!$B23</f>
        <v>23610000</v>
      </c>
      <c r="E6" s="10">
        <f>'sales costs'!E$8*assumptions!$B23</f>
        <v>23610000</v>
      </c>
      <c r="F6" s="10">
        <f>'sales costs'!F$8*assumptions!$B23</f>
        <v>23610000</v>
      </c>
      <c r="G6" s="10">
        <f>'sales costs'!G$8*assumptions!$B23</f>
        <v>23610000</v>
      </c>
      <c r="H6" s="10">
        <f>'sales costs'!H$8*assumptions!$B23</f>
        <v>23610000</v>
      </c>
      <c r="I6" s="10">
        <f>'sales costs'!I$8*assumptions!$B23</f>
        <v>23610000</v>
      </c>
      <c r="J6" s="10">
        <f>'sales costs'!J$8*assumptions!$B23</f>
        <v>23610000</v>
      </c>
      <c r="K6" s="10">
        <f>'sales costs'!K$8*assumptions!$B23</f>
        <v>23610000</v>
      </c>
      <c r="L6" s="10">
        <f>'sales costs'!L$8*assumptions!$B23</f>
        <v>23610000</v>
      </c>
      <c r="M6" s="10">
        <f>'sales costs'!M$8*assumptions!$B23</f>
        <v>23610000</v>
      </c>
      <c r="N6" s="10">
        <f>'sales costs'!N$8*assumptions!$B23</f>
        <v>23610000</v>
      </c>
      <c r="O6" s="10">
        <f>'sales costs'!O$8*assumptions!$B23</f>
        <v>23610000</v>
      </c>
      <c r="P6" s="10">
        <f>'sales costs'!P$8*assumptions!$B23</f>
        <v>23610000</v>
      </c>
      <c r="Q6" s="10">
        <f>'sales costs'!Q$8*assumptions!$B23</f>
        <v>23610000</v>
      </c>
      <c r="R6" s="10">
        <f>'sales costs'!R$8*assumptions!$B23</f>
        <v>23610000</v>
      </c>
      <c r="S6" s="10">
        <f>'sales costs'!S$8*assumptions!$B23</f>
        <v>23610000</v>
      </c>
      <c r="T6" s="10">
        <f>'sales costs'!T$8*assumptions!$B23</f>
        <v>23610000</v>
      </c>
      <c r="U6" s="10">
        <f>'sales costs'!U$8*assumptions!$B23</f>
        <v>23610000</v>
      </c>
      <c r="V6" s="10">
        <f>'sales costs'!V$8*assumptions!$B23</f>
        <v>23610000</v>
      </c>
      <c r="W6" s="10">
        <f>'sales costs'!W$8*assumptions!$B23</f>
        <v>23610000</v>
      </c>
      <c r="X6" s="10">
        <f>'sales costs'!X$8*assumptions!$B23</f>
        <v>23610000</v>
      </c>
      <c r="Y6" s="10">
        <f>'sales costs'!Y$8*assumptions!$B23</f>
        <v>23610000</v>
      </c>
    </row>
    <row r="8">
      <c r="A8" s="7" t="s">
        <v>108</v>
      </c>
      <c r="B8" s="10">
        <f t="shared" ref="B8:Y8" si="1">SUM(B3:B6)</f>
        <v>39350000</v>
      </c>
      <c r="C8" s="10">
        <f t="shared" si="1"/>
        <v>39350000</v>
      </c>
      <c r="D8" s="10">
        <f t="shared" si="1"/>
        <v>39350000</v>
      </c>
      <c r="E8" s="10">
        <f t="shared" si="1"/>
        <v>39350000</v>
      </c>
      <c r="F8" s="10">
        <f t="shared" si="1"/>
        <v>39350000</v>
      </c>
      <c r="G8" s="10">
        <f t="shared" si="1"/>
        <v>39350000</v>
      </c>
      <c r="H8" s="10">
        <f t="shared" si="1"/>
        <v>39350000</v>
      </c>
      <c r="I8" s="10">
        <f t="shared" si="1"/>
        <v>39350000</v>
      </c>
      <c r="J8" s="10">
        <f t="shared" si="1"/>
        <v>39350000</v>
      </c>
      <c r="K8" s="10">
        <f t="shared" si="1"/>
        <v>39350000</v>
      </c>
      <c r="L8" s="10">
        <f t="shared" si="1"/>
        <v>39350000</v>
      </c>
      <c r="M8" s="10">
        <f t="shared" si="1"/>
        <v>39350000</v>
      </c>
      <c r="N8" s="10">
        <f t="shared" si="1"/>
        <v>39350000</v>
      </c>
      <c r="O8" s="10">
        <f t="shared" si="1"/>
        <v>39350000</v>
      </c>
      <c r="P8" s="10">
        <f t="shared" si="1"/>
        <v>39350000</v>
      </c>
      <c r="Q8" s="10">
        <f t="shared" si="1"/>
        <v>39350000</v>
      </c>
      <c r="R8" s="10">
        <f t="shared" si="1"/>
        <v>39350000</v>
      </c>
      <c r="S8" s="10">
        <f t="shared" si="1"/>
        <v>39350000</v>
      </c>
      <c r="T8" s="10">
        <f t="shared" si="1"/>
        <v>39350000</v>
      </c>
      <c r="U8" s="10">
        <f t="shared" si="1"/>
        <v>39350000</v>
      </c>
      <c r="V8" s="10">
        <f t="shared" si="1"/>
        <v>39350000</v>
      </c>
      <c r="W8" s="10">
        <f t="shared" si="1"/>
        <v>39350000</v>
      </c>
      <c r="X8" s="10">
        <f t="shared" si="1"/>
        <v>39350000</v>
      </c>
      <c r="Y8" s="10">
        <f t="shared" si="1"/>
        <v>39350000</v>
      </c>
    </row>
    <row r="10">
      <c r="A10" s="7" t="s">
        <v>121</v>
      </c>
    </row>
    <row r="11">
      <c r="A11" s="7" t="s">
        <v>31</v>
      </c>
      <c r="B11" s="7">
        <v>0.0</v>
      </c>
      <c r="C11" s="7">
        <f t="shared" ref="C11:Y11" si="2">B3</f>
        <v>11805000</v>
      </c>
      <c r="D11" s="7">
        <f t="shared" si="2"/>
        <v>11805000</v>
      </c>
      <c r="E11" s="7">
        <f t="shared" si="2"/>
        <v>11805000</v>
      </c>
      <c r="F11" s="7">
        <f t="shared" si="2"/>
        <v>11805000</v>
      </c>
      <c r="G11" s="7">
        <f t="shared" si="2"/>
        <v>11805000</v>
      </c>
      <c r="H11" s="7">
        <f t="shared" si="2"/>
        <v>11805000</v>
      </c>
      <c r="I11" s="7">
        <f t="shared" si="2"/>
        <v>11805000</v>
      </c>
      <c r="J11" s="7">
        <f t="shared" si="2"/>
        <v>11805000</v>
      </c>
      <c r="K11" s="7">
        <f t="shared" si="2"/>
        <v>11805000</v>
      </c>
      <c r="L11" s="7">
        <f t="shared" si="2"/>
        <v>11805000</v>
      </c>
      <c r="M11" s="7">
        <f t="shared" si="2"/>
        <v>11805000</v>
      </c>
      <c r="N11" s="7">
        <f t="shared" si="2"/>
        <v>11805000</v>
      </c>
      <c r="O11" s="7">
        <f t="shared" si="2"/>
        <v>11805000</v>
      </c>
      <c r="P11" s="7">
        <f t="shared" si="2"/>
        <v>11805000</v>
      </c>
      <c r="Q11" s="7">
        <f t="shared" si="2"/>
        <v>11805000</v>
      </c>
      <c r="R11" s="7">
        <f t="shared" si="2"/>
        <v>11805000</v>
      </c>
      <c r="S11" s="7">
        <f t="shared" si="2"/>
        <v>11805000</v>
      </c>
      <c r="T11" s="7">
        <f t="shared" si="2"/>
        <v>11805000</v>
      </c>
      <c r="U11" s="7">
        <f t="shared" si="2"/>
        <v>11805000</v>
      </c>
      <c r="V11" s="7">
        <f t="shared" si="2"/>
        <v>11805000</v>
      </c>
      <c r="W11" s="7">
        <f t="shared" si="2"/>
        <v>11805000</v>
      </c>
      <c r="X11" s="7">
        <f t="shared" si="2"/>
        <v>11805000</v>
      </c>
      <c r="Y11" s="7">
        <f t="shared" si="2"/>
        <v>11805000</v>
      </c>
    </row>
    <row r="12">
      <c r="A12" s="7" t="s">
        <v>33</v>
      </c>
      <c r="B12" s="7">
        <v>0.0</v>
      </c>
      <c r="C12" s="7">
        <v>0.0</v>
      </c>
      <c r="D12" s="7">
        <v>0.0</v>
      </c>
      <c r="E12" s="10">
        <f t="shared" ref="E12:Y12" si="3">B4</f>
        <v>3935000</v>
      </c>
      <c r="F12" s="10">
        <f t="shared" si="3"/>
        <v>3935000</v>
      </c>
      <c r="G12" s="10">
        <f t="shared" si="3"/>
        <v>3935000</v>
      </c>
      <c r="H12" s="10">
        <f t="shared" si="3"/>
        <v>3935000</v>
      </c>
      <c r="I12" s="10">
        <f t="shared" si="3"/>
        <v>3935000</v>
      </c>
      <c r="J12" s="10">
        <f t="shared" si="3"/>
        <v>3935000</v>
      </c>
      <c r="K12" s="10">
        <f t="shared" si="3"/>
        <v>3935000</v>
      </c>
      <c r="L12" s="10">
        <f t="shared" si="3"/>
        <v>3935000</v>
      </c>
      <c r="M12" s="10">
        <f t="shared" si="3"/>
        <v>3935000</v>
      </c>
      <c r="N12" s="10">
        <f t="shared" si="3"/>
        <v>3935000</v>
      </c>
      <c r="O12" s="10">
        <f t="shared" si="3"/>
        <v>3935000</v>
      </c>
      <c r="P12" s="10">
        <f t="shared" si="3"/>
        <v>3935000</v>
      </c>
      <c r="Q12" s="10">
        <f t="shared" si="3"/>
        <v>3935000</v>
      </c>
      <c r="R12" s="10">
        <f t="shared" si="3"/>
        <v>3935000</v>
      </c>
      <c r="S12" s="10">
        <f t="shared" si="3"/>
        <v>3935000</v>
      </c>
      <c r="T12" s="10">
        <f t="shared" si="3"/>
        <v>3935000</v>
      </c>
      <c r="U12" s="10">
        <f t="shared" si="3"/>
        <v>3935000</v>
      </c>
      <c r="V12" s="10">
        <f t="shared" si="3"/>
        <v>3935000</v>
      </c>
      <c r="W12" s="10">
        <f t="shared" si="3"/>
        <v>3935000</v>
      </c>
      <c r="X12" s="10">
        <f t="shared" si="3"/>
        <v>3935000</v>
      </c>
      <c r="Y12" s="10">
        <f t="shared" si="3"/>
        <v>3935000</v>
      </c>
    </row>
    <row r="13">
      <c r="B13" s="7">
        <v>0.0</v>
      </c>
      <c r="C13" s="7">
        <v>0.0</v>
      </c>
      <c r="D13" s="10">
        <f t="shared" ref="D13:Y13" si="4">B5</f>
        <v>0</v>
      </c>
      <c r="E13" s="10">
        <f t="shared" si="4"/>
        <v>0</v>
      </c>
      <c r="F13" s="10">
        <f t="shared" si="4"/>
        <v>0</v>
      </c>
      <c r="G13" s="10">
        <f t="shared" si="4"/>
        <v>0</v>
      </c>
      <c r="H13" s="10">
        <f t="shared" si="4"/>
        <v>0</v>
      </c>
      <c r="I13" s="10">
        <f t="shared" si="4"/>
        <v>0</v>
      </c>
      <c r="J13" s="10">
        <f t="shared" si="4"/>
        <v>0</v>
      </c>
      <c r="K13" s="10">
        <f t="shared" si="4"/>
        <v>0</v>
      </c>
      <c r="L13" s="10">
        <f t="shared" si="4"/>
        <v>0</v>
      </c>
      <c r="M13" s="10">
        <f t="shared" si="4"/>
        <v>0</v>
      </c>
      <c r="N13" s="10">
        <f t="shared" si="4"/>
        <v>0</v>
      </c>
      <c r="O13" s="10">
        <f t="shared" si="4"/>
        <v>0</v>
      </c>
      <c r="P13" s="10">
        <f t="shared" si="4"/>
        <v>0</v>
      </c>
      <c r="Q13" s="10">
        <f t="shared" si="4"/>
        <v>0</v>
      </c>
      <c r="R13" s="10">
        <f t="shared" si="4"/>
        <v>0</v>
      </c>
      <c r="S13" s="10">
        <f t="shared" si="4"/>
        <v>0</v>
      </c>
      <c r="T13" s="10">
        <f t="shared" si="4"/>
        <v>0</v>
      </c>
      <c r="U13" s="10">
        <f t="shared" si="4"/>
        <v>0</v>
      </c>
      <c r="V13" s="10">
        <f t="shared" si="4"/>
        <v>0</v>
      </c>
      <c r="W13" s="10">
        <f t="shared" si="4"/>
        <v>0</v>
      </c>
      <c r="X13" s="10">
        <f t="shared" si="4"/>
        <v>0</v>
      </c>
      <c r="Y13" s="10">
        <f t="shared" si="4"/>
        <v>0</v>
      </c>
    </row>
    <row r="14">
      <c r="A14" s="7" t="s">
        <v>34</v>
      </c>
      <c r="B14" s="10">
        <f t="shared" ref="B14:Y14" si="5">B6</f>
        <v>23610000</v>
      </c>
      <c r="C14" s="10">
        <f t="shared" si="5"/>
        <v>23610000</v>
      </c>
      <c r="D14" s="10">
        <f t="shared" si="5"/>
        <v>23610000</v>
      </c>
      <c r="E14" s="10">
        <f t="shared" si="5"/>
        <v>23610000</v>
      </c>
      <c r="F14" s="10">
        <f t="shared" si="5"/>
        <v>23610000</v>
      </c>
      <c r="G14" s="10">
        <f t="shared" si="5"/>
        <v>23610000</v>
      </c>
      <c r="H14" s="10">
        <f t="shared" si="5"/>
        <v>23610000</v>
      </c>
      <c r="I14" s="10">
        <f t="shared" si="5"/>
        <v>23610000</v>
      </c>
      <c r="J14" s="10">
        <f t="shared" si="5"/>
        <v>23610000</v>
      </c>
      <c r="K14" s="10">
        <f t="shared" si="5"/>
        <v>23610000</v>
      </c>
      <c r="L14" s="10">
        <f t="shared" si="5"/>
        <v>23610000</v>
      </c>
      <c r="M14" s="10">
        <f t="shared" si="5"/>
        <v>23610000</v>
      </c>
      <c r="N14" s="10">
        <f t="shared" si="5"/>
        <v>23610000</v>
      </c>
      <c r="O14" s="10">
        <f t="shared" si="5"/>
        <v>23610000</v>
      </c>
      <c r="P14" s="10">
        <f t="shared" si="5"/>
        <v>23610000</v>
      </c>
      <c r="Q14" s="10">
        <f t="shared" si="5"/>
        <v>23610000</v>
      </c>
      <c r="R14" s="10">
        <f t="shared" si="5"/>
        <v>23610000</v>
      </c>
      <c r="S14" s="10">
        <f t="shared" si="5"/>
        <v>23610000</v>
      </c>
      <c r="T14" s="10">
        <f t="shared" si="5"/>
        <v>23610000</v>
      </c>
      <c r="U14" s="10">
        <f t="shared" si="5"/>
        <v>23610000</v>
      </c>
      <c r="V14" s="10">
        <f t="shared" si="5"/>
        <v>23610000</v>
      </c>
      <c r="W14" s="10">
        <f t="shared" si="5"/>
        <v>23610000</v>
      </c>
      <c r="X14" s="10">
        <f t="shared" si="5"/>
        <v>23610000</v>
      </c>
      <c r="Y14" s="10">
        <f t="shared" si="5"/>
        <v>23610000</v>
      </c>
    </row>
    <row r="16">
      <c r="A16" s="7" t="s">
        <v>89</v>
      </c>
      <c r="B16" s="10">
        <f t="shared" ref="B16:Y16" si="6">SUM(B11:B14)</f>
        <v>23610000</v>
      </c>
      <c r="C16" s="10">
        <f t="shared" si="6"/>
        <v>35415000</v>
      </c>
      <c r="D16" s="10">
        <f t="shared" si="6"/>
        <v>35415000</v>
      </c>
      <c r="E16" s="10">
        <f t="shared" si="6"/>
        <v>39350000</v>
      </c>
      <c r="F16" s="10">
        <f t="shared" si="6"/>
        <v>39350000</v>
      </c>
      <c r="G16" s="10">
        <f t="shared" si="6"/>
        <v>39350000</v>
      </c>
      <c r="H16" s="10">
        <f t="shared" si="6"/>
        <v>39350000</v>
      </c>
      <c r="I16" s="10">
        <f t="shared" si="6"/>
        <v>39350000</v>
      </c>
      <c r="J16" s="10">
        <f t="shared" si="6"/>
        <v>39350000</v>
      </c>
      <c r="K16" s="10">
        <f t="shared" si="6"/>
        <v>39350000</v>
      </c>
      <c r="L16" s="10">
        <f t="shared" si="6"/>
        <v>39350000</v>
      </c>
      <c r="M16" s="10">
        <f t="shared" si="6"/>
        <v>39350000</v>
      </c>
      <c r="N16" s="10">
        <f t="shared" si="6"/>
        <v>39350000</v>
      </c>
      <c r="O16" s="10">
        <f t="shared" si="6"/>
        <v>39350000</v>
      </c>
      <c r="P16" s="10">
        <f t="shared" si="6"/>
        <v>39350000</v>
      </c>
      <c r="Q16" s="10">
        <f t="shared" si="6"/>
        <v>39350000</v>
      </c>
      <c r="R16" s="10">
        <f t="shared" si="6"/>
        <v>39350000</v>
      </c>
      <c r="S16" s="10">
        <f t="shared" si="6"/>
        <v>39350000</v>
      </c>
      <c r="T16" s="10">
        <f t="shared" si="6"/>
        <v>39350000</v>
      </c>
      <c r="U16" s="10">
        <f t="shared" si="6"/>
        <v>39350000</v>
      </c>
      <c r="V16" s="10">
        <f t="shared" si="6"/>
        <v>39350000</v>
      </c>
      <c r="W16" s="10">
        <f t="shared" si="6"/>
        <v>39350000</v>
      </c>
      <c r="X16" s="10">
        <f t="shared" si="6"/>
        <v>39350000</v>
      </c>
      <c r="Y16" s="10">
        <f t="shared" si="6"/>
        <v>39350000</v>
      </c>
    </row>
    <row r="18">
      <c r="A18" s="7" t="s">
        <v>122</v>
      </c>
    </row>
    <row r="19">
      <c r="A19" s="7" t="s">
        <v>31</v>
      </c>
      <c r="B19" s="10">
        <f t="shared" ref="B19:B22" si="8">B3-B11</f>
        <v>11805000</v>
      </c>
      <c r="C19" s="10">
        <f t="shared" ref="C19:Y19" si="7">B19+C3-C11</f>
        <v>11805000</v>
      </c>
      <c r="D19" s="10">
        <f t="shared" si="7"/>
        <v>11805000</v>
      </c>
      <c r="E19" s="10">
        <f t="shared" si="7"/>
        <v>11805000</v>
      </c>
      <c r="F19" s="10">
        <f t="shared" si="7"/>
        <v>11805000</v>
      </c>
      <c r="G19" s="10">
        <f t="shared" si="7"/>
        <v>11805000</v>
      </c>
      <c r="H19" s="10">
        <f t="shared" si="7"/>
        <v>11805000</v>
      </c>
      <c r="I19" s="10">
        <f t="shared" si="7"/>
        <v>11805000</v>
      </c>
      <c r="J19" s="10">
        <f t="shared" si="7"/>
        <v>11805000</v>
      </c>
      <c r="K19" s="10">
        <f t="shared" si="7"/>
        <v>11805000</v>
      </c>
      <c r="L19" s="10">
        <f t="shared" si="7"/>
        <v>11805000</v>
      </c>
      <c r="M19" s="10">
        <f t="shared" si="7"/>
        <v>11805000</v>
      </c>
      <c r="N19" s="10">
        <f t="shared" si="7"/>
        <v>11805000</v>
      </c>
      <c r="O19" s="10">
        <f t="shared" si="7"/>
        <v>11805000</v>
      </c>
      <c r="P19" s="10">
        <f t="shared" si="7"/>
        <v>11805000</v>
      </c>
      <c r="Q19" s="10">
        <f t="shared" si="7"/>
        <v>11805000</v>
      </c>
      <c r="R19" s="10">
        <f t="shared" si="7"/>
        <v>11805000</v>
      </c>
      <c r="S19" s="10">
        <f t="shared" si="7"/>
        <v>11805000</v>
      </c>
      <c r="T19" s="10">
        <f t="shared" si="7"/>
        <v>11805000</v>
      </c>
      <c r="U19" s="10">
        <f t="shared" si="7"/>
        <v>11805000</v>
      </c>
      <c r="V19" s="10">
        <f t="shared" si="7"/>
        <v>11805000</v>
      </c>
      <c r="W19" s="10">
        <f t="shared" si="7"/>
        <v>11805000</v>
      </c>
      <c r="X19" s="10">
        <f t="shared" si="7"/>
        <v>11805000</v>
      </c>
      <c r="Y19" s="10">
        <f t="shared" si="7"/>
        <v>11805000</v>
      </c>
    </row>
    <row r="20">
      <c r="A20" s="7" t="s">
        <v>33</v>
      </c>
      <c r="B20" s="10">
        <f t="shared" si="8"/>
        <v>3935000</v>
      </c>
      <c r="C20" s="10">
        <f t="shared" ref="C20:Y20" si="9">B20+C4-C12</f>
        <v>7870000</v>
      </c>
      <c r="D20" s="10">
        <f t="shared" si="9"/>
        <v>11805000</v>
      </c>
      <c r="E20" s="10">
        <f t="shared" si="9"/>
        <v>11805000</v>
      </c>
      <c r="F20" s="10">
        <f t="shared" si="9"/>
        <v>11805000</v>
      </c>
      <c r="G20" s="10">
        <f t="shared" si="9"/>
        <v>11805000</v>
      </c>
      <c r="H20" s="10">
        <f t="shared" si="9"/>
        <v>11805000</v>
      </c>
      <c r="I20" s="10">
        <f t="shared" si="9"/>
        <v>11805000</v>
      </c>
      <c r="J20" s="10">
        <f t="shared" si="9"/>
        <v>11805000</v>
      </c>
      <c r="K20" s="10">
        <f t="shared" si="9"/>
        <v>11805000</v>
      </c>
      <c r="L20" s="10">
        <f t="shared" si="9"/>
        <v>11805000</v>
      </c>
      <c r="M20" s="10">
        <f t="shared" si="9"/>
        <v>11805000</v>
      </c>
      <c r="N20" s="10">
        <f t="shared" si="9"/>
        <v>11805000</v>
      </c>
      <c r="O20" s="10">
        <f t="shared" si="9"/>
        <v>11805000</v>
      </c>
      <c r="P20" s="10">
        <f t="shared" si="9"/>
        <v>11805000</v>
      </c>
      <c r="Q20" s="10">
        <f t="shared" si="9"/>
        <v>11805000</v>
      </c>
      <c r="R20" s="10">
        <f t="shared" si="9"/>
        <v>11805000</v>
      </c>
      <c r="S20" s="10">
        <f t="shared" si="9"/>
        <v>11805000</v>
      </c>
      <c r="T20" s="10">
        <f t="shared" si="9"/>
        <v>11805000</v>
      </c>
      <c r="U20" s="10">
        <f t="shared" si="9"/>
        <v>11805000</v>
      </c>
      <c r="V20" s="10">
        <f t="shared" si="9"/>
        <v>11805000</v>
      </c>
      <c r="W20" s="10">
        <f t="shared" si="9"/>
        <v>11805000</v>
      </c>
      <c r="X20" s="10">
        <f t="shared" si="9"/>
        <v>11805000</v>
      </c>
      <c r="Y20" s="10">
        <f t="shared" si="9"/>
        <v>11805000</v>
      </c>
    </row>
    <row r="21">
      <c r="B21" s="10">
        <f t="shared" si="8"/>
        <v>0</v>
      </c>
      <c r="C21" s="10">
        <f t="shared" ref="C21:Y21" si="10">B21+C5-C13</f>
        <v>0</v>
      </c>
      <c r="D21" s="10">
        <f t="shared" si="10"/>
        <v>0</v>
      </c>
      <c r="E21" s="10">
        <f t="shared" si="10"/>
        <v>0</v>
      </c>
      <c r="F21" s="10">
        <f t="shared" si="10"/>
        <v>0</v>
      </c>
      <c r="G21" s="10">
        <f t="shared" si="10"/>
        <v>0</v>
      </c>
      <c r="H21" s="10">
        <f t="shared" si="10"/>
        <v>0</v>
      </c>
      <c r="I21" s="10">
        <f t="shared" si="10"/>
        <v>0</v>
      </c>
      <c r="J21" s="10">
        <f t="shared" si="10"/>
        <v>0</v>
      </c>
      <c r="K21" s="10">
        <f t="shared" si="10"/>
        <v>0</v>
      </c>
      <c r="L21" s="10">
        <f t="shared" si="10"/>
        <v>0</v>
      </c>
      <c r="M21" s="10">
        <f t="shared" si="10"/>
        <v>0</v>
      </c>
      <c r="N21" s="10">
        <f t="shared" si="10"/>
        <v>0</v>
      </c>
      <c r="O21" s="10">
        <f t="shared" si="10"/>
        <v>0</v>
      </c>
      <c r="P21" s="10">
        <f t="shared" si="10"/>
        <v>0</v>
      </c>
      <c r="Q21" s="10">
        <f t="shared" si="10"/>
        <v>0</v>
      </c>
      <c r="R21" s="10">
        <f t="shared" si="10"/>
        <v>0</v>
      </c>
      <c r="S21" s="10">
        <f t="shared" si="10"/>
        <v>0</v>
      </c>
      <c r="T21" s="10">
        <f t="shared" si="10"/>
        <v>0</v>
      </c>
      <c r="U21" s="10">
        <f t="shared" si="10"/>
        <v>0</v>
      </c>
      <c r="V21" s="10">
        <f t="shared" si="10"/>
        <v>0</v>
      </c>
      <c r="W21" s="10">
        <f t="shared" si="10"/>
        <v>0</v>
      </c>
      <c r="X21" s="10">
        <f t="shared" si="10"/>
        <v>0</v>
      </c>
      <c r="Y21" s="10">
        <f t="shared" si="10"/>
        <v>0</v>
      </c>
    </row>
    <row r="22">
      <c r="A22" s="7" t="s">
        <v>34</v>
      </c>
      <c r="B22" s="10">
        <f t="shared" si="8"/>
        <v>0</v>
      </c>
      <c r="C22" s="10">
        <f t="shared" ref="C22:Y22" si="11">B22+C6-C14</f>
        <v>0</v>
      </c>
      <c r="D22" s="10">
        <f t="shared" si="11"/>
        <v>0</v>
      </c>
      <c r="E22" s="10">
        <f t="shared" si="11"/>
        <v>0</v>
      </c>
      <c r="F22" s="10">
        <f t="shared" si="11"/>
        <v>0</v>
      </c>
      <c r="G22" s="10">
        <f t="shared" si="11"/>
        <v>0</v>
      </c>
      <c r="H22" s="10">
        <f t="shared" si="11"/>
        <v>0</v>
      </c>
      <c r="I22" s="10">
        <f t="shared" si="11"/>
        <v>0</v>
      </c>
      <c r="J22" s="10">
        <f t="shared" si="11"/>
        <v>0</v>
      </c>
      <c r="K22" s="10">
        <f t="shared" si="11"/>
        <v>0</v>
      </c>
      <c r="L22" s="10">
        <f t="shared" si="11"/>
        <v>0</v>
      </c>
      <c r="M22" s="10">
        <f t="shared" si="11"/>
        <v>0</v>
      </c>
      <c r="N22" s="10">
        <f t="shared" si="11"/>
        <v>0</v>
      </c>
      <c r="O22" s="10">
        <f t="shared" si="11"/>
        <v>0</v>
      </c>
      <c r="P22" s="10">
        <f t="shared" si="11"/>
        <v>0</v>
      </c>
      <c r="Q22" s="10">
        <f t="shared" si="11"/>
        <v>0</v>
      </c>
      <c r="R22" s="10">
        <f t="shared" si="11"/>
        <v>0</v>
      </c>
      <c r="S22" s="10">
        <f t="shared" si="11"/>
        <v>0</v>
      </c>
      <c r="T22" s="10">
        <f t="shared" si="11"/>
        <v>0</v>
      </c>
      <c r="U22" s="10">
        <f t="shared" si="11"/>
        <v>0</v>
      </c>
      <c r="V22" s="10">
        <f t="shared" si="11"/>
        <v>0</v>
      </c>
      <c r="W22" s="10">
        <f t="shared" si="11"/>
        <v>0</v>
      </c>
      <c r="X22" s="10">
        <f t="shared" si="11"/>
        <v>0</v>
      </c>
      <c r="Y22" s="10">
        <f t="shared" si="11"/>
        <v>0</v>
      </c>
    </row>
    <row r="24">
      <c r="A24" s="7" t="s">
        <v>89</v>
      </c>
      <c r="B24" s="10">
        <f t="shared" ref="B24:Y24" si="12">SUM(B19:B22)</f>
        <v>15740000</v>
      </c>
      <c r="C24" s="10">
        <f t="shared" si="12"/>
        <v>19675000</v>
      </c>
      <c r="D24" s="10">
        <f t="shared" si="12"/>
        <v>23610000</v>
      </c>
      <c r="E24" s="10">
        <f t="shared" si="12"/>
        <v>23610000</v>
      </c>
      <c r="F24" s="10">
        <f t="shared" si="12"/>
        <v>23610000</v>
      </c>
      <c r="G24" s="10">
        <f t="shared" si="12"/>
        <v>23610000</v>
      </c>
      <c r="H24" s="10">
        <f t="shared" si="12"/>
        <v>23610000</v>
      </c>
      <c r="I24" s="10">
        <f t="shared" si="12"/>
        <v>23610000</v>
      </c>
      <c r="J24" s="10">
        <f t="shared" si="12"/>
        <v>23610000</v>
      </c>
      <c r="K24" s="10">
        <f t="shared" si="12"/>
        <v>23610000</v>
      </c>
      <c r="L24" s="10">
        <f t="shared" si="12"/>
        <v>23610000</v>
      </c>
      <c r="M24" s="10">
        <f t="shared" si="12"/>
        <v>23610000</v>
      </c>
      <c r="N24" s="10">
        <f t="shared" si="12"/>
        <v>23610000</v>
      </c>
      <c r="O24" s="10">
        <f t="shared" si="12"/>
        <v>23610000</v>
      </c>
      <c r="P24" s="10">
        <f t="shared" si="12"/>
        <v>23610000</v>
      </c>
      <c r="Q24" s="10">
        <f t="shared" si="12"/>
        <v>23610000</v>
      </c>
      <c r="R24" s="10">
        <f t="shared" si="12"/>
        <v>23610000</v>
      </c>
      <c r="S24" s="10">
        <f t="shared" si="12"/>
        <v>23610000</v>
      </c>
      <c r="T24" s="10">
        <f t="shared" si="12"/>
        <v>23610000</v>
      </c>
      <c r="U24" s="10">
        <f t="shared" si="12"/>
        <v>23610000</v>
      </c>
      <c r="V24" s="10">
        <f t="shared" si="12"/>
        <v>23610000</v>
      </c>
      <c r="W24" s="10">
        <f t="shared" si="12"/>
        <v>23610000</v>
      </c>
      <c r="X24" s="10">
        <f t="shared" si="12"/>
        <v>23610000</v>
      </c>
      <c r="Y24" s="10">
        <f t="shared" si="12"/>
        <v>23610000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13"/>
  </cols>
  <sheetData>
    <row r="1">
      <c r="A1" s="2"/>
      <c r="B1" s="11" t="s">
        <v>64</v>
      </c>
      <c r="C1" s="11" t="s">
        <v>65</v>
      </c>
      <c r="D1" s="11" t="s">
        <v>66</v>
      </c>
      <c r="E1" s="11" t="s">
        <v>67</v>
      </c>
      <c r="F1" s="11" t="s">
        <v>68</v>
      </c>
      <c r="G1" s="11" t="s">
        <v>69</v>
      </c>
      <c r="H1" s="11" t="s">
        <v>70</v>
      </c>
      <c r="I1" s="11" t="s">
        <v>71</v>
      </c>
      <c r="J1" s="11" t="s">
        <v>72</v>
      </c>
      <c r="K1" s="11" t="s">
        <v>73</v>
      </c>
      <c r="L1" s="11" t="s">
        <v>74</v>
      </c>
      <c r="M1" s="11" t="s">
        <v>75</v>
      </c>
      <c r="N1" s="11" t="s">
        <v>76</v>
      </c>
      <c r="O1" s="11" t="s">
        <v>77</v>
      </c>
      <c r="P1" s="11" t="s">
        <v>78</v>
      </c>
      <c r="Q1" s="11" t="s">
        <v>79</v>
      </c>
      <c r="R1" s="11" t="s">
        <v>80</v>
      </c>
      <c r="S1" s="11" t="s">
        <v>81</v>
      </c>
      <c r="T1" s="11" t="s">
        <v>82</v>
      </c>
      <c r="U1" s="11" t="s">
        <v>83</v>
      </c>
      <c r="V1" s="11" t="s">
        <v>84</v>
      </c>
      <c r="W1" s="11" t="s">
        <v>85</v>
      </c>
      <c r="X1" s="11" t="s">
        <v>86</v>
      </c>
      <c r="Y1" s="11" t="s">
        <v>87</v>
      </c>
      <c r="Z1" s="11" t="s">
        <v>93</v>
      </c>
      <c r="AA1" s="11" t="s">
        <v>94</v>
      </c>
      <c r="AB1" s="11" t="s">
        <v>95</v>
      </c>
      <c r="AC1" s="11" t="s">
        <v>96</v>
      </c>
      <c r="AD1" s="11" t="s">
        <v>97</v>
      </c>
      <c r="AE1" s="11" t="s">
        <v>98</v>
      </c>
      <c r="AF1" s="11" t="s">
        <v>99</v>
      </c>
      <c r="AG1" s="11" t="s">
        <v>100</v>
      </c>
      <c r="AH1" s="11" t="s">
        <v>101</v>
      </c>
      <c r="AI1" s="11" t="s">
        <v>102</v>
      </c>
      <c r="AJ1" s="11" t="s">
        <v>103</v>
      </c>
      <c r="AK1" s="11" t="s">
        <v>104</v>
      </c>
    </row>
    <row r="2">
      <c r="A2" s="16" t="s">
        <v>123</v>
      </c>
    </row>
    <row r="3">
      <c r="A3" s="2" t="s">
        <v>124</v>
      </c>
      <c r="B3" s="10">
        <f>collection!B16</f>
        <v>23610000</v>
      </c>
      <c r="C3" s="10">
        <f>collection!C16</f>
        <v>35415000</v>
      </c>
      <c r="D3" s="10">
        <f>collection!D16</f>
        <v>35415000</v>
      </c>
      <c r="E3" s="10">
        <f>collection!E16</f>
        <v>39350000</v>
      </c>
      <c r="F3" s="10">
        <f>collection!F16</f>
        <v>39350000</v>
      </c>
      <c r="G3" s="10">
        <f>collection!G16</f>
        <v>39350000</v>
      </c>
      <c r="H3" s="10">
        <f>collection!H16</f>
        <v>39350000</v>
      </c>
      <c r="I3" s="10">
        <f>collection!I16</f>
        <v>39350000</v>
      </c>
      <c r="J3" s="10">
        <f>collection!J16</f>
        <v>39350000</v>
      </c>
      <c r="K3" s="10">
        <f>collection!K16</f>
        <v>39350000</v>
      </c>
      <c r="L3" s="10">
        <f>collection!L16</f>
        <v>39350000</v>
      </c>
      <c r="M3" s="10">
        <f>collection!M16</f>
        <v>39350000</v>
      </c>
      <c r="N3" s="10">
        <f>collection!N16</f>
        <v>39350000</v>
      </c>
      <c r="O3" s="10">
        <f>collection!O16</f>
        <v>39350000</v>
      </c>
      <c r="P3" s="10">
        <f>collection!P16</f>
        <v>39350000</v>
      </c>
      <c r="Q3" s="10">
        <f>collection!Q16</f>
        <v>39350000</v>
      </c>
      <c r="R3" s="10">
        <f>collection!R16</f>
        <v>39350000</v>
      </c>
      <c r="S3" s="10">
        <f>collection!S16</f>
        <v>39350000</v>
      </c>
      <c r="T3" s="10">
        <f>collection!T16</f>
        <v>39350000</v>
      </c>
      <c r="U3" s="10">
        <f>collection!U16</f>
        <v>39350000</v>
      </c>
      <c r="V3" s="10">
        <f>collection!V16</f>
        <v>39350000</v>
      </c>
      <c r="W3" s="10">
        <f>collection!W16</f>
        <v>39350000</v>
      </c>
      <c r="X3" s="10">
        <f>collection!X16</f>
        <v>39350000</v>
      </c>
      <c r="Y3" s="10">
        <f>collection!Y16</f>
        <v>39350000</v>
      </c>
    </row>
    <row r="4">
      <c r="A4" s="2"/>
    </row>
    <row r="5">
      <c r="A5" s="17" t="s">
        <v>125</v>
      </c>
      <c r="B5" s="10">
        <f t="shared" ref="B5:Y5" si="1">SUM(B3)</f>
        <v>23610000</v>
      </c>
      <c r="C5" s="10">
        <f t="shared" si="1"/>
        <v>35415000</v>
      </c>
      <c r="D5" s="10">
        <f t="shared" si="1"/>
        <v>35415000</v>
      </c>
      <c r="E5" s="10">
        <f t="shared" si="1"/>
        <v>39350000</v>
      </c>
      <c r="F5" s="10">
        <f t="shared" si="1"/>
        <v>39350000</v>
      </c>
      <c r="G5" s="10">
        <f t="shared" si="1"/>
        <v>39350000</v>
      </c>
      <c r="H5" s="10">
        <f t="shared" si="1"/>
        <v>39350000</v>
      </c>
      <c r="I5" s="10">
        <f t="shared" si="1"/>
        <v>39350000</v>
      </c>
      <c r="J5" s="10">
        <f t="shared" si="1"/>
        <v>39350000</v>
      </c>
      <c r="K5" s="10">
        <f t="shared" si="1"/>
        <v>39350000</v>
      </c>
      <c r="L5" s="10">
        <f t="shared" si="1"/>
        <v>39350000</v>
      </c>
      <c r="M5" s="10">
        <f t="shared" si="1"/>
        <v>39350000</v>
      </c>
      <c r="N5" s="10">
        <f t="shared" si="1"/>
        <v>39350000</v>
      </c>
      <c r="O5" s="10">
        <f t="shared" si="1"/>
        <v>39350000</v>
      </c>
      <c r="P5" s="10">
        <f t="shared" si="1"/>
        <v>39350000</v>
      </c>
      <c r="Q5" s="10">
        <f t="shared" si="1"/>
        <v>39350000</v>
      </c>
      <c r="R5" s="10">
        <f t="shared" si="1"/>
        <v>39350000</v>
      </c>
      <c r="S5" s="10">
        <f t="shared" si="1"/>
        <v>39350000</v>
      </c>
      <c r="T5" s="10">
        <f t="shared" si="1"/>
        <v>39350000</v>
      </c>
      <c r="U5" s="10">
        <f t="shared" si="1"/>
        <v>39350000</v>
      </c>
      <c r="V5" s="10">
        <f t="shared" si="1"/>
        <v>39350000</v>
      </c>
      <c r="W5" s="10">
        <f t="shared" si="1"/>
        <v>39350000</v>
      </c>
      <c r="X5" s="10">
        <f t="shared" si="1"/>
        <v>39350000</v>
      </c>
      <c r="Y5" s="10">
        <f t="shared" si="1"/>
        <v>39350000</v>
      </c>
    </row>
    <row r="6">
      <c r="A6" s="16"/>
    </row>
    <row r="7">
      <c r="A7" s="16" t="s">
        <v>126</v>
      </c>
    </row>
    <row r="8">
      <c r="A8" s="2" t="s">
        <v>127</v>
      </c>
      <c r="B8" s="10">
        <f>purchases!B8</f>
        <v>35150000</v>
      </c>
      <c r="C8" s="10">
        <f>purchases!C8</f>
        <v>35150000</v>
      </c>
      <c r="D8" s="10">
        <f>purchases!D8</f>
        <v>35150000</v>
      </c>
      <c r="E8" s="10">
        <f>purchases!E8</f>
        <v>35150000</v>
      </c>
      <c r="F8" s="10">
        <f>purchases!F8</f>
        <v>35150000</v>
      </c>
      <c r="G8" s="10">
        <f>purchases!G8</f>
        <v>35150000</v>
      </c>
      <c r="H8" s="10">
        <f>purchases!H8</f>
        <v>35150000</v>
      </c>
      <c r="I8" s="10">
        <f>purchases!I8</f>
        <v>35150000</v>
      </c>
      <c r="J8" s="10">
        <f>purchases!J8</f>
        <v>35150000</v>
      </c>
      <c r="K8" s="10">
        <f>purchases!K8</f>
        <v>35150000</v>
      </c>
      <c r="L8" s="10">
        <f>purchases!L8</f>
        <v>35150000</v>
      </c>
      <c r="M8" s="10">
        <f>purchases!M8</f>
        <v>35150000</v>
      </c>
      <c r="N8" s="10">
        <f>purchases!N8</f>
        <v>35150000</v>
      </c>
      <c r="O8" s="10">
        <f>purchases!O8</f>
        <v>35150000</v>
      </c>
      <c r="P8" s="10">
        <f>purchases!P8</f>
        <v>35150000</v>
      </c>
      <c r="Q8" s="10">
        <f>purchases!Q8</f>
        <v>35150000</v>
      </c>
      <c r="R8" s="10">
        <f>purchases!R8</f>
        <v>35150000</v>
      </c>
      <c r="S8" s="10">
        <f>purchases!S8</f>
        <v>35150000</v>
      </c>
      <c r="T8" s="10">
        <f>purchases!T8</f>
        <v>35150000</v>
      </c>
      <c r="U8" s="10">
        <f>purchases!U8</f>
        <v>35150000</v>
      </c>
      <c r="V8" s="10">
        <f>purchases!V8</f>
        <v>35150000</v>
      </c>
      <c r="W8" s="10">
        <f>purchases!W8</f>
        <v>35150000</v>
      </c>
      <c r="X8" s="10">
        <f>purchases!X8</f>
        <v>35150000</v>
      </c>
      <c r="Y8" s="10">
        <f>purchases!Y8</f>
        <v>35150000</v>
      </c>
    </row>
    <row r="9">
      <c r="A9" s="2" t="s">
        <v>128</v>
      </c>
      <c r="B9" s="10">
        <f>'sales costs'!B19+'sales costs'!B20+'sales costs'!B21</f>
        <v>43000</v>
      </c>
      <c r="C9" s="10">
        <f>'sales costs'!C19+'sales costs'!C20+'sales costs'!C21</f>
        <v>43000</v>
      </c>
      <c r="D9" s="10">
        <f>'sales costs'!D19+'sales costs'!D20+'sales costs'!D21</f>
        <v>43000</v>
      </c>
      <c r="E9" s="10">
        <f>'sales costs'!E19+'sales costs'!E20+'sales costs'!E21</f>
        <v>43000</v>
      </c>
      <c r="F9" s="10">
        <f>'sales costs'!F19+'sales costs'!F20+'sales costs'!F21</f>
        <v>43000</v>
      </c>
      <c r="G9" s="10">
        <f>'sales costs'!G19+'sales costs'!G20+'sales costs'!G21</f>
        <v>43000</v>
      </c>
      <c r="H9" s="10">
        <f>'sales costs'!H19+'sales costs'!H20+'sales costs'!H21</f>
        <v>43000</v>
      </c>
      <c r="I9" s="10">
        <f>'sales costs'!I19+'sales costs'!I20+'sales costs'!I21</f>
        <v>43000</v>
      </c>
      <c r="J9" s="10">
        <f>'sales costs'!J19+'sales costs'!J20+'sales costs'!J21</f>
        <v>43000</v>
      </c>
      <c r="K9" s="10">
        <f>'sales costs'!K19+'sales costs'!K20+'sales costs'!K21</f>
        <v>43000</v>
      </c>
      <c r="L9" s="10">
        <f>'sales costs'!L19+'sales costs'!L20+'sales costs'!L21</f>
        <v>43000</v>
      </c>
      <c r="M9" s="10">
        <f>'sales costs'!M19+'sales costs'!M20+'sales costs'!M21</f>
        <v>43000</v>
      </c>
      <c r="N9" s="10">
        <f>'sales costs'!N19+'sales costs'!N20+'sales costs'!N21</f>
        <v>43000</v>
      </c>
      <c r="O9" s="10">
        <f>'sales costs'!O19+'sales costs'!O20+'sales costs'!O21</f>
        <v>43000</v>
      </c>
      <c r="P9" s="10">
        <f>'sales costs'!P19+'sales costs'!P20+'sales costs'!P21</f>
        <v>43000</v>
      </c>
      <c r="Q9" s="10">
        <f>'sales costs'!Q19+'sales costs'!Q20+'sales costs'!Q21</f>
        <v>43000</v>
      </c>
      <c r="R9" s="10">
        <f>'sales costs'!R19+'sales costs'!R20+'sales costs'!R21</f>
        <v>43000</v>
      </c>
      <c r="S9" s="10">
        <f>'sales costs'!S19+'sales costs'!S20+'sales costs'!S21</f>
        <v>43000</v>
      </c>
      <c r="T9" s="10">
        <f>'sales costs'!T19+'sales costs'!T20+'sales costs'!T21</f>
        <v>43000</v>
      </c>
      <c r="U9" s="10">
        <f>'sales costs'!U19+'sales costs'!U20+'sales costs'!U21</f>
        <v>43000</v>
      </c>
      <c r="V9" s="10">
        <f>'sales costs'!V19+'sales costs'!V20+'sales costs'!V21</f>
        <v>43000</v>
      </c>
      <c r="W9" s="10">
        <f>'sales costs'!W19+'sales costs'!W20+'sales costs'!W21</f>
        <v>43000</v>
      </c>
      <c r="X9" s="10">
        <f>'sales costs'!X19+'sales costs'!X20+'sales costs'!X21</f>
        <v>43000</v>
      </c>
      <c r="Y9" s="10">
        <f>'sales costs'!Y19+'sales costs'!Y20+'sales costs'!Y21</f>
        <v>43000</v>
      </c>
    </row>
    <row r="10">
      <c r="A10" s="18" t="s">
        <v>129</v>
      </c>
      <c r="B10" s="10">
        <f>'fixed asset balances'!B16</f>
        <v>63500</v>
      </c>
      <c r="C10" s="10">
        <f>'fixed asset balances'!C16</f>
        <v>3500</v>
      </c>
      <c r="D10" s="10">
        <f>'fixed asset balances'!D16</f>
        <v>40000</v>
      </c>
      <c r="E10" s="10">
        <f>'fixed asset balances'!E16</f>
        <v>0</v>
      </c>
      <c r="F10" s="10">
        <f>'fixed asset balances'!F16</f>
        <v>0</v>
      </c>
      <c r="G10" s="10">
        <f>'fixed asset balances'!G16</f>
        <v>375000</v>
      </c>
      <c r="H10" s="10">
        <f>'fixed asset balances'!H16</f>
        <v>0</v>
      </c>
      <c r="I10" s="10">
        <f>'fixed asset balances'!I16</f>
        <v>0</v>
      </c>
      <c r="J10" s="10">
        <f>'fixed asset balances'!J16</f>
        <v>0</v>
      </c>
      <c r="K10" s="10">
        <f>'fixed asset balances'!K16</f>
        <v>0</v>
      </c>
      <c r="L10" s="10">
        <f>'fixed asset balances'!L16</f>
        <v>0</v>
      </c>
      <c r="M10" s="10">
        <f>'fixed asset balances'!M16</f>
        <v>0</v>
      </c>
      <c r="N10" s="10">
        <f>'fixed asset balances'!N16</f>
        <v>0</v>
      </c>
      <c r="O10" s="10">
        <f>'fixed asset balances'!O16</f>
        <v>0</v>
      </c>
      <c r="P10" s="10">
        <f>'fixed asset balances'!P16</f>
        <v>29200</v>
      </c>
      <c r="Q10" s="10">
        <f>'fixed asset balances'!Q16</f>
        <v>0</v>
      </c>
      <c r="R10" s="10">
        <f>'fixed asset balances'!R16</f>
        <v>0</v>
      </c>
      <c r="S10" s="10">
        <f>'fixed asset balances'!S16</f>
        <v>115000</v>
      </c>
      <c r="T10" s="10">
        <f>'fixed asset balances'!T16</f>
        <v>0</v>
      </c>
      <c r="U10" s="10">
        <f>'fixed asset balances'!U16</f>
        <v>0</v>
      </c>
      <c r="V10" s="10">
        <f>'fixed asset balances'!V16</f>
        <v>0</v>
      </c>
      <c r="W10" s="10">
        <f>'fixed asset balances'!W16</f>
        <v>0</v>
      </c>
      <c r="X10" s="10">
        <f>'fixed asset balances'!X16</f>
        <v>0</v>
      </c>
      <c r="Y10" s="10">
        <f>'fixed asset balances'!Y16</f>
        <v>0</v>
      </c>
    </row>
    <row r="11">
      <c r="A11" s="17" t="s">
        <v>130</v>
      </c>
      <c r="B11" s="10">
        <f t="shared" ref="B11:Y11" si="2">SUM(B8:B10)</f>
        <v>35256500</v>
      </c>
      <c r="C11" s="10">
        <f t="shared" si="2"/>
        <v>35196500</v>
      </c>
      <c r="D11" s="10">
        <f t="shared" si="2"/>
        <v>35233000</v>
      </c>
      <c r="E11" s="10">
        <f t="shared" si="2"/>
        <v>35193000</v>
      </c>
      <c r="F11" s="10">
        <f t="shared" si="2"/>
        <v>35193000</v>
      </c>
      <c r="G11" s="10">
        <f t="shared" si="2"/>
        <v>35568000</v>
      </c>
      <c r="H11" s="10">
        <f t="shared" si="2"/>
        <v>35193000</v>
      </c>
      <c r="I11" s="10">
        <f t="shared" si="2"/>
        <v>35193000</v>
      </c>
      <c r="J11" s="10">
        <f t="shared" si="2"/>
        <v>35193000</v>
      </c>
      <c r="K11" s="10">
        <f t="shared" si="2"/>
        <v>35193000</v>
      </c>
      <c r="L11" s="10">
        <f t="shared" si="2"/>
        <v>35193000</v>
      </c>
      <c r="M11" s="10">
        <f t="shared" si="2"/>
        <v>35193000</v>
      </c>
      <c r="N11" s="10">
        <f t="shared" si="2"/>
        <v>35193000</v>
      </c>
      <c r="O11" s="10">
        <f t="shared" si="2"/>
        <v>35193000</v>
      </c>
      <c r="P11" s="10">
        <f t="shared" si="2"/>
        <v>35222200</v>
      </c>
      <c r="Q11" s="10">
        <f t="shared" si="2"/>
        <v>35193000</v>
      </c>
      <c r="R11" s="10">
        <f t="shared" si="2"/>
        <v>35193000</v>
      </c>
      <c r="S11" s="10">
        <f t="shared" si="2"/>
        <v>35308000</v>
      </c>
      <c r="T11" s="10">
        <f t="shared" si="2"/>
        <v>35193000</v>
      </c>
      <c r="U11" s="10">
        <f t="shared" si="2"/>
        <v>35193000</v>
      </c>
      <c r="V11" s="10">
        <f t="shared" si="2"/>
        <v>35193000</v>
      </c>
      <c r="W11" s="10">
        <f t="shared" si="2"/>
        <v>35193000</v>
      </c>
      <c r="X11" s="10">
        <f t="shared" si="2"/>
        <v>35193000</v>
      </c>
      <c r="Y11" s="10">
        <f t="shared" si="2"/>
        <v>35193000</v>
      </c>
    </row>
    <row r="12">
      <c r="A12" s="16"/>
    </row>
    <row r="13">
      <c r="A13" s="16" t="s">
        <v>131</v>
      </c>
      <c r="B13" s="10">
        <f t="shared" ref="B13:Y13" si="3">B5-B11</f>
        <v>-11646500</v>
      </c>
      <c r="C13" s="10">
        <f t="shared" si="3"/>
        <v>218500</v>
      </c>
      <c r="D13" s="10">
        <f t="shared" si="3"/>
        <v>182000</v>
      </c>
      <c r="E13" s="10">
        <f t="shared" si="3"/>
        <v>4157000</v>
      </c>
      <c r="F13" s="10">
        <f t="shared" si="3"/>
        <v>4157000</v>
      </c>
      <c r="G13" s="10">
        <f t="shared" si="3"/>
        <v>3782000</v>
      </c>
      <c r="H13" s="10">
        <f t="shared" si="3"/>
        <v>4157000</v>
      </c>
      <c r="I13" s="10">
        <f t="shared" si="3"/>
        <v>4157000</v>
      </c>
      <c r="J13" s="10">
        <f t="shared" si="3"/>
        <v>4157000</v>
      </c>
      <c r="K13" s="10">
        <f t="shared" si="3"/>
        <v>4157000</v>
      </c>
      <c r="L13" s="10">
        <f t="shared" si="3"/>
        <v>4157000</v>
      </c>
      <c r="M13" s="10">
        <f t="shared" si="3"/>
        <v>4157000</v>
      </c>
      <c r="N13" s="10">
        <f t="shared" si="3"/>
        <v>4157000</v>
      </c>
      <c r="O13" s="10">
        <f t="shared" si="3"/>
        <v>4157000</v>
      </c>
      <c r="P13" s="10">
        <f t="shared" si="3"/>
        <v>4127800</v>
      </c>
      <c r="Q13" s="10">
        <f t="shared" si="3"/>
        <v>4157000</v>
      </c>
      <c r="R13" s="10">
        <f t="shared" si="3"/>
        <v>4157000</v>
      </c>
      <c r="S13" s="10">
        <f t="shared" si="3"/>
        <v>4042000</v>
      </c>
      <c r="T13" s="10">
        <f t="shared" si="3"/>
        <v>4157000</v>
      </c>
      <c r="U13" s="10">
        <f t="shared" si="3"/>
        <v>4157000</v>
      </c>
      <c r="V13" s="10">
        <f t="shared" si="3"/>
        <v>4157000</v>
      </c>
      <c r="W13" s="10">
        <f t="shared" si="3"/>
        <v>4157000</v>
      </c>
      <c r="X13" s="10">
        <f t="shared" si="3"/>
        <v>4157000</v>
      </c>
      <c r="Y13" s="10">
        <f t="shared" si="3"/>
        <v>4157000</v>
      </c>
    </row>
    <row r="14">
      <c r="A14" s="2"/>
    </row>
    <row r="15">
      <c r="A15" s="2" t="s">
        <v>132</v>
      </c>
      <c r="B15" s="7">
        <v>0.0</v>
      </c>
      <c r="C15" s="10">
        <f t="shared" ref="C15:Y15" si="4">B17</f>
        <v>-11646500</v>
      </c>
      <c r="D15" s="10">
        <f t="shared" si="4"/>
        <v>-11428000</v>
      </c>
      <c r="E15" s="10">
        <f t="shared" si="4"/>
        <v>-11246000</v>
      </c>
      <c r="F15" s="10">
        <f t="shared" si="4"/>
        <v>-7089000</v>
      </c>
      <c r="G15" s="10">
        <f t="shared" si="4"/>
        <v>-2932000</v>
      </c>
      <c r="H15" s="10">
        <f t="shared" si="4"/>
        <v>850000</v>
      </c>
      <c r="I15" s="10">
        <f t="shared" si="4"/>
        <v>5007000</v>
      </c>
      <c r="J15" s="10">
        <f t="shared" si="4"/>
        <v>9164000</v>
      </c>
      <c r="K15" s="10">
        <f t="shared" si="4"/>
        <v>13321000</v>
      </c>
      <c r="L15" s="10">
        <f t="shared" si="4"/>
        <v>17478000</v>
      </c>
      <c r="M15" s="10">
        <f t="shared" si="4"/>
        <v>21635000</v>
      </c>
      <c r="N15" s="10">
        <f t="shared" si="4"/>
        <v>25792000</v>
      </c>
      <c r="O15" s="10">
        <f t="shared" si="4"/>
        <v>29949000</v>
      </c>
      <c r="P15" s="10">
        <f t="shared" si="4"/>
        <v>34106000</v>
      </c>
      <c r="Q15" s="10">
        <f t="shared" si="4"/>
        <v>38233800</v>
      </c>
      <c r="R15" s="10">
        <f t="shared" si="4"/>
        <v>42390800</v>
      </c>
      <c r="S15" s="10">
        <f t="shared" si="4"/>
        <v>46547800</v>
      </c>
      <c r="T15" s="10">
        <f t="shared" si="4"/>
        <v>50589800</v>
      </c>
      <c r="U15" s="10">
        <f t="shared" si="4"/>
        <v>54746800</v>
      </c>
      <c r="V15" s="10">
        <f t="shared" si="4"/>
        <v>58903800</v>
      </c>
      <c r="W15" s="10">
        <f t="shared" si="4"/>
        <v>63060800</v>
      </c>
      <c r="X15" s="10">
        <f t="shared" si="4"/>
        <v>67217800</v>
      </c>
      <c r="Y15" s="10">
        <f t="shared" si="4"/>
        <v>71374800</v>
      </c>
    </row>
    <row r="16">
      <c r="A16" s="2" t="s">
        <v>131</v>
      </c>
      <c r="B16" s="10">
        <f t="shared" ref="B16:Y16" si="5">B13</f>
        <v>-11646500</v>
      </c>
      <c r="C16" s="10">
        <f t="shared" si="5"/>
        <v>218500</v>
      </c>
      <c r="D16" s="10">
        <f t="shared" si="5"/>
        <v>182000</v>
      </c>
      <c r="E16" s="10">
        <f t="shared" si="5"/>
        <v>4157000</v>
      </c>
      <c r="F16" s="10">
        <f t="shared" si="5"/>
        <v>4157000</v>
      </c>
      <c r="G16" s="10">
        <f t="shared" si="5"/>
        <v>3782000</v>
      </c>
      <c r="H16" s="10">
        <f t="shared" si="5"/>
        <v>4157000</v>
      </c>
      <c r="I16" s="10">
        <f t="shared" si="5"/>
        <v>4157000</v>
      </c>
      <c r="J16" s="10">
        <f t="shared" si="5"/>
        <v>4157000</v>
      </c>
      <c r="K16" s="10">
        <f t="shared" si="5"/>
        <v>4157000</v>
      </c>
      <c r="L16" s="10">
        <f t="shared" si="5"/>
        <v>4157000</v>
      </c>
      <c r="M16" s="10">
        <f t="shared" si="5"/>
        <v>4157000</v>
      </c>
      <c r="N16" s="10">
        <f t="shared" si="5"/>
        <v>4157000</v>
      </c>
      <c r="O16" s="10">
        <f t="shared" si="5"/>
        <v>4157000</v>
      </c>
      <c r="P16" s="10">
        <f t="shared" si="5"/>
        <v>4127800</v>
      </c>
      <c r="Q16" s="10">
        <f t="shared" si="5"/>
        <v>4157000</v>
      </c>
      <c r="R16" s="10">
        <f t="shared" si="5"/>
        <v>4157000</v>
      </c>
      <c r="S16" s="10">
        <f t="shared" si="5"/>
        <v>4042000</v>
      </c>
      <c r="T16" s="10">
        <f t="shared" si="5"/>
        <v>4157000</v>
      </c>
      <c r="U16" s="10">
        <f t="shared" si="5"/>
        <v>4157000</v>
      </c>
      <c r="V16" s="10">
        <f t="shared" si="5"/>
        <v>4157000</v>
      </c>
      <c r="W16" s="10">
        <f t="shared" si="5"/>
        <v>4157000</v>
      </c>
      <c r="X16" s="10">
        <f t="shared" si="5"/>
        <v>4157000</v>
      </c>
      <c r="Y16" s="10">
        <f t="shared" si="5"/>
        <v>4157000</v>
      </c>
    </row>
    <row r="17">
      <c r="A17" s="2" t="s">
        <v>133</v>
      </c>
      <c r="B17" s="10">
        <f t="shared" ref="B17:Y17" si="6">B15+B16</f>
        <v>-11646500</v>
      </c>
      <c r="C17" s="10">
        <f t="shared" si="6"/>
        <v>-11428000</v>
      </c>
      <c r="D17" s="10">
        <f t="shared" si="6"/>
        <v>-11246000</v>
      </c>
      <c r="E17" s="10">
        <f t="shared" si="6"/>
        <v>-7089000</v>
      </c>
      <c r="F17" s="10">
        <f t="shared" si="6"/>
        <v>-2932000</v>
      </c>
      <c r="G17" s="10">
        <f t="shared" si="6"/>
        <v>850000</v>
      </c>
      <c r="H17" s="10">
        <f t="shared" si="6"/>
        <v>5007000</v>
      </c>
      <c r="I17" s="10">
        <f t="shared" si="6"/>
        <v>9164000</v>
      </c>
      <c r="J17" s="10">
        <f t="shared" si="6"/>
        <v>13321000</v>
      </c>
      <c r="K17" s="10">
        <f t="shared" si="6"/>
        <v>17478000</v>
      </c>
      <c r="L17" s="10">
        <f t="shared" si="6"/>
        <v>21635000</v>
      </c>
      <c r="M17" s="10">
        <f t="shared" si="6"/>
        <v>25792000</v>
      </c>
      <c r="N17" s="10">
        <f t="shared" si="6"/>
        <v>29949000</v>
      </c>
      <c r="O17" s="10">
        <f t="shared" si="6"/>
        <v>34106000</v>
      </c>
      <c r="P17" s="10">
        <f t="shared" si="6"/>
        <v>38233800</v>
      </c>
      <c r="Q17" s="10">
        <f t="shared" si="6"/>
        <v>42390800</v>
      </c>
      <c r="R17" s="10">
        <f t="shared" si="6"/>
        <v>46547800</v>
      </c>
      <c r="S17" s="10">
        <f t="shared" si="6"/>
        <v>50589800</v>
      </c>
      <c r="T17" s="10">
        <f t="shared" si="6"/>
        <v>54746800</v>
      </c>
      <c r="U17" s="10">
        <f t="shared" si="6"/>
        <v>58903800</v>
      </c>
      <c r="V17" s="10">
        <f t="shared" si="6"/>
        <v>63060800</v>
      </c>
      <c r="W17" s="10">
        <f t="shared" si="6"/>
        <v>67217800</v>
      </c>
      <c r="X17" s="10">
        <f t="shared" si="6"/>
        <v>71374800</v>
      </c>
      <c r="Y17" s="10">
        <f t="shared" si="6"/>
        <v>75531800</v>
      </c>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5"/>
  </cols>
  <sheetData>
    <row r="1">
      <c r="A1" s="2"/>
      <c r="B1" s="11" t="s">
        <v>64</v>
      </c>
      <c r="C1" s="11" t="s">
        <v>65</v>
      </c>
      <c r="D1" s="11" t="s">
        <v>66</v>
      </c>
      <c r="E1" s="11" t="s">
        <v>67</v>
      </c>
      <c r="F1" s="11" t="s">
        <v>68</v>
      </c>
      <c r="G1" s="11" t="s">
        <v>69</v>
      </c>
      <c r="H1" s="11" t="s">
        <v>70</v>
      </c>
      <c r="I1" s="11" t="s">
        <v>71</v>
      </c>
      <c r="J1" s="11" t="s">
        <v>72</v>
      </c>
      <c r="K1" s="11" t="s">
        <v>73</v>
      </c>
      <c r="L1" s="11" t="s">
        <v>74</v>
      </c>
      <c r="M1" s="11" t="s">
        <v>75</v>
      </c>
      <c r="N1" s="11" t="s">
        <v>76</v>
      </c>
      <c r="O1" s="11" t="s">
        <v>77</v>
      </c>
      <c r="P1" s="11" t="s">
        <v>78</v>
      </c>
      <c r="Q1" s="11" t="s">
        <v>79</v>
      </c>
      <c r="R1" s="11" t="s">
        <v>80</v>
      </c>
      <c r="S1" s="11" t="s">
        <v>81</v>
      </c>
      <c r="T1" s="11" t="s">
        <v>82</v>
      </c>
      <c r="U1" s="11" t="s">
        <v>83</v>
      </c>
      <c r="V1" s="11" t="s">
        <v>84</v>
      </c>
      <c r="W1" s="11" t="s">
        <v>85</v>
      </c>
      <c r="X1" s="11" t="s">
        <v>86</v>
      </c>
      <c r="Y1" s="11" t="s">
        <v>87</v>
      </c>
      <c r="Z1" s="19"/>
      <c r="AA1" s="19"/>
      <c r="AB1" s="19"/>
      <c r="AC1" s="19"/>
      <c r="AD1" s="19"/>
      <c r="AE1" s="19"/>
      <c r="AF1" s="19"/>
      <c r="AG1" s="19"/>
      <c r="AH1" s="19"/>
      <c r="AI1" s="19"/>
      <c r="AJ1" s="19"/>
      <c r="AK1" s="19"/>
    </row>
    <row r="2">
      <c r="A2" s="16" t="s">
        <v>134</v>
      </c>
    </row>
    <row r="3">
      <c r="A3" s="2" t="s">
        <v>135</v>
      </c>
      <c r="B3" s="15">
        <f>cash!B17</f>
        <v>-11646500</v>
      </c>
      <c r="C3" s="15">
        <f>cash!C17</f>
        <v>-11428000</v>
      </c>
      <c r="D3" s="15">
        <f>cash!D17</f>
        <v>-11246000</v>
      </c>
      <c r="E3" s="15">
        <f>cash!E17</f>
        <v>-7089000</v>
      </c>
      <c r="F3" s="15">
        <f>cash!F17</f>
        <v>-2932000</v>
      </c>
      <c r="G3" s="15">
        <f>cash!G17</f>
        <v>850000</v>
      </c>
      <c r="H3" s="15">
        <f>cash!H17</f>
        <v>5007000</v>
      </c>
      <c r="I3" s="15">
        <f>cash!I17</f>
        <v>9164000</v>
      </c>
      <c r="J3" s="15">
        <f>cash!J17</f>
        <v>13321000</v>
      </c>
      <c r="K3" s="15">
        <f>cash!K17</f>
        <v>17478000</v>
      </c>
      <c r="L3" s="15">
        <f>cash!L17</f>
        <v>21635000</v>
      </c>
      <c r="M3" s="15">
        <f>cash!M17</f>
        <v>25792000</v>
      </c>
      <c r="N3" s="15">
        <f>cash!N17</f>
        <v>29949000</v>
      </c>
      <c r="O3" s="15">
        <f>cash!O17</f>
        <v>34106000</v>
      </c>
      <c r="P3" s="15">
        <f>cash!P17</f>
        <v>38233800</v>
      </c>
      <c r="Q3" s="15">
        <f>cash!Q17</f>
        <v>42390800</v>
      </c>
      <c r="R3" s="15">
        <f>cash!R17</f>
        <v>46547800</v>
      </c>
      <c r="S3" s="15">
        <f>cash!S17</f>
        <v>50589800</v>
      </c>
      <c r="T3" s="15">
        <f>cash!T17</f>
        <v>54746800</v>
      </c>
      <c r="U3" s="15">
        <f>cash!U17</f>
        <v>58903800</v>
      </c>
      <c r="V3" s="15">
        <f>cash!V17</f>
        <v>63060800</v>
      </c>
      <c r="W3" s="15">
        <f>cash!W17</f>
        <v>67217800</v>
      </c>
      <c r="X3" s="15">
        <f>cash!X17</f>
        <v>71374800</v>
      </c>
      <c r="Y3" s="15">
        <f>cash!Y17</f>
        <v>75531800</v>
      </c>
      <c r="Z3" s="15"/>
      <c r="AA3" s="15"/>
      <c r="AB3" s="15"/>
      <c r="AC3" s="15"/>
      <c r="AD3" s="15"/>
      <c r="AE3" s="15"/>
      <c r="AF3" s="15"/>
      <c r="AG3" s="15"/>
      <c r="AH3" s="15"/>
      <c r="AI3" s="15"/>
      <c r="AJ3" s="15"/>
      <c r="AK3" s="15"/>
    </row>
    <row r="4">
      <c r="A4" s="18" t="s">
        <v>136</v>
      </c>
      <c r="B4" s="15">
        <f>stocks!B27</f>
        <v>2925000</v>
      </c>
      <c r="C4" s="15">
        <f>stocks!C27</f>
        <v>5850000</v>
      </c>
      <c r="D4" s="15">
        <f>stocks!D27</f>
        <v>8775000</v>
      </c>
      <c r="E4" s="15">
        <f>stocks!E27</f>
        <v>11700000</v>
      </c>
      <c r="F4" s="15">
        <f>stocks!F27</f>
        <v>14625000</v>
      </c>
      <c r="G4" s="15">
        <f>stocks!G27</f>
        <v>17550000</v>
      </c>
      <c r="H4" s="15">
        <f>stocks!H27</f>
        <v>20475000</v>
      </c>
      <c r="I4" s="15">
        <f>stocks!I27</f>
        <v>23400000</v>
      </c>
      <c r="J4" s="15">
        <f>stocks!J27</f>
        <v>26325000</v>
      </c>
      <c r="K4" s="15">
        <f>stocks!K27</f>
        <v>29250000</v>
      </c>
      <c r="L4" s="15">
        <f>stocks!L27</f>
        <v>32175000</v>
      </c>
      <c r="M4" s="15">
        <f>stocks!M27</f>
        <v>35100000</v>
      </c>
      <c r="N4" s="15">
        <f>stocks!N27</f>
        <v>38025000</v>
      </c>
      <c r="O4" s="15">
        <f>stocks!O27</f>
        <v>40950000</v>
      </c>
      <c r="P4" s="15">
        <f>stocks!P27</f>
        <v>43875000</v>
      </c>
      <c r="Q4" s="15">
        <f>stocks!Q27</f>
        <v>46800000</v>
      </c>
      <c r="R4" s="15">
        <f>stocks!R27</f>
        <v>49725000</v>
      </c>
      <c r="S4" s="15">
        <f>stocks!S27</f>
        <v>52650000</v>
      </c>
      <c r="T4" s="15">
        <f>stocks!T27</f>
        <v>55575000</v>
      </c>
      <c r="U4" s="15">
        <f>stocks!U27</f>
        <v>58500000</v>
      </c>
      <c r="V4" s="15">
        <f>stocks!V27</f>
        <v>61425000</v>
      </c>
      <c r="W4" s="15">
        <f>stocks!W27</f>
        <v>64350000</v>
      </c>
      <c r="X4" s="15">
        <f>stocks!X27</f>
        <v>67275000</v>
      </c>
      <c r="Y4" s="15">
        <f>stocks!Y27</f>
        <v>70200000</v>
      </c>
      <c r="Z4" s="15"/>
      <c r="AA4" s="15"/>
      <c r="AB4" s="15"/>
      <c r="AC4" s="15"/>
      <c r="AD4" s="15"/>
      <c r="AE4" s="15"/>
      <c r="AF4" s="15"/>
      <c r="AG4" s="15"/>
      <c r="AH4" s="15"/>
      <c r="AI4" s="15"/>
      <c r="AJ4" s="15"/>
      <c r="AK4" s="15"/>
    </row>
    <row r="5">
      <c r="A5" s="17" t="s">
        <v>137</v>
      </c>
      <c r="B5" s="15">
        <f>'fixed asset balances'!B32-depriciation!B32</f>
        <v>60266.66667</v>
      </c>
      <c r="C5" s="15">
        <f>'fixed asset balances'!C32-depriciation!C32</f>
        <v>60300</v>
      </c>
      <c r="D5" s="15">
        <f>'fixed asset balances'!D32-depriciation!D32</f>
        <v>93500</v>
      </c>
      <c r="E5" s="15">
        <f>'fixed asset balances'!E32-depriciation!E32</f>
        <v>86700</v>
      </c>
      <c r="F5" s="15">
        <f>'fixed asset balances'!F32-depriciation!F32</f>
        <v>79900</v>
      </c>
      <c r="G5" s="15">
        <f>'fixed asset balances'!G32-depriciation!G32</f>
        <v>426041.1765</v>
      </c>
      <c r="H5" s="15">
        <f>'fixed asset balances'!H32-depriciation!H32</f>
        <v>397182.3529</v>
      </c>
      <c r="I5" s="15">
        <f>'fixed asset balances'!I32-depriciation!I32</f>
        <v>368323.5294</v>
      </c>
      <c r="J5" s="15">
        <f>'fixed asset balances'!J32-depriciation!J32</f>
        <v>339464.7059</v>
      </c>
      <c r="K5" s="15">
        <f>'fixed asset balances'!K32-depriciation!K32</f>
        <v>310605.8824</v>
      </c>
      <c r="L5" s="15">
        <f>'fixed asset balances'!L32-depriciation!L32</f>
        <v>281747.0588</v>
      </c>
      <c r="M5" s="15">
        <f>'fixed asset balances'!M32-depriciation!M32</f>
        <v>252888.2353</v>
      </c>
      <c r="N5" s="15">
        <f>'fixed asset balances'!N32-depriciation!N32</f>
        <v>224029.4118</v>
      </c>
      <c r="O5" s="15">
        <f>'fixed asset balances'!O32-depriciation!O32</f>
        <v>195170.5882</v>
      </c>
      <c r="P5" s="15">
        <f>'fixed asset balances'!P32-depriciation!P32</f>
        <v>197315.098</v>
      </c>
      <c r="Q5" s="15">
        <f>'fixed asset balances'!Q32-depriciation!Q32</f>
        <v>170492.9412</v>
      </c>
      <c r="R5" s="15">
        <f>'fixed asset balances'!R32-depriciation!R32</f>
        <v>143904.1176</v>
      </c>
      <c r="S5" s="15">
        <f>'fixed asset balances'!S32-depriciation!S32</f>
        <v>225231.9608</v>
      </c>
      <c r="T5" s="15">
        <f>'fixed asset balances'!T32-depriciation!T32</f>
        <v>191559.8039</v>
      </c>
      <c r="U5" s="15">
        <f>'fixed asset balances'!U32-depriciation!U32</f>
        <v>157887.6471</v>
      </c>
      <c r="V5" s="15">
        <f>'fixed asset balances'!V32-depriciation!V32</f>
        <v>127215.4902</v>
      </c>
      <c r="W5" s="15">
        <f>'fixed asset balances'!W32-depriciation!W32</f>
        <v>96543.33333</v>
      </c>
      <c r="X5" s="15">
        <f>'fixed asset balances'!X32-depriciation!X32</f>
        <v>87930</v>
      </c>
      <c r="Y5" s="15">
        <f>'fixed asset balances'!Y32-depriciation!Y32</f>
        <v>79316.66667</v>
      </c>
      <c r="Z5" s="15"/>
      <c r="AA5" s="15"/>
      <c r="AB5" s="15"/>
      <c r="AC5" s="15"/>
      <c r="AD5" s="15"/>
      <c r="AE5" s="15"/>
      <c r="AF5" s="15"/>
      <c r="AG5" s="15"/>
      <c r="AH5" s="15"/>
      <c r="AI5" s="15"/>
      <c r="AJ5" s="15"/>
      <c r="AK5" s="15"/>
    </row>
    <row r="6">
      <c r="A6" s="17" t="s">
        <v>138</v>
      </c>
      <c r="B6" s="15">
        <f>collection!B24</f>
        <v>15740000</v>
      </c>
      <c r="C6" s="15">
        <f>collection!C24</f>
        <v>19675000</v>
      </c>
      <c r="D6" s="15">
        <f>collection!D24</f>
        <v>23610000</v>
      </c>
      <c r="E6" s="15">
        <f>collection!E24</f>
        <v>23610000</v>
      </c>
      <c r="F6" s="15">
        <f>collection!F24</f>
        <v>23610000</v>
      </c>
      <c r="G6" s="15">
        <f>collection!G24</f>
        <v>23610000</v>
      </c>
      <c r="H6" s="15">
        <f>collection!H24</f>
        <v>23610000</v>
      </c>
      <c r="I6" s="15">
        <f>collection!I24</f>
        <v>23610000</v>
      </c>
      <c r="J6" s="15">
        <f>collection!J24</f>
        <v>23610000</v>
      </c>
      <c r="K6" s="15">
        <f>collection!K24</f>
        <v>23610000</v>
      </c>
      <c r="L6" s="15">
        <f>collection!L24</f>
        <v>23610000</v>
      </c>
      <c r="M6" s="15">
        <f>collection!M24</f>
        <v>23610000</v>
      </c>
      <c r="N6" s="15">
        <f>collection!N24</f>
        <v>23610000</v>
      </c>
      <c r="O6" s="15">
        <f>collection!O24</f>
        <v>23610000</v>
      </c>
      <c r="P6" s="15">
        <f>collection!P24</f>
        <v>23610000</v>
      </c>
      <c r="Q6" s="15">
        <f>collection!Q24</f>
        <v>23610000</v>
      </c>
      <c r="R6" s="15">
        <f>collection!R24</f>
        <v>23610000</v>
      </c>
      <c r="S6" s="15">
        <f>collection!S24</f>
        <v>23610000</v>
      </c>
      <c r="T6" s="15">
        <f>collection!T24</f>
        <v>23610000</v>
      </c>
      <c r="U6" s="15">
        <f>collection!U24</f>
        <v>23610000</v>
      </c>
      <c r="V6" s="15">
        <f>collection!V24</f>
        <v>23610000</v>
      </c>
      <c r="W6" s="15">
        <f>collection!W24</f>
        <v>23610000</v>
      </c>
      <c r="X6" s="15">
        <f>collection!X24</f>
        <v>23610000</v>
      </c>
      <c r="Y6" s="15">
        <f>collection!Y24</f>
        <v>23610000</v>
      </c>
      <c r="Z6" s="15"/>
      <c r="AA6" s="15"/>
      <c r="AB6" s="15"/>
      <c r="AC6" s="15"/>
      <c r="AD6" s="15"/>
      <c r="AE6" s="15"/>
      <c r="AF6" s="15"/>
      <c r="AG6" s="15"/>
      <c r="AH6" s="15"/>
      <c r="AI6" s="15"/>
      <c r="AJ6" s="15"/>
      <c r="AK6" s="15"/>
    </row>
    <row r="7">
      <c r="A7" s="16"/>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row>
    <row r="8">
      <c r="A8" s="16"/>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row>
    <row r="9">
      <c r="A9" s="16" t="s">
        <v>139</v>
      </c>
      <c r="B9" s="15">
        <f t="shared" ref="B9:Y9" si="1">SUM(B3:B6)</f>
        <v>7078766.667</v>
      </c>
      <c r="C9" s="15">
        <f t="shared" si="1"/>
        <v>14157300</v>
      </c>
      <c r="D9" s="15">
        <f t="shared" si="1"/>
        <v>21232500</v>
      </c>
      <c r="E9" s="15">
        <f t="shared" si="1"/>
        <v>28307700</v>
      </c>
      <c r="F9" s="15">
        <f t="shared" si="1"/>
        <v>35382900</v>
      </c>
      <c r="G9" s="15">
        <f t="shared" si="1"/>
        <v>42436041.18</v>
      </c>
      <c r="H9" s="15">
        <f t="shared" si="1"/>
        <v>49489182.35</v>
      </c>
      <c r="I9" s="15">
        <f t="shared" si="1"/>
        <v>56542323.53</v>
      </c>
      <c r="J9" s="15">
        <f t="shared" si="1"/>
        <v>63595464.71</v>
      </c>
      <c r="K9" s="15">
        <f t="shared" si="1"/>
        <v>70648605.88</v>
      </c>
      <c r="L9" s="15">
        <f t="shared" si="1"/>
        <v>77701747.06</v>
      </c>
      <c r="M9" s="15">
        <f t="shared" si="1"/>
        <v>84754888.24</v>
      </c>
      <c r="N9" s="15">
        <f t="shared" si="1"/>
        <v>91808029.41</v>
      </c>
      <c r="O9" s="15">
        <f t="shared" si="1"/>
        <v>98861170.59</v>
      </c>
      <c r="P9" s="15">
        <f t="shared" si="1"/>
        <v>105916115.1</v>
      </c>
      <c r="Q9" s="15">
        <f t="shared" si="1"/>
        <v>112971292.9</v>
      </c>
      <c r="R9" s="15">
        <f t="shared" si="1"/>
        <v>120026704.1</v>
      </c>
      <c r="S9" s="15">
        <f t="shared" si="1"/>
        <v>127075032</v>
      </c>
      <c r="T9" s="15">
        <f t="shared" si="1"/>
        <v>134123359.8</v>
      </c>
      <c r="U9" s="15">
        <f t="shared" si="1"/>
        <v>141171687.6</v>
      </c>
      <c r="V9" s="15">
        <f t="shared" si="1"/>
        <v>148223015.5</v>
      </c>
      <c r="W9" s="15">
        <f t="shared" si="1"/>
        <v>155274343.3</v>
      </c>
      <c r="X9" s="15">
        <f t="shared" si="1"/>
        <v>162347730</v>
      </c>
      <c r="Y9" s="15">
        <f t="shared" si="1"/>
        <v>169421116.7</v>
      </c>
      <c r="Z9" s="15"/>
      <c r="AA9" s="15"/>
      <c r="AB9" s="15"/>
      <c r="AC9" s="15"/>
      <c r="AD9" s="15"/>
      <c r="AE9" s="15"/>
      <c r="AF9" s="15"/>
      <c r="AG9" s="15"/>
      <c r="AH9" s="15"/>
      <c r="AI9" s="15"/>
      <c r="AJ9" s="15"/>
      <c r="AK9" s="15"/>
    </row>
    <row r="10">
      <c r="A10" s="2"/>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row>
    <row r="11">
      <c r="A11" s="16" t="s">
        <v>140</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row>
    <row r="12">
      <c r="A12" s="18" t="s">
        <v>141</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row>
    <row r="13">
      <c r="A13" s="16" t="s">
        <v>142</v>
      </c>
      <c r="B13" s="15">
        <f t="shared" ref="B13:Y13" si="2">SUM(B12)</f>
        <v>0</v>
      </c>
      <c r="C13" s="15">
        <f t="shared" si="2"/>
        <v>0</v>
      </c>
      <c r="D13" s="15">
        <f t="shared" si="2"/>
        <v>0</v>
      </c>
      <c r="E13" s="15">
        <f t="shared" si="2"/>
        <v>0</v>
      </c>
      <c r="F13" s="15">
        <f t="shared" si="2"/>
        <v>0</v>
      </c>
      <c r="G13" s="15">
        <f t="shared" si="2"/>
        <v>0</v>
      </c>
      <c r="H13" s="15">
        <f t="shared" si="2"/>
        <v>0</v>
      </c>
      <c r="I13" s="15">
        <f t="shared" si="2"/>
        <v>0</v>
      </c>
      <c r="J13" s="15">
        <f t="shared" si="2"/>
        <v>0</v>
      </c>
      <c r="K13" s="15">
        <f t="shared" si="2"/>
        <v>0</v>
      </c>
      <c r="L13" s="15">
        <f t="shared" si="2"/>
        <v>0</v>
      </c>
      <c r="M13" s="15">
        <f t="shared" si="2"/>
        <v>0</v>
      </c>
      <c r="N13" s="15">
        <f t="shared" si="2"/>
        <v>0</v>
      </c>
      <c r="O13" s="15">
        <f t="shared" si="2"/>
        <v>0</v>
      </c>
      <c r="P13" s="15">
        <f t="shared" si="2"/>
        <v>0</v>
      </c>
      <c r="Q13" s="15">
        <f t="shared" si="2"/>
        <v>0</v>
      </c>
      <c r="R13" s="15">
        <f t="shared" si="2"/>
        <v>0</v>
      </c>
      <c r="S13" s="15">
        <f t="shared" si="2"/>
        <v>0</v>
      </c>
      <c r="T13" s="15">
        <f t="shared" si="2"/>
        <v>0</v>
      </c>
      <c r="U13" s="15">
        <f t="shared" si="2"/>
        <v>0</v>
      </c>
      <c r="V13" s="15">
        <f t="shared" si="2"/>
        <v>0</v>
      </c>
      <c r="W13" s="15">
        <f t="shared" si="2"/>
        <v>0</v>
      </c>
      <c r="X13" s="15">
        <f t="shared" si="2"/>
        <v>0</v>
      </c>
      <c r="Y13" s="15">
        <f t="shared" si="2"/>
        <v>0</v>
      </c>
      <c r="Z13" s="15"/>
      <c r="AA13" s="15"/>
      <c r="AB13" s="15"/>
      <c r="AC13" s="15"/>
      <c r="AD13" s="15"/>
      <c r="AE13" s="15"/>
      <c r="AF13" s="15"/>
      <c r="AG13" s="15"/>
      <c r="AH13" s="15"/>
      <c r="AI13" s="15"/>
      <c r="AJ13" s="15"/>
      <c r="AK13" s="15"/>
    </row>
    <row r="14">
      <c r="A14" s="2"/>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row>
    <row r="15">
      <c r="A15" s="16" t="s">
        <v>143</v>
      </c>
      <c r="B15" s="15">
        <f t="shared" ref="B15:Y15" si="3">B9-B13</f>
        <v>7078766.667</v>
      </c>
      <c r="C15" s="15">
        <f t="shared" si="3"/>
        <v>14157300</v>
      </c>
      <c r="D15" s="15">
        <f t="shared" si="3"/>
        <v>21232500</v>
      </c>
      <c r="E15" s="15">
        <f t="shared" si="3"/>
        <v>28307700</v>
      </c>
      <c r="F15" s="15">
        <f t="shared" si="3"/>
        <v>35382900</v>
      </c>
      <c r="G15" s="15">
        <f t="shared" si="3"/>
        <v>42436041.18</v>
      </c>
      <c r="H15" s="15">
        <f t="shared" si="3"/>
        <v>49489182.35</v>
      </c>
      <c r="I15" s="15">
        <f t="shared" si="3"/>
        <v>56542323.53</v>
      </c>
      <c r="J15" s="15">
        <f t="shared" si="3"/>
        <v>63595464.71</v>
      </c>
      <c r="K15" s="15">
        <f t="shared" si="3"/>
        <v>70648605.88</v>
      </c>
      <c r="L15" s="15">
        <f t="shared" si="3"/>
        <v>77701747.06</v>
      </c>
      <c r="M15" s="15">
        <f t="shared" si="3"/>
        <v>84754888.24</v>
      </c>
      <c r="N15" s="15">
        <f t="shared" si="3"/>
        <v>91808029.41</v>
      </c>
      <c r="O15" s="15">
        <f t="shared" si="3"/>
        <v>98861170.59</v>
      </c>
      <c r="P15" s="15">
        <f t="shared" si="3"/>
        <v>105916115.1</v>
      </c>
      <c r="Q15" s="15">
        <f t="shared" si="3"/>
        <v>112971292.9</v>
      </c>
      <c r="R15" s="15">
        <f t="shared" si="3"/>
        <v>120026704.1</v>
      </c>
      <c r="S15" s="15">
        <f t="shared" si="3"/>
        <v>127075032</v>
      </c>
      <c r="T15" s="15">
        <f t="shared" si="3"/>
        <v>134123359.8</v>
      </c>
      <c r="U15" s="15">
        <f t="shared" si="3"/>
        <v>141171687.6</v>
      </c>
      <c r="V15" s="15">
        <f t="shared" si="3"/>
        <v>148223015.5</v>
      </c>
      <c r="W15" s="15">
        <f t="shared" si="3"/>
        <v>155274343.3</v>
      </c>
      <c r="X15" s="15">
        <f t="shared" si="3"/>
        <v>162347730</v>
      </c>
      <c r="Y15" s="15">
        <f t="shared" si="3"/>
        <v>169421116.7</v>
      </c>
      <c r="Z15" s="15"/>
      <c r="AA15" s="15"/>
      <c r="AB15" s="15"/>
      <c r="AC15" s="15"/>
      <c r="AD15" s="15"/>
      <c r="AE15" s="15"/>
      <c r="AF15" s="15"/>
      <c r="AG15" s="15"/>
      <c r="AH15" s="15"/>
      <c r="AI15" s="15"/>
      <c r="AJ15" s="15"/>
      <c r="AK15" s="15"/>
    </row>
    <row r="16">
      <c r="A16" s="2"/>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row>
    <row r="17">
      <c r="A17" s="2" t="s">
        <v>144</v>
      </c>
      <c r="B17" s="14">
        <v>0.0</v>
      </c>
      <c r="C17" s="15">
        <f t="shared" ref="C17:Y17" si="4">B19</f>
        <v>7078766.667</v>
      </c>
      <c r="D17" s="15">
        <f t="shared" si="4"/>
        <v>14157300</v>
      </c>
      <c r="E17" s="15">
        <f t="shared" si="4"/>
        <v>21232500</v>
      </c>
      <c r="F17" s="15">
        <f t="shared" si="4"/>
        <v>28307700</v>
      </c>
      <c r="G17" s="15">
        <f t="shared" si="4"/>
        <v>35382900</v>
      </c>
      <c r="H17" s="15">
        <f t="shared" si="4"/>
        <v>42436041.18</v>
      </c>
      <c r="I17" s="15">
        <f t="shared" si="4"/>
        <v>49489182.35</v>
      </c>
      <c r="J17" s="15">
        <f t="shared" si="4"/>
        <v>56542323.53</v>
      </c>
      <c r="K17" s="15">
        <f t="shared" si="4"/>
        <v>63595464.71</v>
      </c>
      <c r="L17" s="15">
        <f t="shared" si="4"/>
        <v>70648605.88</v>
      </c>
      <c r="M17" s="15">
        <f t="shared" si="4"/>
        <v>77701747.06</v>
      </c>
      <c r="N17" s="15">
        <f t="shared" si="4"/>
        <v>84754888.24</v>
      </c>
      <c r="O17" s="15">
        <f t="shared" si="4"/>
        <v>91808029.41</v>
      </c>
      <c r="P17" s="15">
        <f t="shared" si="4"/>
        <v>98861170.59</v>
      </c>
      <c r="Q17" s="15">
        <f t="shared" si="4"/>
        <v>105916115.1</v>
      </c>
      <c r="R17" s="15">
        <f t="shared" si="4"/>
        <v>112971292.9</v>
      </c>
      <c r="S17" s="15">
        <f t="shared" si="4"/>
        <v>120026704.1</v>
      </c>
      <c r="T17" s="15">
        <f t="shared" si="4"/>
        <v>127075032</v>
      </c>
      <c r="U17" s="15">
        <f t="shared" si="4"/>
        <v>134123359.8</v>
      </c>
      <c r="V17" s="15">
        <f t="shared" si="4"/>
        <v>141171687.6</v>
      </c>
      <c r="W17" s="15">
        <f t="shared" si="4"/>
        <v>148223015.5</v>
      </c>
      <c r="X17" s="15">
        <f t="shared" si="4"/>
        <v>155274343.3</v>
      </c>
      <c r="Y17" s="15">
        <f t="shared" si="4"/>
        <v>162347730</v>
      </c>
      <c r="Z17" s="15"/>
      <c r="AA17" s="15"/>
      <c r="AB17" s="15"/>
      <c r="AC17" s="15"/>
      <c r="AD17" s="15"/>
      <c r="AE17" s="15"/>
      <c r="AF17" s="15"/>
      <c r="AG17" s="15"/>
      <c r="AH17" s="15"/>
      <c r="AI17" s="15"/>
      <c r="AJ17" s="15"/>
      <c r="AK17" s="15"/>
    </row>
    <row r="18">
      <c r="A18" s="2" t="s">
        <v>145</v>
      </c>
      <c r="B18" s="15">
        <f>'sales costs'!B27</f>
        <v>7078766.667</v>
      </c>
      <c r="C18" s="15">
        <f>'sales costs'!C27</f>
        <v>7078533.333</v>
      </c>
      <c r="D18" s="15">
        <f>'sales costs'!D27</f>
        <v>7075200</v>
      </c>
      <c r="E18" s="15">
        <f>'sales costs'!E27</f>
        <v>7075200</v>
      </c>
      <c r="F18" s="15">
        <f>'sales costs'!F27</f>
        <v>7075200</v>
      </c>
      <c r="G18" s="15">
        <f>'sales costs'!G27</f>
        <v>7053141.176</v>
      </c>
      <c r="H18" s="15">
        <f>'sales costs'!H27</f>
        <v>7053141.176</v>
      </c>
      <c r="I18" s="15">
        <f>'sales costs'!I27</f>
        <v>7053141.176</v>
      </c>
      <c r="J18" s="15">
        <f>'sales costs'!J27</f>
        <v>7053141.176</v>
      </c>
      <c r="K18" s="15">
        <f>'sales costs'!K27</f>
        <v>7053141.176</v>
      </c>
      <c r="L18" s="15">
        <f>'sales costs'!L27</f>
        <v>7053141.176</v>
      </c>
      <c r="M18" s="15">
        <f>'sales costs'!M27</f>
        <v>7053141.176</v>
      </c>
      <c r="N18" s="15">
        <f>'sales costs'!N27</f>
        <v>7053141.176</v>
      </c>
      <c r="O18" s="15">
        <f>'sales costs'!O27</f>
        <v>7053141.176</v>
      </c>
      <c r="P18" s="15">
        <f>'sales costs'!P27</f>
        <v>7054944.51</v>
      </c>
      <c r="Q18" s="15">
        <f>'sales costs'!Q27</f>
        <v>7055177.843</v>
      </c>
      <c r="R18" s="15">
        <f>'sales costs'!R27</f>
        <v>7055411.176</v>
      </c>
      <c r="S18" s="15">
        <f>'sales costs'!S27</f>
        <v>7048327.843</v>
      </c>
      <c r="T18" s="15">
        <f>'sales costs'!T27</f>
        <v>7048327.843</v>
      </c>
      <c r="U18" s="15">
        <f>'sales costs'!U27</f>
        <v>7048327.843</v>
      </c>
      <c r="V18" s="15">
        <f>'sales costs'!V27</f>
        <v>7051327.843</v>
      </c>
      <c r="W18" s="15">
        <f>'sales costs'!W27</f>
        <v>7051327.843</v>
      </c>
      <c r="X18" s="15">
        <f>'sales costs'!X27</f>
        <v>7073386.667</v>
      </c>
      <c r="Y18" s="15">
        <f>'sales costs'!Y27</f>
        <v>7073386.667</v>
      </c>
      <c r="Z18" s="15"/>
      <c r="AA18" s="15"/>
      <c r="AB18" s="15"/>
      <c r="AC18" s="15"/>
      <c r="AD18" s="15"/>
      <c r="AE18" s="15"/>
      <c r="AF18" s="15"/>
      <c r="AG18" s="15"/>
      <c r="AH18" s="15"/>
      <c r="AI18" s="15"/>
      <c r="AJ18" s="15"/>
      <c r="AK18" s="15"/>
    </row>
    <row r="19">
      <c r="A19" s="2" t="s">
        <v>146</v>
      </c>
      <c r="B19" s="15">
        <f t="shared" ref="B19:Y19" si="5">B17+B18</f>
        <v>7078766.667</v>
      </c>
      <c r="C19" s="15">
        <f t="shared" si="5"/>
        <v>14157300</v>
      </c>
      <c r="D19" s="15">
        <f t="shared" si="5"/>
        <v>21232500</v>
      </c>
      <c r="E19" s="15">
        <f t="shared" si="5"/>
        <v>28307700</v>
      </c>
      <c r="F19" s="15">
        <f t="shared" si="5"/>
        <v>35382900</v>
      </c>
      <c r="G19" s="15">
        <f t="shared" si="5"/>
        <v>42436041.18</v>
      </c>
      <c r="H19" s="15">
        <f t="shared" si="5"/>
        <v>49489182.35</v>
      </c>
      <c r="I19" s="15">
        <f t="shared" si="5"/>
        <v>56542323.53</v>
      </c>
      <c r="J19" s="15">
        <f t="shared" si="5"/>
        <v>63595464.71</v>
      </c>
      <c r="K19" s="15">
        <f t="shared" si="5"/>
        <v>70648605.88</v>
      </c>
      <c r="L19" s="15">
        <f t="shared" si="5"/>
        <v>77701747.06</v>
      </c>
      <c r="M19" s="15">
        <f t="shared" si="5"/>
        <v>84754888.24</v>
      </c>
      <c r="N19" s="15">
        <f t="shared" si="5"/>
        <v>91808029.41</v>
      </c>
      <c r="O19" s="15">
        <f t="shared" si="5"/>
        <v>98861170.59</v>
      </c>
      <c r="P19" s="15">
        <f t="shared" si="5"/>
        <v>105916115.1</v>
      </c>
      <c r="Q19" s="15">
        <f t="shared" si="5"/>
        <v>112971292.9</v>
      </c>
      <c r="R19" s="15">
        <f t="shared" si="5"/>
        <v>120026704.1</v>
      </c>
      <c r="S19" s="15">
        <f t="shared" si="5"/>
        <v>127075032</v>
      </c>
      <c r="T19" s="15">
        <f t="shared" si="5"/>
        <v>134123359.8</v>
      </c>
      <c r="U19" s="15">
        <f t="shared" si="5"/>
        <v>141171687.6</v>
      </c>
      <c r="V19" s="15">
        <f t="shared" si="5"/>
        <v>148223015.5</v>
      </c>
      <c r="W19" s="15">
        <f t="shared" si="5"/>
        <v>155274343.3</v>
      </c>
      <c r="X19" s="15">
        <f t="shared" si="5"/>
        <v>162347730</v>
      </c>
      <c r="Y19" s="15">
        <f t="shared" si="5"/>
        <v>169421116.7</v>
      </c>
      <c r="Z19" s="15"/>
      <c r="AA19" s="15"/>
      <c r="AB19" s="15"/>
      <c r="AC19" s="15"/>
      <c r="AD19" s="15"/>
      <c r="AE19" s="15"/>
      <c r="AF19" s="15"/>
      <c r="AG19" s="15"/>
      <c r="AH19" s="15"/>
      <c r="AI19" s="15"/>
      <c r="AJ19" s="15"/>
      <c r="AK19" s="15"/>
    </row>
    <row r="20">
      <c r="A20" s="2"/>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row>
    <row r="21">
      <c r="A21" s="16" t="s">
        <v>147</v>
      </c>
      <c r="B21" s="15">
        <f t="shared" ref="B21:Y21" si="6">B15-B19</f>
        <v>-0.000000001862645149</v>
      </c>
      <c r="C21" s="15">
        <f t="shared" si="6"/>
        <v>0</v>
      </c>
      <c r="D21" s="15">
        <f t="shared" si="6"/>
        <v>0</v>
      </c>
      <c r="E21" s="15">
        <f t="shared" si="6"/>
        <v>0</v>
      </c>
      <c r="F21" s="15">
        <f t="shared" si="6"/>
        <v>0</v>
      </c>
      <c r="G21" s="15">
        <f t="shared" si="6"/>
        <v>0</v>
      </c>
      <c r="H21" s="15">
        <f t="shared" si="6"/>
        <v>-0.000000007450580597</v>
      </c>
      <c r="I21" s="15">
        <f t="shared" si="6"/>
        <v>-0.00000001490116119</v>
      </c>
      <c r="J21" s="15">
        <f t="shared" si="6"/>
        <v>-0.00000001490116119</v>
      </c>
      <c r="K21" s="15">
        <f t="shared" si="6"/>
        <v>-0.00000001490116119</v>
      </c>
      <c r="L21" s="15">
        <f t="shared" si="6"/>
        <v>-0.00000002980232239</v>
      </c>
      <c r="M21" s="15">
        <f t="shared" si="6"/>
        <v>-0.00000002980232239</v>
      </c>
      <c r="N21" s="15">
        <f t="shared" si="6"/>
        <v>-0.00000002980232239</v>
      </c>
      <c r="O21" s="15">
        <f t="shared" si="6"/>
        <v>-0.00000004470348358</v>
      </c>
      <c r="P21" s="15">
        <f t="shared" si="6"/>
        <v>-0.00000004470348358</v>
      </c>
      <c r="Q21" s="15">
        <f t="shared" si="6"/>
        <v>-0.00000002980232239</v>
      </c>
      <c r="R21" s="15">
        <f t="shared" si="6"/>
        <v>-0.00000004470348358</v>
      </c>
      <c r="S21" s="15">
        <f t="shared" si="6"/>
        <v>-0.00000002980232239</v>
      </c>
      <c r="T21" s="15">
        <f t="shared" si="6"/>
        <v>-0.00000002980232239</v>
      </c>
      <c r="U21" s="15">
        <f t="shared" si="6"/>
        <v>0</v>
      </c>
      <c r="V21" s="15">
        <f t="shared" si="6"/>
        <v>-0.00000002980232239</v>
      </c>
      <c r="W21" s="15">
        <f t="shared" si="6"/>
        <v>-0.00000005960464478</v>
      </c>
      <c r="X21" s="15">
        <f t="shared" si="6"/>
        <v>-0.00000002980232239</v>
      </c>
      <c r="Y21" s="15">
        <f t="shared" si="6"/>
        <v>-0.00000002980232239</v>
      </c>
      <c r="Z21" s="15"/>
      <c r="AA21" s="15"/>
      <c r="AB21" s="15"/>
      <c r="AC21" s="15"/>
      <c r="AD21" s="15"/>
      <c r="AE21" s="15"/>
      <c r="AF21" s="15"/>
      <c r="AG21" s="15"/>
      <c r="AH21" s="15"/>
      <c r="AI21" s="15"/>
      <c r="AJ21" s="15"/>
      <c r="AK21" s="15"/>
    </row>
    <row r="22">
      <c r="A22" s="2"/>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row>
    <row r="23">
      <c r="A23" s="2"/>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row>
    <row r="24">
      <c r="A24" s="2"/>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row>
    <row r="25">
      <c r="A25" s="2"/>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row>
    <row r="26">
      <c r="A26" s="2"/>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row>
    <row r="27">
      <c r="A27" s="2"/>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row>
    <row r="28">
      <c r="A28" s="2"/>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row>
    <row r="29">
      <c r="A29" s="2"/>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row>
    <row r="30">
      <c r="A30" s="2"/>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row>
    <row r="31">
      <c r="A31" s="2"/>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row>
    <row r="32">
      <c r="A32" s="2"/>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row>
    <row r="33">
      <c r="A33" s="2"/>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row>
    <row r="34">
      <c r="A34" s="2"/>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row>
    <row r="35">
      <c r="A35" s="2"/>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row>
    <row r="36">
      <c r="A36" s="2"/>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row>
    <row r="37">
      <c r="A37" s="2"/>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row>
    <row r="38">
      <c r="A38" s="2"/>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row>
    <row r="39">
      <c r="A39" s="2"/>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row>
    <row r="40">
      <c r="A40" s="2"/>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row>
    <row r="41">
      <c r="A41" s="2"/>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row>
    <row r="42">
      <c r="A42" s="2"/>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row>
    <row r="43">
      <c r="A43" s="2"/>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row>
    <row r="44">
      <c r="A44" s="2"/>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row>
    <row r="45">
      <c r="A45" s="2"/>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row>
    <row r="46">
      <c r="A46" s="2"/>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row>
    <row r="47">
      <c r="A47" s="2"/>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row>
    <row r="48">
      <c r="A48" s="2"/>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row>
    <row r="49">
      <c r="A49" s="2"/>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row>
    <row r="50">
      <c r="A50" s="2"/>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row>
    <row r="51">
      <c r="A51" s="2"/>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row>
    <row r="52">
      <c r="A52" s="2"/>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row r="1000">
      <c r="A1000" s="20"/>
    </row>
    <row r="1001">
      <c r="A1001" s="20"/>
    </row>
    <row r="1002">
      <c r="A1002" s="20"/>
    </row>
    <row r="1003">
      <c r="A1003" s="20"/>
    </row>
    <row r="1004">
      <c r="A1004"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14</v>
      </c>
      <c r="B1" s="6" t="s">
        <v>15</v>
      </c>
      <c r="C1" s="6" t="s">
        <v>16</v>
      </c>
      <c r="D1" s="6" t="s">
        <v>17</v>
      </c>
    </row>
    <row r="2">
      <c r="A2" s="7" t="s">
        <v>18</v>
      </c>
      <c r="B2" s="7">
        <v>400.0</v>
      </c>
      <c r="C2" s="7">
        <v>25000.0</v>
      </c>
      <c r="D2" s="7" t="s">
        <v>19</v>
      </c>
    </row>
    <row r="3">
      <c r="A3" s="7" t="s">
        <v>20</v>
      </c>
      <c r="B3" s="7">
        <v>500.0</v>
      </c>
      <c r="C3" s="7">
        <v>20000.0</v>
      </c>
      <c r="D3" s="7" t="s">
        <v>19</v>
      </c>
    </row>
    <row r="4">
      <c r="A4" s="7" t="s">
        <v>21</v>
      </c>
      <c r="B4" s="7">
        <v>350.0</v>
      </c>
      <c r="C4" s="7">
        <v>15000.0</v>
      </c>
      <c r="D4" s="7" t="s">
        <v>19</v>
      </c>
    </row>
    <row r="5">
      <c r="A5" s="7" t="s">
        <v>22</v>
      </c>
      <c r="B5" s="7">
        <v>450.0</v>
      </c>
      <c r="C5" s="7">
        <v>22000.0</v>
      </c>
      <c r="D5" s="7" t="s">
        <v>19</v>
      </c>
    </row>
    <row r="7">
      <c r="A7" s="6" t="s">
        <v>23</v>
      </c>
      <c r="B7" s="6" t="s">
        <v>24</v>
      </c>
      <c r="C7" s="6" t="s">
        <v>25</v>
      </c>
    </row>
    <row r="8">
      <c r="A8" s="7" t="s">
        <v>18</v>
      </c>
      <c r="B8" s="7">
        <v>375.0</v>
      </c>
      <c r="C8" s="7">
        <v>30000.0</v>
      </c>
    </row>
    <row r="9">
      <c r="A9" s="7" t="s">
        <v>20</v>
      </c>
      <c r="B9" s="7">
        <v>450.0</v>
      </c>
      <c r="C9" s="7">
        <v>24000.0</v>
      </c>
    </row>
    <row r="10">
      <c r="A10" s="7" t="s">
        <v>21</v>
      </c>
      <c r="B10" s="7">
        <v>300.0</v>
      </c>
      <c r="C10" s="7">
        <v>18000.0</v>
      </c>
    </row>
    <row r="11">
      <c r="A11" s="7" t="s">
        <v>22</v>
      </c>
      <c r="B11" s="7">
        <v>425.0</v>
      </c>
      <c r="C11" s="7">
        <v>28000.0</v>
      </c>
    </row>
    <row r="12">
      <c r="A12" s="7"/>
    </row>
    <row r="13">
      <c r="A13" s="6" t="s">
        <v>26</v>
      </c>
    </row>
    <row r="14">
      <c r="A14" s="7" t="s">
        <v>27</v>
      </c>
      <c r="B14" s="7">
        <v>15000.0</v>
      </c>
    </row>
    <row r="15">
      <c r="A15" s="7" t="s">
        <v>28</v>
      </c>
      <c r="B15" s="7">
        <v>10000.0</v>
      </c>
    </row>
    <row r="16">
      <c r="A16" s="7" t="s">
        <v>29</v>
      </c>
      <c r="B16" s="7">
        <v>18000.0</v>
      </c>
    </row>
    <row r="19">
      <c r="A19" s="6" t="s">
        <v>30</v>
      </c>
      <c r="C19" s="6" t="s">
        <v>17</v>
      </c>
    </row>
    <row r="20">
      <c r="A20" s="7" t="s">
        <v>31</v>
      </c>
      <c r="B20" s="8">
        <v>0.3</v>
      </c>
      <c r="C20" s="7">
        <v>1.0</v>
      </c>
      <c r="D20" s="7" t="s">
        <v>32</v>
      </c>
    </row>
    <row r="21">
      <c r="A21" s="7" t="s">
        <v>33</v>
      </c>
      <c r="B21" s="8">
        <v>0.1</v>
      </c>
      <c r="C21" s="7">
        <v>3.0</v>
      </c>
      <c r="D21" s="7" t="s">
        <v>32</v>
      </c>
    </row>
    <row r="22">
      <c r="B22" s="8"/>
    </row>
    <row r="23">
      <c r="A23" s="7" t="s">
        <v>34</v>
      </c>
      <c r="B23" s="8">
        <v>0.6</v>
      </c>
      <c r="C23" s="7" t="s">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35</v>
      </c>
      <c r="B1" s="9" t="s">
        <v>36</v>
      </c>
      <c r="C1" s="9" t="s">
        <v>37</v>
      </c>
      <c r="D1" s="9" t="s">
        <v>38</v>
      </c>
      <c r="E1" s="9" t="s">
        <v>39</v>
      </c>
      <c r="F1" s="9" t="s">
        <v>40</v>
      </c>
      <c r="G1" s="9" t="s">
        <v>41</v>
      </c>
      <c r="H1" s="9" t="s">
        <v>42</v>
      </c>
    </row>
    <row r="2">
      <c r="A2" s="7" t="s">
        <v>43</v>
      </c>
      <c r="B2" s="7" t="s">
        <v>44</v>
      </c>
      <c r="C2" s="7" t="s">
        <v>45</v>
      </c>
      <c r="D2" s="7">
        <v>1.0</v>
      </c>
      <c r="E2" s="7">
        <v>60000.0</v>
      </c>
      <c r="F2" s="7">
        <v>20.0</v>
      </c>
      <c r="G2" s="10">
        <f t="shared" ref="G2:G10" si="1">D2+F2</f>
        <v>21</v>
      </c>
      <c r="H2" s="10">
        <f t="shared" ref="H2:H10" si="2">E2*F2/F2</f>
        <v>60000</v>
      </c>
    </row>
    <row r="3">
      <c r="A3" s="7" t="s">
        <v>46</v>
      </c>
      <c r="B3" s="7" t="s">
        <v>47</v>
      </c>
      <c r="C3" s="7" t="s">
        <v>48</v>
      </c>
      <c r="D3" s="7">
        <v>1.0</v>
      </c>
      <c r="E3" s="7">
        <v>3500.0</v>
      </c>
      <c r="F3" s="7">
        <v>15.0</v>
      </c>
      <c r="G3" s="10">
        <f t="shared" si="1"/>
        <v>16</v>
      </c>
      <c r="H3" s="10">
        <f t="shared" si="2"/>
        <v>3500</v>
      </c>
    </row>
    <row r="4">
      <c r="A4" s="7" t="s">
        <v>49</v>
      </c>
      <c r="B4" s="7" t="s">
        <v>47</v>
      </c>
      <c r="C4" s="7" t="s">
        <v>48</v>
      </c>
      <c r="D4" s="7">
        <v>2.0</v>
      </c>
      <c r="E4" s="7">
        <v>3500.0</v>
      </c>
      <c r="F4" s="7">
        <v>15.0</v>
      </c>
      <c r="G4" s="10">
        <f t="shared" si="1"/>
        <v>17</v>
      </c>
      <c r="H4" s="10">
        <f t="shared" si="2"/>
        <v>3500</v>
      </c>
    </row>
    <row r="5">
      <c r="A5" s="7" t="s">
        <v>50</v>
      </c>
      <c r="B5" s="7" t="s">
        <v>51</v>
      </c>
      <c r="C5" s="7" t="s">
        <v>52</v>
      </c>
      <c r="D5" s="7">
        <v>3.0</v>
      </c>
      <c r="E5" s="7">
        <v>40000.0</v>
      </c>
      <c r="F5" s="7">
        <v>12.0</v>
      </c>
      <c r="G5" s="10">
        <f t="shared" si="1"/>
        <v>15</v>
      </c>
      <c r="H5" s="10">
        <f t="shared" si="2"/>
        <v>40000</v>
      </c>
    </row>
    <row r="6">
      <c r="A6" s="7" t="s">
        <v>53</v>
      </c>
      <c r="B6" s="7" t="s">
        <v>54</v>
      </c>
      <c r="C6" s="7" t="s">
        <v>55</v>
      </c>
      <c r="D6" s="7">
        <v>6.0</v>
      </c>
      <c r="E6" s="7">
        <v>375000.0</v>
      </c>
      <c r="F6" s="7">
        <v>17.0</v>
      </c>
      <c r="G6" s="10">
        <f t="shared" si="1"/>
        <v>23</v>
      </c>
      <c r="H6" s="10">
        <f t="shared" si="2"/>
        <v>375000</v>
      </c>
    </row>
    <row r="7">
      <c r="A7" s="7" t="s">
        <v>56</v>
      </c>
      <c r="B7" s="7" t="s">
        <v>47</v>
      </c>
      <c r="C7" s="7" t="s">
        <v>57</v>
      </c>
      <c r="D7" s="7">
        <v>15.0</v>
      </c>
      <c r="E7" s="7">
        <v>4200.0</v>
      </c>
      <c r="F7" s="7">
        <v>15.0</v>
      </c>
      <c r="G7" s="10">
        <f t="shared" si="1"/>
        <v>30</v>
      </c>
      <c r="H7" s="10">
        <f t="shared" si="2"/>
        <v>4200</v>
      </c>
    </row>
    <row r="8">
      <c r="A8" s="7" t="s">
        <v>58</v>
      </c>
      <c r="B8" s="7" t="s">
        <v>59</v>
      </c>
      <c r="C8" s="7" t="s">
        <v>60</v>
      </c>
      <c r="D8" s="7">
        <v>15.0</v>
      </c>
      <c r="E8" s="7">
        <v>25000.0</v>
      </c>
      <c r="F8" s="7">
        <v>20.0</v>
      </c>
      <c r="G8" s="10">
        <f t="shared" si="1"/>
        <v>35</v>
      </c>
      <c r="H8" s="10">
        <f t="shared" si="2"/>
        <v>25000</v>
      </c>
    </row>
    <row r="9">
      <c r="A9" s="7" t="s">
        <v>61</v>
      </c>
      <c r="B9" s="7" t="s">
        <v>44</v>
      </c>
      <c r="C9" s="7" t="s">
        <v>45</v>
      </c>
      <c r="D9" s="7">
        <v>18.0</v>
      </c>
      <c r="E9" s="7">
        <v>75000.0</v>
      </c>
      <c r="F9" s="7">
        <v>20.0</v>
      </c>
      <c r="G9" s="10">
        <f t="shared" si="1"/>
        <v>38</v>
      </c>
      <c r="H9" s="10">
        <f t="shared" si="2"/>
        <v>75000</v>
      </c>
    </row>
    <row r="10">
      <c r="A10" s="7" t="s">
        <v>62</v>
      </c>
      <c r="B10" s="7" t="s">
        <v>51</v>
      </c>
      <c r="C10" s="7" t="s">
        <v>63</v>
      </c>
      <c r="D10" s="7">
        <v>18.0</v>
      </c>
      <c r="E10" s="7">
        <v>40000.0</v>
      </c>
      <c r="F10" s="7">
        <v>12.0</v>
      </c>
      <c r="G10" s="10">
        <f t="shared" si="1"/>
        <v>30</v>
      </c>
      <c r="H10" s="10">
        <f t="shared" si="2"/>
        <v>40000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5"/>
    <col customWidth="1" min="2" max="37" width="5.5"/>
  </cols>
  <sheetData>
    <row r="1">
      <c r="B1" s="11" t="s">
        <v>64</v>
      </c>
      <c r="C1" s="11" t="s">
        <v>65</v>
      </c>
      <c r="D1" s="11" t="s">
        <v>66</v>
      </c>
      <c r="E1" s="11" t="s">
        <v>67</v>
      </c>
      <c r="F1" s="11" t="s">
        <v>68</v>
      </c>
      <c r="G1" s="11" t="s">
        <v>69</v>
      </c>
      <c r="H1" s="11" t="s">
        <v>70</v>
      </c>
      <c r="I1" s="11" t="s">
        <v>71</v>
      </c>
      <c r="J1" s="11" t="s">
        <v>72</v>
      </c>
      <c r="K1" s="11" t="s">
        <v>73</v>
      </c>
      <c r="L1" s="11" t="s">
        <v>74</v>
      </c>
      <c r="M1" s="11" t="s">
        <v>75</v>
      </c>
      <c r="N1" s="11" t="s">
        <v>76</v>
      </c>
      <c r="O1" s="11" t="s">
        <v>77</v>
      </c>
      <c r="P1" s="11" t="s">
        <v>78</v>
      </c>
      <c r="Q1" s="11" t="s">
        <v>79</v>
      </c>
      <c r="R1" s="11" t="s">
        <v>80</v>
      </c>
      <c r="S1" s="11" t="s">
        <v>81</v>
      </c>
      <c r="T1" s="11" t="s">
        <v>82</v>
      </c>
      <c r="U1" s="11" t="s">
        <v>83</v>
      </c>
      <c r="V1" s="11" t="s">
        <v>84</v>
      </c>
      <c r="W1" s="11" t="s">
        <v>85</v>
      </c>
      <c r="X1" s="11" t="s">
        <v>86</v>
      </c>
      <c r="Y1" s="11" t="s">
        <v>87</v>
      </c>
      <c r="Z1" s="11"/>
      <c r="AA1" s="11"/>
      <c r="AB1" s="11"/>
      <c r="AC1" s="11"/>
      <c r="AD1" s="11"/>
      <c r="AE1" s="11"/>
      <c r="AF1" s="11"/>
      <c r="AG1" s="11"/>
      <c r="AH1" s="11"/>
      <c r="AI1" s="11"/>
      <c r="AJ1" s="11"/>
      <c r="AK1" s="11"/>
    </row>
    <row r="2">
      <c r="A2" s="6" t="s">
        <v>88</v>
      </c>
    </row>
    <row r="3">
      <c r="A3" s="10" t="s">
        <v>44</v>
      </c>
      <c r="B3" s="7">
        <v>0.0</v>
      </c>
      <c r="C3" s="10">
        <f t="shared" ref="C3:Y3" si="1">B27</f>
        <v>60000</v>
      </c>
      <c r="D3" s="10">
        <f t="shared" si="1"/>
        <v>60000</v>
      </c>
      <c r="E3" s="10">
        <f t="shared" si="1"/>
        <v>60000</v>
      </c>
      <c r="F3" s="10">
        <f t="shared" si="1"/>
        <v>60000</v>
      </c>
      <c r="G3" s="10">
        <f t="shared" si="1"/>
        <v>60000</v>
      </c>
      <c r="H3" s="10">
        <f t="shared" si="1"/>
        <v>60000</v>
      </c>
      <c r="I3" s="10">
        <f t="shared" si="1"/>
        <v>60000</v>
      </c>
      <c r="J3" s="10">
        <f t="shared" si="1"/>
        <v>60000</v>
      </c>
      <c r="K3" s="10">
        <f t="shared" si="1"/>
        <v>60000</v>
      </c>
      <c r="L3" s="10">
        <f t="shared" si="1"/>
        <v>60000</v>
      </c>
      <c r="M3" s="10">
        <f t="shared" si="1"/>
        <v>60000</v>
      </c>
      <c r="N3" s="10">
        <f t="shared" si="1"/>
        <v>60000</v>
      </c>
      <c r="O3" s="10">
        <f t="shared" si="1"/>
        <v>60000</v>
      </c>
      <c r="P3" s="10">
        <f t="shared" si="1"/>
        <v>60000</v>
      </c>
      <c r="Q3" s="10">
        <f t="shared" si="1"/>
        <v>60000</v>
      </c>
      <c r="R3" s="10">
        <f t="shared" si="1"/>
        <v>60000</v>
      </c>
      <c r="S3" s="10">
        <f t="shared" si="1"/>
        <v>60000</v>
      </c>
      <c r="T3" s="10">
        <f t="shared" si="1"/>
        <v>135000</v>
      </c>
      <c r="U3" s="10">
        <f t="shared" si="1"/>
        <v>135000</v>
      </c>
      <c r="V3" s="10">
        <f t="shared" si="1"/>
        <v>135000</v>
      </c>
      <c r="W3" s="10">
        <f t="shared" si="1"/>
        <v>75000</v>
      </c>
      <c r="X3" s="10">
        <f t="shared" si="1"/>
        <v>75000</v>
      </c>
      <c r="Y3" s="10">
        <f t="shared" si="1"/>
        <v>75000</v>
      </c>
    </row>
    <row r="4">
      <c r="A4" s="10" t="s">
        <v>47</v>
      </c>
      <c r="B4" s="7">
        <v>0.0</v>
      </c>
      <c r="C4" s="10">
        <f t="shared" ref="C4:Y4" si="2">B28</f>
        <v>3500</v>
      </c>
      <c r="D4" s="10">
        <f t="shared" si="2"/>
        <v>7000</v>
      </c>
      <c r="E4" s="10">
        <f t="shared" si="2"/>
        <v>7000</v>
      </c>
      <c r="F4" s="10">
        <f t="shared" si="2"/>
        <v>7000</v>
      </c>
      <c r="G4" s="10">
        <f t="shared" si="2"/>
        <v>7000</v>
      </c>
      <c r="H4" s="10">
        <f t="shared" si="2"/>
        <v>7000</v>
      </c>
      <c r="I4" s="10">
        <f t="shared" si="2"/>
        <v>7000</v>
      </c>
      <c r="J4" s="10">
        <f t="shared" si="2"/>
        <v>7000</v>
      </c>
      <c r="K4" s="10">
        <f t="shared" si="2"/>
        <v>7000</v>
      </c>
      <c r="L4" s="10">
        <f t="shared" si="2"/>
        <v>7000</v>
      </c>
      <c r="M4" s="10">
        <f t="shared" si="2"/>
        <v>7000</v>
      </c>
      <c r="N4" s="10">
        <f t="shared" si="2"/>
        <v>7000</v>
      </c>
      <c r="O4" s="10">
        <f t="shared" si="2"/>
        <v>7000</v>
      </c>
      <c r="P4" s="10">
        <f t="shared" si="2"/>
        <v>7000</v>
      </c>
      <c r="Q4" s="10">
        <f t="shared" si="2"/>
        <v>11200</v>
      </c>
      <c r="R4" s="10">
        <f t="shared" si="2"/>
        <v>7700</v>
      </c>
      <c r="S4" s="10">
        <f t="shared" si="2"/>
        <v>4200</v>
      </c>
      <c r="T4" s="10">
        <f t="shared" si="2"/>
        <v>4200</v>
      </c>
      <c r="U4" s="10">
        <f t="shared" si="2"/>
        <v>4200</v>
      </c>
      <c r="V4" s="10">
        <f t="shared" si="2"/>
        <v>4200</v>
      </c>
      <c r="W4" s="10">
        <f t="shared" si="2"/>
        <v>4200</v>
      </c>
      <c r="X4" s="10">
        <f t="shared" si="2"/>
        <v>4200</v>
      </c>
      <c r="Y4" s="10">
        <f t="shared" si="2"/>
        <v>4200</v>
      </c>
    </row>
    <row r="5">
      <c r="A5" s="10" t="s">
        <v>51</v>
      </c>
      <c r="B5" s="7">
        <v>0.0</v>
      </c>
      <c r="C5" s="10">
        <f t="shared" ref="C5:Y5" si="3">B29</f>
        <v>0</v>
      </c>
      <c r="D5" s="10">
        <f t="shared" si="3"/>
        <v>0</v>
      </c>
      <c r="E5" s="10">
        <f t="shared" si="3"/>
        <v>40000</v>
      </c>
      <c r="F5" s="10">
        <f t="shared" si="3"/>
        <v>40000</v>
      </c>
      <c r="G5" s="10">
        <f t="shared" si="3"/>
        <v>40000</v>
      </c>
      <c r="H5" s="10">
        <f t="shared" si="3"/>
        <v>40000</v>
      </c>
      <c r="I5" s="10">
        <f t="shared" si="3"/>
        <v>40000</v>
      </c>
      <c r="J5" s="10">
        <f t="shared" si="3"/>
        <v>40000</v>
      </c>
      <c r="K5" s="10">
        <f t="shared" si="3"/>
        <v>40000</v>
      </c>
      <c r="L5" s="10">
        <f t="shared" si="3"/>
        <v>40000</v>
      </c>
      <c r="M5" s="10">
        <f t="shared" si="3"/>
        <v>40000</v>
      </c>
      <c r="N5" s="10">
        <f t="shared" si="3"/>
        <v>40000</v>
      </c>
      <c r="O5" s="10">
        <f t="shared" si="3"/>
        <v>40000</v>
      </c>
      <c r="P5" s="10">
        <f t="shared" si="3"/>
        <v>40000</v>
      </c>
      <c r="Q5" s="10">
        <f t="shared" si="3"/>
        <v>0</v>
      </c>
      <c r="R5" s="10">
        <f t="shared" si="3"/>
        <v>0</v>
      </c>
      <c r="S5" s="10">
        <f t="shared" si="3"/>
        <v>0</v>
      </c>
      <c r="T5" s="10">
        <f t="shared" si="3"/>
        <v>40000</v>
      </c>
      <c r="U5" s="10">
        <f t="shared" si="3"/>
        <v>40000</v>
      </c>
      <c r="V5" s="10">
        <f t="shared" si="3"/>
        <v>40000</v>
      </c>
      <c r="W5" s="10">
        <f t="shared" si="3"/>
        <v>40000</v>
      </c>
      <c r="X5" s="10">
        <f t="shared" si="3"/>
        <v>40000</v>
      </c>
      <c r="Y5" s="10">
        <f t="shared" si="3"/>
        <v>40000</v>
      </c>
    </row>
    <row r="6">
      <c r="A6" s="10" t="s">
        <v>54</v>
      </c>
      <c r="B6" s="7">
        <v>0.0</v>
      </c>
      <c r="C6" s="10">
        <f t="shared" ref="C6:Y6" si="4">B30</f>
        <v>0</v>
      </c>
      <c r="D6" s="10">
        <f t="shared" si="4"/>
        <v>0</v>
      </c>
      <c r="E6" s="10">
        <f t="shared" si="4"/>
        <v>0</v>
      </c>
      <c r="F6" s="10">
        <f t="shared" si="4"/>
        <v>0</v>
      </c>
      <c r="G6" s="10">
        <f t="shared" si="4"/>
        <v>0</v>
      </c>
      <c r="H6" s="10">
        <f t="shared" si="4"/>
        <v>375000</v>
      </c>
      <c r="I6" s="10">
        <f t="shared" si="4"/>
        <v>375000</v>
      </c>
      <c r="J6" s="10">
        <f t="shared" si="4"/>
        <v>375000</v>
      </c>
      <c r="K6" s="10">
        <f t="shared" si="4"/>
        <v>375000</v>
      </c>
      <c r="L6" s="10">
        <f t="shared" si="4"/>
        <v>375000</v>
      </c>
      <c r="M6" s="10">
        <f t="shared" si="4"/>
        <v>375000</v>
      </c>
      <c r="N6" s="10">
        <f t="shared" si="4"/>
        <v>375000</v>
      </c>
      <c r="O6" s="10">
        <f t="shared" si="4"/>
        <v>375000</v>
      </c>
      <c r="P6" s="10">
        <f t="shared" si="4"/>
        <v>375000</v>
      </c>
      <c r="Q6" s="10">
        <f t="shared" si="4"/>
        <v>375000</v>
      </c>
      <c r="R6" s="10">
        <f t="shared" si="4"/>
        <v>375000</v>
      </c>
      <c r="S6" s="10">
        <f t="shared" si="4"/>
        <v>375000</v>
      </c>
      <c r="T6" s="10">
        <f t="shared" si="4"/>
        <v>375000</v>
      </c>
      <c r="U6" s="10">
        <f t="shared" si="4"/>
        <v>375000</v>
      </c>
      <c r="V6" s="10">
        <f t="shared" si="4"/>
        <v>375000</v>
      </c>
      <c r="W6" s="10">
        <f t="shared" si="4"/>
        <v>375000</v>
      </c>
      <c r="X6" s="10">
        <f t="shared" si="4"/>
        <v>375000</v>
      </c>
      <c r="Y6" s="10">
        <f t="shared" si="4"/>
        <v>0</v>
      </c>
    </row>
    <row r="7">
      <c r="A7" s="10" t="s">
        <v>59</v>
      </c>
      <c r="B7" s="7">
        <v>0.0</v>
      </c>
      <c r="C7" s="10">
        <f t="shared" ref="C7:Y7" si="5">B31</f>
        <v>0</v>
      </c>
      <c r="D7" s="10">
        <f t="shared" si="5"/>
        <v>0</v>
      </c>
      <c r="E7" s="10">
        <f t="shared" si="5"/>
        <v>0</v>
      </c>
      <c r="F7" s="10">
        <f t="shared" si="5"/>
        <v>0</v>
      </c>
      <c r="G7" s="10">
        <f t="shared" si="5"/>
        <v>0</v>
      </c>
      <c r="H7" s="10">
        <f t="shared" si="5"/>
        <v>0</v>
      </c>
      <c r="I7" s="10">
        <f t="shared" si="5"/>
        <v>0</v>
      </c>
      <c r="J7" s="10">
        <f t="shared" si="5"/>
        <v>0</v>
      </c>
      <c r="K7" s="10">
        <f t="shared" si="5"/>
        <v>0</v>
      </c>
      <c r="L7" s="10">
        <f t="shared" si="5"/>
        <v>0</v>
      </c>
      <c r="M7" s="10">
        <f t="shared" si="5"/>
        <v>0</v>
      </c>
      <c r="N7" s="10">
        <f t="shared" si="5"/>
        <v>0</v>
      </c>
      <c r="O7" s="10">
        <f t="shared" si="5"/>
        <v>0</v>
      </c>
      <c r="P7" s="10">
        <f t="shared" si="5"/>
        <v>0</v>
      </c>
      <c r="Q7" s="10">
        <f t="shared" si="5"/>
        <v>25000</v>
      </c>
      <c r="R7" s="10">
        <f t="shared" si="5"/>
        <v>25000</v>
      </c>
      <c r="S7" s="10">
        <f t="shared" si="5"/>
        <v>25000</v>
      </c>
      <c r="T7" s="10">
        <f t="shared" si="5"/>
        <v>25000</v>
      </c>
      <c r="U7" s="10">
        <f t="shared" si="5"/>
        <v>25000</v>
      </c>
      <c r="V7" s="10">
        <f t="shared" si="5"/>
        <v>25000</v>
      </c>
      <c r="W7" s="10">
        <f t="shared" si="5"/>
        <v>25000</v>
      </c>
      <c r="X7" s="10">
        <f t="shared" si="5"/>
        <v>25000</v>
      </c>
      <c r="Y7" s="10">
        <f t="shared" si="5"/>
        <v>25000</v>
      </c>
    </row>
    <row r="8">
      <c r="A8" s="7" t="s">
        <v>89</v>
      </c>
      <c r="B8" s="10">
        <f t="shared" ref="B8:Y8" si="6">SUM(B3:B7)</f>
        <v>0</v>
      </c>
      <c r="C8" s="10">
        <f t="shared" si="6"/>
        <v>63500</v>
      </c>
      <c r="D8" s="10">
        <f t="shared" si="6"/>
        <v>67000</v>
      </c>
      <c r="E8" s="10">
        <f t="shared" si="6"/>
        <v>107000</v>
      </c>
      <c r="F8" s="10">
        <f t="shared" si="6"/>
        <v>107000</v>
      </c>
      <c r="G8" s="10">
        <f t="shared" si="6"/>
        <v>107000</v>
      </c>
      <c r="H8" s="10">
        <f t="shared" si="6"/>
        <v>482000</v>
      </c>
      <c r="I8" s="10">
        <f t="shared" si="6"/>
        <v>482000</v>
      </c>
      <c r="J8" s="10">
        <f t="shared" si="6"/>
        <v>482000</v>
      </c>
      <c r="K8" s="10">
        <f t="shared" si="6"/>
        <v>482000</v>
      </c>
      <c r="L8" s="10">
        <f t="shared" si="6"/>
        <v>482000</v>
      </c>
      <c r="M8" s="10">
        <f t="shared" si="6"/>
        <v>482000</v>
      </c>
      <c r="N8" s="10">
        <f t="shared" si="6"/>
        <v>482000</v>
      </c>
      <c r="O8" s="10">
        <f t="shared" si="6"/>
        <v>482000</v>
      </c>
      <c r="P8" s="10">
        <f t="shared" si="6"/>
        <v>482000</v>
      </c>
      <c r="Q8" s="10">
        <f t="shared" si="6"/>
        <v>471200</v>
      </c>
      <c r="R8" s="10">
        <f t="shared" si="6"/>
        <v>467700</v>
      </c>
      <c r="S8" s="10">
        <f t="shared" si="6"/>
        <v>464200</v>
      </c>
      <c r="T8" s="10">
        <f t="shared" si="6"/>
        <v>579200</v>
      </c>
      <c r="U8" s="10">
        <f t="shared" si="6"/>
        <v>579200</v>
      </c>
      <c r="V8" s="10">
        <f t="shared" si="6"/>
        <v>579200</v>
      </c>
      <c r="W8" s="10">
        <f t="shared" si="6"/>
        <v>519200</v>
      </c>
      <c r="X8" s="10">
        <f t="shared" si="6"/>
        <v>519200</v>
      </c>
      <c r="Y8" s="10">
        <f t="shared" si="6"/>
        <v>144200</v>
      </c>
    </row>
    <row r="10">
      <c r="A10" s="6" t="s">
        <v>90</v>
      </c>
    </row>
    <row r="11">
      <c r="A11" s="10" t="s">
        <v>44</v>
      </c>
      <c r="B11" s="10">
        <f>'fixed asset register'!E2</f>
        <v>60000</v>
      </c>
      <c r="C11" s="7">
        <v>0.0</v>
      </c>
      <c r="D11" s="7">
        <v>0.0</v>
      </c>
      <c r="E11" s="7">
        <v>0.0</v>
      </c>
      <c r="F11" s="7">
        <v>0.0</v>
      </c>
      <c r="G11" s="7">
        <v>0.0</v>
      </c>
      <c r="H11" s="7">
        <v>0.0</v>
      </c>
      <c r="I11" s="7">
        <v>0.0</v>
      </c>
      <c r="J11" s="7">
        <v>0.0</v>
      </c>
      <c r="K11" s="7">
        <v>0.0</v>
      </c>
      <c r="L11" s="7">
        <v>0.0</v>
      </c>
      <c r="M11" s="7">
        <v>0.0</v>
      </c>
      <c r="N11" s="7">
        <v>0.0</v>
      </c>
      <c r="O11" s="7">
        <v>0.0</v>
      </c>
      <c r="P11" s="7">
        <v>0.0</v>
      </c>
      <c r="Q11" s="7">
        <v>0.0</v>
      </c>
      <c r="R11" s="7">
        <v>0.0</v>
      </c>
      <c r="S11" s="7">
        <f>'fixed asset register'!E9</f>
        <v>75000</v>
      </c>
      <c r="T11" s="7">
        <v>0.0</v>
      </c>
      <c r="U11" s="7">
        <v>0.0</v>
      </c>
      <c r="V11" s="7">
        <v>0.0</v>
      </c>
      <c r="W11" s="7">
        <v>0.0</v>
      </c>
      <c r="X11" s="7">
        <v>0.0</v>
      </c>
      <c r="Y11" s="7">
        <v>0.0</v>
      </c>
    </row>
    <row r="12">
      <c r="A12" s="10" t="s">
        <v>47</v>
      </c>
      <c r="B12" s="7">
        <f>'fixed asset register'!E3</f>
        <v>3500</v>
      </c>
      <c r="C12" s="7">
        <f>'fixed asset register'!E4</f>
        <v>3500</v>
      </c>
      <c r="D12" s="7">
        <v>0.0</v>
      </c>
      <c r="E12" s="7">
        <v>0.0</v>
      </c>
      <c r="F12" s="7">
        <v>0.0</v>
      </c>
      <c r="G12" s="7">
        <v>0.0</v>
      </c>
      <c r="H12" s="7">
        <v>0.0</v>
      </c>
      <c r="I12" s="7">
        <v>0.0</v>
      </c>
      <c r="J12" s="7">
        <v>0.0</v>
      </c>
      <c r="K12" s="7">
        <v>0.0</v>
      </c>
      <c r="L12" s="7">
        <v>0.0</v>
      </c>
      <c r="M12" s="7">
        <v>0.0</v>
      </c>
      <c r="N12" s="7">
        <v>0.0</v>
      </c>
      <c r="O12" s="7">
        <v>0.0</v>
      </c>
      <c r="P12" s="7">
        <f>'fixed asset register'!E7</f>
        <v>4200</v>
      </c>
      <c r="Q12" s="7">
        <v>0.0</v>
      </c>
      <c r="R12" s="7">
        <v>0.0</v>
      </c>
      <c r="S12" s="7">
        <v>0.0</v>
      </c>
      <c r="T12" s="7">
        <v>0.0</v>
      </c>
      <c r="U12" s="7">
        <v>0.0</v>
      </c>
      <c r="V12" s="7">
        <v>0.0</v>
      </c>
      <c r="W12" s="7">
        <v>0.0</v>
      </c>
      <c r="X12" s="7">
        <v>0.0</v>
      </c>
      <c r="Y12" s="7">
        <v>0.0</v>
      </c>
    </row>
    <row r="13">
      <c r="A13" s="10" t="s">
        <v>51</v>
      </c>
      <c r="B13" s="7">
        <v>0.0</v>
      </c>
      <c r="C13" s="7">
        <v>0.0</v>
      </c>
      <c r="D13" s="7">
        <f>'fixed asset register'!E5</f>
        <v>40000</v>
      </c>
      <c r="E13" s="7">
        <v>0.0</v>
      </c>
      <c r="F13" s="7">
        <v>0.0</v>
      </c>
      <c r="G13" s="7">
        <v>0.0</v>
      </c>
      <c r="H13" s="7">
        <v>0.0</v>
      </c>
      <c r="I13" s="7">
        <v>0.0</v>
      </c>
      <c r="J13" s="7">
        <v>0.0</v>
      </c>
      <c r="K13" s="7">
        <v>0.0</v>
      </c>
      <c r="L13" s="7">
        <v>0.0</v>
      </c>
      <c r="M13" s="7">
        <v>0.0</v>
      </c>
      <c r="N13" s="7">
        <v>0.0</v>
      </c>
      <c r="O13" s="7">
        <v>0.0</v>
      </c>
      <c r="P13" s="7">
        <v>0.0</v>
      </c>
      <c r="Q13" s="7">
        <v>0.0</v>
      </c>
      <c r="R13" s="7">
        <v>0.0</v>
      </c>
      <c r="S13" s="7">
        <f>'fixed asset register'!E10</f>
        <v>40000</v>
      </c>
      <c r="T13" s="7">
        <v>0.0</v>
      </c>
      <c r="U13" s="7">
        <v>0.0</v>
      </c>
      <c r="V13" s="7">
        <v>0.0</v>
      </c>
      <c r="W13" s="7">
        <v>0.0</v>
      </c>
      <c r="X13" s="7">
        <v>0.0</v>
      </c>
      <c r="Y13" s="7">
        <v>0.0</v>
      </c>
    </row>
    <row r="14">
      <c r="A14" s="10" t="s">
        <v>54</v>
      </c>
      <c r="B14" s="7">
        <v>0.0</v>
      </c>
      <c r="C14" s="7">
        <v>0.0</v>
      </c>
      <c r="D14" s="7">
        <v>0.0</v>
      </c>
      <c r="E14" s="7">
        <v>0.0</v>
      </c>
      <c r="F14" s="7">
        <v>0.0</v>
      </c>
      <c r="G14" s="7">
        <f>'fixed asset register'!E6</f>
        <v>375000</v>
      </c>
      <c r="H14" s="7">
        <v>0.0</v>
      </c>
      <c r="I14" s="7">
        <v>0.0</v>
      </c>
      <c r="J14" s="7">
        <v>0.0</v>
      </c>
      <c r="K14" s="7">
        <v>0.0</v>
      </c>
      <c r="L14" s="7">
        <v>0.0</v>
      </c>
      <c r="M14" s="7">
        <v>0.0</v>
      </c>
      <c r="N14" s="7">
        <v>0.0</v>
      </c>
      <c r="O14" s="7">
        <v>0.0</v>
      </c>
      <c r="P14" s="7">
        <v>0.0</v>
      </c>
      <c r="Q14" s="7">
        <v>0.0</v>
      </c>
      <c r="R14" s="7">
        <v>0.0</v>
      </c>
      <c r="S14" s="7">
        <v>0.0</v>
      </c>
      <c r="T14" s="7">
        <v>0.0</v>
      </c>
      <c r="U14" s="7">
        <v>0.0</v>
      </c>
      <c r="V14" s="7">
        <v>0.0</v>
      </c>
      <c r="W14" s="7">
        <v>0.0</v>
      </c>
      <c r="X14" s="7">
        <v>0.0</v>
      </c>
      <c r="Y14" s="7">
        <v>0.0</v>
      </c>
    </row>
    <row r="15">
      <c r="A15" s="10" t="s">
        <v>59</v>
      </c>
      <c r="B15" s="7">
        <v>0.0</v>
      </c>
      <c r="C15" s="7">
        <v>0.0</v>
      </c>
      <c r="D15" s="7">
        <v>0.0</v>
      </c>
      <c r="E15" s="7">
        <v>0.0</v>
      </c>
      <c r="F15" s="7">
        <v>0.0</v>
      </c>
      <c r="G15" s="7">
        <v>0.0</v>
      </c>
      <c r="H15" s="7">
        <v>0.0</v>
      </c>
      <c r="I15" s="7">
        <v>0.0</v>
      </c>
      <c r="J15" s="7">
        <v>0.0</v>
      </c>
      <c r="K15" s="7">
        <v>0.0</v>
      </c>
      <c r="L15" s="7">
        <v>0.0</v>
      </c>
      <c r="M15" s="7">
        <v>0.0</v>
      </c>
      <c r="N15" s="7">
        <v>0.0</v>
      </c>
      <c r="O15" s="7">
        <v>0.0</v>
      </c>
      <c r="P15" s="7">
        <f>'fixed asset register'!E8</f>
        <v>25000</v>
      </c>
      <c r="Q15" s="7">
        <v>0.0</v>
      </c>
      <c r="R15" s="7">
        <v>0.0</v>
      </c>
      <c r="S15" s="7">
        <v>0.0</v>
      </c>
      <c r="T15" s="7">
        <v>0.0</v>
      </c>
      <c r="U15" s="7">
        <v>0.0</v>
      </c>
      <c r="V15" s="7">
        <v>0.0</v>
      </c>
      <c r="W15" s="7">
        <v>0.0</v>
      </c>
      <c r="X15" s="7">
        <v>0.0</v>
      </c>
      <c r="Y15" s="7">
        <v>0.0</v>
      </c>
    </row>
    <row r="16">
      <c r="A16" s="7" t="s">
        <v>89</v>
      </c>
      <c r="B16" s="10">
        <f t="shared" ref="B16:Y16" si="7">SUM(B11:B15)</f>
        <v>63500</v>
      </c>
      <c r="C16" s="10">
        <f t="shared" si="7"/>
        <v>3500</v>
      </c>
      <c r="D16" s="10">
        <f t="shared" si="7"/>
        <v>40000</v>
      </c>
      <c r="E16" s="10">
        <f t="shared" si="7"/>
        <v>0</v>
      </c>
      <c r="F16" s="10">
        <f t="shared" si="7"/>
        <v>0</v>
      </c>
      <c r="G16" s="10">
        <f t="shared" si="7"/>
        <v>375000</v>
      </c>
      <c r="H16" s="10">
        <f t="shared" si="7"/>
        <v>0</v>
      </c>
      <c r="I16" s="10">
        <f t="shared" si="7"/>
        <v>0</v>
      </c>
      <c r="J16" s="10">
        <f t="shared" si="7"/>
        <v>0</v>
      </c>
      <c r="K16" s="10">
        <f t="shared" si="7"/>
        <v>0</v>
      </c>
      <c r="L16" s="10">
        <f t="shared" si="7"/>
        <v>0</v>
      </c>
      <c r="M16" s="10">
        <f t="shared" si="7"/>
        <v>0</v>
      </c>
      <c r="N16" s="10">
        <f t="shared" si="7"/>
        <v>0</v>
      </c>
      <c r="O16" s="10">
        <f t="shared" si="7"/>
        <v>0</v>
      </c>
      <c r="P16" s="10">
        <f t="shared" si="7"/>
        <v>29200</v>
      </c>
      <c r="Q16" s="10">
        <f t="shared" si="7"/>
        <v>0</v>
      </c>
      <c r="R16" s="10">
        <f t="shared" si="7"/>
        <v>0</v>
      </c>
      <c r="S16" s="10">
        <f t="shared" si="7"/>
        <v>115000</v>
      </c>
      <c r="T16" s="10">
        <f t="shared" si="7"/>
        <v>0</v>
      </c>
      <c r="U16" s="10">
        <f t="shared" si="7"/>
        <v>0</v>
      </c>
      <c r="V16" s="10">
        <f t="shared" si="7"/>
        <v>0</v>
      </c>
      <c r="W16" s="10">
        <f t="shared" si="7"/>
        <v>0</v>
      </c>
      <c r="X16" s="10">
        <f t="shared" si="7"/>
        <v>0</v>
      </c>
      <c r="Y16" s="10">
        <f t="shared" si="7"/>
        <v>0</v>
      </c>
    </row>
    <row r="18">
      <c r="A18" s="6" t="s">
        <v>91</v>
      </c>
    </row>
    <row r="19">
      <c r="A19" s="10" t="s">
        <v>44</v>
      </c>
      <c r="B19" s="7">
        <v>0.0</v>
      </c>
      <c r="C19" s="7">
        <v>0.0</v>
      </c>
      <c r="D19" s="7">
        <v>0.0</v>
      </c>
      <c r="E19" s="7">
        <v>0.0</v>
      </c>
      <c r="F19" s="7">
        <v>0.0</v>
      </c>
      <c r="G19" s="7">
        <v>0.0</v>
      </c>
      <c r="H19" s="7">
        <v>0.0</v>
      </c>
      <c r="I19" s="7">
        <v>0.0</v>
      </c>
      <c r="J19" s="7">
        <v>0.0</v>
      </c>
      <c r="K19" s="7">
        <v>0.0</v>
      </c>
      <c r="L19" s="7">
        <v>0.0</v>
      </c>
      <c r="M19" s="7">
        <v>0.0</v>
      </c>
      <c r="N19" s="7">
        <v>0.0</v>
      </c>
      <c r="O19" s="7">
        <v>0.0</v>
      </c>
      <c r="P19" s="7">
        <v>0.0</v>
      </c>
      <c r="Q19" s="7">
        <v>0.0</v>
      </c>
      <c r="R19" s="7">
        <v>0.0</v>
      </c>
      <c r="S19" s="7">
        <v>0.0</v>
      </c>
      <c r="T19" s="7">
        <v>0.0</v>
      </c>
      <c r="U19" s="7">
        <v>0.0</v>
      </c>
      <c r="V19" s="7">
        <f>'fixed asset register'!E2</f>
        <v>60000</v>
      </c>
      <c r="W19" s="7">
        <v>0.0</v>
      </c>
      <c r="X19" s="7">
        <v>0.0</v>
      </c>
      <c r="Y19" s="7">
        <v>0.0</v>
      </c>
    </row>
    <row r="20">
      <c r="A20" s="10" t="s">
        <v>47</v>
      </c>
      <c r="B20" s="7">
        <v>0.0</v>
      </c>
      <c r="C20" s="7">
        <v>0.0</v>
      </c>
      <c r="D20" s="7">
        <v>0.0</v>
      </c>
      <c r="E20" s="7">
        <v>0.0</v>
      </c>
      <c r="F20" s="7">
        <v>0.0</v>
      </c>
      <c r="G20" s="7">
        <v>0.0</v>
      </c>
      <c r="H20" s="7">
        <v>0.0</v>
      </c>
      <c r="I20" s="7">
        <v>0.0</v>
      </c>
      <c r="J20" s="7">
        <v>0.0</v>
      </c>
      <c r="K20" s="7">
        <v>0.0</v>
      </c>
      <c r="L20" s="7">
        <v>0.0</v>
      </c>
      <c r="M20" s="7">
        <v>0.0</v>
      </c>
      <c r="N20" s="7">
        <v>0.0</v>
      </c>
      <c r="O20" s="7">
        <v>0.0</v>
      </c>
      <c r="P20" s="7">
        <v>0.0</v>
      </c>
      <c r="Q20" s="7">
        <f>'fixed asset register'!E3</f>
        <v>3500</v>
      </c>
      <c r="R20" s="7">
        <f>'fixed asset register'!E4</f>
        <v>3500</v>
      </c>
      <c r="S20" s="7">
        <v>0.0</v>
      </c>
      <c r="T20" s="7">
        <v>0.0</v>
      </c>
      <c r="U20" s="7">
        <v>0.0</v>
      </c>
      <c r="V20" s="7">
        <v>0.0</v>
      </c>
      <c r="W20" s="7">
        <v>0.0</v>
      </c>
      <c r="X20" s="7">
        <v>0.0</v>
      </c>
      <c r="Y20" s="7">
        <v>0.0</v>
      </c>
    </row>
    <row r="21">
      <c r="A21" s="10" t="s">
        <v>51</v>
      </c>
      <c r="B21" s="7">
        <v>0.0</v>
      </c>
      <c r="C21" s="7">
        <v>0.0</v>
      </c>
      <c r="D21" s="7">
        <v>0.0</v>
      </c>
      <c r="E21" s="7">
        <v>0.0</v>
      </c>
      <c r="F21" s="7">
        <v>0.0</v>
      </c>
      <c r="G21" s="7">
        <v>0.0</v>
      </c>
      <c r="H21" s="7">
        <v>0.0</v>
      </c>
      <c r="I21" s="7">
        <v>0.0</v>
      </c>
      <c r="J21" s="7">
        <v>0.0</v>
      </c>
      <c r="K21" s="7">
        <v>0.0</v>
      </c>
      <c r="L21" s="7">
        <v>0.0</v>
      </c>
      <c r="M21" s="7">
        <v>0.0</v>
      </c>
      <c r="N21" s="7">
        <v>0.0</v>
      </c>
      <c r="O21" s="7">
        <v>0.0</v>
      </c>
      <c r="P21" s="7">
        <f>'fixed asset register'!E5</f>
        <v>40000</v>
      </c>
      <c r="Q21" s="7">
        <v>0.0</v>
      </c>
      <c r="R21" s="7">
        <v>0.0</v>
      </c>
      <c r="S21" s="7">
        <v>0.0</v>
      </c>
      <c r="T21" s="7">
        <v>0.0</v>
      </c>
      <c r="U21" s="7">
        <v>0.0</v>
      </c>
      <c r="V21" s="7">
        <v>0.0</v>
      </c>
      <c r="W21" s="7">
        <v>0.0</v>
      </c>
      <c r="X21" s="7">
        <v>0.0</v>
      </c>
      <c r="Y21" s="7">
        <v>0.0</v>
      </c>
    </row>
    <row r="22">
      <c r="A22" s="10" t="s">
        <v>54</v>
      </c>
      <c r="B22" s="7">
        <v>0.0</v>
      </c>
      <c r="C22" s="7">
        <v>0.0</v>
      </c>
      <c r="D22" s="7">
        <v>0.0</v>
      </c>
      <c r="E22" s="7">
        <v>0.0</v>
      </c>
      <c r="F22" s="7">
        <v>0.0</v>
      </c>
      <c r="G22" s="7">
        <v>0.0</v>
      </c>
      <c r="H22" s="7">
        <v>0.0</v>
      </c>
      <c r="I22" s="7">
        <v>0.0</v>
      </c>
      <c r="J22" s="7">
        <v>0.0</v>
      </c>
      <c r="K22" s="7">
        <v>0.0</v>
      </c>
      <c r="L22" s="7">
        <v>0.0</v>
      </c>
      <c r="M22" s="7">
        <v>0.0</v>
      </c>
      <c r="N22" s="7">
        <v>0.0</v>
      </c>
      <c r="O22" s="7">
        <v>0.0</v>
      </c>
      <c r="P22" s="7">
        <v>0.0</v>
      </c>
      <c r="Q22" s="7">
        <v>0.0</v>
      </c>
      <c r="R22" s="7">
        <v>0.0</v>
      </c>
      <c r="S22" s="7">
        <v>0.0</v>
      </c>
      <c r="T22" s="7">
        <v>0.0</v>
      </c>
      <c r="U22" s="7">
        <v>0.0</v>
      </c>
      <c r="V22" s="7">
        <v>0.0</v>
      </c>
      <c r="W22" s="7">
        <v>0.0</v>
      </c>
      <c r="X22" s="7">
        <f>'fixed asset register'!E6</f>
        <v>375000</v>
      </c>
      <c r="Y22" s="7">
        <v>0.0</v>
      </c>
    </row>
    <row r="23">
      <c r="A23" s="10" t="s">
        <v>59</v>
      </c>
      <c r="B23" s="7">
        <v>0.0</v>
      </c>
      <c r="C23" s="7">
        <v>0.0</v>
      </c>
      <c r="D23" s="7">
        <v>0.0</v>
      </c>
      <c r="E23" s="7">
        <v>0.0</v>
      </c>
      <c r="F23" s="7">
        <v>0.0</v>
      </c>
      <c r="G23" s="7">
        <v>0.0</v>
      </c>
      <c r="H23" s="7">
        <v>0.0</v>
      </c>
      <c r="I23" s="7">
        <v>0.0</v>
      </c>
      <c r="J23" s="7">
        <v>0.0</v>
      </c>
      <c r="K23" s="7">
        <v>0.0</v>
      </c>
      <c r="L23" s="7">
        <v>0.0</v>
      </c>
      <c r="M23" s="7">
        <v>0.0</v>
      </c>
      <c r="N23" s="7">
        <v>0.0</v>
      </c>
      <c r="O23" s="7">
        <v>0.0</v>
      </c>
      <c r="P23" s="7">
        <v>0.0</v>
      </c>
      <c r="Q23" s="7">
        <v>0.0</v>
      </c>
      <c r="R23" s="7">
        <v>0.0</v>
      </c>
      <c r="S23" s="7">
        <v>0.0</v>
      </c>
      <c r="T23" s="7">
        <v>0.0</v>
      </c>
      <c r="U23" s="7">
        <v>0.0</v>
      </c>
      <c r="V23" s="7">
        <v>0.0</v>
      </c>
      <c r="W23" s="7">
        <v>0.0</v>
      </c>
      <c r="X23" s="7">
        <v>0.0</v>
      </c>
      <c r="Y23" s="7">
        <v>0.0</v>
      </c>
    </row>
    <row r="24">
      <c r="A24" s="7" t="s">
        <v>89</v>
      </c>
      <c r="B24" s="10">
        <f t="shared" ref="B24:Y24" si="8">SUM(B19:B23)</f>
        <v>0</v>
      </c>
      <c r="C24" s="10">
        <f t="shared" si="8"/>
        <v>0</v>
      </c>
      <c r="D24" s="10">
        <f t="shared" si="8"/>
        <v>0</v>
      </c>
      <c r="E24" s="10">
        <f t="shared" si="8"/>
        <v>0</v>
      </c>
      <c r="F24" s="10">
        <f t="shared" si="8"/>
        <v>0</v>
      </c>
      <c r="G24" s="10">
        <f t="shared" si="8"/>
        <v>0</v>
      </c>
      <c r="H24" s="10">
        <f t="shared" si="8"/>
        <v>0</v>
      </c>
      <c r="I24" s="10">
        <f t="shared" si="8"/>
        <v>0</v>
      </c>
      <c r="J24" s="10">
        <f t="shared" si="8"/>
        <v>0</v>
      </c>
      <c r="K24" s="10">
        <f t="shared" si="8"/>
        <v>0</v>
      </c>
      <c r="L24" s="10">
        <f t="shared" si="8"/>
        <v>0</v>
      </c>
      <c r="M24" s="10">
        <f t="shared" si="8"/>
        <v>0</v>
      </c>
      <c r="N24" s="10">
        <f t="shared" si="8"/>
        <v>0</v>
      </c>
      <c r="O24" s="10">
        <f t="shared" si="8"/>
        <v>0</v>
      </c>
      <c r="P24" s="10">
        <f t="shared" si="8"/>
        <v>40000</v>
      </c>
      <c r="Q24" s="10">
        <f t="shared" si="8"/>
        <v>3500</v>
      </c>
      <c r="R24" s="10">
        <f t="shared" si="8"/>
        <v>3500</v>
      </c>
      <c r="S24" s="10">
        <f t="shared" si="8"/>
        <v>0</v>
      </c>
      <c r="T24" s="10">
        <f t="shared" si="8"/>
        <v>0</v>
      </c>
      <c r="U24" s="10">
        <f t="shared" si="8"/>
        <v>0</v>
      </c>
      <c r="V24" s="10">
        <f t="shared" si="8"/>
        <v>60000</v>
      </c>
      <c r="W24" s="10">
        <f t="shared" si="8"/>
        <v>0</v>
      </c>
      <c r="X24" s="10">
        <f t="shared" si="8"/>
        <v>375000</v>
      </c>
      <c r="Y24" s="10">
        <f t="shared" si="8"/>
        <v>0</v>
      </c>
    </row>
    <row r="25">
      <c r="A25" s="6"/>
    </row>
    <row r="26">
      <c r="A26" s="6" t="s">
        <v>92</v>
      </c>
    </row>
    <row r="27">
      <c r="A27" s="10" t="s">
        <v>44</v>
      </c>
      <c r="B27" s="10">
        <f t="shared" ref="B27:Y27" si="9">B3+B11-B19</f>
        <v>60000</v>
      </c>
      <c r="C27" s="10">
        <f t="shared" si="9"/>
        <v>60000</v>
      </c>
      <c r="D27" s="10">
        <f t="shared" si="9"/>
        <v>60000</v>
      </c>
      <c r="E27" s="10">
        <f t="shared" si="9"/>
        <v>60000</v>
      </c>
      <c r="F27" s="10">
        <f t="shared" si="9"/>
        <v>60000</v>
      </c>
      <c r="G27" s="10">
        <f t="shared" si="9"/>
        <v>60000</v>
      </c>
      <c r="H27" s="10">
        <f t="shared" si="9"/>
        <v>60000</v>
      </c>
      <c r="I27" s="10">
        <f t="shared" si="9"/>
        <v>60000</v>
      </c>
      <c r="J27" s="10">
        <f t="shared" si="9"/>
        <v>60000</v>
      </c>
      <c r="K27" s="10">
        <f t="shared" si="9"/>
        <v>60000</v>
      </c>
      <c r="L27" s="10">
        <f t="shared" si="9"/>
        <v>60000</v>
      </c>
      <c r="M27" s="10">
        <f t="shared" si="9"/>
        <v>60000</v>
      </c>
      <c r="N27" s="10">
        <f t="shared" si="9"/>
        <v>60000</v>
      </c>
      <c r="O27" s="10">
        <f t="shared" si="9"/>
        <v>60000</v>
      </c>
      <c r="P27" s="10">
        <f t="shared" si="9"/>
        <v>60000</v>
      </c>
      <c r="Q27" s="10">
        <f t="shared" si="9"/>
        <v>60000</v>
      </c>
      <c r="R27" s="10">
        <f t="shared" si="9"/>
        <v>60000</v>
      </c>
      <c r="S27" s="10">
        <f t="shared" si="9"/>
        <v>135000</v>
      </c>
      <c r="T27" s="10">
        <f t="shared" si="9"/>
        <v>135000</v>
      </c>
      <c r="U27" s="10">
        <f t="shared" si="9"/>
        <v>135000</v>
      </c>
      <c r="V27" s="10">
        <f t="shared" si="9"/>
        <v>75000</v>
      </c>
      <c r="W27" s="10">
        <f t="shared" si="9"/>
        <v>75000</v>
      </c>
      <c r="X27" s="10">
        <f t="shared" si="9"/>
        <v>75000</v>
      </c>
      <c r="Y27" s="10">
        <f t="shared" si="9"/>
        <v>75000</v>
      </c>
    </row>
    <row r="28">
      <c r="A28" s="10" t="s">
        <v>47</v>
      </c>
      <c r="B28" s="10">
        <f t="shared" ref="B28:Y28" si="10">B4+B12-B20</f>
        <v>3500</v>
      </c>
      <c r="C28" s="10">
        <f t="shared" si="10"/>
        <v>7000</v>
      </c>
      <c r="D28" s="10">
        <f t="shared" si="10"/>
        <v>7000</v>
      </c>
      <c r="E28" s="10">
        <f t="shared" si="10"/>
        <v>7000</v>
      </c>
      <c r="F28" s="10">
        <f t="shared" si="10"/>
        <v>7000</v>
      </c>
      <c r="G28" s="10">
        <f t="shared" si="10"/>
        <v>7000</v>
      </c>
      <c r="H28" s="10">
        <f t="shared" si="10"/>
        <v>7000</v>
      </c>
      <c r="I28" s="10">
        <f t="shared" si="10"/>
        <v>7000</v>
      </c>
      <c r="J28" s="10">
        <f t="shared" si="10"/>
        <v>7000</v>
      </c>
      <c r="K28" s="10">
        <f t="shared" si="10"/>
        <v>7000</v>
      </c>
      <c r="L28" s="10">
        <f t="shared" si="10"/>
        <v>7000</v>
      </c>
      <c r="M28" s="10">
        <f t="shared" si="10"/>
        <v>7000</v>
      </c>
      <c r="N28" s="10">
        <f t="shared" si="10"/>
        <v>7000</v>
      </c>
      <c r="O28" s="10">
        <f t="shared" si="10"/>
        <v>7000</v>
      </c>
      <c r="P28" s="10">
        <f t="shared" si="10"/>
        <v>11200</v>
      </c>
      <c r="Q28" s="10">
        <f t="shared" si="10"/>
        <v>7700</v>
      </c>
      <c r="R28" s="10">
        <f t="shared" si="10"/>
        <v>4200</v>
      </c>
      <c r="S28" s="10">
        <f t="shared" si="10"/>
        <v>4200</v>
      </c>
      <c r="T28" s="10">
        <f t="shared" si="10"/>
        <v>4200</v>
      </c>
      <c r="U28" s="10">
        <f t="shared" si="10"/>
        <v>4200</v>
      </c>
      <c r="V28" s="10">
        <f t="shared" si="10"/>
        <v>4200</v>
      </c>
      <c r="W28" s="10">
        <f t="shared" si="10"/>
        <v>4200</v>
      </c>
      <c r="X28" s="10">
        <f t="shared" si="10"/>
        <v>4200</v>
      </c>
      <c r="Y28" s="10">
        <f t="shared" si="10"/>
        <v>4200</v>
      </c>
    </row>
    <row r="29">
      <c r="A29" s="10" t="s">
        <v>51</v>
      </c>
      <c r="B29" s="10">
        <f t="shared" ref="B29:Y29" si="11">B5+B13-B21</f>
        <v>0</v>
      </c>
      <c r="C29" s="10">
        <f t="shared" si="11"/>
        <v>0</v>
      </c>
      <c r="D29" s="10">
        <f t="shared" si="11"/>
        <v>40000</v>
      </c>
      <c r="E29" s="10">
        <f t="shared" si="11"/>
        <v>40000</v>
      </c>
      <c r="F29" s="10">
        <f t="shared" si="11"/>
        <v>40000</v>
      </c>
      <c r="G29" s="10">
        <f t="shared" si="11"/>
        <v>40000</v>
      </c>
      <c r="H29" s="10">
        <f t="shared" si="11"/>
        <v>40000</v>
      </c>
      <c r="I29" s="10">
        <f t="shared" si="11"/>
        <v>40000</v>
      </c>
      <c r="J29" s="10">
        <f t="shared" si="11"/>
        <v>40000</v>
      </c>
      <c r="K29" s="10">
        <f t="shared" si="11"/>
        <v>40000</v>
      </c>
      <c r="L29" s="10">
        <f t="shared" si="11"/>
        <v>40000</v>
      </c>
      <c r="M29" s="10">
        <f t="shared" si="11"/>
        <v>40000</v>
      </c>
      <c r="N29" s="10">
        <f t="shared" si="11"/>
        <v>40000</v>
      </c>
      <c r="O29" s="10">
        <f t="shared" si="11"/>
        <v>40000</v>
      </c>
      <c r="P29" s="10">
        <f t="shared" si="11"/>
        <v>0</v>
      </c>
      <c r="Q29" s="10">
        <f t="shared" si="11"/>
        <v>0</v>
      </c>
      <c r="R29" s="10">
        <f t="shared" si="11"/>
        <v>0</v>
      </c>
      <c r="S29" s="10">
        <f t="shared" si="11"/>
        <v>40000</v>
      </c>
      <c r="T29" s="10">
        <f t="shared" si="11"/>
        <v>40000</v>
      </c>
      <c r="U29" s="10">
        <f t="shared" si="11"/>
        <v>40000</v>
      </c>
      <c r="V29" s="10">
        <f t="shared" si="11"/>
        <v>40000</v>
      </c>
      <c r="W29" s="10">
        <f t="shared" si="11"/>
        <v>40000</v>
      </c>
      <c r="X29" s="10">
        <f t="shared" si="11"/>
        <v>40000</v>
      </c>
      <c r="Y29" s="10">
        <f t="shared" si="11"/>
        <v>40000</v>
      </c>
    </row>
    <row r="30">
      <c r="A30" s="10" t="s">
        <v>54</v>
      </c>
      <c r="B30" s="10">
        <f t="shared" ref="B30:Y30" si="12">B6+B14-B22</f>
        <v>0</v>
      </c>
      <c r="C30" s="10">
        <f t="shared" si="12"/>
        <v>0</v>
      </c>
      <c r="D30" s="10">
        <f t="shared" si="12"/>
        <v>0</v>
      </c>
      <c r="E30" s="10">
        <f t="shared" si="12"/>
        <v>0</v>
      </c>
      <c r="F30" s="10">
        <f t="shared" si="12"/>
        <v>0</v>
      </c>
      <c r="G30" s="10">
        <f t="shared" si="12"/>
        <v>375000</v>
      </c>
      <c r="H30" s="10">
        <f t="shared" si="12"/>
        <v>375000</v>
      </c>
      <c r="I30" s="10">
        <f t="shared" si="12"/>
        <v>375000</v>
      </c>
      <c r="J30" s="10">
        <f t="shared" si="12"/>
        <v>375000</v>
      </c>
      <c r="K30" s="10">
        <f t="shared" si="12"/>
        <v>375000</v>
      </c>
      <c r="L30" s="10">
        <f t="shared" si="12"/>
        <v>375000</v>
      </c>
      <c r="M30" s="10">
        <f t="shared" si="12"/>
        <v>375000</v>
      </c>
      <c r="N30" s="10">
        <f t="shared" si="12"/>
        <v>375000</v>
      </c>
      <c r="O30" s="10">
        <f t="shared" si="12"/>
        <v>375000</v>
      </c>
      <c r="P30" s="10">
        <f t="shared" si="12"/>
        <v>375000</v>
      </c>
      <c r="Q30" s="10">
        <f t="shared" si="12"/>
        <v>375000</v>
      </c>
      <c r="R30" s="10">
        <f t="shared" si="12"/>
        <v>375000</v>
      </c>
      <c r="S30" s="10">
        <f t="shared" si="12"/>
        <v>375000</v>
      </c>
      <c r="T30" s="10">
        <f t="shared" si="12"/>
        <v>375000</v>
      </c>
      <c r="U30" s="10">
        <f t="shared" si="12"/>
        <v>375000</v>
      </c>
      <c r="V30" s="10">
        <f t="shared" si="12"/>
        <v>375000</v>
      </c>
      <c r="W30" s="10">
        <f t="shared" si="12"/>
        <v>375000</v>
      </c>
      <c r="X30" s="10">
        <f t="shared" si="12"/>
        <v>0</v>
      </c>
      <c r="Y30" s="10">
        <f t="shared" si="12"/>
        <v>0</v>
      </c>
    </row>
    <row r="31">
      <c r="A31" s="10" t="s">
        <v>59</v>
      </c>
      <c r="B31" s="10">
        <f t="shared" ref="B31:Y31" si="13">B7+B15-B23</f>
        <v>0</v>
      </c>
      <c r="C31" s="10">
        <f t="shared" si="13"/>
        <v>0</v>
      </c>
      <c r="D31" s="10">
        <f t="shared" si="13"/>
        <v>0</v>
      </c>
      <c r="E31" s="10">
        <f t="shared" si="13"/>
        <v>0</v>
      </c>
      <c r="F31" s="10">
        <f t="shared" si="13"/>
        <v>0</v>
      </c>
      <c r="G31" s="10">
        <f t="shared" si="13"/>
        <v>0</v>
      </c>
      <c r="H31" s="10">
        <f t="shared" si="13"/>
        <v>0</v>
      </c>
      <c r="I31" s="10">
        <f t="shared" si="13"/>
        <v>0</v>
      </c>
      <c r="J31" s="10">
        <f t="shared" si="13"/>
        <v>0</v>
      </c>
      <c r="K31" s="10">
        <f t="shared" si="13"/>
        <v>0</v>
      </c>
      <c r="L31" s="10">
        <f t="shared" si="13"/>
        <v>0</v>
      </c>
      <c r="M31" s="10">
        <f t="shared" si="13"/>
        <v>0</v>
      </c>
      <c r="N31" s="10">
        <f t="shared" si="13"/>
        <v>0</v>
      </c>
      <c r="O31" s="10">
        <f t="shared" si="13"/>
        <v>0</v>
      </c>
      <c r="P31" s="10">
        <f t="shared" si="13"/>
        <v>25000</v>
      </c>
      <c r="Q31" s="10">
        <f t="shared" si="13"/>
        <v>25000</v>
      </c>
      <c r="R31" s="10">
        <f t="shared" si="13"/>
        <v>25000</v>
      </c>
      <c r="S31" s="10">
        <f t="shared" si="13"/>
        <v>25000</v>
      </c>
      <c r="T31" s="10">
        <f t="shared" si="13"/>
        <v>25000</v>
      </c>
      <c r="U31" s="10">
        <f t="shared" si="13"/>
        <v>25000</v>
      </c>
      <c r="V31" s="10">
        <f t="shared" si="13"/>
        <v>25000</v>
      </c>
      <c r="W31" s="10">
        <f t="shared" si="13"/>
        <v>25000</v>
      </c>
      <c r="X31" s="10">
        <f t="shared" si="13"/>
        <v>25000</v>
      </c>
      <c r="Y31" s="10">
        <f t="shared" si="13"/>
        <v>25000</v>
      </c>
    </row>
    <row r="32">
      <c r="A32" s="7" t="s">
        <v>89</v>
      </c>
      <c r="B32" s="10">
        <f t="shared" ref="B32:Y32" si="14">SUM(B27:B31)</f>
        <v>63500</v>
      </c>
      <c r="C32" s="10">
        <f t="shared" si="14"/>
        <v>67000</v>
      </c>
      <c r="D32" s="10">
        <f t="shared" si="14"/>
        <v>107000</v>
      </c>
      <c r="E32" s="10">
        <f t="shared" si="14"/>
        <v>107000</v>
      </c>
      <c r="F32" s="10">
        <f t="shared" si="14"/>
        <v>107000</v>
      </c>
      <c r="G32" s="10">
        <f t="shared" si="14"/>
        <v>482000</v>
      </c>
      <c r="H32" s="10">
        <f t="shared" si="14"/>
        <v>482000</v>
      </c>
      <c r="I32" s="10">
        <f t="shared" si="14"/>
        <v>482000</v>
      </c>
      <c r="J32" s="10">
        <f t="shared" si="14"/>
        <v>482000</v>
      </c>
      <c r="K32" s="10">
        <f t="shared" si="14"/>
        <v>482000</v>
      </c>
      <c r="L32" s="10">
        <f t="shared" si="14"/>
        <v>482000</v>
      </c>
      <c r="M32" s="10">
        <f t="shared" si="14"/>
        <v>482000</v>
      </c>
      <c r="N32" s="10">
        <f t="shared" si="14"/>
        <v>482000</v>
      </c>
      <c r="O32" s="10">
        <f t="shared" si="14"/>
        <v>482000</v>
      </c>
      <c r="P32" s="10">
        <f t="shared" si="14"/>
        <v>471200</v>
      </c>
      <c r="Q32" s="10">
        <f t="shared" si="14"/>
        <v>467700</v>
      </c>
      <c r="R32" s="10">
        <f t="shared" si="14"/>
        <v>464200</v>
      </c>
      <c r="S32" s="10">
        <f t="shared" si="14"/>
        <v>579200</v>
      </c>
      <c r="T32" s="10">
        <f t="shared" si="14"/>
        <v>579200</v>
      </c>
      <c r="U32" s="10">
        <f t="shared" si="14"/>
        <v>579200</v>
      </c>
      <c r="V32" s="10">
        <f t="shared" si="14"/>
        <v>519200</v>
      </c>
      <c r="W32" s="10">
        <f t="shared" si="14"/>
        <v>519200</v>
      </c>
      <c r="X32" s="10">
        <f t="shared" si="14"/>
        <v>144200</v>
      </c>
      <c r="Y32" s="10">
        <f t="shared" si="14"/>
        <v>144200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25"/>
    <col customWidth="1" min="2" max="3" width="7.0"/>
    <col customWidth="1" min="4" max="8" width="8.0"/>
    <col customWidth="1" min="9" max="9" width="8.75"/>
    <col customWidth="1" min="10" max="24" width="8.88"/>
    <col customWidth="1" min="25" max="25" width="8.0"/>
    <col customWidth="1" min="26" max="37" width="4.25"/>
  </cols>
  <sheetData>
    <row r="1">
      <c r="B1" s="11" t="s">
        <v>64</v>
      </c>
      <c r="C1" s="11" t="s">
        <v>65</v>
      </c>
      <c r="D1" s="11" t="s">
        <v>66</v>
      </c>
      <c r="E1" s="11" t="s">
        <v>67</v>
      </c>
      <c r="F1" s="11" t="s">
        <v>68</v>
      </c>
      <c r="G1" s="11" t="s">
        <v>69</v>
      </c>
      <c r="H1" s="11" t="s">
        <v>70</v>
      </c>
      <c r="I1" s="11" t="s">
        <v>71</v>
      </c>
      <c r="J1" s="11" t="s">
        <v>72</v>
      </c>
      <c r="K1" s="11" t="s">
        <v>73</v>
      </c>
      <c r="L1" s="11" t="s">
        <v>74</v>
      </c>
      <c r="M1" s="11" t="s">
        <v>75</v>
      </c>
      <c r="N1" s="11" t="s">
        <v>76</v>
      </c>
      <c r="O1" s="11" t="s">
        <v>77</v>
      </c>
      <c r="P1" s="11" t="s">
        <v>78</v>
      </c>
      <c r="Q1" s="11" t="s">
        <v>79</v>
      </c>
      <c r="R1" s="11" t="s">
        <v>80</v>
      </c>
      <c r="S1" s="11" t="s">
        <v>81</v>
      </c>
      <c r="T1" s="11" t="s">
        <v>82</v>
      </c>
      <c r="U1" s="11" t="s">
        <v>83</v>
      </c>
      <c r="V1" s="11" t="s">
        <v>84</v>
      </c>
      <c r="W1" s="11" t="s">
        <v>85</v>
      </c>
      <c r="X1" s="11" t="s">
        <v>86</v>
      </c>
      <c r="Y1" s="11" t="s">
        <v>87</v>
      </c>
      <c r="Z1" s="11" t="s">
        <v>93</v>
      </c>
      <c r="AA1" s="11" t="s">
        <v>94</v>
      </c>
      <c r="AB1" s="11" t="s">
        <v>95</v>
      </c>
      <c r="AC1" s="11" t="s">
        <v>96</v>
      </c>
      <c r="AD1" s="11" t="s">
        <v>97</v>
      </c>
      <c r="AE1" s="11" t="s">
        <v>98</v>
      </c>
      <c r="AF1" s="11" t="s">
        <v>99</v>
      </c>
      <c r="AG1" s="11" t="s">
        <v>100</v>
      </c>
      <c r="AH1" s="11" t="s">
        <v>101</v>
      </c>
      <c r="AI1" s="11" t="s">
        <v>102</v>
      </c>
      <c r="AJ1" s="11" t="s">
        <v>103</v>
      </c>
      <c r="AK1" s="11" t="s">
        <v>104</v>
      </c>
    </row>
    <row r="2">
      <c r="A2" s="6" t="s">
        <v>88</v>
      </c>
    </row>
    <row r="3">
      <c r="A3" s="10" t="s">
        <v>44</v>
      </c>
      <c r="B3" s="12">
        <v>0.0</v>
      </c>
      <c r="C3" s="13">
        <f t="shared" ref="C3:Y3" si="1">B27</f>
        <v>3000</v>
      </c>
      <c r="D3" s="13">
        <f t="shared" si="1"/>
        <v>6000</v>
      </c>
      <c r="E3" s="13">
        <f t="shared" si="1"/>
        <v>9000</v>
      </c>
      <c r="F3" s="13">
        <f t="shared" si="1"/>
        <v>12000</v>
      </c>
      <c r="G3" s="13">
        <f t="shared" si="1"/>
        <v>15000</v>
      </c>
      <c r="H3" s="13">
        <f t="shared" si="1"/>
        <v>18000</v>
      </c>
      <c r="I3" s="13">
        <f t="shared" si="1"/>
        <v>21000</v>
      </c>
      <c r="J3" s="13">
        <f t="shared" si="1"/>
        <v>24000</v>
      </c>
      <c r="K3" s="13">
        <f t="shared" si="1"/>
        <v>27000</v>
      </c>
      <c r="L3" s="13">
        <f t="shared" si="1"/>
        <v>30000</v>
      </c>
      <c r="M3" s="13">
        <f t="shared" si="1"/>
        <v>33000</v>
      </c>
      <c r="N3" s="13">
        <f t="shared" si="1"/>
        <v>36000</v>
      </c>
      <c r="O3" s="13">
        <f t="shared" si="1"/>
        <v>39000</v>
      </c>
      <c r="P3" s="13">
        <f t="shared" si="1"/>
        <v>42000</v>
      </c>
      <c r="Q3" s="13">
        <f t="shared" si="1"/>
        <v>45000</v>
      </c>
      <c r="R3" s="13">
        <f t="shared" si="1"/>
        <v>48000</v>
      </c>
      <c r="S3" s="13">
        <f t="shared" si="1"/>
        <v>51000</v>
      </c>
      <c r="T3" s="13">
        <f t="shared" si="1"/>
        <v>57750</v>
      </c>
      <c r="U3" s="13">
        <f t="shared" si="1"/>
        <v>64500</v>
      </c>
      <c r="V3" s="13">
        <f t="shared" si="1"/>
        <v>71250</v>
      </c>
      <c r="W3" s="13">
        <f t="shared" si="1"/>
        <v>15000</v>
      </c>
      <c r="X3" s="13">
        <f t="shared" si="1"/>
        <v>18750</v>
      </c>
      <c r="Y3" s="13">
        <f t="shared" si="1"/>
        <v>22500</v>
      </c>
      <c r="Z3" s="13"/>
      <c r="AA3" s="13"/>
      <c r="AB3" s="13"/>
      <c r="AC3" s="13"/>
      <c r="AD3" s="13"/>
      <c r="AE3" s="13"/>
      <c r="AF3" s="13"/>
      <c r="AG3" s="13"/>
      <c r="AH3" s="13"/>
      <c r="AI3" s="13"/>
      <c r="AJ3" s="13"/>
      <c r="AK3" s="13"/>
    </row>
    <row r="4">
      <c r="A4" s="10" t="s">
        <v>47</v>
      </c>
      <c r="B4" s="12">
        <v>0.0</v>
      </c>
      <c r="C4" s="13">
        <f t="shared" ref="C4:Y4" si="2">B28</f>
        <v>233.3333333</v>
      </c>
      <c r="D4" s="13">
        <f t="shared" si="2"/>
        <v>700</v>
      </c>
      <c r="E4" s="13">
        <f t="shared" si="2"/>
        <v>1166.666667</v>
      </c>
      <c r="F4" s="13">
        <f t="shared" si="2"/>
        <v>1633.333333</v>
      </c>
      <c r="G4" s="13">
        <f t="shared" si="2"/>
        <v>2100</v>
      </c>
      <c r="H4" s="13">
        <f t="shared" si="2"/>
        <v>2566.666667</v>
      </c>
      <c r="I4" s="13">
        <f t="shared" si="2"/>
        <v>3033.333333</v>
      </c>
      <c r="J4" s="13">
        <f t="shared" si="2"/>
        <v>3500</v>
      </c>
      <c r="K4" s="13">
        <f t="shared" si="2"/>
        <v>3966.666667</v>
      </c>
      <c r="L4" s="13">
        <f t="shared" si="2"/>
        <v>4433.333333</v>
      </c>
      <c r="M4" s="13">
        <f t="shared" si="2"/>
        <v>4900</v>
      </c>
      <c r="N4" s="13">
        <f t="shared" si="2"/>
        <v>5366.666667</v>
      </c>
      <c r="O4" s="13">
        <f t="shared" si="2"/>
        <v>5833.333333</v>
      </c>
      <c r="P4" s="13">
        <f t="shared" si="2"/>
        <v>6300</v>
      </c>
      <c r="Q4" s="13">
        <f t="shared" si="2"/>
        <v>7046.666667</v>
      </c>
      <c r="R4" s="13">
        <f t="shared" si="2"/>
        <v>4060</v>
      </c>
      <c r="S4" s="13">
        <f t="shared" si="2"/>
        <v>840</v>
      </c>
      <c r="T4" s="13">
        <f t="shared" si="2"/>
        <v>1120</v>
      </c>
      <c r="U4" s="13">
        <f t="shared" si="2"/>
        <v>1400</v>
      </c>
      <c r="V4" s="13">
        <f t="shared" si="2"/>
        <v>1680</v>
      </c>
      <c r="W4" s="13">
        <f t="shared" si="2"/>
        <v>1960</v>
      </c>
      <c r="X4" s="13">
        <f t="shared" si="2"/>
        <v>2240</v>
      </c>
      <c r="Y4" s="13">
        <f t="shared" si="2"/>
        <v>2520</v>
      </c>
      <c r="Z4" s="13"/>
      <c r="AA4" s="13"/>
      <c r="AB4" s="13"/>
      <c r="AC4" s="13"/>
      <c r="AD4" s="13"/>
      <c r="AE4" s="13"/>
      <c r="AF4" s="13"/>
      <c r="AG4" s="13"/>
      <c r="AH4" s="13"/>
      <c r="AI4" s="13"/>
      <c r="AJ4" s="13"/>
      <c r="AK4" s="13"/>
    </row>
    <row r="5">
      <c r="A5" s="10" t="s">
        <v>51</v>
      </c>
      <c r="B5" s="12">
        <v>0.0</v>
      </c>
      <c r="C5" s="13">
        <f t="shared" ref="C5:Y5" si="3">B29</f>
        <v>0</v>
      </c>
      <c r="D5" s="13">
        <f t="shared" si="3"/>
        <v>0</v>
      </c>
      <c r="E5" s="13">
        <f t="shared" si="3"/>
        <v>3333.333333</v>
      </c>
      <c r="F5" s="13">
        <f t="shared" si="3"/>
        <v>6666.666667</v>
      </c>
      <c r="G5" s="13">
        <f t="shared" si="3"/>
        <v>10000</v>
      </c>
      <c r="H5" s="13">
        <f t="shared" si="3"/>
        <v>13333.33333</v>
      </c>
      <c r="I5" s="13">
        <f t="shared" si="3"/>
        <v>16666.66667</v>
      </c>
      <c r="J5" s="13">
        <f t="shared" si="3"/>
        <v>20000</v>
      </c>
      <c r="K5" s="13">
        <f t="shared" si="3"/>
        <v>23333.33333</v>
      </c>
      <c r="L5" s="13">
        <f t="shared" si="3"/>
        <v>26666.66667</v>
      </c>
      <c r="M5" s="13">
        <f t="shared" si="3"/>
        <v>30000</v>
      </c>
      <c r="N5" s="13">
        <f t="shared" si="3"/>
        <v>33333.33333</v>
      </c>
      <c r="O5" s="13">
        <f t="shared" si="3"/>
        <v>36666.66667</v>
      </c>
      <c r="P5" s="13">
        <f t="shared" si="3"/>
        <v>40000</v>
      </c>
      <c r="Q5" s="13">
        <f t="shared" si="3"/>
        <v>0</v>
      </c>
      <c r="R5" s="13">
        <f t="shared" si="3"/>
        <v>0</v>
      </c>
      <c r="S5" s="13">
        <f t="shared" si="3"/>
        <v>0</v>
      </c>
      <c r="T5" s="13">
        <f t="shared" si="3"/>
        <v>3333.333333</v>
      </c>
      <c r="U5" s="13">
        <f t="shared" si="3"/>
        <v>6666.666667</v>
      </c>
      <c r="V5" s="13">
        <f t="shared" si="3"/>
        <v>10000</v>
      </c>
      <c r="W5" s="13">
        <f t="shared" si="3"/>
        <v>13333.33333</v>
      </c>
      <c r="X5" s="13">
        <f t="shared" si="3"/>
        <v>16666.66667</v>
      </c>
      <c r="Y5" s="13">
        <f t="shared" si="3"/>
        <v>20000</v>
      </c>
      <c r="Z5" s="13"/>
      <c r="AA5" s="13"/>
      <c r="AB5" s="13"/>
      <c r="AC5" s="13"/>
      <c r="AD5" s="13"/>
      <c r="AE5" s="13"/>
      <c r="AF5" s="13"/>
      <c r="AG5" s="13"/>
      <c r="AH5" s="13"/>
      <c r="AI5" s="13"/>
      <c r="AJ5" s="13"/>
      <c r="AK5" s="13"/>
    </row>
    <row r="6">
      <c r="A6" s="10" t="s">
        <v>54</v>
      </c>
      <c r="B6" s="12">
        <v>0.0</v>
      </c>
      <c r="C6" s="13">
        <f t="shared" ref="C6:Y6" si="4">B30</f>
        <v>0</v>
      </c>
      <c r="D6" s="13">
        <f t="shared" si="4"/>
        <v>0</v>
      </c>
      <c r="E6" s="13">
        <f t="shared" si="4"/>
        <v>0</v>
      </c>
      <c r="F6" s="13">
        <f t="shared" si="4"/>
        <v>0</v>
      </c>
      <c r="G6" s="13">
        <f t="shared" si="4"/>
        <v>0</v>
      </c>
      <c r="H6" s="13">
        <f t="shared" si="4"/>
        <v>22058.82353</v>
      </c>
      <c r="I6" s="13">
        <f t="shared" si="4"/>
        <v>44117.64706</v>
      </c>
      <c r="J6" s="13">
        <f t="shared" si="4"/>
        <v>66176.47059</v>
      </c>
      <c r="K6" s="13">
        <f t="shared" si="4"/>
        <v>88235.29412</v>
      </c>
      <c r="L6" s="13">
        <f t="shared" si="4"/>
        <v>110294.1176</v>
      </c>
      <c r="M6" s="13">
        <f t="shared" si="4"/>
        <v>132352.9412</v>
      </c>
      <c r="N6" s="13">
        <f t="shared" si="4"/>
        <v>154411.7647</v>
      </c>
      <c r="O6" s="13">
        <f t="shared" si="4"/>
        <v>176470.5882</v>
      </c>
      <c r="P6" s="13">
        <f t="shared" si="4"/>
        <v>198529.4118</v>
      </c>
      <c r="Q6" s="13">
        <f t="shared" si="4"/>
        <v>220588.2353</v>
      </c>
      <c r="R6" s="13">
        <f t="shared" si="4"/>
        <v>242647.0588</v>
      </c>
      <c r="S6" s="13">
        <f t="shared" si="4"/>
        <v>264705.8824</v>
      </c>
      <c r="T6" s="13">
        <f t="shared" si="4"/>
        <v>286764.7059</v>
      </c>
      <c r="U6" s="13">
        <f t="shared" si="4"/>
        <v>308823.5294</v>
      </c>
      <c r="V6" s="13">
        <f t="shared" si="4"/>
        <v>330882.3529</v>
      </c>
      <c r="W6" s="13">
        <f t="shared" si="4"/>
        <v>352941.1765</v>
      </c>
      <c r="X6" s="13">
        <f t="shared" si="4"/>
        <v>375000</v>
      </c>
      <c r="Y6" s="13">
        <f t="shared" si="4"/>
        <v>0</v>
      </c>
      <c r="Z6" s="13"/>
      <c r="AA6" s="13"/>
      <c r="AB6" s="13"/>
      <c r="AC6" s="13"/>
      <c r="AD6" s="13"/>
      <c r="AE6" s="13"/>
      <c r="AF6" s="13"/>
      <c r="AG6" s="13"/>
      <c r="AH6" s="13"/>
      <c r="AI6" s="13"/>
      <c r="AJ6" s="13"/>
      <c r="AK6" s="13"/>
    </row>
    <row r="7">
      <c r="A7" s="10" t="s">
        <v>59</v>
      </c>
      <c r="B7" s="12">
        <v>0.0</v>
      </c>
      <c r="C7" s="13">
        <f t="shared" ref="C7:Y7" si="5">B31</f>
        <v>0</v>
      </c>
      <c r="D7" s="13">
        <f t="shared" si="5"/>
        <v>0</v>
      </c>
      <c r="E7" s="13">
        <f t="shared" si="5"/>
        <v>0</v>
      </c>
      <c r="F7" s="13">
        <f t="shared" si="5"/>
        <v>0</v>
      </c>
      <c r="G7" s="13">
        <f t="shared" si="5"/>
        <v>0</v>
      </c>
      <c r="H7" s="13">
        <f t="shared" si="5"/>
        <v>0</v>
      </c>
      <c r="I7" s="13">
        <f t="shared" si="5"/>
        <v>0</v>
      </c>
      <c r="J7" s="13">
        <f t="shared" si="5"/>
        <v>0</v>
      </c>
      <c r="K7" s="13">
        <f t="shared" si="5"/>
        <v>0</v>
      </c>
      <c r="L7" s="13">
        <f t="shared" si="5"/>
        <v>0</v>
      </c>
      <c r="M7" s="13">
        <f t="shared" si="5"/>
        <v>0</v>
      </c>
      <c r="N7" s="13">
        <f t="shared" si="5"/>
        <v>0</v>
      </c>
      <c r="O7" s="13">
        <f t="shared" si="5"/>
        <v>0</v>
      </c>
      <c r="P7" s="13">
        <f t="shared" si="5"/>
        <v>0</v>
      </c>
      <c r="Q7" s="13">
        <f t="shared" si="5"/>
        <v>1250</v>
      </c>
      <c r="R7" s="13">
        <f t="shared" si="5"/>
        <v>2500</v>
      </c>
      <c r="S7" s="13">
        <f t="shared" si="5"/>
        <v>3750</v>
      </c>
      <c r="T7" s="13">
        <f t="shared" si="5"/>
        <v>5000</v>
      </c>
      <c r="U7" s="13">
        <f t="shared" si="5"/>
        <v>6250</v>
      </c>
      <c r="V7" s="13">
        <f t="shared" si="5"/>
        <v>7500</v>
      </c>
      <c r="W7" s="13">
        <f t="shared" si="5"/>
        <v>8750</v>
      </c>
      <c r="X7" s="13">
        <f t="shared" si="5"/>
        <v>10000</v>
      </c>
      <c r="Y7" s="13">
        <f t="shared" si="5"/>
        <v>11250</v>
      </c>
      <c r="Z7" s="13"/>
      <c r="AA7" s="13"/>
      <c r="AB7" s="13"/>
      <c r="AC7" s="13"/>
      <c r="AD7" s="13"/>
      <c r="AE7" s="13"/>
      <c r="AF7" s="13"/>
      <c r="AG7" s="13"/>
      <c r="AH7" s="13"/>
      <c r="AI7" s="13"/>
      <c r="AJ7" s="13"/>
      <c r="AK7" s="13"/>
    </row>
    <row r="8">
      <c r="A8" s="7" t="s">
        <v>89</v>
      </c>
      <c r="B8" s="13">
        <f t="shared" ref="B8:Y8" si="6">SUM(B3:B7)</f>
        <v>0</v>
      </c>
      <c r="C8" s="13">
        <f t="shared" si="6"/>
        <v>3233.333333</v>
      </c>
      <c r="D8" s="13">
        <f t="shared" si="6"/>
        <v>6700</v>
      </c>
      <c r="E8" s="13">
        <f t="shared" si="6"/>
        <v>13500</v>
      </c>
      <c r="F8" s="13">
        <f t="shared" si="6"/>
        <v>20300</v>
      </c>
      <c r="G8" s="13">
        <f t="shared" si="6"/>
        <v>27100</v>
      </c>
      <c r="H8" s="13">
        <f t="shared" si="6"/>
        <v>55958.82353</v>
      </c>
      <c r="I8" s="13">
        <f t="shared" si="6"/>
        <v>84817.64706</v>
      </c>
      <c r="J8" s="13">
        <f t="shared" si="6"/>
        <v>113676.4706</v>
      </c>
      <c r="K8" s="13">
        <f t="shared" si="6"/>
        <v>142535.2941</v>
      </c>
      <c r="L8" s="13">
        <f t="shared" si="6"/>
        <v>171394.1176</v>
      </c>
      <c r="M8" s="13">
        <f t="shared" si="6"/>
        <v>200252.9412</v>
      </c>
      <c r="N8" s="13">
        <f t="shared" si="6"/>
        <v>229111.7647</v>
      </c>
      <c r="O8" s="13">
        <f t="shared" si="6"/>
        <v>257970.5882</v>
      </c>
      <c r="P8" s="13">
        <f t="shared" si="6"/>
        <v>286829.4118</v>
      </c>
      <c r="Q8" s="13">
        <f t="shared" si="6"/>
        <v>273884.902</v>
      </c>
      <c r="R8" s="13">
        <f t="shared" si="6"/>
        <v>297207.0588</v>
      </c>
      <c r="S8" s="13">
        <f t="shared" si="6"/>
        <v>320295.8824</v>
      </c>
      <c r="T8" s="13">
        <f t="shared" si="6"/>
        <v>353968.0392</v>
      </c>
      <c r="U8" s="13">
        <f t="shared" si="6"/>
        <v>387640.1961</v>
      </c>
      <c r="V8" s="13">
        <f t="shared" si="6"/>
        <v>421312.3529</v>
      </c>
      <c r="W8" s="13">
        <f t="shared" si="6"/>
        <v>391984.5098</v>
      </c>
      <c r="X8" s="13">
        <f t="shared" si="6"/>
        <v>422656.6667</v>
      </c>
      <c r="Y8" s="13">
        <f t="shared" si="6"/>
        <v>56270</v>
      </c>
      <c r="Z8" s="13"/>
      <c r="AA8" s="13"/>
      <c r="AB8" s="13"/>
      <c r="AC8" s="13"/>
      <c r="AD8" s="13"/>
      <c r="AE8" s="13"/>
      <c r="AF8" s="13"/>
      <c r="AG8" s="13"/>
      <c r="AH8" s="13"/>
      <c r="AI8" s="13"/>
      <c r="AJ8" s="13"/>
      <c r="AK8" s="13"/>
    </row>
    <row r="9">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row>
    <row r="10">
      <c r="A10" s="6" t="s">
        <v>105</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c r="A11" s="10" t="s">
        <v>44</v>
      </c>
      <c r="B11" s="13">
        <f>'fixed asset balances'!B27/'fixed asset register'!$F2</f>
        <v>3000</v>
      </c>
      <c r="C11" s="13">
        <f>'fixed asset balances'!C27/'fixed asset register'!$F2</f>
        <v>3000</v>
      </c>
      <c r="D11" s="13">
        <f>'fixed asset balances'!D27/'fixed asset register'!$F2</f>
        <v>3000</v>
      </c>
      <c r="E11" s="13">
        <f>'fixed asset balances'!E27/'fixed asset register'!$F2</f>
        <v>3000</v>
      </c>
      <c r="F11" s="13">
        <f>'fixed asset balances'!F27/'fixed asset register'!$F2</f>
        <v>3000</v>
      </c>
      <c r="G11" s="13">
        <f>'fixed asset balances'!G27/'fixed asset register'!$F2</f>
        <v>3000</v>
      </c>
      <c r="H11" s="13">
        <f>'fixed asset balances'!H27/'fixed asset register'!$F2</f>
        <v>3000</v>
      </c>
      <c r="I11" s="13">
        <f>'fixed asset balances'!I27/'fixed asset register'!$F2</f>
        <v>3000</v>
      </c>
      <c r="J11" s="13">
        <f>'fixed asset balances'!J27/'fixed asset register'!$F2</f>
        <v>3000</v>
      </c>
      <c r="K11" s="13">
        <f>'fixed asset balances'!K27/'fixed asset register'!$F2</f>
        <v>3000</v>
      </c>
      <c r="L11" s="13">
        <f>'fixed asset balances'!L27/'fixed asset register'!$F2</f>
        <v>3000</v>
      </c>
      <c r="M11" s="13">
        <f>'fixed asset balances'!M27/'fixed asset register'!$F2</f>
        <v>3000</v>
      </c>
      <c r="N11" s="13">
        <f>'fixed asset balances'!N27/'fixed asset register'!$F2</f>
        <v>3000</v>
      </c>
      <c r="O11" s="13">
        <f>'fixed asset balances'!O27/'fixed asset register'!$F2</f>
        <v>3000</v>
      </c>
      <c r="P11" s="13">
        <f>'fixed asset balances'!P27/'fixed asset register'!$F2</f>
        <v>3000</v>
      </c>
      <c r="Q11" s="13">
        <f>'fixed asset balances'!Q27/'fixed asset register'!$F2</f>
        <v>3000</v>
      </c>
      <c r="R11" s="13">
        <f>'fixed asset balances'!R27/'fixed asset register'!$F2</f>
        <v>3000</v>
      </c>
      <c r="S11" s="13">
        <f>'fixed asset balances'!S27/'fixed asset register'!$F2</f>
        <v>6750</v>
      </c>
      <c r="T11" s="13">
        <f>'fixed asset balances'!T27/'fixed asset register'!$F2</f>
        <v>6750</v>
      </c>
      <c r="U11" s="13">
        <f>'fixed asset balances'!U27/'fixed asset register'!$F2</f>
        <v>6750</v>
      </c>
      <c r="V11" s="13">
        <f>'fixed asset balances'!V27/'fixed asset register'!$F2</f>
        <v>3750</v>
      </c>
      <c r="W11" s="13">
        <f>'fixed asset balances'!W27/'fixed asset register'!$F2</f>
        <v>3750</v>
      </c>
      <c r="X11" s="13">
        <f>'fixed asset balances'!X27/'fixed asset register'!$F2</f>
        <v>3750</v>
      </c>
      <c r="Y11" s="13">
        <f>'fixed asset balances'!Y27/'fixed asset register'!$F2</f>
        <v>3750</v>
      </c>
      <c r="Z11" s="13"/>
      <c r="AA11" s="13"/>
      <c r="AB11" s="13"/>
      <c r="AC11" s="13"/>
      <c r="AD11" s="13"/>
      <c r="AE11" s="13"/>
      <c r="AF11" s="13"/>
      <c r="AG11" s="13"/>
      <c r="AH11" s="13"/>
      <c r="AI11" s="13"/>
      <c r="AJ11" s="13"/>
      <c r="AK11" s="13"/>
    </row>
    <row r="12">
      <c r="A12" s="10" t="s">
        <v>47</v>
      </c>
      <c r="B12" s="13">
        <f>'fixed asset balances'!B28/'fixed asset register'!$F3</f>
        <v>233.3333333</v>
      </c>
      <c r="C12" s="13">
        <f>'fixed asset balances'!C28/'fixed asset register'!$F3</f>
        <v>466.6666667</v>
      </c>
      <c r="D12" s="13">
        <f>'fixed asset balances'!D28/'fixed asset register'!$F3</f>
        <v>466.6666667</v>
      </c>
      <c r="E12" s="13">
        <f>'fixed asset balances'!E28/'fixed asset register'!$F3</f>
        <v>466.6666667</v>
      </c>
      <c r="F12" s="13">
        <f>'fixed asset balances'!F28/'fixed asset register'!$F3</f>
        <v>466.6666667</v>
      </c>
      <c r="G12" s="13">
        <f>'fixed asset balances'!G28/'fixed asset register'!$F3</f>
        <v>466.6666667</v>
      </c>
      <c r="H12" s="13">
        <f>'fixed asset balances'!H28/'fixed asset register'!$F3</f>
        <v>466.6666667</v>
      </c>
      <c r="I12" s="13">
        <f>'fixed asset balances'!I28/'fixed asset register'!$F3</f>
        <v>466.6666667</v>
      </c>
      <c r="J12" s="13">
        <f>'fixed asset balances'!J28/'fixed asset register'!$F3</f>
        <v>466.6666667</v>
      </c>
      <c r="K12" s="13">
        <f>'fixed asset balances'!K28/'fixed asset register'!$F3</f>
        <v>466.6666667</v>
      </c>
      <c r="L12" s="13">
        <f>'fixed asset balances'!L28/'fixed asset register'!$F3</f>
        <v>466.6666667</v>
      </c>
      <c r="M12" s="13">
        <f>'fixed asset balances'!M28/'fixed asset register'!$F3</f>
        <v>466.6666667</v>
      </c>
      <c r="N12" s="13">
        <f>'fixed asset balances'!N28/'fixed asset register'!$F3</f>
        <v>466.6666667</v>
      </c>
      <c r="O12" s="13">
        <f>'fixed asset balances'!O28/'fixed asset register'!$F3</f>
        <v>466.6666667</v>
      </c>
      <c r="P12" s="13">
        <f>'fixed asset balances'!P28/'fixed asset register'!$F3</f>
        <v>746.6666667</v>
      </c>
      <c r="Q12" s="13">
        <f>'fixed asset balances'!Q28/'fixed asset register'!$F3</f>
        <v>513.3333333</v>
      </c>
      <c r="R12" s="13">
        <f>'fixed asset balances'!R28/'fixed asset register'!$F3</f>
        <v>280</v>
      </c>
      <c r="S12" s="13">
        <f>'fixed asset balances'!S28/'fixed asset register'!$F3</f>
        <v>280</v>
      </c>
      <c r="T12" s="13">
        <f>'fixed asset balances'!T28/'fixed asset register'!$F3</f>
        <v>280</v>
      </c>
      <c r="U12" s="13">
        <f>'fixed asset balances'!U28/'fixed asset register'!$F3</f>
        <v>280</v>
      </c>
      <c r="V12" s="13">
        <f>'fixed asset balances'!V28/'fixed asset register'!$F3</f>
        <v>280</v>
      </c>
      <c r="W12" s="13">
        <f>'fixed asset balances'!W28/'fixed asset register'!$F3</f>
        <v>280</v>
      </c>
      <c r="X12" s="13">
        <f>'fixed asset balances'!X28/'fixed asset register'!$F3</f>
        <v>280</v>
      </c>
      <c r="Y12" s="13">
        <f>'fixed asset balances'!Y28/'fixed asset register'!$F3</f>
        <v>280</v>
      </c>
      <c r="Z12" s="13"/>
      <c r="AA12" s="13"/>
      <c r="AB12" s="13"/>
      <c r="AC12" s="13"/>
      <c r="AD12" s="13"/>
      <c r="AE12" s="13"/>
      <c r="AF12" s="13"/>
      <c r="AG12" s="13"/>
      <c r="AH12" s="13"/>
      <c r="AI12" s="13"/>
      <c r="AJ12" s="13"/>
      <c r="AK12" s="13"/>
    </row>
    <row r="13">
      <c r="A13" s="10" t="s">
        <v>51</v>
      </c>
      <c r="B13" s="13">
        <f>'fixed asset balances'!B29/'fixed asset register'!$F5</f>
        <v>0</v>
      </c>
      <c r="C13" s="13">
        <f>'fixed asset balances'!C29/'fixed asset register'!$F5</f>
        <v>0</v>
      </c>
      <c r="D13" s="13">
        <f>'fixed asset balances'!D29/'fixed asset register'!$F5</f>
        <v>3333.333333</v>
      </c>
      <c r="E13" s="13">
        <f>'fixed asset balances'!E29/'fixed asset register'!$F5</f>
        <v>3333.333333</v>
      </c>
      <c r="F13" s="13">
        <f>'fixed asset balances'!F29/'fixed asset register'!$F5</f>
        <v>3333.333333</v>
      </c>
      <c r="G13" s="13">
        <f>'fixed asset balances'!G29/'fixed asset register'!$F5</f>
        <v>3333.333333</v>
      </c>
      <c r="H13" s="13">
        <f>'fixed asset balances'!H29/'fixed asset register'!$F5</f>
        <v>3333.333333</v>
      </c>
      <c r="I13" s="13">
        <f>'fixed asset balances'!I29/'fixed asset register'!$F5</f>
        <v>3333.333333</v>
      </c>
      <c r="J13" s="13">
        <f>'fixed asset balances'!J29/'fixed asset register'!$F5</f>
        <v>3333.333333</v>
      </c>
      <c r="K13" s="13">
        <f>'fixed asset balances'!K29/'fixed asset register'!$F5</f>
        <v>3333.333333</v>
      </c>
      <c r="L13" s="13">
        <f>'fixed asset balances'!L29/'fixed asset register'!$F5</f>
        <v>3333.333333</v>
      </c>
      <c r="M13" s="13">
        <f>'fixed asset balances'!M29/'fixed asset register'!$F5</f>
        <v>3333.333333</v>
      </c>
      <c r="N13" s="13">
        <f>'fixed asset balances'!N29/'fixed asset register'!$F5</f>
        <v>3333.333333</v>
      </c>
      <c r="O13" s="13">
        <f>'fixed asset balances'!O29/'fixed asset register'!$F5</f>
        <v>3333.333333</v>
      </c>
      <c r="P13" s="13">
        <f>'fixed asset balances'!P29/'fixed asset register'!$F5</f>
        <v>0</v>
      </c>
      <c r="Q13" s="13">
        <f>'fixed asset balances'!Q29/'fixed asset register'!$F5</f>
        <v>0</v>
      </c>
      <c r="R13" s="13">
        <f>'fixed asset balances'!R29/'fixed asset register'!$F5</f>
        <v>0</v>
      </c>
      <c r="S13" s="13">
        <f>'fixed asset balances'!S29/'fixed asset register'!$F5</f>
        <v>3333.333333</v>
      </c>
      <c r="T13" s="13">
        <f>'fixed asset balances'!T29/'fixed asset register'!$F5</f>
        <v>3333.333333</v>
      </c>
      <c r="U13" s="13">
        <f>'fixed asset balances'!U29/'fixed asset register'!$F5</f>
        <v>3333.333333</v>
      </c>
      <c r="V13" s="13">
        <f>'fixed asset balances'!V29/'fixed asset register'!$F5</f>
        <v>3333.333333</v>
      </c>
      <c r="W13" s="13">
        <f>'fixed asset balances'!W29/'fixed asset register'!$F5</f>
        <v>3333.333333</v>
      </c>
      <c r="X13" s="13">
        <f>'fixed asset balances'!X29/'fixed asset register'!$F5</f>
        <v>3333.333333</v>
      </c>
      <c r="Y13" s="13">
        <f>'fixed asset balances'!Y29/'fixed asset register'!$F5</f>
        <v>3333.333333</v>
      </c>
      <c r="Z13" s="13"/>
      <c r="AA13" s="13"/>
      <c r="AB13" s="13"/>
      <c r="AC13" s="13"/>
      <c r="AD13" s="13"/>
      <c r="AE13" s="13"/>
      <c r="AF13" s="13"/>
      <c r="AG13" s="13"/>
      <c r="AH13" s="13"/>
      <c r="AI13" s="13"/>
      <c r="AJ13" s="13"/>
      <c r="AK13" s="13"/>
    </row>
    <row r="14">
      <c r="A14" s="10" t="s">
        <v>54</v>
      </c>
      <c r="B14" s="13">
        <f>'fixed asset balances'!B30/'fixed asset register'!$F6</f>
        <v>0</v>
      </c>
      <c r="C14" s="13">
        <f>'fixed asset balances'!C30/'fixed asset register'!$F6</f>
        <v>0</v>
      </c>
      <c r="D14" s="13">
        <f>'fixed asset balances'!D30/'fixed asset register'!$F6</f>
        <v>0</v>
      </c>
      <c r="E14" s="13">
        <f>'fixed asset balances'!E30/'fixed asset register'!$F6</f>
        <v>0</v>
      </c>
      <c r="F14" s="13">
        <f>'fixed asset balances'!F30/'fixed asset register'!$F6</f>
        <v>0</v>
      </c>
      <c r="G14" s="13">
        <f>'fixed asset balances'!G30/'fixed asset register'!$F6</f>
        <v>22058.82353</v>
      </c>
      <c r="H14" s="13">
        <f>'fixed asset balances'!H30/'fixed asset register'!$F6</f>
        <v>22058.82353</v>
      </c>
      <c r="I14" s="13">
        <f>'fixed asset balances'!I30/'fixed asset register'!$F6</f>
        <v>22058.82353</v>
      </c>
      <c r="J14" s="13">
        <f>'fixed asset balances'!J30/'fixed asset register'!$F6</f>
        <v>22058.82353</v>
      </c>
      <c r="K14" s="13">
        <f>'fixed asset balances'!K30/'fixed asset register'!$F6</f>
        <v>22058.82353</v>
      </c>
      <c r="L14" s="13">
        <f>'fixed asset balances'!L30/'fixed asset register'!$F6</f>
        <v>22058.82353</v>
      </c>
      <c r="M14" s="13">
        <f>'fixed asset balances'!M30/'fixed asset register'!$F6</f>
        <v>22058.82353</v>
      </c>
      <c r="N14" s="13">
        <f>'fixed asset balances'!N30/'fixed asset register'!$F6</f>
        <v>22058.82353</v>
      </c>
      <c r="O14" s="13">
        <f>'fixed asset balances'!O30/'fixed asset register'!$F6</f>
        <v>22058.82353</v>
      </c>
      <c r="P14" s="13">
        <f>'fixed asset balances'!P30/'fixed asset register'!$F6</f>
        <v>22058.82353</v>
      </c>
      <c r="Q14" s="13">
        <f>'fixed asset balances'!Q30/'fixed asset register'!$F6</f>
        <v>22058.82353</v>
      </c>
      <c r="R14" s="13">
        <f>'fixed asset balances'!R30/'fixed asset register'!$F6</f>
        <v>22058.82353</v>
      </c>
      <c r="S14" s="13">
        <f>'fixed asset balances'!S30/'fixed asset register'!$F6</f>
        <v>22058.82353</v>
      </c>
      <c r="T14" s="13">
        <f>'fixed asset balances'!T30/'fixed asset register'!$F6</f>
        <v>22058.82353</v>
      </c>
      <c r="U14" s="13">
        <f>'fixed asset balances'!U30/'fixed asset register'!$F6</f>
        <v>22058.82353</v>
      </c>
      <c r="V14" s="13">
        <f>'fixed asset balances'!V30/'fixed asset register'!$F6</f>
        <v>22058.82353</v>
      </c>
      <c r="W14" s="13">
        <f>'fixed asset balances'!W30/'fixed asset register'!$F6</f>
        <v>22058.82353</v>
      </c>
      <c r="X14" s="13">
        <f>'fixed asset balances'!X30/'fixed asset register'!$F6</f>
        <v>0</v>
      </c>
      <c r="Y14" s="13">
        <f>'fixed asset balances'!Y30/'fixed asset register'!$F6</f>
        <v>0</v>
      </c>
      <c r="Z14" s="13"/>
      <c r="AA14" s="13"/>
      <c r="AB14" s="13"/>
      <c r="AC14" s="13"/>
      <c r="AD14" s="13"/>
      <c r="AE14" s="13"/>
      <c r="AF14" s="13"/>
      <c r="AG14" s="13"/>
      <c r="AH14" s="13"/>
      <c r="AI14" s="13"/>
      <c r="AJ14" s="13"/>
      <c r="AK14" s="13"/>
    </row>
    <row r="15">
      <c r="A15" s="10" t="s">
        <v>59</v>
      </c>
      <c r="B15" s="13">
        <f>'fixed asset balances'!B31/'fixed asset register'!$F8</f>
        <v>0</v>
      </c>
      <c r="C15" s="13">
        <f>'fixed asset balances'!C31/'fixed asset register'!$F8</f>
        <v>0</v>
      </c>
      <c r="D15" s="13">
        <f>'fixed asset balances'!D31/'fixed asset register'!$F8</f>
        <v>0</v>
      </c>
      <c r="E15" s="13">
        <f>'fixed asset balances'!E31/'fixed asset register'!$F8</f>
        <v>0</v>
      </c>
      <c r="F15" s="13">
        <f>'fixed asset balances'!F31/'fixed asset register'!$F8</f>
        <v>0</v>
      </c>
      <c r="G15" s="13">
        <f>'fixed asset balances'!G31/'fixed asset register'!$F8</f>
        <v>0</v>
      </c>
      <c r="H15" s="13">
        <f>'fixed asset balances'!H31/'fixed asset register'!$F8</f>
        <v>0</v>
      </c>
      <c r="I15" s="13">
        <f>'fixed asset balances'!I31/'fixed asset register'!$F8</f>
        <v>0</v>
      </c>
      <c r="J15" s="13">
        <f>'fixed asset balances'!J31/'fixed asset register'!$F8</f>
        <v>0</v>
      </c>
      <c r="K15" s="13">
        <f>'fixed asset balances'!K31/'fixed asset register'!$F8</f>
        <v>0</v>
      </c>
      <c r="L15" s="13">
        <f>'fixed asset balances'!L31/'fixed asset register'!$F8</f>
        <v>0</v>
      </c>
      <c r="M15" s="13">
        <f>'fixed asset balances'!M31/'fixed asset register'!$F8</f>
        <v>0</v>
      </c>
      <c r="N15" s="13">
        <f>'fixed asset balances'!N31/'fixed asset register'!$F8</f>
        <v>0</v>
      </c>
      <c r="O15" s="13">
        <f>'fixed asset balances'!O31/'fixed asset register'!$F8</f>
        <v>0</v>
      </c>
      <c r="P15" s="13">
        <f>'fixed asset balances'!P31/'fixed asset register'!$F8</f>
        <v>1250</v>
      </c>
      <c r="Q15" s="13">
        <f>'fixed asset balances'!Q31/'fixed asset register'!$F8</f>
        <v>1250</v>
      </c>
      <c r="R15" s="13">
        <f>'fixed asset balances'!R31/'fixed asset register'!$F8</f>
        <v>1250</v>
      </c>
      <c r="S15" s="13">
        <f>'fixed asset balances'!S31/'fixed asset register'!$F8</f>
        <v>1250</v>
      </c>
      <c r="T15" s="13">
        <f>'fixed asset balances'!T31/'fixed asset register'!$F8</f>
        <v>1250</v>
      </c>
      <c r="U15" s="13">
        <f>'fixed asset balances'!U31/'fixed asset register'!$F8</f>
        <v>1250</v>
      </c>
      <c r="V15" s="13">
        <f>'fixed asset balances'!V31/'fixed asset register'!$F8</f>
        <v>1250</v>
      </c>
      <c r="W15" s="13">
        <f>'fixed asset balances'!W31/'fixed asset register'!$F8</f>
        <v>1250</v>
      </c>
      <c r="X15" s="13">
        <f>'fixed asset balances'!X31/'fixed asset register'!$F8</f>
        <v>1250</v>
      </c>
      <c r="Y15" s="13">
        <f>'fixed asset balances'!Y31/'fixed asset register'!$F8</f>
        <v>1250</v>
      </c>
      <c r="Z15" s="13"/>
      <c r="AA15" s="13"/>
      <c r="AB15" s="13"/>
      <c r="AC15" s="13"/>
      <c r="AD15" s="13"/>
      <c r="AE15" s="13"/>
      <c r="AF15" s="13"/>
      <c r="AG15" s="13"/>
      <c r="AH15" s="13"/>
      <c r="AI15" s="13"/>
      <c r="AJ15" s="13"/>
      <c r="AK15" s="13"/>
    </row>
    <row r="16">
      <c r="A16" s="7" t="s">
        <v>89</v>
      </c>
      <c r="B16" s="13">
        <f t="shared" ref="B16:Y16" si="7">SUM(B11:B15)</f>
        <v>3233.333333</v>
      </c>
      <c r="C16" s="13">
        <f t="shared" si="7"/>
        <v>3466.666667</v>
      </c>
      <c r="D16" s="13">
        <f t="shared" si="7"/>
        <v>6800</v>
      </c>
      <c r="E16" s="13">
        <f t="shared" si="7"/>
        <v>6800</v>
      </c>
      <c r="F16" s="13">
        <f t="shared" si="7"/>
        <v>6800</v>
      </c>
      <c r="G16" s="13">
        <f t="shared" si="7"/>
        <v>28858.82353</v>
      </c>
      <c r="H16" s="13">
        <f t="shared" si="7"/>
        <v>28858.82353</v>
      </c>
      <c r="I16" s="13">
        <f t="shared" si="7"/>
        <v>28858.82353</v>
      </c>
      <c r="J16" s="13">
        <f t="shared" si="7"/>
        <v>28858.82353</v>
      </c>
      <c r="K16" s="13">
        <f t="shared" si="7"/>
        <v>28858.82353</v>
      </c>
      <c r="L16" s="13">
        <f t="shared" si="7"/>
        <v>28858.82353</v>
      </c>
      <c r="M16" s="13">
        <f t="shared" si="7"/>
        <v>28858.82353</v>
      </c>
      <c r="N16" s="13">
        <f t="shared" si="7"/>
        <v>28858.82353</v>
      </c>
      <c r="O16" s="13">
        <f t="shared" si="7"/>
        <v>28858.82353</v>
      </c>
      <c r="P16" s="13">
        <f t="shared" si="7"/>
        <v>27055.4902</v>
      </c>
      <c r="Q16" s="13">
        <f t="shared" si="7"/>
        <v>26822.15686</v>
      </c>
      <c r="R16" s="13">
        <f t="shared" si="7"/>
        <v>26588.82353</v>
      </c>
      <c r="S16" s="13">
        <f t="shared" si="7"/>
        <v>33672.15686</v>
      </c>
      <c r="T16" s="13">
        <f t="shared" si="7"/>
        <v>33672.15686</v>
      </c>
      <c r="U16" s="13">
        <f t="shared" si="7"/>
        <v>33672.15686</v>
      </c>
      <c r="V16" s="13">
        <f t="shared" si="7"/>
        <v>30672.15686</v>
      </c>
      <c r="W16" s="13">
        <f t="shared" si="7"/>
        <v>30672.15686</v>
      </c>
      <c r="X16" s="13">
        <f t="shared" si="7"/>
        <v>8613.333333</v>
      </c>
      <c r="Y16" s="13">
        <f t="shared" si="7"/>
        <v>8613.333333</v>
      </c>
      <c r="Z16" s="13"/>
      <c r="AA16" s="13"/>
      <c r="AB16" s="13"/>
      <c r="AC16" s="13"/>
      <c r="AD16" s="13"/>
      <c r="AE16" s="13"/>
      <c r="AF16" s="13"/>
      <c r="AG16" s="13"/>
      <c r="AH16" s="13"/>
      <c r="AI16" s="13"/>
      <c r="AJ16" s="13"/>
      <c r="AK16" s="13"/>
    </row>
    <row r="17">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c r="A18" s="6" t="s">
        <v>106</v>
      </c>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c r="A19" s="10" t="s">
        <v>44</v>
      </c>
      <c r="B19" s="14">
        <v>0.0</v>
      </c>
      <c r="C19" s="14">
        <v>0.0</v>
      </c>
      <c r="D19" s="14">
        <v>0.0</v>
      </c>
      <c r="E19" s="14">
        <v>0.0</v>
      </c>
      <c r="F19" s="14">
        <v>0.0</v>
      </c>
      <c r="G19" s="14">
        <v>0.0</v>
      </c>
      <c r="H19" s="14">
        <v>0.0</v>
      </c>
      <c r="I19" s="14">
        <v>0.0</v>
      </c>
      <c r="J19" s="14">
        <v>0.0</v>
      </c>
      <c r="K19" s="14">
        <v>0.0</v>
      </c>
      <c r="L19" s="14">
        <v>0.0</v>
      </c>
      <c r="M19" s="14">
        <v>0.0</v>
      </c>
      <c r="N19" s="14">
        <v>0.0</v>
      </c>
      <c r="O19" s="14">
        <v>0.0</v>
      </c>
      <c r="P19" s="14">
        <v>0.0</v>
      </c>
      <c r="Q19" s="14">
        <v>0.0</v>
      </c>
      <c r="R19" s="14">
        <v>0.0</v>
      </c>
      <c r="S19" s="14">
        <v>0.0</v>
      </c>
      <c r="T19" s="14">
        <v>0.0</v>
      </c>
      <c r="U19" s="14">
        <v>0.0</v>
      </c>
      <c r="V19" s="14">
        <f>'fixed asset register'!H2</f>
        <v>60000</v>
      </c>
      <c r="W19" s="14">
        <v>0.0</v>
      </c>
      <c r="X19" s="14">
        <v>0.0</v>
      </c>
      <c r="Y19" s="14">
        <v>0.0</v>
      </c>
      <c r="Z19" s="13"/>
      <c r="AA19" s="13"/>
      <c r="AB19" s="13"/>
      <c r="AC19" s="13"/>
      <c r="AD19" s="13"/>
      <c r="AE19" s="13"/>
      <c r="AF19" s="13"/>
      <c r="AG19" s="13"/>
      <c r="AH19" s="13"/>
      <c r="AI19" s="13"/>
      <c r="AJ19" s="13"/>
      <c r="AK19" s="13"/>
    </row>
    <row r="20">
      <c r="A20" s="10" t="s">
        <v>47</v>
      </c>
      <c r="B20" s="14">
        <v>0.0</v>
      </c>
      <c r="C20" s="14">
        <v>0.0</v>
      </c>
      <c r="D20" s="14">
        <v>0.0</v>
      </c>
      <c r="E20" s="14">
        <v>0.0</v>
      </c>
      <c r="F20" s="14">
        <v>0.0</v>
      </c>
      <c r="G20" s="14">
        <v>0.0</v>
      </c>
      <c r="H20" s="14">
        <v>0.0</v>
      </c>
      <c r="I20" s="14">
        <v>0.0</v>
      </c>
      <c r="J20" s="14">
        <v>0.0</v>
      </c>
      <c r="K20" s="14">
        <v>0.0</v>
      </c>
      <c r="L20" s="14">
        <v>0.0</v>
      </c>
      <c r="M20" s="14">
        <v>0.0</v>
      </c>
      <c r="N20" s="14">
        <v>0.0</v>
      </c>
      <c r="O20" s="14">
        <v>0.0</v>
      </c>
      <c r="P20" s="14">
        <v>0.0</v>
      </c>
      <c r="Q20" s="14">
        <f>'fixed asset register'!H3</f>
        <v>3500</v>
      </c>
      <c r="R20" s="14">
        <f>'fixed asset register'!H4</f>
        <v>3500</v>
      </c>
      <c r="S20" s="14">
        <v>0.0</v>
      </c>
      <c r="T20" s="14">
        <v>0.0</v>
      </c>
      <c r="U20" s="14">
        <v>0.0</v>
      </c>
      <c r="V20" s="14">
        <v>0.0</v>
      </c>
      <c r="W20" s="14">
        <v>0.0</v>
      </c>
      <c r="X20" s="14">
        <v>0.0</v>
      </c>
      <c r="Y20" s="14">
        <v>0.0</v>
      </c>
      <c r="Z20" s="13"/>
      <c r="AA20" s="13"/>
      <c r="AB20" s="13"/>
      <c r="AC20" s="13"/>
      <c r="AD20" s="13"/>
      <c r="AE20" s="13"/>
      <c r="AF20" s="13"/>
      <c r="AG20" s="13"/>
      <c r="AH20" s="13"/>
      <c r="AI20" s="13"/>
      <c r="AJ20" s="13"/>
      <c r="AK20" s="13"/>
    </row>
    <row r="21">
      <c r="A21" s="10" t="s">
        <v>51</v>
      </c>
      <c r="B21" s="14">
        <v>0.0</v>
      </c>
      <c r="C21" s="14">
        <v>0.0</v>
      </c>
      <c r="D21" s="14">
        <v>0.0</v>
      </c>
      <c r="E21" s="14">
        <v>0.0</v>
      </c>
      <c r="F21" s="14">
        <v>0.0</v>
      </c>
      <c r="G21" s="14">
        <v>0.0</v>
      </c>
      <c r="H21" s="14">
        <v>0.0</v>
      </c>
      <c r="I21" s="14">
        <v>0.0</v>
      </c>
      <c r="J21" s="14">
        <v>0.0</v>
      </c>
      <c r="K21" s="14">
        <v>0.0</v>
      </c>
      <c r="L21" s="14">
        <v>0.0</v>
      </c>
      <c r="M21" s="14">
        <v>0.0</v>
      </c>
      <c r="N21" s="14">
        <v>0.0</v>
      </c>
      <c r="O21" s="14">
        <v>0.0</v>
      </c>
      <c r="P21" s="14">
        <f>'fixed asset register'!H5</f>
        <v>40000</v>
      </c>
      <c r="Q21" s="14">
        <v>0.0</v>
      </c>
      <c r="R21" s="14">
        <v>0.0</v>
      </c>
      <c r="S21" s="14">
        <v>0.0</v>
      </c>
      <c r="T21" s="14">
        <v>0.0</v>
      </c>
      <c r="U21" s="14">
        <v>0.0</v>
      </c>
      <c r="V21" s="14">
        <v>0.0</v>
      </c>
      <c r="W21" s="14">
        <v>0.0</v>
      </c>
      <c r="X21" s="14">
        <v>0.0</v>
      </c>
      <c r="Y21" s="14">
        <v>0.0</v>
      </c>
      <c r="Z21" s="13"/>
      <c r="AA21" s="13"/>
      <c r="AB21" s="13"/>
      <c r="AC21" s="13"/>
      <c r="AD21" s="13"/>
      <c r="AE21" s="13"/>
      <c r="AF21" s="13"/>
      <c r="AG21" s="13"/>
      <c r="AH21" s="13"/>
      <c r="AI21" s="13"/>
      <c r="AJ21" s="13"/>
      <c r="AK21" s="13"/>
    </row>
    <row r="22">
      <c r="A22" s="10" t="s">
        <v>54</v>
      </c>
      <c r="B22" s="14">
        <v>0.0</v>
      </c>
      <c r="C22" s="14">
        <v>0.0</v>
      </c>
      <c r="D22" s="14">
        <v>0.0</v>
      </c>
      <c r="E22" s="14">
        <v>0.0</v>
      </c>
      <c r="F22" s="14">
        <v>0.0</v>
      </c>
      <c r="G22" s="14">
        <v>0.0</v>
      </c>
      <c r="H22" s="14">
        <v>0.0</v>
      </c>
      <c r="I22" s="14">
        <v>0.0</v>
      </c>
      <c r="J22" s="14">
        <v>0.0</v>
      </c>
      <c r="K22" s="14">
        <v>0.0</v>
      </c>
      <c r="L22" s="14">
        <v>0.0</v>
      </c>
      <c r="M22" s="14">
        <v>0.0</v>
      </c>
      <c r="N22" s="14">
        <v>0.0</v>
      </c>
      <c r="O22" s="14">
        <v>0.0</v>
      </c>
      <c r="P22" s="14">
        <v>0.0</v>
      </c>
      <c r="Q22" s="14">
        <v>0.0</v>
      </c>
      <c r="R22" s="14">
        <v>0.0</v>
      </c>
      <c r="S22" s="14">
        <v>0.0</v>
      </c>
      <c r="T22" s="14">
        <v>0.0</v>
      </c>
      <c r="U22" s="14">
        <v>0.0</v>
      </c>
      <c r="V22" s="14">
        <v>0.0</v>
      </c>
      <c r="W22" s="14">
        <v>0.0</v>
      </c>
      <c r="X22" s="14">
        <f>'fixed asset register'!H6</f>
        <v>375000</v>
      </c>
      <c r="Y22" s="14">
        <v>0.0</v>
      </c>
      <c r="Z22" s="13"/>
      <c r="AA22" s="13"/>
      <c r="AB22" s="13"/>
      <c r="AC22" s="13"/>
      <c r="AD22" s="13"/>
      <c r="AE22" s="13"/>
      <c r="AF22" s="13"/>
      <c r="AG22" s="13"/>
      <c r="AH22" s="13"/>
      <c r="AI22" s="13"/>
      <c r="AJ22" s="13"/>
      <c r="AK22" s="13"/>
    </row>
    <row r="23">
      <c r="A23" s="10" t="s">
        <v>59</v>
      </c>
      <c r="B23" s="14">
        <v>0.0</v>
      </c>
      <c r="C23" s="14">
        <v>0.0</v>
      </c>
      <c r="D23" s="14">
        <v>0.0</v>
      </c>
      <c r="E23" s="14">
        <v>0.0</v>
      </c>
      <c r="F23" s="14">
        <v>0.0</v>
      </c>
      <c r="G23" s="14">
        <v>0.0</v>
      </c>
      <c r="H23" s="14">
        <v>0.0</v>
      </c>
      <c r="I23" s="14">
        <v>0.0</v>
      </c>
      <c r="J23" s="14">
        <v>0.0</v>
      </c>
      <c r="K23" s="14">
        <v>0.0</v>
      </c>
      <c r="L23" s="14">
        <v>0.0</v>
      </c>
      <c r="M23" s="14">
        <v>0.0</v>
      </c>
      <c r="N23" s="14">
        <v>0.0</v>
      </c>
      <c r="O23" s="14">
        <v>0.0</v>
      </c>
      <c r="P23" s="14">
        <v>0.0</v>
      </c>
      <c r="Q23" s="14">
        <v>0.0</v>
      </c>
      <c r="R23" s="14">
        <v>0.0</v>
      </c>
      <c r="S23" s="14">
        <v>0.0</v>
      </c>
      <c r="T23" s="14">
        <v>0.0</v>
      </c>
      <c r="U23" s="14">
        <v>0.0</v>
      </c>
      <c r="V23" s="14">
        <v>0.0</v>
      </c>
      <c r="W23" s="14">
        <v>0.0</v>
      </c>
      <c r="X23" s="14">
        <v>0.0</v>
      </c>
      <c r="Y23" s="14">
        <v>0.0</v>
      </c>
      <c r="Z23" s="13"/>
      <c r="AA23" s="13"/>
      <c r="AB23" s="13"/>
      <c r="AC23" s="13"/>
      <c r="AD23" s="13"/>
      <c r="AE23" s="13"/>
      <c r="AF23" s="13"/>
      <c r="AG23" s="13"/>
      <c r="AH23" s="13"/>
      <c r="AI23" s="13"/>
      <c r="AJ23" s="13"/>
      <c r="AK23" s="13"/>
    </row>
    <row r="24">
      <c r="A24" s="7" t="s">
        <v>89</v>
      </c>
      <c r="B24" s="13">
        <f t="shared" ref="B24:Y24" si="8">SUM(B19:B23)</f>
        <v>0</v>
      </c>
      <c r="C24" s="13">
        <f t="shared" si="8"/>
        <v>0</v>
      </c>
      <c r="D24" s="13">
        <f t="shared" si="8"/>
        <v>0</v>
      </c>
      <c r="E24" s="13">
        <f t="shared" si="8"/>
        <v>0</v>
      </c>
      <c r="F24" s="13">
        <f t="shared" si="8"/>
        <v>0</v>
      </c>
      <c r="G24" s="13">
        <f t="shared" si="8"/>
        <v>0</v>
      </c>
      <c r="H24" s="13">
        <f t="shared" si="8"/>
        <v>0</v>
      </c>
      <c r="I24" s="13">
        <f t="shared" si="8"/>
        <v>0</v>
      </c>
      <c r="J24" s="13">
        <f t="shared" si="8"/>
        <v>0</v>
      </c>
      <c r="K24" s="13">
        <f t="shared" si="8"/>
        <v>0</v>
      </c>
      <c r="L24" s="13">
        <f t="shared" si="8"/>
        <v>0</v>
      </c>
      <c r="M24" s="13">
        <f t="shared" si="8"/>
        <v>0</v>
      </c>
      <c r="N24" s="13">
        <f t="shared" si="8"/>
        <v>0</v>
      </c>
      <c r="O24" s="13">
        <f t="shared" si="8"/>
        <v>0</v>
      </c>
      <c r="P24" s="13">
        <f t="shared" si="8"/>
        <v>40000</v>
      </c>
      <c r="Q24" s="13">
        <f t="shared" si="8"/>
        <v>3500</v>
      </c>
      <c r="R24" s="13">
        <f t="shared" si="8"/>
        <v>3500</v>
      </c>
      <c r="S24" s="13">
        <f t="shared" si="8"/>
        <v>0</v>
      </c>
      <c r="T24" s="13">
        <f t="shared" si="8"/>
        <v>0</v>
      </c>
      <c r="U24" s="13">
        <f t="shared" si="8"/>
        <v>0</v>
      </c>
      <c r="V24" s="13">
        <f t="shared" si="8"/>
        <v>60000</v>
      </c>
      <c r="W24" s="13">
        <f t="shared" si="8"/>
        <v>0</v>
      </c>
      <c r="X24" s="13">
        <f t="shared" si="8"/>
        <v>375000</v>
      </c>
      <c r="Y24" s="13">
        <f t="shared" si="8"/>
        <v>0</v>
      </c>
      <c r="Z24" s="13"/>
      <c r="AA24" s="13"/>
      <c r="AB24" s="13"/>
      <c r="AC24" s="13"/>
      <c r="AD24" s="13"/>
      <c r="AE24" s="13"/>
      <c r="AF24" s="13"/>
      <c r="AG24" s="13"/>
      <c r="AH24" s="13"/>
      <c r="AI24" s="13"/>
      <c r="AJ24" s="13"/>
      <c r="AK24" s="13"/>
    </row>
    <row r="25">
      <c r="A25" s="6"/>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row>
    <row r="26">
      <c r="A26" s="6" t="s">
        <v>92</v>
      </c>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row>
    <row r="27">
      <c r="A27" s="10" t="s">
        <v>44</v>
      </c>
      <c r="B27" s="13">
        <f t="shared" ref="B27:Y27" si="9">B3+B11-B19</f>
        <v>3000</v>
      </c>
      <c r="C27" s="13">
        <f t="shared" si="9"/>
        <v>6000</v>
      </c>
      <c r="D27" s="13">
        <f t="shared" si="9"/>
        <v>9000</v>
      </c>
      <c r="E27" s="13">
        <f t="shared" si="9"/>
        <v>12000</v>
      </c>
      <c r="F27" s="13">
        <f t="shared" si="9"/>
        <v>15000</v>
      </c>
      <c r="G27" s="13">
        <f t="shared" si="9"/>
        <v>18000</v>
      </c>
      <c r="H27" s="13">
        <f t="shared" si="9"/>
        <v>21000</v>
      </c>
      <c r="I27" s="13">
        <f t="shared" si="9"/>
        <v>24000</v>
      </c>
      <c r="J27" s="13">
        <f t="shared" si="9"/>
        <v>27000</v>
      </c>
      <c r="K27" s="13">
        <f t="shared" si="9"/>
        <v>30000</v>
      </c>
      <c r="L27" s="13">
        <f t="shared" si="9"/>
        <v>33000</v>
      </c>
      <c r="M27" s="13">
        <f t="shared" si="9"/>
        <v>36000</v>
      </c>
      <c r="N27" s="13">
        <f t="shared" si="9"/>
        <v>39000</v>
      </c>
      <c r="O27" s="13">
        <f t="shared" si="9"/>
        <v>42000</v>
      </c>
      <c r="P27" s="13">
        <f t="shared" si="9"/>
        <v>45000</v>
      </c>
      <c r="Q27" s="13">
        <f t="shared" si="9"/>
        <v>48000</v>
      </c>
      <c r="R27" s="13">
        <f t="shared" si="9"/>
        <v>51000</v>
      </c>
      <c r="S27" s="13">
        <f t="shared" si="9"/>
        <v>57750</v>
      </c>
      <c r="T27" s="13">
        <f t="shared" si="9"/>
        <v>64500</v>
      </c>
      <c r="U27" s="13">
        <f t="shared" si="9"/>
        <v>71250</v>
      </c>
      <c r="V27" s="13">
        <f t="shared" si="9"/>
        <v>15000</v>
      </c>
      <c r="W27" s="13">
        <f t="shared" si="9"/>
        <v>18750</v>
      </c>
      <c r="X27" s="13">
        <f t="shared" si="9"/>
        <v>22500</v>
      </c>
      <c r="Y27" s="13">
        <f t="shared" si="9"/>
        <v>26250</v>
      </c>
      <c r="Z27" s="13"/>
      <c r="AA27" s="13"/>
      <c r="AB27" s="13"/>
      <c r="AC27" s="13"/>
      <c r="AD27" s="13"/>
      <c r="AE27" s="13"/>
      <c r="AF27" s="13"/>
      <c r="AG27" s="13"/>
      <c r="AH27" s="13"/>
      <c r="AI27" s="13"/>
      <c r="AJ27" s="13"/>
      <c r="AK27" s="13"/>
    </row>
    <row r="28">
      <c r="A28" s="10" t="s">
        <v>47</v>
      </c>
      <c r="B28" s="13">
        <f t="shared" ref="B28:Y28" si="10">B4+B12-B20</f>
        <v>233.3333333</v>
      </c>
      <c r="C28" s="13">
        <f t="shared" si="10"/>
        <v>700</v>
      </c>
      <c r="D28" s="13">
        <f t="shared" si="10"/>
        <v>1166.666667</v>
      </c>
      <c r="E28" s="13">
        <f t="shared" si="10"/>
        <v>1633.333333</v>
      </c>
      <c r="F28" s="13">
        <f t="shared" si="10"/>
        <v>2100</v>
      </c>
      <c r="G28" s="13">
        <f t="shared" si="10"/>
        <v>2566.666667</v>
      </c>
      <c r="H28" s="13">
        <f t="shared" si="10"/>
        <v>3033.333333</v>
      </c>
      <c r="I28" s="13">
        <f t="shared" si="10"/>
        <v>3500</v>
      </c>
      <c r="J28" s="13">
        <f t="shared" si="10"/>
        <v>3966.666667</v>
      </c>
      <c r="K28" s="13">
        <f t="shared" si="10"/>
        <v>4433.333333</v>
      </c>
      <c r="L28" s="13">
        <f t="shared" si="10"/>
        <v>4900</v>
      </c>
      <c r="M28" s="13">
        <f t="shared" si="10"/>
        <v>5366.666667</v>
      </c>
      <c r="N28" s="13">
        <f t="shared" si="10"/>
        <v>5833.333333</v>
      </c>
      <c r="O28" s="13">
        <f t="shared" si="10"/>
        <v>6300</v>
      </c>
      <c r="P28" s="13">
        <f t="shared" si="10"/>
        <v>7046.666667</v>
      </c>
      <c r="Q28" s="13">
        <f t="shared" si="10"/>
        <v>4060</v>
      </c>
      <c r="R28" s="13">
        <f t="shared" si="10"/>
        <v>840</v>
      </c>
      <c r="S28" s="13">
        <f t="shared" si="10"/>
        <v>1120</v>
      </c>
      <c r="T28" s="13">
        <f t="shared" si="10"/>
        <v>1400</v>
      </c>
      <c r="U28" s="13">
        <f t="shared" si="10"/>
        <v>1680</v>
      </c>
      <c r="V28" s="13">
        <f t="shared" si="10"/>
        <v>1960</v>
      </c>
      <c r="W28" s="13">
        <f t="shared" si="10"/>
        <v>2240</v>
      </c>
      <c r="X28" s="13">
        <f t="shared" si="10"/>
        <v>2520</v>
      </c>
      <c r="Y28" s="13">
        <f t="shared" si="10"/>
        <v>2800</v>
      </c>
      <c r="Z28" s="13"/>
      <c r="AA28" s="13"/>
      <c r="AB28" s="13"/>
      <c r="AC28" s="13"/>
      <c r="AD28" s="13"/>
      <c r="AE28" s="13"/>
      <c r="AF28" s="13"/>
      <c r="AG28" s="13"/>
      <c r="AH28" s="13"/>
      <c r="AI28" s="13"/>
      <c r="AJ28" s="13"/>
      <c r="AK28" s="13"/>
    </row>
    <row r="29">
      <c r="A29" s="10" t="s">
        <v>51</v>
      </c>
      <c r="B29" s="13">
        <f t="shared" ref="B29:Y29" si="11">B5+B13-B21</f>
        <v>0</v>
      </c>
      <c r="C29" s="13">
        <f t="shared" si="11"/>
        <v>0</v>
      </c>
      <c r="D29" s="13">
        <f t="shared" si="11"/>
        <v>3333.333333</v>
      </c>
      <c r="E29" s="13">
        <f t="shared" si="11"/>
        <v>6666.666667</v>
      </c>
      <c r="F29" s="13">
        <f t="shared" si="11"/>
        <v>10000</v>
      </c>
      <c r="G29" s="13">
        <f t="shared" si="11"/>
        <v>13333.33333</v>
      </c>
      <c r="H29" s="13">
        <f t="shared" si="11"/>
        <v>16666.66667</v>
      </c>
      <c r="I29" s="13">
        <f t="shared" si="11"/>
        <v>20000</v>
      </c>
      <c r="J29" s="13">
        <f t="shared" si="11"/>
        <v>23333.33333</v>
      </c>
      <c r="K29" s="13">
        <f t="shared" si="11"/>
        <v>26666.66667</v>
      </c>
      <c r="L29" s="13">
        <f t="shared" si="11"/>
        <v>30000</v>
      </c>
      <c r="M29" s="13">
        <f t="shared" si="11"/>
        <v>33333.33333</v>
      </c>
      <c r="N29" s="13">
        <f t="shared" si="11"/>
        <v>36666.66667</v>
      </c>
      <c r="O29" s="13">
        <f t="shared" si="11"/>
        <v>40000</v>
      </c>
      <c r="P29" s="13">
        <f t="shared" si="11"/>
        <v>0</v>
      </c>
      <c r="Q29" s="13">
        <f t="shared" si="11"/>
        <v>0</v>
      </c>
      <c r="R29" s="13">
        <f t="shared" si="11"/>
        <v>0</v>
      </c>
      <c r="S29" s="13">
        <f t="shared" si="11"/>
        <v>3333.333333</v>
      </c>
      <c r="T29" s="13">
        <f t="shared" si="11"/>
        <v>6666.666667</v>
      </c>
      <c r="U29" s="13">
        <f t="shared" si="11"/>
        <v>10000</v>
      </c>
      <c r="V29" s="13">
        <f t="shared" si="11"/>
        <v>13333.33333</v>
      </c>
      <c r="W29" s="13">
        <f t="shared" si="11"/>
        <v>16666.66667</v>
      </c>
      <c r="X29" s="13">
        <f t="shared" si="11"/>
        <v>20000</v>
      </c>
      <c r="Y29" s="13">
        <f t="shared" si="11"/>
        <v>23333.33333</v>
      </c>
      <c r="Z29" s="13"/>
      <c r="AA29" s="13"/>
      <c r="AB29" s="13"/>
      <c r="AC29" s="13"/>
      <c r="AD29" s="13"/>
      <c r="AE29" s="13"/>
      <c r="AF29" s="13"/>
      <c r="AG29" s="13"/>
      <c r="AH29" s="13"/>
      <c r="AI29" s="13"/>
      <c r="AJ29" s="13"/>
      <c r="AK29" s="13"/>
    </row>
    <row r="30">
      <c r="A30" s="10" t="s">
        <v>54</v>
      </c>
      <c r="B30" s="13">
        <f t="shared" ref="B30:Y30" si="12">B6+B14-B22</f>
        <v>0</v>
      </c>
      <c r="C30" s="13">
        <f t="shared" si="12"/>
        <v>0</v>
      </c>
      <c r="D30" s="13">
        <f t="shared" si="12"/>
        <v>0</v>
      </c>
      <c r="E30" s="13">
        <f t="shared" si="12"/>
        <v>0</v>
      </c>
      <c r="F30" s="13">
        <f t="shared" si="12"/>
        <v>0</v>
      </c>
      <c r="G30" s="13">
        <f t="shared" si="12"/>
        <v>22058.82353</v>
      </c>
      <c r="H30" s="13">
        <f t="shared" si="12"/>
        <v>44117.64706</v>
      </c>
      <c r="I30" s="13">
        <f t="shared" si="12"/>
        <v>66176.47059</v>
      </c>
      <c r="J30" s="13">
        <f t="shared" si="12"/>
        <v>88235.29412</v>
      </c>
      <c r="K30" s="13">
        <f t="shared" si="12"/>
        <v>110294.1176</v>
      </c>
      <c r="L30" s="13">
        <f t="shared" si="12"/>
        <v>132352.9412</v>
      </c>
      <c r="M30" s="13">
        <f t="shared" si="12"/>
        <v>154411.7647</v>
      </c>
      <c r="N30" s="13">
        <f t="shared" si="12"/>
        <v>176470.5882</v>
      </c>
      <c r="O30" s="13">
        <f t="shared" si="12"/>
        <v>198529.4118</v>
      </c>
      <c r="P30" s="13">
        <f t="shared" si="12"/>
        <v>220588.2353</v>
      </c>
      <c r="Q30" s="13">
        <f t="shared" si="12"/>
        <v>242647.0588</v>
      </c>
      <c r="R30" s="13">
        <f t="shared" si="12"/>
        <v>264705.8824</v>
      </c>
      <c r="S30" s="13">
        <f t="shared" si="12"/>
        <v>286764.7059</v>
      </c>
      <c r="T30" s="13">
        <f t="shared" si="12"/>
        <v>308823.5294</v>
      </c>
      <c r="U30" s="13">
        <f t="shared" si="12"/>
        <v>330882.3529</v>
      </c>
      <c r="V30" s="13">
        <f t="shared" si="12"/>
        <v>352941.1765</v>
      </c>
      <c r="W30" s="13">
        <f t="shared" si="12"/>
        <v>375000</v>
      </c>
      <c r="X30" s="13">
        <f t="shared" si="12"/>
        <v>0</v>
      </c>
      <c r="Y30" s="13">
        <f t="shared" si="12"/>
        <v>0</v>
      </c>
      <c r="Z30" s="13"/>
      <c r="AA30" s="13"/>
      <c r="AB30" s="13"/>
      <c r="AC30" s="13"/>
      <c r="AD30" s="13"/>
      <c r="AE30" s="13"/>
      <c r="AF30" s="13"/>
      <c r="AG30" s="13"/>
      <c r="AH30" s="13"/>
      <c r="AI30" s="13"/>
      <c r="AJ30" s="13"/>
      <c r="AK30" s="13"/>
    </row>
    <row r="31">
      <c r="A31" s="10" t="s">
        <v>59</v>
      </c>
      <c r="B31" s="13">
        <f t="shared" ref="B31:Y31" si="13">B7+B15-B23</f>
        <v>0</v>
      </c>
      <c r="C31" s="13">
        <f t="shared" si="13"/>
        <v>0</v>
      </c>
      <c r="D31" s="13">
        <f t="shared" si="13"/>
        <v>0</v>
      </c>
      <c r="E31" s="13">
        <f t="shared" si="13"/>
        <v>0</v>
      </c>
      <c r="F31" s="13">
        <f t="shared" si="13"/>
        <v>0</v>
      </c>
      <c r="G31" s="13">
        <f t="shared" si="13"/>
        <v>0</v>
      </c>
      <c r="H31" s="13">
        <f t="shared" si="13"/>
        <v>0</v>
      </c>
      <c r="I31" s="13">
        <f t="shared" si="13"/>
        <v>0</v>
      </c>
      <c r="J31" s="13">
        <f t="shared" si="13"/>
        <v>0</v>
      </c>
      <c r="K31" s="13">
        <f t="shared" si="13"/>
        <v>0</v>
      </c>
      <c r="L31" s="13">
        <f t="shared" si="13"/>
        <v>0</v>
      </c>
      <c r="M31" s="13">
        <f t="shared" si="13"/>
        <v>0</v>
      </c>
      <c r="N31" s="13">
        <f t="shared" si="13"/>
        <v>0</v>
      </c>
      <c r="O31" s="13">
        <f t="shared" si="13"/>
        <v>0</v>
      </c>
      <c r="P31" s="13">
        <f t="shared" si="13"/>
        <v>1250</v>
      </c>
      <c r="Q31" s="13">
        <f t="shared" si="13"/>
        <v>2500</v>
      </c>
      <c r="R31" s="13">
        <f t="shared" si="13"/>
        <v>3750</v>
      </c>
      <c r="S31" s="13">
        <f t="shared" si="13"/>
        <v>5000</v>
      </c>
      <c r="T31" s="13">
        <f t="shared" si="13"/>
        <v>6250</v>
      </c>
      <c r="U31" s="13">
        <f t="shared" si="13"/>
        <v>7500</v>
      </c>
      <c r="V31" s="13">
        <f t="shared" si="13"/>
        <v>8750</v>
      </c>
      <c r="W31" s="13">
        <f t="shared" si="13"/>
        <v>10000</v>
      </c>
      <c r="X31" s="13">
        <f t="shared" si="13"/>
        <v>11250</v>
      </c>
      <c r="Y31" s="13">
        <f t="shared" si="13"/>
        <v>12500</v>
      </c>
      <c r="Z31" s="13"/>
      <c r="AA31" s="13"/>
      <c r="AB31" s="13"/>
      <c r="AC31" s="13"/>
      <c r="AD31" s="13"/>
      <c r="AE31" s="13"/>
      <c r="AF31" s="13"/>
      <c r="AG31" s="13"/>
      <c r="AH31" s="13"/>
      <c r="AI31" s="13"/>
      <c r="AJ31" s="13"/>
      <c r="AK31" s="13"/>
    </row>
    <row r="32">
      <c r="A32" s="7" t="s">
        <v>89</v>
      </c>
      <c r="B32" s="13">
        <f t="shared" ref="B32:Y32" si="14">SUM(B27:B31)</f>
        <v>3233.333333</v>
      </c>
      <c r="C32" s="13">
        <f t="shared" si="14"/>
        <v>6700</v>
      </c>
      <c r="D32" s="13">
        <f t="shared" si="14"/>
        <v>13500</v>
      </c>
      <c r="E32" s="13">
        <f t="shared" si="14"/>
        <v>20300</v>
      </c>
      <c r="F32" s="13">
        <f t="shared" si="14"/>
        <v>27100</v>
      </c>
      <c r="G32" s="13">
        <f t="shared" si="14"/>
        <v>55958.82353</v>
      </c>
      <c r="H32" s="13">
        <f t="shared" si="14"/>
        <v>84817.64706</v>
      </c>
      <c r="I32" s="13">
        <f t="shared" si="14"/>
        <v>113676.4706</v>
      </c>
      <c r="J32" s="13">
        <f t="shared" si="14"/>
        <v>142535.2941</v>
      </c>
      <c r="K32" s="13">
        <f t="shared" si="14"/>
        <v>171394.1176</v>
      </c>
      <c r="L32" s="13">
        <f t="shared" si="14"/>
        <v>200252.9412</v>
      </c>
      <c r="M32" s="13">
        <f t="shared" si="14"/>
        <v>229111.7647</v>
      </c>
      <c r="N32" s="13">
        <f t="shared" si="14"/>
        <v>257970.5882</v>
      </c>
      <c r="O32" s="13">
        <f t="shared" si="14"/>
        <v>286829.4118</v>
      </c>
      <c r="P32" s="13">
        <f t="shared" si="14"/>
        <v>273884.902</v>
      </c>
      <c r="Q32" s="13">
        <f t="shared" si="14"/>
        <v>297207.0588</v>
      </c>
      <c r="R32" s="13">
        <f t="shared" si="14"/>
        <v>320295.8824</v>
      </c>
      <c r="S32" s="13">
        <f t="shared" si="14"/>
        <v>353968.0392</v>
      </c>
      <c r="T32" s="13">
        <f t="shared" si="14"/>
        <v>387640.1961</v>
      </c>
      <c r="U32" s="13">
        <f t="shared" si="14"/>
        <v>421312.3529</v>
      </c>
      <c r="V32" s="13">
        <f t="shared" si="14"/>
        <v>391984.5098</v>
      </c>
      <c r="W32" s="13">
        <f t="shared" si="14"/>
        <v>422656.6667</v>
      </c>
      <c r="X32" s="13">
        <f t="shared" si="14"/>
        <v>56270</v>
      </c>
      <c r="Y32" s="13">
        <f t="shared" si="14"/>
        <v>64883.33333</v>
      </c>
      <c r="Z32" s="13"/>
      <c r="AA32" s="13"/>
      <c r="AB32" s="13"/>
      <c r="AC32" s="13"/>
      <c r="AD32" s="13"/>
      <c r="AE32" s="13"/>
      <c r="AF32" s="13"/>
      <c r="AG32" s="13"/>
      <c r="AH32" s="13"/>
      <c r="AI32" s="13"/>
      <c r="AJ32" s="13"/>
      <c r="AK32" s="13"/>
    </row>
    <row r="3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row>
    <row r="34">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row>
    <row r="35">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row>
    <row r="36">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row>
    <row r="37">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row>
    <row r="38">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row>
    <row r="39">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row>
    <row r="40">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row>
    <row r="41">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row>
    <row r="42">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row>
    <row r="4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5.63"/>
  </cols>
  <sheetData>
    <row r="1">
      <c r="B1" s="11" t="s">
        <v>64</v>
      </c>
      <c r="C1" s="11" t="s">
        <v>65</v>
      </c>
      <c r="D1" s="11" t="s">
        <v>66</v>
      </c>
      <c r="E1" s="11" t="s">
        <v>67</v>
      </c>
      <c r="F1" s="11" t="s">
        <v>68</v>
      </c>
      <c r="G1" s="11" t="s">
        <v>69</v>
      </c>
      <c r="H1" s="11" t="s">
        <v>70</v>
      </c>
      <c r="I1" s="11" t="s">
        <v>71</v>
      </c>
      <c r="J1" s="11" t="s">
        <v>72</v>
      </c>
      <c r="K1" s="11" t="s">
        <v>73</v>
      </c>
      <c r="L1" s="11" t="s">
        <v>74</v>
      </c>
      <c r="M1" s="11" t="s">
        <v>75</v>
      </c>
      <c r="N1" s="11" t="s">
        <v>76</v>
      </c>
      <c r="O1" s="11" t="s">
        <v>77</v>
      </c>
      <c r="P1" s="11" t="s">
        <v>78</v>
      </c>
      <c r="Q1" s="11" t="s">
        <v>79</v>
      </c>
      <c r="R1" s="11" t="s">
        <v>80</v>
      </c>
      <c r="S1" s="11" t="s">
        <v>81</v>
      </c>
      <c r="T1" s="11" t="s">
        <v>82</v>
      </c>
      <c r="U1" s="11" t="s">
        <v>83</v>
      </c>
      <c r="V1" s="11" t="s">
        <v>84</v>
      </c>
      <c r="W1" s="11" t="s">
        <v>85</v>
      </c>
      <c r="X1" s="11" t="s">
        <v>86</v>
      </c>
      <c r="Y1" s="11" t="s">
        <v>87</v>
      </c>
      <c r="Z1" s="11" t="s">
        <v>93</v>
      </c>
      <c r="AA1" s="11" t="s">
        <v>94</v>
      </c>
      <c r="AB1" s="11" t="s">
        <v>95</v>
      </c>
      <c r="AC1" s="11" t="s">
        <v>96</v>
      </c>
      <c r="AD1" s="11" t="s">
        <v>97</v>
      </c>
      <c r="AE1" s="11" t="s">
        <v>98</v>
      </c>
      <c r="AF1" s="11" t="s">
        <v>99</v>
      </c>
      <c r="AG1" s="11" t="s">
        <v>100</v>
      </c>
      <c r="AH1" s="11" t="s">
        <v>101</v>
      </c>
      <c r="AI1" s="11" t="s">
        <v>102</v>
      </c>
      <c r="AJ1" s="11" t="s">
        <v>103</v>
      </c>
      <c r="AK1" s="11" t="s">
        <v>104</v>
      </c>
    </row>
    <row r="2">
      <c r="A2" s="7" t="s">
        <v>15</v>
      </c>
    </row>
    <row r="3">
      <c r="A3" s="7" t="s">
        <v>18</v>
      </c>
      <c r="B3" s="10">
        <f>assumptions!$B2</f>
        <v>400</v>
      </c>
      <c r="C3" s="10">
        <f>assumptions!$B$2</f>
        <v>400</v>
      </c>
      <c r="D3" s="10">
        <f>assumptions!$B$2</f>
        <v>400</v>
      </c>
      <c r="E3" s="10">
        <f>assumptions!$B$2</f>
        <v>400</v>
      </c>
      <c r="F3" s="10">
        <f>assumptions!$B$2</f>
        <v>400</v>
      </c>
      <c r="G3" s="10">
        <f>assumptions!$B$2</f>
        <v>400</v>
      </c>
      <c r="H3" s="10">
        <f>assumptions!$B$2</f>
        <v>400</v>
      </c>
      <c r="I3" s="10">
        <f>assumptions!$B$2</f>
        <v>400</v>
      </c>
      <c r="J3" s="10">
        <f>assumptions!$B$2</f>
        <v>400</v>
      </c>
      <c r="K3" s="10">
        <f>assumptions!$B$2</f>
        <v>400</v>
      </c>
      <c r="L3" s="10">
        <f>assumptions!$B$2</f>
        <v>400</v>
      </c>
      <c r="M3" s="10">
        <f>assumptions!$B$2</f>
        <v>400</v>
      </c>
      <c r="N3" s="10">
        <f>assumptions!$B$2</f>
        <v>400</v>
      </c>
      <c r="O3" s="10">
        <f>assumptions!$B$2</f>
        <v>400</v>
      </c>
      <c r="P3" s="10">
        <f>assumptions!$B$2</f>
        <v>400</v>
      </c>
      <c r="Q3" s="10">
        <f>assumptions!$B$2</f>
        <v>400</v>
      </c>
      <c r="R3" s="10">
        <f>assumptions!$B$2</f>
        <v>400</v>
      </c>
      <c r="S3" s="10">
        <f>assumptions!$B$2</f>
        <v>400</v>
      </c>
      <c r="T3" s="10">
        <f>assumptions!$B$2</f>
        <v>400</v>
      </c>
      <c r="U3" s="10">
        <f>assumptions!$B$2</f>
        <v>400</v>
      </c>
      <c r="V3" s="10">
        <f>assumptions!$B$2</f>
        <v>400</v>
      </c>
      <c r="W3" s="10">
        <f>assumptions!$B$2</f>
        <v>400</v>
      </c>
      <c r="X3" s="10">
        <f>assumptions!$B$2</f>
        <v>400</v>
      </c>
      <c r="Y3" s="10">
        <f>assumptions!$B$2</f>
        <v>400</v>
      </c>
    </row>
    <row r="4">
      <c r="A4" s="7" t="s">
        <v>20</v>
      </c>
      <c r="B4" s="10">
        <f>assumptions!$B3</f>
        <v>500</v>
      </c>
      <c r="C4" s="10">
        <f>assumptions!$B3</f>
        <v>500</v>
      </c>
      <c r="D4" s="10">
        <f>assumptions!$B3</f>
        <v>500</v>
      </c>
      <c r="E4" s="10">
        <f>assumptions!$B3</f>
        <v>500</v>
      </c>
      <c r="F4" s="10">
        <f>assumptions!$B3</f>
        <v>500</v>
      </c>
      <c r="G4" s="10">
        <f>assumptions!$B3</f>
        <v>500</v>
      </c>
      <c r="H4" s="10">
        <f>assumptions!$B3</f>
        <v>500</v>
      </c>
      <c r="I4" s="10">
        <f>assumptions!$B3</f>
        <v>500</v>
      </c>
      <c r="J4" s="10">
        <f>assumptions!$B3</f>
        <v>500</v>
      </c>
      <c r="K4" s="10">
        <f>assumptions!$B3</f>
        <v>500</v>
      </c>
      <c r="L4" s="10">
        <f>assumptions!$B3</f>
        <v>500</v>
      </c>
      <c r="M4" s="10">
        <f>assumptions!$B3</f>
        <v>500</v>
      </c>
      <c r="N4" s="10">
        <f>assumptions!$B3</f>
        <v>500</v>
      </c>
      <c r="O4" s="10">
        <f>assumptions!$B3</f>
        <v>500</v>
      </c>
      <c r="P4" s="10">
        <f>assumptions!$B3</f>
        <v>500</v>
      </c>
      <c r="Q4" s="10">
        <f>assumptions!$B3</f>
        <v>500</v>
      </c>
      <c r="R4" s="10">
        <f>assumptions!$B3</f>
        <v>500</v>
      </c>
      <c r="S4" s="10">
        <f>assumptions!$B3</f>
        <v>500</v>
      </c>
      <c r="T4" s="10">
        <f>assumptions!$B3</f>
        <v>500</v>
      </c>
      <c r="U4" s="10">
        <f>assumptions!$B3</f>
        <v>500</v>
      </c>
      <c r="V4" s="10">
        <f>assumptions!$B3</f>
        <v>500</v>
      </c>
      <c r="W4" s="10">
        <f>assumptions!$B3</f>
        <v>500</v>
      </c>
      <c r="X4" s="10">
        <f>assumptions!$B3</f>
        <v>500</v>
      </c>
      <c r="Y4" s="10">
        <f>assumptions!$B3</f>
        <v>500</v>
      </c>
    </row>
    <row r="5">
      <c r="A5" s="7" t="s">
        <v>21</v>
      </c>
      <c r="B5" s="10">
        <f>assumptions!$B4</f>
        <v>350</v>
      </c>
      <c r="C5" s="10">
        <f>assumptions!$B4</f>
        <v>350</v>
      </c>
      <c r="D5" s="10">
        <f>assumptions!$B4</f>
        <v>350</v>
      </c>
      <c r="E5" s="10">
        <f>assumptions!$B4</f>
        <v>350</v>
      </c>
      <c r="F5" s="10">
        <f>assumptions!$B4</f>
        <v>350</v>
      </c>
      <c r="G5" s="10">
        <f>assumptions!$B4</f>
        <v>350</v>
      </c>
      <c r="H5" s="10">
        <f>assumptions!$B4</f>
        <v>350</v>
      </c>
      <c r="I5" s="10">
        <f>assumptions!$B4</f>
        <v>350</v>
      </c>
      <c r="J5" s="10">
        <f>assumptions!$B4</f>
        <v>350</v>
      </c>
      <c r="K5" s="10">
        <f>assumptions!$B4</f>
        <v>350</v>
      </c>
      <c r="L5" s="10">
        <f>assumptions!$B4</f>
        <v>350</v>
      </c>
      <c r="M5" s="10">
        <f>assumptions!$B4</f>
        <v>350</v>
      </c>
      <c r="N5" s="10">
        <f>assumptions!$B4</f>
        <v>350</v>
      </c>
      <c r="O5" s="10">
        <f>assumptions!$B4</f>
        <v>350</v>
      </c>
      <c r="P5" s="10">
        <f>assumptions!$B4</f>
        <v>350</v>
      </c>
      <c r="Q5" s="10">
        <f>assumptions!$B4</f>
        <v>350</v>
      </c>
      <c r="R5" s="10">
        <f>assumptions!$B4</f>
        <v>350</v>
      </c>
      <c r="S5" s="10">
        <f>assumptions!$B4</f>
        <v>350</v>
      </c>
      <c r="T5" s="10">
        <f>assumptions!$B4</f>
        <v>350</v>
      </c>
      <c r="U5" s="10">
        <f>assumptions!$B4</f>
        <v>350</v>
      </c>
      <c r="V5" s="10">
        <f>assumptions!$B4</f>
        <v>350</v>
      </c>
      <c r="W5" s="10">
        <f>assumptions!$B4</f>
        <v>350</v>
      </c>
      <c r="X5" s="10">
        <f>assumptions!$B4</f>
        <v>350</v>
      </c>
      <c r="Y5" s="10">
        <f>assumptions!$B4</f>
        <v>350</v>
      </c>
    </row>
    <row r="6">
      <c r="A6" s="7" t="s">
        <v>22</v>
      </c>
      <c r="B6" s="10">
        <f>assumptions!$B5</f>
        <v>450</v>
      </c>
      <c r="C6" s="10">
        <f>assumptions!$B5</f>
        <v>450</v>
      </c>
      <c r="D6" s="10">
        <f>assumptions!$B5</f>
        <v>450</v>
      </c>
      <c r="E6" s="10">
        <f>assumptions!$B5</f>
        <v>450</v>
      </c>
      <c r="F6" s="10">
        <f>assumptions!$B5</f>
        <v>450</v>
      </c>
      <c r="G6" s="10">
        <f>assumptions!$B5</f>
        <v>450</v>
      </c>
      <c r="H6" s="10">
        <f>assumptions!$B5</f>
        <v>450</v>
      </c>
      <c r="I6" s="10">
        <f>assumptions!$B5</f>
        <v>450</v>
      </c>
      <c r="J6" s="10">
        <f>assumptions!$B5</f>
        <v>450</v>
      </c>
      <c r="K6" s="10">
        <f>assumptions!$B5</f>
        <v>450</v>
      </c>
      <c r="L6" s="10">
        <f>assumptions!$B5</f>
        <v>450</v>
      </c>
      <c r="M6" s="10">
        <f>assumptions!$B5</f>
        <v>450</v>
      </c>
      <c r="N6" s="10">
        <f>assumptions!$B5</f>
        <v>450</v>
      </c>
      <c r="O6" s="10">
        <f>assumptions!$B5</f>
        <v>450</v>
      </c>
      <c r="P6" s="10">
        <f>assumptions!$B5</f>
        <v>450</v>
      </c>
      <c r="Q6" s="10">
        <f>assumptions!$B5</f>
        <v>450</v>
      </c>
      <c r="R6" s="10">
        <f>assumptions!$B5</f>
        <v>450</v>
      </c>
      <c r="S6" s="10">
        <f>assumptions!$B5</f>
        <v>450</v>
      </c>
      <c r="T6" s="10">
        <f>assumptions!$B5</f>
        <v>450</v>
      </c>
      <c r="U6" s="10">
        <f>assumptions!$B5</f>
        <v>450</v>
      </c>
      <c r="V6" s="10">
        <f>assumptions!$B5</f>
        <v>450</v>
      </c>
      <c r="W6" s="10">
        <f>assumptions!$B5</f>
        <v>450</v>
      </c>
      <c r="X6" s="10">
        <f>assumptions!$B5</f>
        <v>450</v>
      </c>
      <c r="Y6" s="10">
        <f>assumptions!$B5</f>
        <v>450</v>
      </c>
    </row>
    <row r="8">
      <c r="A8" s="7" t="s">
        <v>24</v>
      </c>
    </row>
    <row r="9">
      <c r="A9" s="7" t="s">
        <v>18</v>
      </c>
      <c r="B9" s="10">
        <f>assumptions!$B8</f>
        <v>375</v>
      </c>
      <c r="C9" s="10">
        <f>assumptions!$B$8</f>
        <v>375</v>
      </c>
      <c r="D9" s="10">
        <f>assumptions!$B$8</f>
        <v>375</v>
      </c>
      <c r="E9" s="10">
        <f>assumptions!$B$8</f>
        <v>375</v>
      </c>
      <c r="F9" s="10">
        <f>assumptions!$B$8</f>
        <v>375</v>
      </c>
      <c r="G9" s="10">
        <f>assumptions!$B$8</f>
        <v>375</v>
      </c>
      <c r="H9" s="10">
        <f>assumptions!$B$8</f>
        <v>375</v>
      </c>
      <c r="I9" s="10">
        <f>assumptions!$B$8</f>
        <v>375</v>
      </c>
      <c r="J9" s="10">
        <f>assumptions!$B$8</f>
        <v>375</v>
      </c>
      <c r="K9" s="10">
        <f>assumptions!$B$8</f>
        <v>375</v>
      </c>
      <c r="L9" s="10">
        <f>assumptions!$B$8</f>
        <v>375</v>
      </c>
      <c r="M9" s="10">
        <f>assumptions!$B$8</f>
        <v>375</v>
      </c>
      <c r="N9" s="10">
        <f>assumptions!$B$8</f>
        <v>375</v>
      </c>
      <c r="O9" s="10">
        <f>assumptions!$B$8</f>
        <v>375</v>
      </c>
      <c r="P9" s="10">
        <f>assumptions!$B$8</f>
        <v>375</v>
      </c>
      <c r="Q9" s="10">
        <f>assumptions!$B$8</f>
        <v>375</v>
      </c>
      <c r="R9" s="10">
        <f>assumptions!$B$8</f>
        <v>375</v>
      </c>
      <c r="S9" s="10">
        <f>assumptions!$B$8</f>
        <v>375</v>
      </c>
      <c r="T9" s="10">
        <f>assumptions!$B$8</f>
        <v>375</v>
      </c>
      <c r="U9" s="10">
        <f>assumptions!$B$8</f>
        <v>375</v>
      </c>
      <c r="V9" s="10">
        <f>assumptions!$B$8</f>
        <v>375</v>
      </c>
      <c r="W9" s="10">
        <f>assumptions!$B$8</f>
        <v>375</v>
      </c>
      <c r="X9" s="10">
        <f>assumptions!$B$8</f>
        <v>375</v>
      </c>
      <c r="Y9" s="10">
        <f>assumptions!$B$8</f>
        <v>375</v>
      </c>
    </row>
    <row r="10">
      <c r="A10" s="7" t="s">
        <v>20</v>
      </c>
      <c r="B10" s="10">
        <f>assumptions!$B9</f>
        <v>450</v>
      </c>
      <c r="C10" s="10">
        <f>assumptions!$B9</f>
        <v>450</v>
      </c>
      <c r="D10" s="10">
        <f>assumptions!$B9</f>
        <v>450</v>
      </c>
      <c r="E10" s="10">
        <f>assumptions!$B9</f>
        <v>450</v>
      </c>
      <c r="F10" s="10">
        <f>assumptions!$B9</f>
        <v>450</v>
      </c>
      <c r="G10" s="10">
        <f>assumptions!$B9</f>
        <v>450</v>
      </c>
      <c r="H10" s="10">
        <f>assumptions!$B9</f>
        <v>450</v>
      </c>
      <c r="I10" s="10">
        <f>assumptions!$B9</f>
        <v>450</v>
      </c>
      <c r="J10" s="10">
        <f>assumptions!$B9</f>
        <v>450</v>
      </c>
      <c r="K10" s="10">
        <f>assumptions!$B9</f>
        <v>450</v>
      </c>
      <c r="L10" s="10">
        <f>assumptions!$B9</f>
        <v>450</v>
      </c>
      <c r="M10" s="10">
        <f>assumptions!$B9</f>
        <v>450</v>
      </c>
      <c r="N10" s="10">
        <f>assumptions!$B9</f>
        <v>450</v>
      </c>
      <c r="O10" s="10">
        <f>assumptions!$B9</f>
        <v>450</v>
      </c>
      <c r="P10" s="10">
        <f>assumptions!$B9</f>
        <v>450</v>
      </c>
      <c r="Q10" s="10">
        <f>assumptions!$B9</f>
        <v>450</v>
      </c>
      <c r="R10" s="10">
        <f>assumptions!$B9</f>
        <v>450</v>
      </c>
      <c r="S10" s="10">
        <f>assumptions!$B9</f>
        <v>450</v>
      </c>
      <c r="T10" s="10">
        <f>assumptions!$B9</f>
        <v>450</v>
      </c>
      <c r="U10" s="10">
        <f>assumptions!$B9</f>
        <v>450</v>
      </c>
      <c r="V10" s="10">
        <f>assumptions!$B9</f>
        <v>450</v>
      </c>
      <c r="W10" s="10">
        <f>assumptions!$B9</f>
        <v>450</v>
      </c>
      <c r="X10" s="10">
        <f>assumptions!$B9</f>
        <v>450</v>
      </c>
      <c r="Y10" s="10">
        <f>assumptions!$B9</f>
        <v>450</v>
      </c>
    </row>
    <row r="11">
      <c r="A11" s="7" t="s">
        <v>21</v>
      </c>
      <c r="B11" s="10">
        <f>assumptions!$B10</f>
        <v>300</v>
      </c>
      <c r="C11" s="10">
        <f>assumptions!$B10</f>
        <v>300</v>
      </c>
      <c r="D11" s="10">
        <f>assumptions!$B10</f>
        <v>300</v>
      </c>
      <c r="E11" s="10">
        <f>assumptions!$B10</f>
        <v>300</v>
      </c>
      <c r="F11" s="10">
        <f>assumptions!$B10</f>
        <v>300</v>
      </c>
      <c r="G11" s="10">
        <f>assumptions!$B10</f>
        <v>300</v>
      </c>
      <c r="H11" s="10">
        <f>assumptions!$B10</f>
        <v>300</v>
      </c>
      <c r="I11" s="10">
        <f>assumptions!$B10</f>
        <v>300</v>
      </c>
      <c r="J11" s="10">
        <f>assumptions!$B10</f>
        <v>300</v>
      </c>
      <c r="K11" s="10">
        <f>assumptions!$B10</f>
        <v>300</v>
      </c>
      <c r="L11" s="10">
        <f>assumptions!$B10</f>
        <v>300</v>
      </c>
      <c r="M11" s="10">
        <f>assumptions!$B10</f>
        <v>300</v>
      </c>
      <c r="N11" s="10">
        <f>assumptions!$B10</f>
        <v>300</v>
      </c>
      <c r="O11" s="10">
        <f>assumptions!$B10</f>
        <v>300</v>
      </c>
      <c r="P11" s="10">
        <f>assumptions!$B10</f>
        <v>300</v>
      </c>
      <c r="Q11" s="10">
        <f>assumptions!$B10</f>
        <v>300</v>
      </c>
      <c r="R11" s="10">
        <f>assumptions!$B10</f>
        <v>300</v>
      </c>
      <c r="S11" s="10">
        <f>assumptions!$B10</f>
        <v>300</v>
      </c>
      <c r="T11" s="10">
        <f>assumptions!$B10</f>
        <v>300</v>
      </c>
      <c r="U11" s="10">
        <f>assumptions!$B10</f>
        <v>300</v>
      </c>
      <c r="V11" s="10">
        <f>assumptions!$B10</f>
        <v>300</v>
      </c>
      <c r="W11" s="10">
        <f>assumptions!$B10</f>
        <v>300</v>
      </c>
      <c r="X11" s="10">
        <f>assumptions!$B10</f>
        <v>300</v>
      </c>
      <c r="Y11" s="10">
        <f>assumptions!$B10</f>
        <v>300</v>
      </c>
    </row>
    <row r="12">
      <c r="A12" s="7" t="s">
        <v>22</v>
      </c>
      <c r="B12" s="10">
        <f>assumptions!$B11</f>
        <v>425</v>
      </c>
      <c r="C12" s="10">
        <f>assumptions!$B11</f>
        <v>425</v>
      </c>
      <c r="D12" s="10">
        <f>assumptions!$B11</f>
        <v>425</v>
      </c>
      <c r="E12" s="10">
        <f>assumptions!$B11</f>
        <v>425</v>
      </c>
      <c r="F12" s="10">
        <f>assumptions!$B11</f>
        <v>425</v>
      </c>
      <c r="G12" s="10">
        <f>assumptions!$B11</f>
        <v>425</v>
      </c>
      <c r="H12" s="10">
        <f>assumptions!$B11</f>
        <v>425</v>
      </c>
      <c r="I12" s="10">
        <f>assumptions!$B11</f>
        <v>425</v>
      </c>
      <c r="J12" s="10">
        <f>assumptions!$B11</f>
        <v>425</v>
      </c>
      <c r="K12" s="10">
        <f>assumptions!$B11</f>
        <v>425</v>
      </c>
      <c r="L12" s="10">
        <f>assumptions!$B11</f>
        <v>425</v>
      </c>
      <c r="M12" s="10">
        <f>assumptions!$B11</f>
        <v>425</v>
      </c>
      <c r="N12" s="10">
        <f>assumptions!$B11</f>
        <v>425</v>
      </c>
      <c r="O12" s="10">
        <f>assumptions!$B11</f>
        <v>425</v>
      </c>
      <c r="P12" s="10">
        <f>assumptions!$B11</f>
        <v>425</v>
      </c>
      <c r="Q12" s="10">
        <f>assumptions!$B11</f>
        <v>425</v>
      </c>
      <c r="R12" s="10">
        <f>assumptions!$B11</f>
        <v>425</v>
      </c>
      <c r="S12" s="10">
        <f>assumptions!$B11</f>
        <v>425</v>
      </c>
      <c r="T12" s="10">
        <f>assumptions!$B11</f>
        <v>425</v>
      </c>
      <c r="U12" s="10">
        <f>assumptions!$B11</f>
        <v>425</v>
      </c>
      <c r="V12" s="10">
        <f>assumptions!$B11</f>
        <v>425</v>
      </c>
      <c r="W12" s="10">
        <f>assumptions!$B11</f>
        <v>425</v>
      </c>
      <c r="X12" s="10">
        <f>assumptions!$B11</f>
        <v>425</v>
      </c>
      <c r="Y12" s="10">
        <f>assumptions!$B11</f>
        <v>425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0.75"/>
    <col customWidth="1" min="3" max="37" width="6.0"/>
  </cols>
  <sheetData>
    <row r="1">
      <c r="B1" s="11" t="s">
        <v>64</v>
      </c>
      <c r="C1" s="11" t="s">
        <v>65</v>
      </c>
      <c r="D1" s="11" t="s">
        <v>66</v>
      </c>
      <c r="E1" s="11" t="s">
        <v>67</v>
      </c>
      <c r="F1" s="11" t="s">
        <v>68</v>
      </c>
      <c r="G1" s="11" t="s">
        <v>69</v>
      </c>
      <c r="H1" s="11" t="s">
        <v>70</v>
      </c>
      <c r="I1" s="11" t="s">
        <v>71</v>
      </c>
      <c r="J1" s="11" t="s">
        <v>72</v>
      </c>
      <c r="K1" s="11" t="s">
        <v>73</v>
      </c>
      <c r="L1" s="11" t="s">
        <v>74</v>
      </c>
      <c r="M1" s="11" t="s">
        <v>75</v>
      </c>
      <c r="N1" s="11" t="s">
        <v>76</v>
      </c>
      <c r="O1" s="11" t="s">
        <v>77</v>
      </c>
      <c r="P1" s="11" t="s">
        <v>78</v>
      </c>
      <c r="Q1" s="11" t="s">
        <v>79</v>
      </c>
      <c r="R1" s="11" t="s">
        <v>80</v>
      </c>
      <c r="S1" s="11" t="s">
        <v>81</v>
      </c>
      <c r="T1" s="11" t="s">
        <v>82</v>
      </c>
      <c r="U1" s="11" t="s">
        <v>83</v>
      </c>
      <c r="V1" s="11" t="s">
        <v>84</v>
      </c>
      <c r="W1" s="11" t="s">
        <v>85</v>
      </c>
      <c r="X1" s="11" t="s">
        <v>86</v>
      </c>
      <c r="Y1" s="11" t="s">
        <v>87</v>
      </c>
      <c r="Z1" s="11" t="s">
        <v>93</v>
      </c>
      <c r="AA1" s="11" t="s">
        <v>94</v>
      </c>
      <c r="AB1" s="11" t="s">
        <v>95</v>
      </c>
      <c r="AC1" s="11" t="s">
        <v>96</v>
      </c>
      <c r="AD1" s="11" t="s">
        <v>97</v>
      </c>
      <c r="AE1" s="11" t="s">
        <v>98</v>
      </c>
      <c r="AF1" s="11" t="s">
        <v>99</v>
      </c>
      <c r="AG1" s="11" t="s">
        <v>100</v>
      </c>
      <c r="AH1" s="11" t="s">
        <v>101</v>
      </c>
      <c r="AI1" s="11" t="s">
        <v>102</v>
      </c>
      <c r="AJ1" s="11" t="s">
        <v>103</v>
      </c>
      <c r="AK1" s="11" t="s">
        <v>104</v>
      </c>
    </row>
    <row r="2">
      <c r="A2" s="7" t="s">
        <v>107</v>
      </c>
    </row>
    <row r="3">
      <c r="A3" s="7" t="s">
        <v>18</v>
      </c>
      <c r="B3" s="10">
        <f>'cals 1'!B9*assumptions!$C8</f>
        <v>11250000</v>
      </c>
      <c r="C3" s="10">
        <f>'cals 1'!C9*assumptions!$C$8</f>
        <v>11250000</v>
      </c>
      <c r="D3" s="10">
        <f>'cals 1'!D9*assumptions!$C$8</f>
        <v>11250000</v>
      </c>
      <c r="E3" s="10">
        <f>'cals 1'!E9*assumptions!$C$8</f>
        <v>11250000</v>
      </c>
      <c r="F3" s="10">
        <f>'cals 1'!F9*assumptions!$C$8</f>
        <v>11250000</v>
      </c>
      <c r="G3" s="10">
        <f>'cals 1'!G9*assumptions!$C$8</f>
        <v>11250000</v>
      </c>
      <c r="H3" s="10">
        <f>'cals 1'!H9*assumptions!$C$8</f>
        <v>11250000</v>
      </c>
      <c r="I3" s="10">
        <f>'cals 1'!I9*assumptions!$C$8</f>
        <v>11250000</v>
      </c>
      <c r="J3" s="10">
        <f>'cals 1'!J9*assumptions!$C$8</f>
        <v>11250000</v>
      </c>
      <c r="K3" s="10">
        <f>'cals 1'!K9*assumptions!$C$8</f>
        <v>11250000</v>
      </c>
      <c r="L3" s="10">
        <f>'cals 1'!L9*assumptions!$C$8</f>
        <v>11250000</v>
      </c>
      <c r="M3" s="10">
        <f>'cals 1'!M9*assumptions!$C$8</f>
        <v>11250000</v>
      </c>
      <c r="N3" s="10">
        <f>'cals 1'!N9*assumptions!$C$8</f>
        <v>11250000</v>
      </c>
      <c r="O3" s="10">
        <f>'cals 1'!O9*assumptions!$C$8</f>
        <v>11250000</v>
      </c>
      <c r="P3" s="10">
        <f>'cals 1'!P9*assumptions!$C$8</f>
        <v>11250000</v>
      </c>
      <c r="Q3" s="10">
        <f>'cals 1'!Q9*assumptions!$C$8</f>
        <v>11250000</v>
      </c>
      <c r="R3" s="10">
        <f>'cals 1'!R9*assumptions!$C$8</f>
        <v>11250000</v>
      </c>
      <c r="S3" s="10">
        <f>'cals 1'!S9*assumptions!$C$8</f>
        <v>11250000</v>
      </c>
      <c r="T3" s="10">
        <f>'cals 1'!T9*assumptions!$C$8</f>
        <v>11250000</v>
      </c>
      <c r="U3" s="10">
        <f>'cals 1'!U9*assumptions!$C$8</f>
        <v>11250000</v>
      </c>
      <c r="V3" s="10">
        <f>'cals 1'!V9*assumptions!$C$8</f>
        <v>11250000</v>
      </c>
      <c r="W3" s="10">
        <f>'cals 1'!W9*assumptions!$C$8</f>
        <v>11250000</v>
      </c>
      <c r="X3" s="10">
        <f>'cals 1'!X9*assumptions!$C$8</f>
        <v>11250000</v>
      </c>
      <c r="Y3" s="10">
        <f>'cals 1'!Y9*assumptions!$C$8</f>
        <v>11250000</v>
      </c>
    </row>
    <row r="4">
      <c r="A4" s="7" t="s">
        <v>20</v>
      </c>
      <c r="B4" s="10">
        <f>'cals 1'!B10*assumptions!$C9</f>
        <v>10800000</v>
      </c>
      <c r="C4" s="10">
        <f>'cals 1'!C10*assumptions!$C9</f>
        <v>10800000</v>
      </c>
      <c r="D4" s="10">
        <f>'cals 1'!D10*assumptions!$C9</f>
        <v>10800000</v>
      </c>
      <c r="E4" s="10">
        <f>'cals 1'!E10*assumptions!$C9</f>
        <v>10800000</v>
      </c>
      <c r="F4" s="10">
        <f>'cals 1'!F10*assumptions!$C9</f>
        <v>10800000</v>
      </c>
      <c r="G4" s="10">
        <f>'cals 1'!G10*assumptions!$C9</f>
        <v>10800000</v>
      </c>
      <c r="H4" s="10">
        <f>'cals 1'!H10*assumptions!$C9</f>
        <v>10800000</v>
      </c>
      <c r="I4" s="10">
        <f>'cals 1'!I10*assumptions!$C9</f>
        <v>10800000</v>
      </c>
      <c r="J4" s="10">
        <f>'cals 1'!J10*assumptions!$C9</f>
        <v>10800000</v>
      </c>
      <c r="K4" s="10">
        <f>'cals 1'!K10*assumptions!$C9</f>
        <v>10800000</v>
      </c>
      <c r="L4" s="10">
        <f>'cals 1'!L10*assumptions!$C9</f>
        <v>10800000</v>
      </c>
      <c r="M4" s="10">
        <f>'cals 1'!M10*assumptions!$C9</f>
        <v>10800000</v>
      </c>
      <c r="N4" s="10">
        <f>'cals 1'!N10*assumptions!$C9</f>
        <v>10800000</v>
      </c>
      <c r="O4" s="10">
        <f>'cals 1'!O10*assumptions!$C9</f>
        <v>10800000</v>
      </c>
      <c r="P4" s="10">
        <f>'cals 1'!P10*assumptions!$C9</f>
        <v>10800000</v>
      </c>
      <c r="Q4" s="10">
        <f>'cals 1'!Q10*assumptions!$C9</f>
        <v>10800000</v>
      </c>
      <c r="R4" s="10">
        <f>'cals 1'!R10*assumptions!$C9</f>
        <v>10800000</v>
      </c>
      <c r="S4" s="10">
        <f>'cals 1'!S10*assumptions!$C9</f>
        <v>10800000</v>
      </c>
      <c r="T4" s="10">
        <f>'cals 1'!T10*assumptions!$C9</f>
        <v>10800000</v>
      </c>
      <c r="U4" s="10">
        <f>'cals 1'!U10*assumptions!$C9</f>
        <v>10800000</v>
      </c>
      <c r="V4" s="10">
        <f>'cals 1'!V10*assumptions!$C9</f>
        <v>10800000</v>
      </c>
      <c r="W4" s="10">
        <f>'cals 1'!W10*assumptions!$C9</f>
        <v>10800000</v>
      </c>
      <c r="X4" s="10">
        <f>'cals 1'!X10*assumptions!$C9</f>
        <v>10800000</v>
      </c>
      <c r="Y4" s="10">
        <f>'cals 1'!Y10*assumptions!$C9</f>
        <v>10800000</v>
      </c>
    </row>
    <row r="5">
      <c r="A5" s="7" t="s">
        <v>21</v>
      </c>
      <c r="B5" s="10">
        <f>'cals 1'!B11*assumptions!$C10</f>
        <v>5400000</v>
      </c>
      <c r="C5" s="10">
        <f>'cals 1'!C11*assumptions!$C10</f>
        <v>5400000</v>
      </c>
      <c r="D5" s="10">
        <f>'cals 1'!D11*assumptions!$C10</f>
        <v>5400000</v>
      </c>
      <c r="E5" s="10">
        <f>'cals 1'!E11*assumptions!$C10</f>
        <v>5400000</v>
      </c>
      <c r="F5" s="10">
        <f>'cals 1'!F11*assumptions!$C10</f>
        <v>5400000</v>
      </c>
      <c r="G5" s="10">
        <f>'cals 1'!G11*assumptions!$C10</f>
        <v>5400000</v>
      </c>
      <c r="H5" s="10">
        <f>'cals 1'!H11*assumptions!$C10</f>
        <v>5400000</v>
      </c>
      <c r="I5" s="10">
        <f>'cals 1'!I11*assumptions!$C10</f>
        <v>5400000</v>
      </c>
      <c r="J5" s="10">
        <f>'cals 1'!J11*assumptions!$C10</f>
        <v>5400000</v>
      </c>
      <c r="K5" s="10">
        <f>'cals 1'!K11*assumptions!$C10</f>
        <v>5400000</v>
      </c>
      <c r="L5" s="10">
        <f>'cals 1'!L11*assumptions!$C10</f>
        <v>5400000</v>
      </c>
      <c r="M5" s="10">
        <f>'cals 1'!M11*assumptions!$C10</f>
        <v>5400000</v>
      </c>
      <c r="N5" s="10">
        <f>'cals 1'!N11*assumptions!$C10</f>
        <v>5400000</v>
      </c>
      <c r="O5" s="10">
        <f>'cals 1'!O11*assumptions!$C10</f>
        <v>5400000</v>
      </c>
      <c r="P5" s="10">
        <f>'cals 1'!P11*assumptions!$C10</f>
        <v>5400000</v>
      </c>
      <c r="Q5" s="10">
        <f>'cals 1'!Q11*assumptions!$C10</f>
        <v>5400000</v>
      </c>
      <c r="R5" s="10">
        <f>'cals 1'!R11*assumptions!$C10</f>
        <v>5400000</v>
      </c>
      <c r="S5" s="10">
        <f>'cals 1'!S11*assumptions!$C10</f>
        <v>5400000</v>
      </c>
      <c r="T5" s="10">
        <f>'cals 1'!T11*assumptions!$C10</f>
        <v>5400000</v>
      </c>
      <c r="U5" s="10">
        <f>'cals 1'!U11*assumptions!$C10</f>
        <v>5400000</v>
      </c>
      <c r="V5" s="10">
        <f>'cals 1'!V11*assumptions!$C10</f>
        <v>5400000</v>
      </c>
      <c r="W5" s="10">
        <f>'cals 1'!W11*assumptions!$C10</f>
        <v>5400000</v>
      </c>
      <c r="X5" s="10">
        <f>'cals 1'!X11*assumptions!$C10</f>
        <v>5400000</v>
      </c>
      <c r="Y5" s="10">
        <f>'cals 1'!Y11*assumptions!$C10</f>
        <v>5400000</v>
      </c>
    </row>
    <row r="6">
      <c r="A6" s="7" t="s">
        <v>22</v>
      </c>
      <c r="B6" s="10">
        <f>'cals 1'!B12*assumptions!$C11</f>
        <v>11900000</v>
      </c>
      <c r="C6" s="10">
        <f>'cals 1'!C12*assumptions!$C11</f>
        <v>11900000</v>
      </c>
      <c r="D6" s="10">
        <f>'cals 1'!D12*assumptions!$C11</f>
        <v>11900000</v>
      </c>
      <c r="E6" s="10">
        <f>'cals 1'!E12*assumptions!$C11</f>
        <v>11900000</v>
      </c>
      <c r="F6" s="10">
        <f>'cals 1'!F12*assumptions!$C11</f>
        <v>11900000</v>
      </c>
      <c r="G6" s="10">
        <f>'cals 1'!G12*assumptions!$C11</f>
        <v>11900000</v>
      </c>
      <c r="H6" s="10">
        <f>'cals 1'!H12*assumptions!$C11</f>
        <v>11900000</v>
      </c>
      <c r="I6" s="10">
        <f>'cals 1'!I12*assumptions!$C11</f>
        <v>11900000</v>
      </c>
      <c r="J6" s="10">
        <f>'cals 1'!J12*assumptions!$C11</f>
        <v>11900000</v>
      </c>
      <c r="K6" s="10">
        <f>'cals 1'!K12*assumptions!$C11</f>
        <v>11900000</v>
      </c>
      <c r="L6" s="10">
        <f>'cals 1'!L12*assumptions!$C11</f>
        <v>11900000</v>
      </c>
      <c r="M6" s="10">
        <f>'cals 1'!M12*assumptions!$C11</f>
        <v>11900000</v>
      </c>
      <c r="N6" s="10">
        <f>'cals 1'!N12*assumptions!$C11</f>
        <v>11900000</v>
      </c>
      <c r="O6" s="10">
        <f>'cals 1'!O12*assumptions!$C11</f>
        <v>11900000</v>
      </c>
      <c r="P6" s="10">
        <f>'cals 1'!P12*assumptions!$C11</f>
        <v>11900000</v>
      </c>
      <c r="Q6" s="10">
        <f>'cals 1'!Q12*assumptions!$C11</f>
        <v>11900000</v>
      </c>
      <c r="R6" s="10">
        <f>'cals 1'!R12*assumptions!$C11</f>
        <v>11900000</v>
      </c>
      <c r="S6" s="10">
        <f>'cals 1'!S12*assumptions!$C11</f>
        <v>11900000</v>
      </c>
      <c r="T6" s="10">
        <f>'cals 1'!T12*assumptions!$C11</f>
        <v>11900000</v>
      </c>
      <c r="U6" s="10">
        <f>'cals 1'!U12*assumptions!$C11</f>
        <v>11900000</v>
      </c>
      <c r="V6" s="10">
        <f>'cals 1'!V12*assumptions!$C11</f>
        <v>11900000</v>
      </c>
      <c r="W6" s="10">
        <f>'cals 1'!W12*assumptions!$C11</f>
        <v>11900000</v>
      </c>
      <c r="X6" s="10">
        <f>'cals 1'!X12*assumptions!$C11</f>
        <v>11900000</v>
      </c>
      <c r="Y6" s="10">
        <f>'cals 1'!Y12*assumptions!$C11</f>
        <v>11900000</v>
      </c>
    </row>
    <row r="8">
      <c r="A8" s="7" t="s">
        <v>108</v>
      </c>
      <c r="B8" s="10">
        <f t="shared" ref="B8:Y8" si="1">SUM(B3:B6)</f>
        <v>39350000</v>
      </c>
      <c r="C8" s="10">
        <f t="shared" si="1"/>
        <v>39350000</v>
      </c>
      <c r="D8" s="10">
        <f t="shared" si="1"/>
        <v>39350000</v>
      </c>
      <c r="E8" s="10">
        <f t="shared" si="1"/>
        <v>39350000</v>
      </c>
      <c r="F8" s="10">
        <f t="shared" si="1"/>
        <v>39350000</v>
      </c>
      <c r="G8" s="10">
        <f t="shared" si="1"/>
        <v>39350000</v>
      </c>
      <c r="H8" s="10">
        <f t="shared" si="1"/>
        <v>39350000</v>
      </c>
      <c r="I8" s="10">
        <f t="shared" si="1"/>
        <v>39350000</v>
      </c>
      <c r="J8" s="10">
        <f t="shared" si="1"/>
        <v>39350000</v>
      </c>
      <c r="K8" s="10">
        <f t="shared" si="1"/>
        <v>39350000</v>
      </c>
      <c r="L8" s="10">
        <f t="shared" si="1"/>
        <v>39350000</v>
      </c>
      <c r="M8" s="10">
        <f t="shared" si="1"/>
        <v>39350000</v>
      </c>
      <c r="N8" s="10">
        <f t="shared" si="1"/>
        <v>39350000</v>
      </c>
      <c r="O8" s="10">
        <f t="shared" si="1"/>
        <v>39350000</v>
      </c>
      <c r="P8" s="10">
        <f t="shared" si="1"/>
        <v>39350000</v>
      </c>
      <c r="Q8" s="10">
        <f t="shared" si="1"/>
        <v>39350000</v>
      </c>
      <c r="R8" s="10">
        <f t="shared" si="1"/>
        <v>39350000</v>
      </c>
      <c r="S8" s="10">
        <f t="shared" si="1"/>
        <v>39350000</v>
      </c>
      <c r="T8" s="10">
        <f t="shared" si="1"/>
        <v>39350000</v>
      </c>
      <c r="U8" s="10">
        <f t="shared" si="1"/>
        <v>39350000</v>
      </c>
      <c r="V8" s="10">
        <f t="shared" si="1"/>
        <v>39350000</v>
      </c>
      <c r="W8" s="10">
        <f t="shared" si="1"/>
        <v>39350000</v>
      </c>
      <c r="X8" s="10">
        <f t="shared" si="1"/>
        <v>39350000</v>
      </c>
      <c r="Y8" s="10">
        <f t="shared" si="1"/>
        <v>39350000</v>
      </c>
    </row>
    <row r="10">
      <c r="A10" s="7" t="s">
        <v>109</v>
      </c>
    </row>
    <row r="11">
      <c r="A11" s="7" t="s">
        <v>18</v>
      </c>
      <c r="B11" s="10">
        <f>'cals 1'!B9*assumptions!$C2</f>
        <v>9375000</v>
      </c>
      <c r="C11" s="10">
        <f>'cals 1'!C9*assumptions!$C$2</f>
        <v>9375000</v>
      </c>
      <c r="D11" s="10">
        <f>'cals 1'!D9*assumptions!$C$2</f>
        <v>9375000</v>
      </c>
      <c r="E11" s="10">
        <f>'cals 1'!E9*assumptions!$C$2</f>
        <v>9375000</v>
      </c>
      <c r="F11" s="10">
        <f>'cals 1'!F9*assumptions!$C$2</f>
        <v>9375000</v>
      </c>
      <c r="G11" s="10">
        <f>'cals 1'!G9*assumptions!$C$2</f>
        <v>9375000</v>
      </c>
      <c r="H11" s="10">
        <f>'cals 1'!H9*assumptions!$C$2</f>
        <v>9375000</v>
      </c>
      <c r="I11" s="10">
        <f>'cals 1'!I9*assumptions!$C$2</f>
        <v>9375000</v>
      </c>
      <c r="J11" s="10">
        <f>'cals 1'!J9*assumptions!$C$2</f>
        <v>9375000</v>
      </c>
      <c r="K11" s="10">
        <f>'cals 1'!K9*assumptions!$C$2</f>
        <v>9375000</v>
      </c>
      <c r="L11" s="10">
        <f>'cals 1'!L9*assumptions!$C$2</f>
        <v>9375000</v>
      </c>
      <c r="M11" s="10">
        <f>'cals 1'!M9*assumptions!$C$2</f>
        <v>9375000</v>
      </c>
      <c r="N11" s="10">
        <f>'cals 1'!N9*assumptions!$C$2</f>
        <v>9375000</v>
      </c>
      <c r="O11" s="10">
        <f>'cals 1'!O9*assumptions!$C$2</f>
        <v>9375000</v>
      </c>
      <c r="P11" s="10">
        <f>'cals 1'!P9*assumptions!$C$2</f>
        <v>9375000</v>
      </c>
      <c r="Q11" s="10">
        <f>'cals 1'!Q9*assumptions!$C$2</f>
        <v>9375000</v>
      </c>
      <c r="R11" s="10">
        <f>'cals 1'!R9*assumptions!$C$2</f>
        <v>9375000</v>
      </c>
      <c r="S11" s="10">
        <f>'cals 1'!S9*assumptions!$C$2</f>
        <v>9375000</v>
      </c>
      <c r="T11" s="10">
        <f>'cals 1'!T9*assumptions!$C$2</f>
        <v>9375000</v>
      </c>
      <c r="U11" s="10">
        <f>'cals 1'!U9*assumptions!$C$2</f>
        <v>9375000</v>
      </c>
      <c r="V11" s="10">
        <f>'cals 1'!V9*assumptions!$C$2</f>
        <v>9375000</v>
      </c>
      <c r="W11" s="10">
        <f>'cals 1'!W9*assumptions!$C$2</f>
        <v>9375000</v>
      </c>
      <c r="X11" s="10">
        <f>'cals 1'!X9*assumptions!$C$2</f>
        <v>9375000</v>
      </c>
      <c r="Y11" s="10">
        <f>'cals 1'!Y9*assumptions!$C$2</f>
        <v>9375000</v>
      </c>
    </row>
    <row r="12">
      <c r="A12" s="7" t="s">
        <v>20</v>
      </c>
      <c r="B12" s="10">
        <f>'cals 1'!B10*assumptions!$C3</f>
        <v>9000000</v>
      </c>
      <c r="C12" s="10">
        <f>'cals 1'!C10*assumptions!$C3</f>
        <v>9000000</v>
      </c>
      <c r="D12" s="10">
        <f>'cals 1'!D10*assumptions!$C3</f>
        <v>9000000</v>
      </c>
      <c r="E12" s="10">
        <f>'cals 1'!E10*assumptions!$C3</f>
        <v>9000000</v>
      </c>
      <c r="F12" s="10">
        <f>'cals 1'!F10*assumptions!$C3</f>
        <v>9000000</v>
      </c>
      <c r="G12" s="10">
        <f>'cals 1'!G10*assumptions!$C3</f>
        <v>9000000</v>
      </c>
      <c r="H12" s="10">
        <f>'cals 1'!H10*assumptions!$C3</f>
        <v>9000000</v>
      </c>
      <c r="I12" s="10">
        <f>'cals 1'!I10*assumptions!$C3</f>
        <v>9000000</v>
      </c>
      <c r="J12" s="10">
        <f>'cals 1'!J10*assumptions!$C3</f>
        <v>9000000</v>
      </c>
      <c r="K12" s="10">
        <f>'cals 1'!K10*assumptions!$C3</f>
        <v>9000000</v>
      </c>
      <c r="L12" s="10">
        <f>'cals 1'!L10*assumptions!$C3</f>
        <v>9000000</v>
      </c>
      <c r="M12" s="10">
        <f>'cals 1'!M10*assumptions!$C3</f>
        <v>9000000</v>
      </c>
      <c r="N12" s="10">
        <f>'cals 1'!N10*assumptions!$C3</f>
        <v>9000000</v>
      </c>
      <c r="O12" s="10">
        <f>'cals 1'!O10*assumptions!$C3</f>
        <v>9000000</v>
      </c>
      <c r="P12" s="10">
        <f>'cals 1'!P10*assumptions!$C3</f>
        <v>9000000</v>
      </c>
      <c r="Q12" s="10">
        <f>'cals 1'!Q10*assumptions!$C3</f>
        <v>9000000</v>
      </c>
      <c r="R12" s="10">
        <f>'cals 1'!R10*assumptions!$C3</f>
        <v>9000000</v>
      </c>
      <c r="S12" s="10">
        <f>'cals 1'!S10*assumptions!$C3</f>
        <v>9000000</v>
      </c>
      <c r="T12" s="10">
        <f>'cals 1'!T10*assumptions!$C3</f>
        <v>9000000</v>
      </c>
      <c r="U12" s="10">
        <f>'cals 1'!U10*assumptions!$C3</f>
        <v>9000000</v>
      </c>
      <c r="V12" s="10">
        <f>'cals 1'!V10*assumptions!$C3</f>
        <v>9000000</v>
      </c>
      <c r="W12" s="10">
        <f>'cals 1'!W10*assumptions!$C3</f>
        <v>9000000</v>
      </c>
      <c r="X12" s="10">
        <f>'cals 1'!X10*assumptions!$C3</f>
        <v>9000000</v>
      </c>
      <c r="Y12" s="10">
        <f>'cals 1'!Y10*assumptions!$C3</f>
        <v>9000000</v>
      </c>
    </row>
    <row r="13">
      <c r="A13" s="7" t="s">
        <v>21</v>
      </c>
      <c r="B13" s="10">
        <f>'cals 1'!B11*assumptions!$C4</f>
        <v>4500000</v>
      </c>
      <c r="C13" s="10">
        <f>'cals 1'!C11*assumptions!$C4</f>
        <v>4500000</v>
      </c>
      <c r="D13" s="10">
        <f>'cals 1'!D11*assumptions!$C4</f>
        <v>4500000</v>
      </c>
      <c r="E13" s="10">
        <f>'cals 1'!E11*assumptions!$C4</f>
        <v>4500000</v>
      </c>
      <c r="F13" s="10">
        <f>'cals 1'!F11*assumptions!$C4</f>
        <v>4500000</v>
      </c>
      <c r="G13" s="10">
        <f>'cals 1'!G11*assumptions!$C4</f>
        <v>4500000</v>
      </c>
      <c r="H13" s="10">
        <f>'cals 1'!H11*assumptions!$C4</f>
        <v>4500000</v>
      </c>
      <c r="I13" s="10">
        <f>'cals 1'!I11*assumptions!$C4</f>
        <v>4500000</v>
      </c>
      <c r="J13" s="10">
        <f>'cals 1'!J11*assumptions!$C4</f>
        <v>4500000</v>
      </c>
      <c r="K13" s="10">
        <f>'cals 1'!K11*assumptions!$C4</f>
        <v>4500000</v>
      </c>
      <c r="L13" s="10">
        <f>'cals 1'!L11*assumptions!$C4</f>
        <v>4500000</v>
      </c>
      <c r="M13" s="10">
        <f>'cals 1'!M11*assumptions!$C4</f>
        <v>4500000</v>
      </c>
      <c r="N13" s="10">
        <f>'cals 1'!N11*assumptions!$C4</f>
        <v>4500000</v>
      </c>
      <c r="O13" s="10">
        <f>'cals 1'!O11*assumptions!$C4</f>
        <v>4500000</v>
      </c>
      <c r="P13" s="10">
        <f>'cals 1'!P11*assumptions!$C4</f>
        <v>4500000</v>
      </c>
      <c r="Q13" s="10">
        <f>'cals 1'!Q11*assumptions!$C4</f>
        <v>4500000</v>
      </c>
      <c r="R13" s="10">
        <f>'cals 1'!R11*assumptions!$C4</f>
        <v>4500000</v>
      </c>
      <c r="S13" s="10">
        <f>'cals 1'!S11*assumptions!$C4</f>
        <v>4500000</v>
      </c>
      <c r="T13" s="10">
        <f>'cals 1'!T11*assumptions!$C4</f>
        <v>4500000</v>
      </c>
      <c r="U13" s="10">
        <f>'cals 1'!U11*assumptions!$C4</f>
        <v>4500000</v>
      </c>
      <c r="V13" s="10">
        <f>'cals 1'!V11*assumptions!$C4</f>
        <v>4500000</v>
      </c>
      <c r="W13" s="10">
        <f>'cals 1'!W11*assumptions!$C4</f>
        <v>4500000</v>
      </c>
      <c r="X13" s="10">
        <f>'cals 1'!X11*assumptions!$C4</f>
        <v>4500000</v>
      </c>
      <c r="Y13" s="10">
        <f>'cals 1'!Y11*assumptions!$C4</f>
        <v>4500000</v>
      </c>
    </row>
    <row r="14">
      <c r="A14" s="7" t="s">
        <v>22</v>
      </c>
      <c r="B14" s="10">
        <f>'cals 1'!B12*assumptions!$C5</f>
        <v>9350000</v>
      </c>
      <c r="C14" s="10">
        <f>'cals 1'!C12*assumptions!$C5</f>
        <v>9350000</v>
      </c>
      <c r="D14" s="10">
        <f>'cals 1'!D12*assumptions!$C5</f>
        <v>9350000</v>
      </c>
      <c r="E14" s="10">
        <f>'cals 1'!E12*assumptions!$C5</f>
        <v>9350000</v>
      </c>
      <c r="F14" s="10">
        <f>'cals 1'!F12*assumptions!$C5</f>
        <v>9350000</v>
      </c>
      <c r="G14" s="10">
        <f>'cals 1'!G12*assumptions!$C5</f>
        <v>9350000</v>
      </c>
      <c r="H14" s="10">
        <f>'cals 1'!H12*assumptions!$C5</f>
        <v>9350000</v>
      </c>
      <c r="I14" s="10">
        <f>'cals 1'!I12*assumptions!$C5</f>
        <v>9350000</v>
      </c>
      <c r="J14" s="10">
        <f>'cals 1'!J12*assumptions!$C5</f>
        <v>9350000</v>
      </c>
      <c r="K14" s="10">
        <f>'cals 1'!K12*assumptions!$C5</f>
        <v>9350000</v>
      </c>
      <c r="L14" s="10">
        <f>'cals 1'!L12*assumptions!$C5</f>
        <v>9350000</v>
      </c>
      <c r="M14" s="10">
        <f>'cals 1'!M12*assumptions!$C5</f>
        <v>9350000</v>
      </c>
      <c r="N14" s="10">
        <f>'cals 1'!N12*assumptions!$C5</f>
        <v>9350000</v>
      </c>
      <c r="O14" s="10">
        <f>'cals 1'!O12*assumptions!$C5</f>
        <v>9350000</v>
      </c>
      <c r="P14" s="10">
        <f>'cals 1'!P12*assumptions!$C5</f>
        <v>9350000</v>
      </c>
      <c r="Q14" s="10">
        <f>'cals 1'!Q12*assumptions!$C5</f>
        <v>9350000</v>
      </c>
      <c r="R14" s="10">
        <f>'cals 1'!R12*assumptions!$C5</f>
        <v>9350000</v>
      </c>
      <c r="S14" s="10">
        <f>'cals 1'!S12*assumptions!$C5</f>
        <v>9350000</v>
      </c>
      <c r="T14" s="10">
        <f>'cals 1'!T12*assumptions!$C5</f>
        <v>9350000</v>
      </c>
      <c r="U14" s="10">
        <f>'cals 1'!U12*assumptions!$C5</f>
        <v>9350000</v>
      </c>
      <c r="V14" s="10">
        <f>'cals 1'!V12*assumptions!$C5</f>
        <v>9350000</v>
      </c>
      <c r="W14" s="10">
        <f>'cals 1'!W12*assumptions!$C5</f>
        <v>9350000</v>
      </c>
      <c r="X14" s="10">
        <f>'cals 1'!X12*assumptions!$C5</f>
        <v>9350000</v>
      </c>
      <c r="Y14" s="10">
        <f>'cals 1'!Y12*assumptions!$C5</f>
        <v>9350000</v>
      </c>
    </row>
    <row r="16">
      <c r="A16" s="7" t="s">
        <v>110</v>
      </c>
      <c r="B16" s="10">
        <f t="shared" ref="B16:Y16" si="2">SUM(B11:B14)</f>
        <v>32225000</v>
      </c>
      <c r="C16" s="10">
        <f t="shared" si="2"/>
        <v>32225000</v>
      </c>
      <c r="D16" s="10">
        <f t="shared" si="2"/>
        <v>32225000</v>
      </c>
      <c r="E16" s="10">
        <f t="shared" si="2"/>
        <v>32225000</v>
      </c>
      <c r="F16" s="10">
        <f t="shared" si="2"/>
        <v>32225000</v>
      </c>
      <c r="G16" s="10">
        <f t="shared" si="2"/>
        <v>32225000</v>
      </c>
      <c r="H16" s="10">
        <f t="shared" si="2"/>
        <v>32225000</v>
      </c>
      <c r="I16" s="10">
        <f t="shared" si="2"/>
        <v>32225000</v>
      </c>
      <c r="J16" s="10">
        <f t="shared" si="2"/>
        <v>32225000</v>
      </c>
      <c r="K16" s="10">
        <f t="shared" si="2"/>
        <v>32225000</v>
      </c>
      <c r="L16" s="10">
        <f t="shared" si="2"/>
        <v>32225000</v>
      </c>
      <c r="M16" s="10">
        <f t="shared" si="2"/>
        <v>32225000</v>
      </c>
      <c r="N16" s="10">
        <f t="shared" si="2"/>
        <v>32225000</v>
      </c>
      <c r="O16" s="10">
        <f t="shared" si="2"/>
        <v>32225000</v>
      </c>
      <c r="P16" s="10">
        <f t="shared" si="2"/>
        <v>32225000</v>
      </c>
      <c r="Q16" s="10">
        <f t="shared" si="2"/>
        <v>32225000</v>
      </c>
      <c r="R16" s="10">
        <f t="shared" si="2"/>
        <v>32225000</v>
      </c>
      <c r="S16" s="10">
        <f t="shared" si="2"/>
        <v>32225000</v>
      </c>
      <c r="T16" s="10">
        <f t="shared" si="2"/>
        <v>32225000</v>
      </c>
      <c r="U16" s="10">
        <f t="shared" si="2"/>
        <v>32225000</v>
      </c>
      <c r="V16" s="10">
        <f t="shared" si="2"/>
        <v>32225000</v>
      </c>
      <c r="W16" s="10">
        <f t="shared" si="2"/>
        <v>32225000</v>
      </c>
      <c r="X16" s="10">
        <f t="shared" si="2"/>
        <v>32225000</v>
      </c>
      <c r="Y16" s="10">
        <f t="shared" si="2"/>
        <v>32225000</v>
      </c>
    </row>
    <row r="18">
      <c r="A18" s="7" t="s">
        <v>26</v>
      </c>
    </row>
    <row r="19">
      <c r="A19" s="7" t="s">
        <v>27</v>
      </c>
      <c r="B19" s="10">
        <f>assumptions!$B14</f>
        <v>15000</v>
      </c>
      <c r="C19" s="10">
        <f>assumptions!$B14</f>
        <v>15000</v>
      </c>
      <c r="D19" s="10">
        <f>assumptions!$B14</f>
        <v>15000</v>
      </c>
      <c r="E19" s="10">
        <f>assumptions!$B14</f>
        <v>15000</v>
      </c>
      <c r="F19" s="10">
        <f>assumptions!$B14</f>
        <v>15000</v>
      </c>
      <c r="G19" s="10">
        <f>assumptions!$B14</f>
        <v>15000</v>
      </c>
      <c r="H19" s="10">
        <f>assumptions!$B14</f>
        <v>15000</v>
      </c>
      <c r="I19" s="10">
        <f>assumptions!$B14</f>
        <v>15000</v>
      </c>
      <c r="J19" s="10">
        <f>assumptions!$B14</f>
        <v>15000</v>
      </c>
      <c r="K19" s="10">
        <f>assumptions!$B14</f>
        <v>15000</v>
      </c>
      <c r="L19" s="10">
        <f>assumptions!$B14</f>
        <v>15000</v>
      </c>
      <c r="M19" s="10">
        <f>assumptions!$B14</f>
        <v>15000</v>
      </c>
      <c r="N19" s="10">
        <f>assumptions!$B14</f>
        <v>15000</v>
      </c>
      <c r="O19" s="10">
        <f>assumptions!$B14</f>
        <v>15000</v>
      </c>
      <c r="P19" s="10">
        <f>assumptions!$B14</f>
        <v>15000</v>
      </c>
      <c r="Q19" s="10">
        <f>assumptions!$B14</f>
        <v>15000</v>
      </c>
      <c r="R19" s="10">
        <f>assumptions!$B14</f>
        <v>15000</v>
      </c>
      <c r="S19" s="10">
        <f>assumptions!$B14</f>
        <v>15000</v>
      </c>
      <c r="T19" s="10">
        <f>assumptions!$B14</f>
        <v>15000</v>
      </c>
      <c r="U19" s="10">
        <f>assumptions!$B14</f>
        <v>15000</v>
      </c>
      <c r="V19" s="10">
        <f>assumptions!$B14</f>
        <v>15000</v>
      </c>
      <c r="W19" s="10">
        <f>assumptions!$B14</f>
        <v>15000</v>
      </c>
      <c r="X19" s="10">
        <f>assumptions!$B14</f>
        <v>15000</v>
      </c>
      <c r="Y19" s="10">
        <f>assumptions!$B14</f>
        <v>15000</v>
      </c>
    </row>
    <row r="20">
      <c r="A20" s="7" t="s">
        <v>28</v>
      </c>
      <c r="B20" s="10">
        <f>assumptions!$B15</f>
        <v>10000</v>
      </c>
      <c r="C20" s="10">
        <f>assumptions!$B15</f>
        <v>10000</v>
      </c>
      <c r="D20" s="10">
        <f>assumptions!$B15</f>
        <v>10000</v>
      </c>
      <c r="E20" s="10">
        <f>assumptions!$B15</f>
        <v>10000</v>
      </c>
      <c r="F20" s="10">
        <f>assumptions!$B15</f>
        <v>10000</v>
      </c>
      <c r="G20" s="10">
        <f>assumptions!$B15</f>
        <v>10000</v>
      </c>
      <c r="H20" s="10">
        <f>assumptions!$B15</f>
        <v>10000</v>
      </c>
      <c r="I20" s="10">
        <f>assumptions!$B15</f>
        <v>10000</v>
      </c>
      <c r="J20" s="10">
        <f>assumptions!$B15</f>
        <v>10000</v>
      </c>
      <c r="K20" s="10">
        <f>assumptions!$B15</f>
        <v>10000</v>
      </c>
      <c r="L20" s="10">
        <f>assumptions!$B15</f>
        <v>10000</v>
      </c>
      <c r="M20" s="10">
        <f>assumptions!$B15</f>
        <v>10000</v>
      </c>
      <c r="N20" s="10">
        <f>assumptions!$B15</f>
        <v>10000</v>
      </c>
      <c r="O20" s="10">
        <f>assumptions!$B15</f>
        <v>10000</v>
      </c>
      <c r="P20" s="10">
        <f>assumptions!$B15</f>
        <v>10000</v>
      </c>
      <c r="Q20" s="10">
        <f>assumptions!$B15</f>
        <v>10000</v>
      </c>
      <c r="R20" s="10">
        <f>assumptions!$B15</f>
        <v>10000</v>
      </c>
      <c r="S20" s="10">
        <f>assumptions!$B15</f>
        <v>10000</v>
      </c>
      <c r="T20" s="10">
        <f>assumptions!$B15</f>
        <v>10000</v>
      </c>
      <c r="U20" s="10">
        <f>assumptions!$B15</f>
        <v>10000</v>
      </c>
      <c r="V20" s="10">
        <f>assumptions!$B15</f>
        <v>10000</v>
      </c>
      <c r="W20" s="10">
        <f>assumptions!$B15</f>
        <v>10000</v>
      </c>
      <c r="X20" s="10">
        <f>assumptions!$B15</f>
        <v>10000</v>
      </c>
      <c r="Y20" s="10">
        <f>assumptions!$B15</f>
        <v>10000</v>
      </c>
    </row>
    <row r="21">
      <c r="A21" s="7" t="s">
        <v>29</v>
      </c>
      <c r="B21" s="10">
        <f>assumptions!$B16</f>
        <v>18000</v>
      </c>
      <c r="C21" s="10">
        <f>assumptions!$B16</f>
        <v>18000</v>
      </c>
      <c r="D21" s="10">
        <f>assumptions!$B16</f>
        <v>18000</v>
      </c>
      <c r="E21" s="10">
        <f>assumptions!$B16</f>
        <v>18000</v>
      </c>
      <c r="F21" s="10">
        <f>assumptions!$B16</f>
        <v>18000</v>
      </c>
      <c r="G21" s="10">
        <f>assumptions!$B16</f>
        <v>18000</v>
      </c>
      <c r="H21" s="10">
        <f>assumptions!$B16</f>
        <v>18000</v>
      </c>
      <c r="I21" s="10">
        <f>assumptions!$B16</f>
        <v>18000</v>
      </c>
      <c r="J21" s="10">
        <f>assumptions!$B16</f>
        <v>18000</v>
      </c>
      <c r="K21" s="10">
        <f>assumptions!$B16</f>
        <v>18000</v>
      </c>
      <c r="L21" s="10">
        <f>assumptions!$B16</f>
        <v>18000</v>
      </c>
      <c r="M21" s="10">
        <f>assumptions!$B16</f>
        <v>18000</v>
      </c>
      <c r="N21" s="10">
        <f>assumptions!$B16</f>
        <v>18000</v>
      </c>
      <c r="O21" s="10">
        <f>assumptions!$B16</f>
        <v>18000</v>
      </c>
      <c r="P21" s="10">
        <f>assumptions!$B16</f>
        <v>18000</v>
      </c>
      <c r="Q21" s="10">
        <f>assumptions!$B16</f>
        <v>18000</v>
      </c>
      <c r="R21" s="10">
        <f>assumptions!$B16</f>
        <v>18000</v>
      </c>
      <c r="S21" s="10">
        <f>assumptions!$B16</f>
        <v>18000</v>
      </c>
      <c r="T21" s="10">
        <f>assumptions!$B16</f>
        <v>18000</v>
      </c>
      <c r="U21" s="10">
        <f>assumptions!$B16</f>
        <v>18000</v>
      </c>
      <c r="V21" s="10">
        <f>assumptions!$B16</f>
        <v>18000</v>
      </c>
      <c r="W21" s="10">
        <f>assumptions!$B16</f>
        <v>18000</v>
      </c>
      <c r="X21" s="10">
        <f>assumptions!$B16</f>
        <v>18000</v>
      </c>
      <c r="Y21" s="10">
        <f>assumptions!$B16</f>
        <v>18000</v>
      </c>
    </row>
    <row r="22">
      <c r="A22" s="7"/>
    </row>
    <row r="23">
      <c r="A23" s="7" t="s">
        <v>111</v>
      </c>
      <c r="B23" s="13">
        <f>depriciation!B16</f>
        <v>3233.333333</v>
      </c>
      <c r="C23" s="13">
        <f>depriciation!C16</f>
        <v>3466.666667</v>
      </c>
      <c r="D23" s="13">
        <f>depriciation!D16</f>
        <v>6800</v>
      </c>
      <c r="E23" s="13">
        <f>depriciation!E16</f>
        <v>6800</v>
      </c>
      <c r="F23" s="13">
        <f>depriciation!F16</f>
        <v>6800</v>
      </c>
      <c r="G23" s="13">
        <f>depriciation!G16</f>
        <v>28858.82353</v>
      </c>
      <c r="H23" s="13">
        <f>depriciation!H16</f>
        <v>28858.82353</v>
      </c>
      <c r="I23" s="13">
        <f>depriciation!I16</f>
        <v>28858.82353</v>
      </c>
      <c r="J23" s="13">
        <f>depriciation!J16</f>
        <v>28858.82353</v>
      </c>
      <c r="K23" s="13">
        <f>depriciation!K16</f>
        <v>28858.82353</v>
      </c>
      <c r="L23" s="13">
        <f>depriciation!L16</f>
        <v>28858.82353</v>
      </c>
      <c r="M23" s="13">
        <f>depriciation!M16</f>
        <v>28858.82353</v>
      </c>
      <c r="N23" s="13">
        <f>depriciation!N16</f>
        <v>28858.82353</v>
      </c>
      <c r="O23" s="13">
        <f>depriciation!O16</f>
        <v>28858.82353</v>
      </c>
      <c r="P23" s="13">
        <f>depriciation!P16</f>
        <v>27055.4902</v>
      </c>
      <c r="Q23" s="13">
        <f>depriciation!Q16</f>
        <v>26822.15686</v>
      </c>
      <c r="R23" s="13">
        <f>depriciation!R16</f>
        <v>26588.82353</v>
      </c>
      <c r="S23" s="13">
        <f>depriciation!S16</f>
        <v>33672.15686</v>
      </c>
      <c r="T23" s="13">
        <f>depriciation!T16</f>
        <v>33672.15686</v>
      </c>
      <c r="U23" s="13">
        <f>depriciation!U16</f>
        <v>33672.15686</v>
      </c>
      <c r="V23" s="13">
        <f>depriciation!V16</f>
        <v>30672.15686</v>
      </c>
      <c r="W23" s="13">
        <f>depriciation!W16</f>
        <v>30672.15686</v>
      </c>
      <c r="X23" s="13">
        <f>depriciation!X16</f>
        <v>8613.333333</v>
      </c>
      <c r="Y23" s="13">
        <f>depriciation!Y16</f>
        <v>8613.333333</v>
      </c>
    </row>
    <row r="25">
      <c r="A25" s="7" t="s">
        <v>112</v>
      </c>
      <c r="B25" s="13">
        <f t="shared" ref="B25:Y25" si="3">B16+B19+B20+B23+B21</f>
        <v>32271233.33</v>
      </c>
      <c r="C25" s="13">
        <f t="shared" si="3"/>
        <v>32271466.67</v>
      </c>
      <c r="D25" s="13">
        <f t="shared" si="3"/>
        <v>32274800</v>
      </c>
      <c r="E25" s="13">
        <f t="shared" si="3"/>
        <v>32274800</v>
      </c>
      <c r="F25" s="13">
        <f t="shared" si="3"/>
        <v>32274800</v>
      </c>
      <c r="G25" s="13">
        <f t="shared" si="3"/>
        <v>32296858.82</v>
      </c>
      <c r="H25" s="13">
        <f t="shared" si="3"/>
        <v>32296858.82</v>
      </c>
      <c r="I25" s="13">
        <f t="shared" si="3"/>
        <v>32296858.82</v>
      </c>
      <c r="J25" s="13">
        <f t="shared" si="3"/>
        <v>32296858.82</v>
      </c>
      <c r="K25" s="13">
        <f t="shared" si="3"/>
        <v>32296858.82</v>
      </c>
      <c r="L25" s="13">
        <f t="shared" si="3"/>
        <v>32296858.82</v>
      </c>
      <c r="M25" s="13">
        <f t="shared" si="3"/>
        <v>32296858.82</v>
      </c>
      <c r="N25" s="13">
        <f t="shared" si="3"/>
        <v>32296858.82</v>
      </c>
      <c r="O25" s="13">
        <f t="shared" si="3"/>
        <v>32296858.82</v>
      </c>
      <c r="P25" s="13">
        <f t="shared" si="3"/>
        <v>32295055.49</v>
      </c>
      <c r="Q25" s="13">
        <f t="shared" si="3"/>
        <v>32294822.16</v>
      </c>
      <c r="R25" s="13">
        <f t="shared" si="3"/>
        <v>32294588.82</v>
      </c>
      <c r="S25" s="13">
        <f t="shared" si="3"/>
        <v>32301672.16</v>
      </c>
      <c r="T25" s="13">
        <f t="shared" si="3"/>
        <v>32301672.16</v>
      </c>
      <c r="U25" s="13">
        <f t="shared" si="3"/>
        <v>32301672.16</v>
      </c>
      <c r="V25" s="13">
        <f t="shared" si="3"/>
        <v>32298672.16</v>
      </c>
      <c r="W25" s="13">
        <f t="shared" si="3"/>
        <v>32298672.16</v>
      </c>
      <c r="X25" s="13">
        <f t="shared" si="3"/>
        <v>32276613.33</v>
      </c>
      <c r="Y25" s="13">
        <f t="shared" si="3"/>
        <v>32276613.33</v>
      </c>
    </row>
    <row r="27">
      <c r="A27" s="7" t="s">
        <v>113</v>
      </c>
      <c r="B27" s="13">
        <f t="shared" ref="B27:Y27" si="4">B8-B25</f>
        <v>7078766.667</v>
      </c>
      <c r="C27" s="13">
        <f t="shared" si="4"/>
        <v>7078533.333</v>
      </c>
      <c r="D27" s="13">
        <f t="shared" si="4"/>
        <v>7075200</v>
      </c>
      <c r="E27" s="13">
        <f t="shared" si="4"/>
        <v>7075200</v>
      </c>
      <c r="F27" s="13">
        <f t="shared" si="4"/>
        <v>7075200</v>
      </c>
      <c r="G27" s="13">
        <f t="shared" si="4"/>
        <v>7053141.176</v>
      </c>
      <c r="H27" s="13">
        <f t="shared" si="4"/>
        <v>7053141.176</v>
      </c>
      <c r="I27" s="15">
        <f t="shared" si="4"/>
        <v>7053141.176</v>
      </c>
      <c r="J27" s="15">
        <f t="shared" si="4"/>
        <v>7053141.176</v>
      </c>
      <c r="K27" s="15">
        <f t="shared" si="4"/>
        <v>7053141.176</v>
      </c>
      <c r="L27" s="15">
        <f t="shared" si="4"/>
        <v>7053141.176</v>
      </c>
      <c r="M27" s="15">
        <f t="shared" si="4"/>
        <v>7053141.176</v>
      </c>
      <c r="N27" s="15">
        <f t="shared" si="4"/>
        <v>7053141.176</v>
      </c>
      <c r="O27" s="15">
        <f t="shared" si="4"/>
        <v>7053141.176</v>
      </c>
      <c r="P27" s="15">
        <f t="shared" si="4"/>
        <v>7054944.51</v>
      </c>
      <c r="Q27" s="15">
        <f t="shared" si="4"/>
        <v>7055177.843</v>
      </c>
      <c r="R27" s="15">
        <f t="shared" si="4"/>
        <v>7055411.176</v>
      </c>
      <c r="S27" s="15">
        <f t="shared" si="4"/>
        <v>7048327.843</v>
      </c>
      <c r="T27" s="15">
        <f t="shared" si="4"/>
        <v>7048327.843</v>
      </c>
      <c r="U27" s="15">
        <f t="shared" si="4"/>
        <v>7048327.843</v>
      </c>
      <c r="V27" s="15">
        <f t="shared" si="4"/>
        <v>7051327.843</v>
      </c>
      <c r="W27" s="15">
        <f t="shared" si="4"/>
        <v>7051327.843</v>
      </c>
      <c r="X27" s="15">
        <f t="shared" si="4"/>
        <v>7073386.667</v>
      </c>
      <c r="Y27" s="15">
        <f t="shared" si="4"/>
        <v>7073386.667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38"/>
    <col customWidth="1" min="3" max="37" width="6.13"/>
  </cols>
  <sheetData>
    <row r="1">
      <c r="B1" s="11" t="s">
        <v>64</v>
      </c>
      <c r="C1" s="11" t="s">
        <v>65</v>
      </c>
      <c r="D1" s="11" t="s">
        <v>66</v>
      </c>
      <c r="E1" s="11" t="s">
        <v>67</v>
      </c>
      <c r="F1" s="11" t="s">
        <v>68</v>
      </c>
      <c r="G1" s="11" t="s">
        <v>69</v>
      </c>
      <c r="H1" s="11" t="s">
        <v>70</v>
      </c>
      <c r="I1" s="11" t="s">
        <v>71</v>
      </c>
      <c r="J1" s="11" t="s">
        <v>72</v>
      </c>
      <c r="K1" s="11" t="s">
        <v>73</v>
      </c>
      <c r="L1" s="11" t="s">
        <v>74</v>
      </c>
      <c r="M1" s="11" t="s">
        <v>75</v>
      </c>
      <c r="N1" s="11" t="s">
        <v>76</v>
      </c>
      <c r="O1" s="11" t="s">
        <v>77</v>
      </c>
      <c r="P1" s="11" t="s">
        <v>78</v>
      </c>
      <c r="Q1" s="11" t="s">
        <v>79</v>
      </c>
      <c r="R1" s="11" t="s">
        <v>80</v>
      </c>
      <c r="S1" s="11" t="s">
        <v>81</v>
      </c>
      <c r="T1" s="11" t="s">
        <v>82</v>
      </c>
      <c r="U1" s="11" t="s">
        <v>83</v>
      </c>
      <c r="V1" s="11" t="s">
        <v>84</v>
      </c>
      <c r="W1" s="11" t="s">
        <v>85</v>
      </c>
      <c r="X1" s="11" t="s">
        <v>86</v>
      </c>
      <c r="Y1" s="11" t="s">
        <v>87</v>
      </c>
      <c r="Z1" s="11" t="s">
        <v>93</v>
      </c>
      <c r="AA1" s="11" t="s">
        <v>94</v>
      </c>
      <c r="AB1" s="11" t="s">
        <v>95</v>
      </c>
      <c r="AC1" s="11" t="s">
        <v>96</v>
      </c>
      <c r="AD1" s="11" t="s">
        <v>97</v>
      </c>
      <c r="AE1" s="11" t="s">
        <v>98</v>
      </c>
      <c r="AF1" s="11" t="s">
        <v>99</v>
      </c>
      <c r="AG1" s="11" t="s">
        <v>100</v>
      </c>
      <c r="AH1" s="11" t="s">
        <v>101</v>
      </c>
      <c r="AI1" s="11" t="s">
        <v>102</v>
      </c>
      <c r="AJ1" s="11" t="s">
        <v>103</v>
      </c>
      <c r="AK1" s="11" t="s">
        <v>104</v>
      </c>
    </row>
    <row r="2">
      <c r="A2" s="7" t="s">
        <v>114</v>
      </c>
    </row>
    <row r="3">
      <c r="A3" s="7" t="s">
        <v>18</v>
      </c>
      <c r="B3" s="10">
        <f>'cals 1'!B3*assumptions!$C2</f>
        <v>10000000</v>
      </c>
      <c r="C3" s="10">
        <f>'cals 1'!C3*assumptions!$C$2</f>
        <v>10000000</v>
      </c>
      <c r="D3" s="10">
        <f>'cals 1'!D3*assumptions!$C$2</f>
        <v>10000000</v>
      </c>
      <c r="E3" s="10">
        <f>'cals 1'!E3*assumptions!$C$2</f>
        <v>10000000</v>
      </c>
      <c r="F3" s="10">
        <f>'cals 1'!F3*assumptions!$C$2</f>
        <v>10000000</v>
      </c>
      <c r="G3" s="10">
        <f>'cals 1'!G3*assumptions!$C$2</f>
        <v>10000000</v>
      </c>
      <c r="H3" s="10">
        <f>'cals 1'!H3*assumptions!$C$2</f>
        <v>10000000</v>
      </c>
      <c r="I3" s="10">
        <f>'cals 1'!I3*assumptions!$C$2</f>
        <v>10000000</v>
      </c>
      <c r="J3" s="10">
        <f>'cals 1'!J3*assumptions!$C$2</f>
        <v>10000000</v>
      </c>
      <c r="K3" s="10">
        <f>'cals 1'!K3*assumptions!$C$2</f>
        <v>10000000</v>
      </c>
      <c r="L3" s="10">
        <f>'cals 1'!L3*assumptions!$C$2</f>
        <v>10000000</v>
      </c>
      <c r="M3" s="10">
        <f>'cals 1'!M3*assumptions!$C$2</f>
        <v>10000000</v>
      </c>
      <c r="N3" s="10">
        <f>'cals 1'!N3*assumptions!$C$2</f>
        <v>10000000</v>
      </c>
      <c r="O3" s="10">
        <f>'cals 1'!O3*assumptions!$C$2</f>
        <v>10000000</v>
      </c>
      <c r="P3" s="10">
        <f>'cals 1'!P3*assumptions!$C$2</f>
        <v>10000000</v>
      </c>
      <c r="Q3" s="10">
        <f>'cals 1'!Q3*assumptions!$C$2</f>
        <v>10000000</v>
      </c>
      <c r="R3" s="10">
        <f>'cals 1'!R3*assumptions!$C$2</f>
        <v>10000000</v>
      </c>
      <c r="S3" s="10">
        <f>'cals 1'!S3*assumptions!$C$2</f>
        <v>10000000</v>
      </c>
      <c r="T3" s="10">
        <f>'cals 1'!T3*assumptions!$C$2</f>
        <v>10000000</v>
      </c>
      <c r="U3" s="10">
        <f>'cals 1'!U3*assumptions!$C$2</f>
        <v>10000000</v>
      </c>
      <c r="V3" s="10">
        <f>'cals 1'!V3*assumptions!$C$2</f>
        <v>10000000</v>
      </c>
      <c r="W3" s="10">
        <f>'cals 1'!W3*assumptions!$C$2</f>
        <v>10000000</v>
      </c>
      <c r="X3" s="10">
        <f>'cals 1'!X3*assumptions!$C$2</f>
        <v>10000000</v>
      </c>
      <c r="Y3" s="10">
        <f>'cals 1'!Y3*assumptions!$C$2</f>
        <v>10000000</v>
      </c>
    </row>
    <row r="4">
      <c r="A4" s="7" t="s">
        <v>20</v>
      </c>
      <c r="B4" s="10">
        <f>'cals 1'!B4*assumptions!$C3</f>
        <v>10000000</v>
      </c>
      <c r="C4" s="10">
        <f>'cals 1'!C4*assumptions!$C3</f>
        <v>10000000</v>
      </c>
      <c r="D4" s="10">
        <f>'cals 1'!D4*assumptions!$C3</f>
        <v>10000000</v>
      </c>
      <c r="E4" s="10">
        <f>'cals 1'!E4*assumptions!$C3</f>
        <v>10000000</v>
      </c>
      <c r="F4" s="10">
        <f>'cals 1'!F4*assumptions!$C3</f>
        <v>10000000</v>
      </c>
      <c r="G4" s="10">
        <f>'cals 1'!G4*assumptions!$C3</f>
        <v>10000000</v>
      </c>
      <c r="H4" s="10">
        <f>'cals 1'!H4*assumptions!$C3</f>
        <v>10000000</v>
      </c>
      <c r="I4" s="10">
        <f>'cals 1'!I4*assumptions!$C3</f>
        <v>10000000</v>
      </c>
      <c r="J4" s="10">
        <f>'cals 1'!J4*assumptions!$C3</f>
        <v>10000000</v>
      </c>
      <c r="K4" s="10">
        <f>'cals 1'!K4*assumptions!$C3</f>
        <v>10000000</v>
      </c>
      <c r="L4" s="10">
        <f>'cals 1'!L4*assumptions!$C3</f>
        <v>10000000</v>
      </c>
      <c r="M4" s="10">
        <f>'cals 1'!M4*assumptions!$C3</f>
        <v>10000000</v>
      </c>
      <c r="N4" s="10">
        <f>'cals 1'!N4*assumptions!$C3</f>
        <v>10000000</v>
      </c>
      <c r="O4" s="10">
        <f>'cals 1'!O4*assumptions!$C3</f>
        <v>10000000</v>
      </c>
      <c r="P4" s="10">
        <f>'cals 1'!P4*assumptions!$C3</f>
        <v>10000000</v>
      </c>
      <c r="Q4" s="10">
        <f>'cals 1'!Q4*assumptions!$C3</f>
        <v>10000000</v>
      </c>
      <c r="R4" s="10">
        <f>'cals 1'!R4*assumptions!$C3</f>
        <v>10000000</v>
      </c>
      <c r="S4" s="10">
        <f>'cals 1'!S4*assumptions!$C3</f>
        <v>10000000</v>
      </c>
      <c r="T4" s="10">
        <f>'cals 1'!T4*assumptions!$C3</f>
        <v>10000000</v>
      </c>
      <c r="U4" s="10">
        <f>'cals 1'!U4*assumptions!$C3</f>
        <v>10000000</v>
      </c>
      <c r="V4" s="10">
        <f>'cals 1'!V4*assumptions!$C3</f>
        <v>10000000</v>
      </c>
      <c r="W4" s="10">
        <f>'cals 1'!W4*assumptions!$C3</f>
        <v>10000000</v>
      </c>
      <c r="X4" s="10">
        <f>'cals 1'!X4*assumptions!$C3</f>
        <v>10000000</v>
      </c>
      <c r="Y4" s="10">
        <f>'cals 1'!Y4*assumptions!$C3</f>
        <v>10000000</v>
      </c>
    </row>
    <row r="5">
      <c r="A5" s="7" t="s">
        <v>21</v>
      </c>
      <c r="B5" s="10">
        <f>'cals 1'!B5*assumptions!$C4</f>
        <v>5250000</v>
      </c>
      <c r="C5" s="10">
        <f>'cals 1'!C5*assumptions!$C4</f>
        <v>5250000</v>
      </c>
      <c r="D5" s="10">
        <f>'cals 1'!D5*assumptions!$C4</f>
        <v>5250000</v>
      </c>
      <c r="E5" s="10">
        <f>'cals 1'!E5*assumptions!$C4</f>
        <v>5250000</v>
      </c>
      <c r="F5" s="10">
        <f>'cals 1'!F5*assumptions!$C4</f>
        <v>5250000</v>
      </c>
      <c r="G5" s="10">
        <f>'cals 1'!G5*assumptions!$C4</f>
        <v>5250000</v>
      </c>
      <c r="H5" s="10">
        <f>'cals 1'!H5*assumptions!$C4</f>
        <v>5250000</v>
      </c>
      <c r="I5" s="10">
        <f>'cals 1'!I5*assumptions!$C4</f>
        <v>5250000</v>
      </c>
      <c r="J5" s="10">
        <f>'cals 1'!J5*assumptions!$C4</f>
        <v>5250000</v>
      </c>
      <c r="K5" s="10">
        <f>'cals 1'!K5*assumptions!$C4</f>
        <v>5250000</v>
      </c>
      <c r="L5" s="10">
        <f>'cals 1'!L5*assumptions!$C4</f>
        <v>5250000</v>
      </c>
      <c r="M5" s="10">
        <f>'cals 1'!M5*assumptions!$C4</f>
        <v>5250000</v>
      </c>
      <c r="N5" s="10">
        <f>'cals 1'!N5*assumptions!$C4</f>
        <v>5250000</v>
      </c>
      <c r="O5" s="10">
        <f>'cals 1'!O5*assumptions!$C4</f>
        <v>5250000</v>
      </c>
      <c r="P5" s="10">
        <f>'cals 1'!P5*assumptions!$C4</f>
        <v>5250000</v>
      </c>
      <c r="Q5" s="10">
        <f>'cals 1'!Q5*assumptions!$C4</f>
        <v>5250000</v>
      </c>
      <c r="R5" s="10">
        <f>'cals 1'!R5*assumptions!$C4</f>
        <v>5250000</v>
      </c>
      <c r="S5" s="10">
        <f>'cals 1'!S5*assumptions!$C4</f>
        <v>5250000</v>
      </c>
      <c r="T5" s="10">
        <f>'cals 1'!T5*assumptions!$C4</f>
        <v>5250000</v>
      </c>
      <c r="U5" s="10">
        <f>'cals 1'!U5*assumptions!$C4</f>
        <v>5250000</v>
      </c>
      <c r="V5" s="10">
        <f>'cals 1'!V5*assumptions!$C4</f>
        <v>5250000</v>
      </c>
      <c r="W5" s="10">
        <f>'cals 1'!W5*assumptions!$C4</f>
        <v>5250000</v>
      </c>
      <c r="X5" s="10">
        <f>'cals 1'!X5*assumptions!$C4</f>
        <v>5250000</v>
      </c>
      <c r="Y5" s="10">
        <f>'cals 1'!Y5*assumptions!$C4</f>
        <v>5250000</v>
      </c>
    </row>
    <row r="6">
      <c r="A6" s="7" t="s">
        <v>22</v>
      </c>
      <c r="B6" s="10">
        <f>'cals 1'!B6*assumptions!$C5</f>
        <v>9900000</v>
      </c>
      <c r="C6" s="10">
        <f>'cals 1'!C6*assumptions!$C5</f>
        <v>9900000</v>
      </c>
      <c r="D6" s="10">
        <f>'cals 1'!D6*assumptions!$C5</f>
        <v>9900000</v>
      </c>
      <c r="E6" s="10">
        <f>'cals 1'!E6*assumptions!$C5</f>
        <v>9900000</v>
      </c>
      <c r="F6" s="10">
        <f>'cals 1'!F6*assumptions!$C5</f>
        <v>9900000</v>
      </c>
      <c r="G6" s="10">
        <f>'cals 1'!G6*assumptions!$C5</f>
        <v>9900000</v>
      </c>
      <c r="H6" s="10">
        <f>'cals 1'!H6*assumptions!$C5</f>
        <v>9900000</v>
      </c>
      <c r="I6" s="10">
        <f>'cals 1'!I6*assumptions!$C5</f>
        <v>9900000</v>
      </c>
      <c r="J6" s="10">
        <f>'cals 1'!J6*assumptions!$C5</f>
        <v>9900000</v>
      </c>
      <c r="K6" s="10">
        <f>'cals 1'!K6*assumptions!$C5</f>
        <v>9900000</v>
      </c>
      <c r="L6" s="10">
        <f>'cals 1'!L6*assumptions!$C5</f>
        <v>9900000</v>
      </c>
      <c r="M6" s="10">
        <f>'cals 1'!M6*assumptions!$C5</f>
        <v>9900000</v>
      </c>
      <c r="N6" s="10">
        <f>'cals 1'!N6*assumptions!$C5</f>
        <v>9900000</v>
      </c>
      <c r="O6" s="10">
        <f>'cals 1'!O6*assumptions!$C5</f>
        <v>9900000</v>
      </c>
      <c r="P6" s="10">
        <f>'cals 1'!P6*assumptions!$C5</f>
        <v>9900000</v>
      </c>
      <c r="Q6" s="10">
        <f>'cals 1'!Q6*assumptions!$C5</f>
        <v>9900000</v>
      </c>
      <c r="R6" s="10">
        <f>'cals 1'!R6*assumptions!$C5</f>
        <v>9900000</v>
      </c>
      <c r="S6" s="10">
        <f>'cals 1'!S6*assumptions!$C5</f>
        <v>9900000</v>
      </c>
      <c r="T6" s="10">
        <f>'cals 1'!T6*assumptions!$C5</f>
        <v>9900000</v>
      </c>
      <c r="U6" s="10">
        <f>'cals 1'!U6*assumptions!$C5</f>
        <v>9900000</v>
      </c>
      <c r="V6" s="10">
        <f>'cals 1'!V6*assumptions!$C5</f>
        <v>9900000</v>
      </c>
      <c r="W6" s="10">
        <f>'cals 1'!W6*assumptions!$C5</f>
        <v>9900000</v>
      </c>
      <c r="X6" s="10">
        <f>'cals 1'!X6*assumptions!$C5</f>
        <v>9900000</v>
      </c>
      <c r="Y6" s="10">
        <f>'cals 1'!Y6*assumptions!$C5</f>
        <v>9900000</v>
      </c>
    </row>
    <row r="8">
      <c r="A8" s="7" t="s">
        <v>89</v>
      </c>
      <c r="B8" s="10">
        <f t="shared" ref="B8:Y8" si="1">SUM(B3:B6)</f>
        <v>35150000</v>
      </c>
      <c r="C8" s="10">
        <f t="shared" si="1"/>
        <v>35150000</v>
      </c>
      <c r="D8" s="10">
        <f t="shared" si="1"/>
        <v>35150000</v>
      </c>
      <c r="E8" s="10">
        <f t="shared" si="1"/>
        <v>35150000</v>
      </c>
      <c r="F8" s="10">
        <f t="shared" si="1"/>
        <v>35150000</v>
      </c>
      <c r="G8" s="10">
        <f t="shared" si="1"/>
        <v>35150000</v>
      </c>
      <c r="H8" s="10">
        <f t="shared" si="1"/>
        <v>35150000</v>
      </c>
      <c r="I8" s="10">
        <f t="shared" si="1"/>
        <v>35150000</v>
      </c>
      <c r="J8" s="10">
        <f t="shared" si="1"/>
        <v>35150000</v>
      </c>
      <c r="K8" s="10">
        <f t="shared" si="1"/>
        <v>35150000</v>
      </c>
      <c r="L8" s="10">
        <f t="shared" si="1"/>
        <v>35150000</v>
      </c>
      <c r="M8" s="10">
        <f t="shared" si="1"/>
        <v>35150000</v>
      </c>
      <c r="N8" s="10">
        <f t="shared" si="1"/>
        <v>35150000</v>
      </c>
      <c r="O8" s="10">
        <f t="shared" si="1"/>
        <v>35150000</v>
      </c>
      <c r="P8" s="10">
        <f t="shared" si="1"/>
        <v>35150000</v>
      </c>
      <c r="Q8" s="10">
        <f t="shared" si="1"/>
        <v>35150000</v>
      </c>
      <c r="R8" s="10">
        <f t="shared" si="1"/>
        <v>35150000</v>
      </c>
      <c r="S8" s="10">
        <f t="shared" si="1"/>
        <v>35150000</v>
      </c>
      <c r="T8" s="10">
        <f t="shared" si="1"/>
        <v>35150000</v>
      </c>
      <c r="U8" s="10">
        <f t="shared" si="1"/>
        <v>35150000</v>
      </c>
      <c r="V8" s="10">
        <f t="shared" si="1"/>
        <v>35150000</v>
      </c>
      <c r="W8" s="10">
        <f t="shared" si="1"/>
        <v>35150000</v>
      </c>
      <c r="X8" s="10">
        <f t="shared" si="1"/>
        <v>35150000</v>
      </c>
      <c r="Y8" s="10">
        <f t="shared" si="1"/>
        <v>35150000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37" width="6.0"/>
  </cols>
  <sheetData>
    <row r="1">
      <c r="B1" s="11" t="s">
        <v>64</v>
      </c>
      <c r="C1" s="11" t="s">
        <v>65</v>
      </c>
      <c r="D1" s="11" t="s">
        <v>66</v>
      </c>
      <c r="E1" s="11" t="s">
        <v>67</v>
      </c>
      <c r="F1" s="11" t="s">
        <v>68</v>
      </c>
      <c r="G1" s="11" t="s">
        <v>69</v>
      </c>
      <c r="H1" s="11" t="s">
        <v>70</v>
      </c>
      <c r="I1" s="11" t="s">
        <v>71</v>
      </c>
      <c r="J1" s="11" t="s">
        <v>72</v>
      </c>
      <c r="K1" s="11" t="s">
        <v>73</v>
      </c>
      <c r="L1" s="11" t="s">
        <v>74</v>
      </c>
      <c r="M1" s="11" t="s">
        <v>75</v>
      </c>
      <c r="N1" s="11" t="s">
        <v>76</v>
      </c>
      <c r="O1" s="11" t="s">
        <v>77</v>
      </c>
      <c r="P1" s="11" t="s">
        <v>78</v>
      </c>
      <c r="Q1" s="11" t="s">
        <v>79</v>
      </c>
      <c r="R1" s="11" t="s">
        <v>80</v>
      </c>
      <c r="S1" s="11" t="s">
        <v>81</v>
      </c>
      <c r="T1" s="11" t="s">
        <v>82</v>
      </c>
      <c r="U1" s="11" t="s">
        <v>83</v>
      </c>
      <c r="V1" s="11" t="s">
        <v>84</v>
      </c>
      <c r="W1" s="11" t="s">
        <v>85</v>
      </c>
      <c r="X1" s="11" t="s">
        <v>86</v>
      </c>
      <c r="Y1" s="11" t="s">
        <v>87</v>
      </c>
      <c r="Z1" s="11" t="s">
        <v>93</v>
      </c>
      <c r="AA1" s="11" t="s">
        <v>94</v>
      </c>
      <c r="AB1" s="11" t="s">
        <v>95</v>
      </c>
      <c r="AC1" s="11" t="s">
        <v>96</v>
      </c>
      <c r="AD1" s="11" t="s">
        <v>97</v>
      </c>
      <c r="AE1" s="11" t="s">
        <v>98</v>
      </c>
      <c r="AF1" s="11" t="s">
        <v>99</v>
      </c>
      <c r="AG1" s="11" t="s">
        <v>100</v>
      </c>
      <c r="AH1" s="11" t="s">
        <v>101</v>
      </c>
      <c r="AI1" s="11" t="s">
        <v>102</v>
      </c>
      <c r="AJ1" s="11" t="s">
        <v>103</v>
      </c>
      <c r="AK1" s="11" t="s">
        <v>104</v>
      </c>
    </row>
    <row r="2">
      <c r="A2" s="7" t="s">
        <v>115</v>
      </c>
    </row>
    <row r="3">
      <c r="A3" s="7" t="s">
        <v>18</v>
      </c>
      <c r="B3" s="7">
        <v>0.0</v>
      </c>
      <c r="C3" s="10">
        <f t="shared" ref="C3:Y3" si="1">B15</f>
        <v>25</v>
      </c>
      <c r="D3" s="10">
        <f t="shared" si="1"/>
        <v>50</v>
      </c>
      <c r="E3" s="10">
        <f t="shared" si="1"/>
        <v>75</v>
      </c>
      <c r="F3" s="10">
        <f t="shared" si="1"/>
        <v>100</v>
      </c>
      <c r="G3" s="10">
        <f t="shared" si="1"/>
        <v>125</v>
      </c>
      <c r="H3" s="10">
        <f t="shared" si="1"/>
        <v>150</v>
      </c>
      <c r="I3" s="10">
        <f t="shared" si="1"/>
        <v>175</v>
      </c>
      <c r="J3" s="10">
        <f t="shared" si="1"/>
        <v>200</v>
      </c>
      <c r="K3" s="10">
        <f t="shared" si="1"/>
        <v>225</v>
      </c>
      <c r="L3" s="10">
        <f t="shared" si="1"/>
        <v>250</v>
      </c>
      <c r="M3" s="10">
        <f t="shared" si="1"/>
        <v>275</v>
      </c>
      <c r="N3" s="10">
        <f t="shared" si="1"/>
        <v>300</v>
      </c>
      <c r="O3" s="10">
        <f t="shared" si="1"/>
        <v>325</v>
      </c>
      <c r="P3" s="10">
        <f t="shared" si="1"/>
        <v>350</v>
      </c>
      <c r="Q3" s="10">
        <f t="shared" si="1"/>
        <v>375</v>
      </c>
      <c r="R3" s="10">
        <f t="shared" si="1"/>
        <v>400</v>
      </c>
      <c r="S3" s="10">
        <f t="shared" si="1"/>
        <v>425</v>
      </c>
      <c r="T3" s="10">
        <f t="shared" si="1"/>
        <v>450</v>
      </c>
      <c r="U3" s="10">
        <f t="shared" si="1"/>
        <v>475</v>
      </c>
      <c r="V3" s="10">
        <f t="shared" si="1"/>
        <v>500</v>
      </c>
      <c r="W3" s="10">
        <f t="shared" si="1"/>
        <v>525</v>
      </c>
      <c r="X3" s="10">
        <f t="shared" si="1"/>
        <v>550</v>
      </c>
      <c r="Y3" s="10">
        <f t="shared" si="1"/>
        <v>575</v>
      </c>
    </row>
    <row r="4">
      <c r="A4" s="7" t="s">
        <v>20</v>
      </c>
      <c r="B4" s="7">
        <v>0.0</v>
      </c>
      <c r="C4" s="10">
        <f t="shared" ref="C4:Y4" si="2">B16</f>
        <v>50</v>
      </c>
      <c r="D4" s="10">
        <f t="shared" si="2"/>
        <v>100</v>
      </c>
      <c r="E4" s="10">
        <f t="shared" si="2"/>
        <v>150</v>
      </c>
      <c r="F4" s="10">
        <f t="shared" si="2"/>
        <v>200</v>
      </c>
      <c r="G4" s="10">
        <f t="shared" si="2"/>
        <v>250</v>
      </c>
      <c r="H4" s="10">
        <f t="shared" si="2"/>
        <v>300</v>
      </c>
      <c r="I4" s="10">
        <f t="shared" si="2"/>
        <v>350</v>
      </c>
      <c r="J4" s="10">
        <f t="shared" si="2"/>
        <v>400</v>
      </c>
      <c r="K4" s="10">
        <f t="shared" si="2"/>
        <v>450</v>
      </c>
      <c r="L4" s="10">
        <f t="shared" si="2"/>
        <v>500</v>
      </c>
      <c r="M4" s="10">
        <f t="shared" si="2"/>
        <v>550</v>
      </c>
      <c r="N4" s="10">
        <f t="shared" si="2"/>
        <v>600</v>
      </c>
      <c r="O4" s="10">
        <f t="shared" si="2"/>
        <v>650</v>
      </c>
      <c r="P4" s="10">
        <f t="shared" si="2"/>
        <v>700</v>
      </c>
      <c r="Q4" s="10">
        <f t="shared" si="2"/>
        <v>750</v>
      </c>
      <c r="R4" s="10">
        <f t="shared" si="2"/>
        <v>800</v>
      </c>
      <c r="S4" s="10">
        <f t="shared" si="2"/>
        <v>850</v>
      </c>
      <c r="T4" s="10">
        <f t="shared" si="2"/>
        <v>900</v>
      </c>
      <c r="U4" s="10">
        <f t="shared" si="2"/>
        <v>950</v>
      </c>
      <c r="V4" s="10">
        <f t="shared" si="2"/>
        <v>1000</v>
      </c>
      <c r="W4" s="10">
        <f t="shared" si="2"/>
        <v>1050</v>
      </c>
      <c r="X4" s="10">
        <f t="shared" si="2"/>
        <v>1100</v>
      </c>
      <c r="Y4" s="10">
        <f t="shared" si="2"/>
        <v>1150</v>
      </c>
    </row>
    <row r="5">
      <c r="A5" s="7" t="s">
        <v>21</v>
      </c>
      <c r="B5" s="7">
        <v>0.0</v>
      </c>
      <c r="C5" s="10">
        <f t="shared" ref="C5:Y5" si="3">B17</f>
        <v>50</v>
      </c>
      <c r="D5" s="10">
        <f t="shared" si="3"/>
        <v>100</v>
      </c>
      <c r="E5" s="10">
        <f t="shared" si="3"/>
        <v>150</v>
      </c>
      <c r="F5" s="10">
        <f t="shared" si="3"/>
        <v>200</v>
      </c>
      <c r="G5" s="10">
        <f t="shared" si="3"/>
        <v>250</v>
      </c>
      <c r="H5" s="10">
        <f t="shared" si="3"/>
        <v>300</v>
      </c>
      <c r="I5" s="10">
        <f t="shared" si="3"/>
        <v>350</v>
      </c>
      <c r="J5" s="10">
        <f t="shared" si="3"/>
        <v>400</v>
      </c>
      <c r="K5" s="10">
        <f t="shared" si="3"/>
        <v>450</v>
      </c>
      <c r="L5" s="10">
        <f t="shared" si="3"/>
        <v>500</v>
      </c>
      <c r="M5" s="10">
        <f t="shared" si="3"/>
        <v>550</v>
      </c>
      <c r="N5" s="10">
        <f t="shared" si="3"/>
        <v>600</v>
      </c>
      <c r="O5" s="10">
        <f t="shared" si="3"/>
        <v>650</v>
      </c>
      <c r="P5" s="10">
        <f t="shared" si="3"/>
        <v>700</v>
      </c>
      <c r="Q5" s="10">
        <f t="shared" si="3"/>
        <v>750</v>
      </c>
      <c r="R5" s="10">
        <f t="shared" si="3"/>
        <v>800</v>
      </c>
      <c r="S5" s="10">
        <f t="shared" si="3"/>
        <v>850</v>
      </c>
      <c r="T5" s="10">
        <f t="shared" si="3"/>
        <v>900</v>
      </c>
      <c r="U5" s="10">
        <f t="shared" si="3"/>
        <v>950</v>
      </c>
      <c r="V5" s="10">
        <f t="shared" si="3"/>
        <v>1000</v>
      </c>
      <c r="W5" s="10">
        <f t="shared" si="3"/>
        <v>1050</v>
      </c>
      <c r="X5" s="10">
        <f t="shared" si="3"/>
        <v>1100</v>
      </c>
      <c r="Y5" s="10">
        <f t="shared" si="3"/>
        <v>1150</v>
      </c>
    </row>
    <row r="6">
      <c r="A6" s="7" t="s">
        <v>22</v>
      </c>
      <c r="B6" s="7">
        <v>0.0</v>
      </c>
      <c r="C6" s="10">
        <f t="shared" ref="C6:Y6" si="4">B18</f>
        <v>25</v>
      </c>
      <c r="D6" s="10">
        <f t="shared" si="4"/>
        <v>50</v>
      </c>
      <c r="E6" s="10">
        <f t="shared" si="4"/>
        <v>75</v>
      </c>
      <c r="F6" s="10">
        <f t="shared" si="4"/>
        <v>100</v>
      </c>
      <c r="G6" s="10">
        <f t="shared" si="4"/>
        <v>125</v>
      </c>
      <c r="H6" s="10">
        <f t="shared" si="4"/>
        <v>150</v>
      </c>
      <c r="I6" s="10">
        <f t="shared" si="4"/>
        <v>175</v>
      </c>
      <c r="J6" s="10">
        <f t="shared" si="4"/>
        <v>200</v>
      </c>
      <c r="K6" s="10">
        <f t="shared" si="4"/>
        <v>225</v>
      </c>
      <c r="L6" s="10">
        <f t="shared" si="4"/>
        <v>250</v>
      </c>
      <c r="M6" s="10">
        <f t="shared" si="4"/>
        <v>275</v>
      </c>
      <c r="N6" s="10">
        <f t="shared" si="4"/>
        <v>300</v>
      </c>
      <c r="O6" s="10">
        <f t="shared" si="4"/>
        <v>325</v>
      </c>
      <c r="P6" s="10">
        <f t="shared" si="4"/>
        <v>350</v>
      </c>
      <c r="Q6" s="10">
        <f t="shared" si="4"/>
        <v>375</v>
      </c>
      <c r="R6" s="10">
        <f t="shared" si="4"/>
        <v>400</v>
      </c>
      <c r="S6" s="10">
        <f t="shared" si="4"/>
        <v>425</v>
      </c>
      <c r="T6" s="10">
        <f t="shared" si="4"/>
        <v>450</v>
      </c>
      <c r="U6" s="10">
        <f t="shared" si="4"/>
        <v>475</v>
      </c>
      <c r="V6" s="10">
        <f t="shared" si="4"/>
        <v>500</v>
      </c>
      <c r="W6" s="10">
        <f t="shared" si="4"/>
        <v>525</v>
      </c>
      <c r="X6" s="10">
        <f t="shared" si="4"/>
        <v>550</v>
      </c>
      <c r="Y6" s="10">
        <f t="shared" si="4"/>
        <v>575</v>
      </c>
    </row>
    <row r="8">
      <c r="A8" s="7" t="s">
        <v>116</v>
      </c>
    </row>
    <row r="9">
      <c r="A9" s="7" t="s">
        <v>18</v>
      </c>
      <c r="B9" s="10">
        <f>'cals 1'!B3-'cals 1'!B9</f>
        <v>25</v>
      </c>
      <c r="C9" s="10">
        <f>'cals 1'!C3-'cals 1'!C9</f>
        <v>25</v>
      </c>
      <c r="D9" s="10">
        <f>'cals 1'!D3-'cals 1'!D9</f>
        <v>25</v>
      </c>
      <c r="E9" s="10">
        <f>'cals 1'!E3-'cals 1'!E9</f>
        <v>25</v>
      </c>
      <c r="F9" s="10">
        <f>'cals 1'!F3-'cals 1'!F9</f>
        <v>25</v>
      </c>
      <c r="G9" s="10">
        <f>'cals 1'!G3-'cals 1'!G9</f>
        <v>25</v>
      </c>
      <c r="H9" s="10">
        <f>'cals 1'!H3-'cals 1'!H9</f>
        <v>25</v>
      </c>
      <c r="I9" s="10">
        <f>'cals 1'!I3-'cals 1'!I9</f>
        <v>25</v>
      </c>
      <c r="J9" s="10">
        <f>'cals 1'!J3-'cals 1'!J9</f>
        <v>25</v>
      </c>
      <c r="K9" s="10">
        <f>'cals 1'!K3-'cals 1'!K9</f>
        <v>25</v>
      </c>
      <c r="L9" s="10">
        <f>'cals 1'!L3-'cals 1'!L9</f>
        <v>25</v>
      </c>
      <c r="M9" s="10">
        <f>'cals 1'!M3-'cals 1'!M9</f>
        <v>25</v>
      </c>
      <c r="N9" s="10">
        <f>'cals 1'!N3-'cals 1'!N9</f>
        <v>25</v>
      </c>
      <c r="O9" s="10">
        <f>'cals 1'!O3-'cals 1'!O9</f>
        <v>25</v>
      </c>
      <c r="P9" s="10">
        <f>'cals 1'!P3-'cals 1'!P9</f>
        <v>25</v>
      </c>
      <c r="Q9" s="10">
        <f>'cals 1'!Q3-'cals 1'!Q9</f>
        <v>25</v>
      </c>
      <c r="R9" s="10">
        <f>'cals 1'!R3-'cals 1'!R9</f>
        <v>25</v>
      </c>
      <c r="S9" s="10">
        <f>'cals 1'!S3-'cals 1'!S9</f>
        <v>25</v>
      </c>
      <c r="T9" s="10">
        <f>'cals 1'!T3-'cals 1'!T9</f>
        <v>25</v>
      </c>
      <c r="U9" s="10">
        <f>'cals 1'!U3-'cals 1'!U9</f>
        <v>25</v>
      </c>
      <c r="V9" s="10">
        <f>'cals 1'!V3-'cals 1'!V9</f>
        <v>25</v>
      </c>
      <c r="W9" s="10">
        <f>'cals 1'!W3-'cals 1'!W9</f>
        <v>25</v>
      </c>
      <c r="X9" s="10">
        <f>'cals 1'!X3-'cals 1'!X9</f>
        <v>25</v>
      </c>
      <c r="Y9" s="10">
        <f>'cals 1'!Y3-'cals 1'!Y9</f>
        <v>25</v>
      </c>
    </row>
    <row r="10">
      <c r="A10" s="7" t="s">
        <v>20</v>
      </c>
      <c r="B10" s="10">
        <f>'cals 1'!B4-'cals 1'!B10</f>
        <v>50</v>
      </c>
      <c r="C10" s="10">
        <f>'cals 1'!C4-'cals 1'!C10</f>
        <v>50</v>
      </c>
      <c r="D10" s="10">
        <f>'cals 1'!D4-'cals 1'!D10</f>
        <v>50</v>
      </c>
      <c r="E10" s="10">
        <f>'cals 1'!E4-'cals 1'!E10</f>
        <v>50</v>
      </c>
      <c r="F10" s="10">
        <f>'cals 1'!F4-'cals 1'!F10</f>
        <v>50</v>
      </c>
      <c r="G10" s="10">
        <f>'cals 1'!G4-'cals 1'!G10</f>
        <v>50</v>
      </c>
      <c r="H10" s="10">
        <f>'cals 1'!H4-'cals 1'!H10</f>
        <v>50</v>
      </c>
      <c r="I10" s="10">
        <f>'cals 1'!I4-'cals 1'!I10</f>
        <v>50</v>
      </c>
      <c r="J10" s="10">
        <f>'cals 1'!J4-'cals 1'!J10</f>
        <v>50</v>
      </c>
      <c r="K10" s="10">
        <f>'cals 1'!K4-'cals 1'!K10</f>
        <v>50</v>
      </c>
      <c r="L10" s="10">
        <f>'cals 1'!L4-'cals 1'!L10</f>
        <v>50</v>
      </c>
      <c r="M10" s="10">
        <f>'cals 1'!M4-'cals 1'!M10</f>
        <v>50</v>
      </c>
      <c r="N10" s="10">
        <f>'cals 1'!N4-'cals 1'!N10</f>
        <v>50</v>
      </c>
      <c r="O10" s="10">
        <f>'cals 1'!O4-'cals 1'!O10</f>
        <v>50</v>
      </c>
      <c r="P10" s="10">
        <f>'cals 1'!P4-'cals 1'!P10</f>
        <v>50</v>
      </c>
      <c r="Q10" s="10">
        <f>'cals 1'!Q4-'cals 1'!Q10</f>
        <v>50</v>
      </c>
      <c r="R10" s="10">
        <f>'cals 1'!R4-'cals 1'!R10</f>
        <v>50</v>
      </c>
      <c r="S10" s="10">
        <f>'cals 1'!S4-'cals 1'!S10</f>
        <v>50</v>
      </c>
      <c r="T10" s="10">
        <f>'cals 1'!T4-'cals 1'!T10</f>
        <v>50</v>
      </c>
      <c r="U10" s="10">
        <f>'cals 1'!U4-'cals 1'!U10</f>
        <v>50</v>
      </c>
      <c r="V10" s="10">
        <f>'cals 1'!V4-'cals 1'!V10</f>
        <v>50</v>
      </c>
      <c r="W10" s="10">
        <f>'cals 1'!W4-'cals 1'!W10</f>
        <v>50</v>
      </c>
      <c r="X10" s="10">
        <f>'cals 1'!X4-'cals 1'!X10</f>
        <v>50</v>
      </c>
      <c r="Y10" s="10">
        <f>'cals 1'!Y4-'cals 1'!Y10</f>
        <v>50</v>
      </c>
    </row>
    <row r="11">
      <c r="A11" s="7" t="s">
        <v>21</v>
      </c>
      <c r="B11" s="10">
        <f>'cals 1'!B5-'cals 1'!B11</f>
        <v>50</v>
      </c>
      <c r="C11" s="10">
        <f>'cals 1'!C5-'cals 1'!C11</f>
        <v>50</v>
      </c>
      <c r="D11" s="10">
        <f>'cals 1'!D5-'cals 1'!D11</f>
        <v>50</v>
      </c>
      <c r="E11" s="10">
        <f>'cals 1'!E5-'cals 1'!E11</f>
        <v>50</v>
      </c>
      <c r="F11" s="10">
        <f>'cals 1'!F5-'cals 1'!F11</f>
        <v>50</v>
      </c>
      <c r="G11" s="10">
        <f>'cals 1'!G5-'cals 1'!G11</f>
        <v>50</v>
      </c>
      <c r="H11" s="10">
        <f>'cals 1'!H5-'cals 1'!H11</f>
        <v>50</v>
      </c>
      <c r="I11" s="10">
        <f>'cals 1'!I5-'cals 1'!I11</f>
        <v>50</v>
      </c>
      <c r="J11" s="10">
        <f>'cals 1'!J5-'cals 1'!J11</f>
        <v>50</v>
      </c>
      <c r="K11" s="10">
        <f>'cals 1'!K5-'cals 1'!K11</f>
        <v>50</v>
      </c>
      <c r="L11" s="10">
        <f>'cals 1'!L5-'cals 1'!L11</f>
        <v>50</v>
      </c>
      <c r="M11" s="10">
        <f>'cals 1'!M5-'cals 1'!M11</f>
        <v>50</v>
      </c>
      <c r="N11" s="10">
        <f>'cals 1'!N5-'cals 1'!N11</f>
        <v>50</v>
      </c>
      <c r="O11" s="10">
        <f>'cals 1'!O5-'cals 1'!O11</f>
        <v>50</v>
      </c>
      <c r="P11" s="10">
        <f>'cals 1'!P5-'cals 1'!P11</f>
        <v>50</v>
      </c>
      <c r="Q11" s="10">
        <f>'cals 1'!Q5-'cals 1'!Q11</f>
        <v>50</v>
      </c>
      <c r="R11" s="10">
        <f>'cals 1'!R5-'cals 1'!R11</f>
        <v>50</v>
      </c>
      <c r="S11" s="10">
        <f>'cals 1'!S5-'cals 1'!S11</f>
        <v>50</v>
      </c>
      <c r="T11" s="10">
        <f>'cals 1'!T5-'cals 1'!T11</f>
        <v>50</v>
      </c>
      <c r="U11" s="10">
        <f>'cals 1'!U5-'cals 1'!U11</f>
        <v>50</v>
      </c>
      <c r="V11" s="10">
        <f>'cals 1'!V5-'cals 1'!V11</f>
        <v>50</v>
      </c>
      <c r="W11" s="10">
        <f>'cals 1'!W5-'cals 1'!W11</f>
        <v>50</v>
      </c>
      <c r="X11" s="10">
        <f>'cals 1'!X5-'cals 1'!X11</f>
        <v>50</v>
      </c>
      <c r="Y11" s="10">
        <f>'cals 1'!Y5-'cals 1'!Y11</f>
        <v>50</v>
      </c>
    </row>
    <row r="12">
      <c r="A12" s="7" t="s">
        <v>22</v>
      </c>
      <c r="B12" s="10">
        <f>'cals 1'!B6-'cals 1'!B12</f>
        <v>25</v>
      </c>
      <c r="C12" s="10">
        <f>'cals 1'!C6-'cals 1'!C12</f>
        <v>25</v>
      </c>
      <c r="D12" s="10">
        <f>'cals 1'!D6-'cals 1'!D12</f>
        <v>25</v>
      </c>
      <c r="E12" s="10">
        <f>'cals 1'!E6-'cals 1'!E12</f>
        <v>25</v>
      </c>
      <c r="F12" s="10">
        <f>'cals 1'!F6-'cals 1'!F12</f>
        <v>25</v>
      </c>
      <c r="G12" s="10">
        <f>'cals 1'!G6-'cals 1'!G12</f>
        <v>25</v>
      </c>
      <c r="H12" s="10">
        <f>'cals 1'!H6-'cals 1'!H12</f>
        <v>25</v>
      </c>
      <c r="I12" s="10">
        <f>'cals 1'!I6-'cals 1'!I12</f>
        <v>25</v>
      </c>
      <c r="J12" s="10">
        <f>'cals 1'!J6-'cals 1'!J12</f>
        <v>25</v>
      </c>
      <c r="K12" s="10">
        <f>'cals 1'!K6-'cals 1'!K12</f>
        <v>25</v>
      </c>
      <c r="L12" s="10">
        <f>'cals 1'!L6-'cals 1'!L12</f>
        <v>25</v>
      </c>
      <c r="M12" s="10">
        <f>'cals 1'!M6-'cals 1'!M12</f>
        <v>25</v>
      </c>
      <c r="N12" s="10">
        <f>'cals 1'!N6-'cals 1'!N12</f>
        <v>25</v>
      </c>
      <c r="O12" s="10">
        <f>'cals 1'!O6-'cals 1'!O12</f>
        <v>25</v>
      </c>
      <c r="P12" s="10">
        <f>'cals 1'!P6-'cals 1'!P12</f>
        <v>25</v>
      </c>
      <c r="Q12" s="10">
        <f>'cals 1'!Q6-'cals 1'!Q12</f>
        <v>25</v>
      </c>
      <c r="R12" s="10">
        <f>'cals 1'!R6-'cals 1'!R12</f>
        <v>25</v>
      </c>
      <c r="S12" s="10">
        <f>'cals 1'!S6-'cals 1'!S12</f>
        <v>25</v>
      </c>
      <c r="T12" s="10">
        <f>'cals 1'!T6-'cals 1'!T12</f>
        <v>25</v>
      </c>
      <c r="U12" s="10">
        <f>'cals 1'!U6-'cals 1'!U12</f>
        <v>25</v>
      </c>
      <c r="V12" s="10">
        <f>'cals 1'!V6-'cals 1'!V12</f>
        <v>25</v>
      </c>
      <c r="W12" s="10">
        <f>'cals 1'!W6-'cals 1'!W12</f>
        <v>25</v>
      </c>
      <c r="X12" s="10">
        <f>'cals 1'!X6-'cals 1'!X12</f>
        <v>25</v>
      </c>
      <c r="Y12" s="10">
        <f>'cals 1'!Y6-'cals 1'!Y12</f>
        <v>25</v>
      </c>
    </row>
    <row r="14">
      <c r="A14" s="7" t="s">
        <v>117</v>
      </c>
    </row>
    <row r="15">
      <c r="A15" s="7" t="s">
        <v>18</v>
      </c>
      <c r="B15" s="10">
        <f t="shared" ref="B15:Y15" si="5">B3+B9</f>
        <v>25</v>
      </c>
      <c r="C15" s="10">
        <f t="shared" si="5"/>
        <v>50</v>
      </c>
      <c r="D15" s="10">
        <f t="shared" si="5"/>
        <v>75</v>
      </c>
      <c r="E15" s="10">
        <f t="shared" si="5"/>
        <v>100</v>
      </c>
      <c r="F15" s="10">
        <f t="shared" si="5"/>
        <v>125</v>
      </c>
      <c r="G15" s="10">
        <f t="shared" si="5"/>
        <v>150</v>
      </c>
      <c r="H15" s="10">
        <f t="shared" si="5"/>
        <v>175</v>
      </c>
      <c r="I15" s="10">
        <f t="shared" si="5"/>
        <v>200</v>
      </c>
      <c r="J15" s="10">
        <f t="shared" si="5"/>
        <v>225</v>
      </c>
      <c r="K15" s="10">
        <f t="shared" si="5"/>
        <v>250</v>
      </c>
      <c r="L15" s="10">
        <f t="shared" si="5"/>
        <v>275</v>
      </c>
      <c r="M15" s="10">
        <f t="shared" si="5"/>
        <v>300</v>
      </c>
      <c r="N15" s="10">
        <f t="shared" si="5"/>
        <v>325</v>
      </c>
      <c r="O15" s="10">
        <f t="shared" si="5"/>
        <v>350</v>
      </c>
      <c r="P15" s="10">
        <f t="shared" si="5"/>
        <v>375</v>
      </c>
      <c r="Q15" s="10">
        <f t="shared" si="5"/>
        <v>400</v>
      </c>
      <c r="R15" s="10">
        <f t="shared" si="5"/>
        <v>425</v>
      </c>
      <c r="S15" s="10">
        <f t="shared" si="5"/>
        <v>450</v>
      </c>
      <c r="T15" s="10">
        <f t="shared" si="5"/>
        <v>475</v>
      </c>
      <c r="U15" s="10">
        <f t="shared" si="5"/>
        <v>500</v>
      </c>
      <c r="V15" s="10">
        <f t="shared" si="5"/>
        <v>525</v>
      </c>
      <c r="W15" s="10">
        <f t="shared" si="5"/>
        <v>550</v>
      </c>
      <c r="X15" s="10">
        <f t="shared" si="5"/>
        <v>575</v>
      </c>
      <c r="Y15" s="10">
        <f t="shared" si="5"/>
        <v>600</v>
      </c>
    </row>
    <row r="16">
      <c r="A16" s="7" t="s">
        <v>20</v>
      </c>
      <c r="B16" s="10">
        <f t="shared" ref="B16:Y16" si="6">B4+B10</f>
        <v>50</v>
      </c>
      <c r="C16" s="10">
        <f t="shared" si="6"/>
        <v>100</v>
      </c>
      <c r="D16" s="10">
        <f t="shared" si="6"/>
        <v>150</v>
      </c>
      <c r="E16" s="10">
        <f t="shared" si="6"/>
        <v>200</v>
      </c>
      <c r="F16" s="10">
        <f t="shared" si="6"/>
        <v>250</v>
      </c>
      <c r="G16" s="10">
        <f t="shared" si="6"/>
        <v>300</v>
      </c>
      <c r="H16" s="10">
        <f t="shared" si="6"/>
        <v>350</v>
      </c>
      <c r="I16" s="10">
        <f t="shared" si="6"/>
        <v>400</v>
      </c>
      <c r="J16" s="10">
        <f t="shared" si="6"/>
        <v>450</v>
      </c>
      <c r="K16" s="10">
        <f t="shared" si="6"/>
        <v>500</v>
      </c>
      <c r="L16" s="10">
        <f t="shared" si="6"/>
        <v>550</v>
      </c>
      <c r="M16" s="10">
        <f t="shared" si="6"/>
        <v>600</v>
      </c>
      <c r="N16" s="10">
        <f t="shared" si="6"/>
        <v>650</v>
      </c>
      <c r="O16" s="10">
        <f t="shared" si="6"/>
        <v>700</v>
      </c>
      <c r="P16" s="10">
        <f t="shared" si="6"/>
        <v>750</v>
      </c>
      <c r="Q16" s="10">
        <f t="shared" si="6"/>
        <v>800</v>
      </c>
      <c r="R16" s="10">
        <f t="shared" si="6"/>
        <v>850</v>
      </c>
      <c r="S16" s="10">
        <f t="shared" si="6"/>
        <v>900</v>
      </c>
      <c r="T16" s="10">
        <f t="shared" si="6"/>
        <v>950</v>
      </c>
      <c r="U16" s="10">
        <f t="shared" si="6"/>
        <v>1000</v>
      </c>
      <c r="V16" s="10">
        <f t="shared" si="6"/>
        <v>1050</v>
      </c>
      <c r="W16" s="10">
        <f t="shared" si="6"/>
        <v>1100</v>
      </c>
      <c r="X16" s="10">
        <f t="shared" si="6"/>
        <v>1150</v>
      </c>
      <c r="Y16" s="10">
        <f t="shared" si="6"/>
        <v>1200</v>
      </c>
    </row>
    <row r="17">
      <c r="A17" s="7" t="s">
        <v>21</v>
      </c>
      <c r="B17" s="10">
        <f t="shared" ref="B17:Y17" si="7">B5+B11</f>
        <v>50</v>
      </c>
      <c r="C17" s="10">
        <f t="shared" si="7"/>
        <v>100</v>
      </c>
      <c r="D17" s="10">
        <f t="shared" si="7"/>
        <v>150</v>
      </c>
      <c r="E17" s="10">
        <f t="shared" si="7"/>
        <v>200</v>
      </c>
      <c r="F17" s="10">
        <f t="shared" si="7"/>
        <v>250</v>
      </c>
      <c r="G17" s="10">
        <f t="shared" si="7"/>
        <v>300</v>
      </c>
      <c r="H17" s="10">
        <f t="shared" si="7"/>
        <v>350</v>
      </c>
      <c r="I17" s="10">
        <f t="shared" si="7"/>
        <v>400</v>
      </c>
      <c r="J17" s="10">
        <f t="shared" si="7"/>
        <v>450</v>
      </c>
      <c r="K17" s="10">
        <f t="shared" si="7"/>
        <v>500</v>
      </c>
      <c r="L17" s="10">
        <f t="shared" si="7"/>
        <v>550</v>
      </c>
      <c r="M17" s="10">
        <f t="shared" si="7"/>
        <v>600</v>
      </c>
      <c r="N17" s="10">
        <f t="shared" si="7"/>
        <v>650</v>
      </c>
      <c r="O17" s="10">
        <f t="shared" si="7"/>
        <v>700</v>
      </c>
      <c r="P17" s="10">
        <f t="shared" si="7"/>
        <v>750</v>
      </c>
      <c r="Q17" s="10">
        <f t="shared" si="7"/>
        <v>800</v>
      </c>
      <c r="R17" s="10">
        <f t="shared" si="7"/>
        <v>850</v>
      </c>
      <c r="S17" s="10">
        <f t="shared" si="7"/>
        <v>900</v>
      </c>
      <c r="T17" s="10">
        <f t="shared" si="7"/>
        <v>950</v>
      </c>
      <c r="U17" s="10">
        <f t="shared" si="7"/>
        <v>1000</v>
      </c>
      <c r="V17" s="10">
        <f t="shared" si="7"/>
        <v>1050</v>
      </c>
      <c r="W17" s="10">
        <f t="shared" si="7"/>
        <v>1100</v>
      </c>
      <c r="X17" s="10">
        <f t="shared" si="7"/>
        <v>1150</v>
      </c>
      <c r="Y17" s="10">
        <f t="shared" si="7"/>
        <v>1200</v>
      </c>
    </row>
    <row r="18">
      <c r="A18" s="7" t="s">
        <v>22</v>
      </c>
      <c r="B18" s="10">
        <f t="shared" ref="B18:Y18" si="8">B6+B12</f>
        <v>25</v>
      </c>
      <c r="C18" s="10">
        <f t="shared" si="8"/>
        <v>50</v>
      </c>
      <c r="D18" s="10">
        <f t="shared" si="8"/>
        <v>75</v>
      </c>
      <c r="E18" s="10">
        <f t="shared" si="8"/>
        <v>100</v>
      </c>
      <c r="F18" s="10">
        <f t="shared" si="8"/>
        <v>125</v>
      </c>
      <c r="G18" s="10">
        <f t="shared" si="8"/>
        <v>150</v>
      </c>
      <c r="H18" s="10">
        <f t="shared" si="8"/>
        <v>175</v>
      </c>
      <c r="I18" s="10">
        <f t="shared" si="8"/>
        <v>200</v>
      </c>
      <c r="J18" s="10">
        <f t="shared" si="8"/>
        <v>225</v>
      </c>
      <c r="K18" s="10">
        <f t="shared" si="8"/>
        <v>250</v>
      </c>
      <c r="L18" s="10">
        <f t="shared" si="8"/>
        <v>275</v>
      </c>
      <c r="M18" s="10">
        <f t="shared" si="8"/>
        <v>300</v>
      </c>
      <c r="N18" s="10">
        <f t="shared" si="8"/>
        <v>325</v>
      </c>
      <c r="O18" s="10">
        <f t="shared" si="8"/>
        <v>350</v>
      </c>
      <c r="P18" s="10">
        <f t="shared" si="8"/>
        <v>375</v>
      </c>
      <c r="Q18" s="10">
        <f t="shared" si="8"/>
        <v>400</v>
      </c>
      <c r="R18" s="10">
        <f t="shared" si="8"/>
        <v>425</v>
      </c>
      <c r="S18" s="10">
        <f t="shared" si="8"/>
        <v>450</v>
      </c>
      <c r="T18" s="10">
        <f t="shared" si="8"/>
        <v>475</v>
      </c>
      <c r="U18" s="10">
        <f t="shared" si="8"/>
        <v>500</v>
      </c>
      <c r="V18" s="10">
        <f t="shared" si="8"/>
        <v>525</v>
      </c>
      <c r="W18" s="10">
        <f t="shared" si="8"/>
        <v>550</v>
      </c>
      <c r="X18" s="10">
        <f t="shared" si="8"/>
        <v>575</v>
      </c>
      <c r="Y18" s="10">
        <f t="shared" si="8"/>
        <v>600</v>
      </c>
    </row>
    <row r="21">
      <c r="A21" s="7" t="s">
        <v>118</v>
      </c>
    </row>
    <row r="22">
      <c r="A22" s="7" t="s">
        <v>18</v>
      </c>
      <c r="B22" s="10">
        <f>B15*assumptions!$C2</f>
        <v>625000</v>
      </c>
      <c r="C22" s="10">
        <f>C15*assumptions!$C2</f>
        <v>1250000</v>
      </c>
      <c r="D22" s="10">
        <f>D15*assumptions!$C2</f>
        <v>1875000</v>
      </c>
      <c r="E22" s="10">
        <f>E15*assumptions!$C2</f>
        <v>2500000</v>
      </c>
      <c r="F22" s="10">
        <f>F15*assumptions!$C2</f>
        <v>3125000</v>
      </c>
      <c r="G22" s="10">
        <f>G15*assumptions!$C2</f>
        <v>3750000</v>
      </c>
      <c r="H22" s="10">
        <f>H15*assumptions!$C2</f>
        <v>4375000</v>
      </c>
      <c r="I22" s="10">
        <f>I15*assumptions!$C2</f>
        <v>5000000</v>
      </c>
      <c r="J22" s="10">
        <f>J15*assumptions!$C2</f>
        <v>5625000</v>
      </c>
      <c r="K22" s="10">
        <f>K15*assumptions!$C2</f>
        <v>6250000</v>
      </c>
      <c r="L22" s="10">
        <f>L15*assumptions!$C2</f>
        <v>6875000</v>
      </c>
      <c r="M22" s="10">
        <f>M15*assumptions!$C2</f>
        <v>7500000</v>
      </c>
      <c r="N22" s="10">
        <f>N15*assumptions!$C2</f>
        <v>8125000</v>
      </c>
      <c r="O22" s="10">
        <f>O15*assumptions!$C2</f>
        <v>8750000</v>
      </c>
      <c r="P22" s="10">
        <f>P15*assumptions!$C2</f>
        <v>9375000</v>
      </c>
      <c r="Q22" s="10">
        <f>Q15*assumptions!$C2</f>
        <v>10000000</v>
      </c>
      <c r="R22" s="10">
        <f>R15*assumptions!$C2</f>
        <v>10625000</v>
      </c>
      <c r="S22" s="10">
        <f>S15*assumptions!$C2</f>
        <v>11250000</v>
      </c>
      <c r="T22" s="10">
        <f>T15*assumptions!$C2</f>
        <v>11875000</v>
      </c>
      <c r="U22" s="10">
        <f>U15*assumptions!$C2</f>
        <v>12500000</v>
      </c>
      <c r="V22" s="10">
        <f>V15*assumptions!$C2</f>
        <v>13125000</v>
      </c>
      <c r="W22" s="10">
        <f>W15*assumptions!$C2</f>
        <v>13750000</v>
      </c>
      <c r="X22" s="10">
        <f>X15*assumptions!$C2</f>
        <v>14375000</v>
      </c>
      <c r="Y22" s="10">
        <f>Y15*assumptions!$C2</f>
        <v>15000000</v>
      </c>
    </row>
    <row r="23">
      <c r="A23" s="7" t="s">
        <v>20</v>
      </c>
      <c r="B23" s="10">
        <f>B16*assumptions!$C3</f>
        <v>1000000</v>
      </c>
      <c r="C23" s="10">
        <f>C16*assumptions!$C3</f>
        <v>2000000</v>
      </c>
      <c r="D23" s="10">
        <f>D16*assumptions!$C3</f>
        <v>3000000</v>
      </c>
      <c r="E23" s="10">
        <f>E16*assumptions!$C3</f>
        <v>4000000</v>
      </c>
      <c r="F23" s="10">
        <f>F16*assumptions!$C3</f>
        <v>5000000</v>
      </c>
      <c r="G23" s="10">
        <f>G16*assumptions!$C3</f>
        <v>6000000</v>
      </c>
      <c r="H23" s="10">
        <f>H16*assumptions!$C3</f>
        <v>7000000</v>
      </c>
      <c r="I23" s="10">
        <f>I16*assumptions!$C3</f>
        <v>8000000</v>
      </c>
      <c r="J23" s="10">
        <f>J16*assumptions!$C3</f>
        <v>9000000</v>
      </c>
      <c r="K23" s="10">
        <f>K16*assumptions!$C3</f>
        <v>10000000</v>
      </c>
      <c r="L23" s="10">
        <f>L16*assumptions!$C3</f>
        <v>11000000</v>
      </c>
      <c r="M23" s="10">
        <f>M16*assumptions!$C3</f>
        <v>12000000</v>
      </c>
      <c r="N23" s="10">
        <f>N16*assumptions!$C3</f>
        <v>13000000</v>
      </c>
      <c r="O23" s="10">
        <f>O16*assumptions!$C3</f>
        <v>14000000</v>
      </c>
      <c r="P23" s="10">
        <f>P16*assumptions!$C3</f>
        <v>15000000</v>
      </c>
      <c r="Q23" s="10">
        <f>Q16*assumptions!$C3</f>
        <v>16000000</v>
      </c>
      <c r="R23" s="10">
        <f>R16*assumptions!$C3</f>
        <v>17000000</v>
      </c>
      <c r="S23" s="10">
        <f>S16*assumptions!$C3</f>
        <v>18000000</v>
      </c>
      <c r="T23" s="10">
        <f>T16*assumptions!$C3</f>
        <v>19000000</v>
      </c>
      <c r="U23" s="10">
        <f>U16*assumptions!$C3</f>
        <v>20000000</v>
      </c>
      <c r="V23" s="10">
        <f>V16*assumptions!$C3</f>
        <v>21000000</v>
      </c>
      <c r="W23" s="10">
        <f>W16*assumptions!$C3</f>
        <v>22000000</v>
      </c>
      <c r="X23" s="10">
        <f>X16*assumptions!$C3</f>
        <v>23000000</v>
      </c>
      <c r="Y23" s="10">
        <f>Y16*assumptions!$C3</f>
        <v>24000000</v>
      </c>
    </row>
    <row r="24">
      <c r="A24" s="7" t="s">
        <v>21</v>
      </c>
      <c r="B24" s="10">
        <f>B17*assumptions!$C4</f>
        <v>750000</v>
      </c>
      <c r="C24" s="10">
        <f>C17*assumptions!$C4</f>
        <v>1500000</v>
      </c>
      <c r="D24" s="10">
        <f>D17*assumptions!$C4</f>
        <v>2250000</v>
      </c>
      <c r="E24" s="10">
        <f>E17*assumptions!$C4</f>
        <v>3000000</v>
      </c>
      <c r="F24" s="10">
        <f>F17*assumptions!$C4</f>
        <v>3750000</v>
      </c>
      <c r="G24" s="10">
        <f>G17*assumptions!$C4</f>
        <v>4500000</v>
      </c>
      <c r="H24" s="10">
        <f>H17*assumptions!$C4</f>
        <v>5250000</v>
      </c>
      <c r="I24" s="10">
        <f>I17*assumptions!$C4</f>
        <v>6000000</v>
      </c>
      <c r="J24" s="10">
        <f>J17*assumptions!$C4</f>
        <v>6750000</v>
      </c>
      <c r="K24" s="10">
        <f>K17*assumptions!$C4</f>
        <v>7500000</v>
      </c>
      <c r="L24" s="10">
        <f>L17*assumptions!$C4</f>
        <v>8250000</v>
      </c>
      <c r="M24" s="10">
        <f>M17*assumptions!$C4</f>
        <v>9000000</v>
      </c>
      <c r="N24" s="10">
        <f>N17*assumptions!$C4</f>
        <v>9750000</v>
      </c>
      <c r="O24" s="10">
        <f>O17*assumptions!$C4</f>
        <v>10500000</v>
      </c>
      <c r="P24" s="10">
        <f>P17*assumptions!$C4</f>
        <v>11250000</v>
      </c>
      <c r="Q24" s="10">
        <f>Q17*assumptions!$C4</f>
        <v>12000000</v>
      </c>
      <c r="R24" s="10">
        <f>R17*assumptions!$C4</f>
        <v>12750000</v>
      </c>
      <c r="S24" s="10">
        <f>S17*assumptions!$C4</f>
        <v>13500000</v>
      </c>
      <c r="T24" s="10">
        <f>T17*assumptions!$C4</f>
        <v>14250000</v>
      </c>
      <c r="U24" s="10">
        <f>U17*assumptions!$C4</f>
        <v>15000000</v>
      </c>
      <c r="V24" s="10">
        <f>V17*assumptions!$C4</f>
        <v>15750000</v>
      </c>
      <c r="W24" s="10">
        <f>W17*assumptions!$C4</f>
        <v>16500000</v>
      </c>
      <c r="X24" s="10">
        <f>X17*assumptions!$C4</f>
        <v>17250000</v>
      </c>
      <c r="Y24" s="10">
        <f>Y17*assumptions!$C4</f>
        <v>18000000</v>
      </c>
    </row>
    <row r="25">
      <c r="A25" s="7" t="s">
        <v>22</v>
      </c>
      <c r="B25" s="10">
        <f>B18*assumptions!$C5</f>
        <v>550000</v>
      </c>
      <c r="C25" s="10">
        <f>C18*assumptions!$C5</f>
        <v>1100000</v>
      </c>
      <c r="D25" s="10">
        <f>D18*assumptions!$C5</f>
        <v>1650000</v>
      </c>
      <c r="E25" s="10">
        <f>E18*assumptions!$C5</f>
        <v>2200000</v>
      </c>
      <c r="F25" s="10">
        <f>F18*assumptions!$C5</f>
        <v>2750000</v>
      </c>
      <c r="G25" s="10">
        <f>G18*assumptions!$C5</f>
        <v>3300000</v>
      </c>
      <c r="H25" s="10">
        <f>H18*assumptions!$C5</f>
        <v>3850000</v>
      </c>
      <c r="I25" s="10">
        <f>I18*assumptions!$C5</f>
        <v>4400000</v>
      </c>
      <c r="J25" s="10">
        <f>J18*assumptions!$C5</f>
        <v>4950000</v>
      </c>
      <c r="K25" s="10">
        <f>K18*assumptions!$C5</f>
        <v>5500000</v>
      </c>
      <c r="L25" s="10">
        <f>L18*assumptions!$C5</f>
        <v>6050000</v>
      </c>
      <c r="M25" s="10">
        <f>M18*assumptions!$C5</f>
        <v>6600000</v>
      </c>
      <c r="N25" s="10">
        <f>N18*assumptions!$C5</f>
        <v>7150000</v>
      </c>
      <c r="O25" s="10">
        <f>O18*assumptions!$C5</f>
        <v>7700000</v>
      </c>
      <c r="P25" s="10">
        <f>P18*assumptions!$C5</f>
        <v>8250000</v>
      </c>
      <c r="Q25" s="10">
        <f>Q18*assumptions!$C5</f>
        <v>8800000</v>
      </c>
      <c r="R25" s="10">
        <f>R18*assumptions!$C5</f>
        <v>9350000</v>
      </c>
      <c r="S25" s="10">
        <f>S18*assumptions!$C5</f>
        <v>9900000</v>
      </c>
      <c r="T25" s="10">
        <f>T18*assumptions!$C5</f>
        <v>10450000</v>
      </c>
      <c r="U25" s="10">
        <f>U18*assumptions!$C5</f>
        <v>11000000</v>
      </c>
      <c r="V25" s="10">
        <f>V18*assumptions!$C5</f>
        <v>11550000</v>
      </c>
      <c r="W25" s="10">
        <f>W18*assumptions!$C5</f>
        <v>12100000</v>
      </c>
      <c r="X25" s="10">
        <f>X18*assumptions!$C5</f>
        <v>12650000</v>
      </c>
      <c r="Y25" s="10">
        <f>Y18*assumptions!$C5</f>
        <v>13200000</v>
      </c>
    </row>
    <row r="27">
      <c r="A27" s="7" t="s">
        <v>119</v>
      </c>
      <c r="B27" s="10">
        <f t="shared" ref="B27:Y27" si="9">SUM(B22:B25)</f>
        <v>2925000</v>
      </c>
      <c r="C27" s="10">
        <f t="shared" si="9"/>
        <v>5850000</v>
      </c>
      <c r="D27" s="10">
        <f t="shared" si="9"/>
        <v>8775000</v>
      </c>
      <c r="E27" s="10">
        <f t="shared" si="9"/>
        <v>11700000</v>
      </c>
      <c r="F27" s="10">
        <f t="shared" si="9"/>
        <v>14625000</v>
      </c>
      <c r="G27" s="10">
        <f t="shared" si="9"/>
        <v>17550000</v>
      </c>
      <c r="H27" s="10">
        <f t="shared" si="9"/>
        <v>20475000</v>
      </c>
      <c r="I27" s="10">
        <f t="shared" si="9"/>
        <v>23400000</v>
      </c>
      <c r="J27" s="10">
        <f t="shared" si="9"/>
        <v>26325000</v>
      </c>
      <c r="K27" s="10">
        <f t="shared" si="9"/>
        <v>29250000</v>
      </c>
      <c r="L27" s="10">
        <f t="shared" si="9"/>
        <v>32175000</v>
      </c>
      <c r="M27" s="10">
        <f t="shared" si="9"/>
        <v>35100000</v>
      </c>
      <c r="N27" s="10">
        <f t="shared" si="9"/>
        <v>38025000</v>
      </c>
      <c r="O27" s="10">
        <f t="shared" si="9"/>
        <v>40950000</v>
      </c>
      <c r="P27" s="10">
        <f t="shared" si="9"/>
        <v>43875000</v>
      </c>
      <c r="Q27" s="10">
        <f t="shared" si="9"/>
        <v>46800000</v>
      </c>
      <c r="R27" s="10">
        <f t="shared" si="9"/>
        <v>49725000</v>
      </c>
      <c r="S27" s="10">
        <f t="shared" si="9"/>
        <v>52650000</v>
      </c>
      <c r="T27" s="10">
        <f t="shared" si="9"/>
        <v>55575000</v>
      </c>
      <c r="U27" s="10">
        <f t="shared" si="9"/>
        <v>58500000</v>
      </c>
      <c r="V27" s="10">
        <f t="shared" si="9"/>
        <v>61425000</v>
      </c>
      <c r="W27" s="10">
        <f t="shared" si="9"/>
        <v>64350000</v>
      </c>
      <c r="X27" s="10">
        <f t="shared" si="9"/>
        <v>67275000</v>
      </c>
      <c r="Y27" s="10">
        <f t="shared" si="9"/>
        <v>70200000</v>
      </c>
    </row>
  </sheetData>
  <drawing r:id="rId1"/>
</worksheet>
</file>