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 sheetId="4" r:id="rId7"/>
    <sheet state="visible" name="purchases" sheetId="5" r:id="rId8"/>
    <sheet state="visible" name="cash" sheetId="6" r:id="rId9"/>
    <sheet state="visible" name="balances" sheetId="7" r:id="rId10"/>
  </sheets>
  <definedNames/>
  <calcPr/>
</workbook>
</file>

<file path=xl/sharedStrings.xml><?xml version="1.0" encoding="utf-8"?>
<sst xmlns="http://schemas.openxmlformats.org/spreadsheetml/2006/main" count="215" uniqueCount="77">
  <si>
    <t>Description</t>
  </si>
  <si>
    <t>Srikanta Dosa Shop sells varities of dosa - Masala Dosa, Paneer Dosa and Paneer Masala Dosa. The selling price of 1 Masala dosa is Rs. 45, paneer dosa is Rs. 60 and paneer masala dosa is Rs. 70.</t>
  </si>
  <si>
    <t>In the first month Srikanta Dosa Shop estimates that it will sell 350 masala dosa, 120 paneer dosa, and 80 paneer masala dosa. It estimates that the sale of masala dosa, paneer dosa, and paneer masala dosa will increase by 2%, 2% and 3% every month respectively.</t>
  </si>
  <si>
    <t>In the 3rd month Srikanta Dosa Shop introduces 2 new varieties of dosa - Double Masala Dosa and Double Paneer Dosa which it sells for Rs. 60 and Rs. 80. It estimates that it will sell 90 double masala dosa and 50 double paneer dosa in the first month. After that, it estimates that the sales of double masala dosa and double paneer dosa will grow by 4% and 3% every month respectively.</t>
  </si>
  <si>
    <t>In the 6th month the srikanta dosa shop introduces 3 new varieties of dosa - Butter Paneer Dosa Butter Masala Dosa and Butter Paneer Masala Dosa which it sells for Rs. 60, Rs. 50 and Rs. 90 respectively. It estimates that it will sell 110 butter paneer dosa, 100 butter masala dosa and 50 butter paneer masala dosa in the first month. After that, it estimates that the sales of butter paneer dosa, butter masala dosa and butter paneer masala dosa will grow by 4%, 2% and 1% every month respectively.</t>
  </si>
  <si>
    <t>To make one masala dosa, it requires 1 dosa base, 1 bowl of masala. 
For the paneer dosa, it needs 1 dosa base, 1 bowl of paneer.
For the paneer masala dosa, it needs 1 dosa base, 1 bowl of paneer and 1 bowl of masala.
For the double masala dosa it needs 1 dosa base, and 2 bowls of masala.
For the double paneer dosa it needs 1 dosa base, and 2 bowls of paneer.
For the butter paneer dosa it needs 1 dosa base, 1 cube butter and 1 bowl of paneer.
For the butter masala dosa it needs 1 dosa base, 1 cube butter and 1 bowl of masala.
For the butter paneer masala dosa it needs 1 dosa base, 1 cube butter , 1 bowl of paneer and 1 bowl of masala.</t>
  </si>
  <si>
    <t>It buys these items for every month. The cost of dosa base is Rs. 10, one bowl masala is Rs. 8, 1 cube butter is Rs. 12 and 1 bowl of paneer is Rs. 15.</t>
  </si>
  <si>
    <t>The other cost that Srikanta Dosa Shop has are -</t>
  </si>
  <si>
    <t>Rent - Rs. 5000 per month</t>
  </si>
  <si>
    <t>Gas - Rs.  4000 per month</t>
  </si>
  <si>
    <t>Electricity bill - Rs. 2000 per month</t>
  </si>
  <si>
    <t>Make a model for Srikanta Dosa Shop for 12 months. Assume all sales and purchases are in cash.</t>
  </si>
  <si>
    <t>Unit sales</t>
  </si>
  <si>
    <t>monthly increase</t>
  </si>
  <si>
    <t>selling price</t>
  </si>
  <si>
    <t>masala dosa</t>
  </si>
  <si>
    <t>paneer dosa</t>
  </si>
  <si>
    <t>paneer masala dosa</t>
  </si>
  <si>
    <t>double masala dosa</t>
  </si>
  <si>
    <t>3rd month</t>
  </si>
  <si>
    <t>double paneer dosa</t>
  </si>
  <si>
    <t>butter paneer dosa</t>
  </si>
  <si>
    <t>6th month</t>
  </si>
  <si>
    <t>butter masala dosa</t>
  </si>
  <si>
    <t>butter paneer masala dosa</t>
  </si>
  <si>
    <t>dosa base</t>
  </si>
  <si>
    <t>masala</t>
  </si>
  <si>
    <t>paneer</t>
  </si>
  <si>
    <t>butter</t>
  </si>
  <si>
    <t>cost price</t>
  </si>
  <si>
    <t>other costs</t>
  </si>
  <si>
    <t>rent</t>
  </si>
  <si>
    <t>per month</t>
  </si>
  <si>
    <t>gas</t>
  </si>
  <si>
    <t>electricity</t>
  </si>
  <si>
    <t>M1</t>
  </si>
  <si>
    <t>M2</t>
  </si>
  <si>
    <t>M3</t>
  </si>
  <si>
    <t>M4</t>
  </si>
  <si>
    <t>M5</t>
  </si>
  <si>
    <t>M6</t>
  </si>
  <si>
    <t>M7</t>
  </si>
  <si>
    <t>M8</t>
  </si>
  <si>
    <t>M9</t>
  </si>
  <si>
    <t>M10</t>
  </si>
  <si>
    <t>M11</t>
  </si>
  <si>
    <t>M12</t>
  </si>
  <si>
    <t>sales qty</t>
  </si>
  <si>
    <t>Requirements qty</t>
  </si>
  <si>
    <t>total req in qty</t>
  </si>
  <si>
    <t>sales in rs</t>
  </si>
  <si>
    <t>total sales</t>
  </si>
  <si>
    <t>cost of good sold in rs</t>
  </si>
  <si>
    <t>total cost of good sold in rs</t>
  </si>
  <si>
    <t>other cost</t>
  </si>
  <si>
    <t>total costs</t>
  </si>
  <si>
    <t>Profit</t>
  </si>
  <si>
    <t>purchases in rs</t>
  </si>
  <si>
    <t>total purchases</t>
  </si>
  <si>
    <t>cash inflow</t>
  </si>
  <si>
    <t>cash collected from sales</t>
  </si>
  <si>
    <t>cash outflow</t>
  </si>
  <si>
    <t>cash paid for purchases</t>
  </si>
  <si>
    <t>cash paid for other costs</t>
  </si>
  <si>
    <t>net cash for month</t>
  </si>
  <si>
    <t>cash in hand</t>
  </si>
  <si>
    <t>opening cash</t>
  </si>
  <si>
    <t>closing cash</t>
  </si>
  <si>
    <t>Assets</t>
  </si>
  <si>
    <t>Total assets TA</t>
  </si>
  <si>
    <t>liabilities</t>
  </si>
  <si>
    <t>total liabilities TL</t>
  </si>
  <si>
    <t>difference 1 (TA-TL)</t>
  </si>
  <si>
    <t>opening profit</t>
  </si>
  <si>
    <t>profit for day</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</si>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</sst>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8.0"/>
      <color theme="1"/>
      <name val="Arial"/>
    </font>
    <font>
      <sz val="18.0"/>
      <color theme="1"/>
      <name val="Arial"/>
    </font>
    <font>
      <color theme="1"/>
      <name val="Arial"/>
    </font>
    <font>
      <color theme="1"/>
      <name val="Arial"/>
      <scheme val="minor"/>
    </font>
    <font>
      <b/>
      <color theme="1"/>
      <name val="Arial"/>
      <scheme val="minor"/>
    </font>
    <font>
      <b/>
      <color theme="1"/>
      <name val="Arial"/>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shrinkToFit="0" vertical="bottom" wrapText="1"/>
    </xf>
    <xf borderId="0" fillId="0" fontId="3" numFmtId="0" xfId="0" applyAlignment="1" applyFont="1">
      <alignment vertical="bottom"/>
    </xf>
    <xf borderId="0" fillId="0" fontId="4" numFmtId="0" xfId="0" applyAlignment="1" applyFont="1">
      <alignment readingOrder="0"/>
    </xf>
    <xf borderId="0" fillId="0" fontId="4" numFmtId="9" xfId="0" applyAlignment="1" applyFont="1" applyNumberFormat="1">
      <alignment readingOrder="0"/>
    </xf>
    <xf borderId="0" fillId="2" fontId="4" numFmtId="0" xfId="0" applyAlignment="1" applyFill="1" applyFont="1">
      <alignment readingOrder="0"/>
    </xf>
    <xf borderId="0" fillId="0" fontId="5" numFmtId="0" xfId="0" applyAlignment="1" applyFont="1">
      <alignment readingOrder="0"/>
    </xf>
    <xf borderId="0" fillId="0" fontId="4" numFmtId="0" xfId="0" applyFont="1"/>
    <xf borderId="0" fillId="0" fontId="4" numFmtId="1" xfId="0" applyFont="1" applyNumberFormat="1"/>
    <xf borderId="0" fillId="0" fontId="4" numFmtId="1" xfId="0" applyAlignment="1" applyFont="1" applyNumberFormat="1">
      <alignment readingOrder="0"/>
    </xf>
    <xf borderId="0" fillId="0" fontId="5" numFmtId="0" xfId="0" applyFont="1"/>
    <xf borderId="0" fillId="0" fontId="6" numFmtId="0" xfId="0" applyAlignment="1" applyFont="1">
      <alignment vertical="bottom"/>
    </xf>
    <xf borderId="0" fillId="0" fontId="3" numFmtId="0" xfId="0" applyAlignment="1" applyFont="1">
      <alignment vertical="bottom"/>
    </xf>
    <xf borderId="0" fillId="0" fontId="6" numFmtId="0" xfId="0" applyAlignment="1" applyFont="1">
      <alignment vertical="bottom"/>
    </xf>
    <xf borderId="0" fillId="0" fontId="6" numFmtId="0" xfId="0" applyAlignment="1" applyFont="1">
      <alignment readingOrder="0" vertical="bottom"/>
    </xf>
    <xf borderId="0" fillId="0" fontId="3"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9.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3"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3" t="s">
        <v>5</v>
      </c>
      <c r="B6" s="2"/>
      <c r="C6" s="2"/>
      <c r="D6" s="2"/>
      <c r="E6" s="2"/>
      <c r="F6" s="2"/>
      <c r="G6" s="2"/>
      <c r="H6" s="2"/>
      <c r="I6" s="2"/>
      <c r="J6" s="2"/>
      <c r="K6" s="2"/>
      <c r="L6" s="2"/>
      <c r="M6" s="2"/>
      <c r="N6" s="2"/>
      <c r="O6" s="2"/>
      <c r="P6" s="2"/>
      <c r="Q6" s="2"/>
      <c r="R6" s="2"/>
      <c r="S6" s="2"/>
      <c r="T6" s="2"/>
      <c r="U6" s="2"/>
      <c r="V6" s="2"/>
      <c r="W6" s="2"/>
      <c r="X6" s="2"/>
      <c r="Y6" s="2"/>
      <c r="Z6" s="2"/>
    </row>
    <row r="7">
      <c r="A7" s="3" t="s">
        <v>6</v>
      </c>
      <c r="B7" s="2"/>
      <c r="C7" s="2"/>
      <c r="D7" s="2"/>
      <c r="E7" s="2"/>
      <c r="F7" s="2"/>
      <c r="G7" s="2"/>
      <c r="H7" s="2"/>
      <c r="I7" s="2"/>
      <c r="J7" s="2"/>
      <c r="K7" s="2"/>
      <c r="L7" s="2"/>
      <c r="M7" s="2"/>
      <c r="N7" s="2"/>
      <c r="O7" s="2"/>
      <c r="P7" s="2"/>
      <c r="Q7" s="2"/>
      <c r="R7" s="2"/>
      <c r="S7" s="2"/>
      <c r="T7" s="2"/>
      <c r="U7" s="2"/>
      <c r="V7" s="2"/>
      <c r="W7" s="2"/>
      <c r="X7" s="2"/>
      <c r="Y7" s="2"/>
      <c r="Z7" s="2"/>
    </row>
    <row r="8">
      <c r="A8" s="4" t="s">
        <v>7</v>
      </c>
      <c r="B8" s="2"/>
      <c r="C8" s="2"/>
      <c r="D8" s="2"/>
      <c r="E8" s="2"/>
      <c r="F8" s="2"/>
      <c r="G8" s="2"/>
      <c r="H8" s="2"/>
      <c r="I8" s="2"/>
      <c r="J8" s="2"/>
      <c r="K8" s="2"/>
      <c r="L8" s="2"/>
      <c r="M8" s="2"/>
      <c r="N8" s="2"/>
      <c r="O8" s="2"/>
      <c r="P8" s="2"/>
      <c r="Q8" s="2"/>
      <c r="R8" s="2"/>
      <c r="S8" s="2"/>
      <c r="T8" s="2"/>
      <c r="U8" s="2"/>
      <c r="V8" s="2"/>
      <c r="W8" s="2"/>
      <c r="X8" s="2"/>
      <c r="Y8" s="2"/>
      <c r="Z8" s="2"/>
    </row>
    <row r="9">
      <c r="A9" s="4" t="s">
        <v>8</v>
      </c>
      <c r="B9" s="2"/>
      <c r="C9" s="2"/>
      <c r="D9" s="2"/>
      <c r="E9" s="2"/>
      <c r="F9" s="2"/>
      <c r="G9" s="2"/>
      <c r="H9" s="2"/>
      <c r="I9" s="2"/>
      <c r="J9" s="2"/>
      <c r="K9" s="2"/>
      <c r="L9" s="2"/>
      <c r="M9" s="2"/>
      <c r="N9" s="2"/>
      <c r="O9" s="2"/>
      <c r="P9" s="2"/>
      <c r="Q9" s="2"/>
      <c r="R9" s="2"/>
      <c r="S9" s="2"/>
      <c r="T9" s="2"/>
      <c r="U9" s="2"/>
      <c r="V9" s="2"/>
      <c r="W9" s="2"/>
      <c r="X9" s="2"/>
      <c r="Y9" s="2"/>
      <c r="Z9" s="2"/>
    </row>
    <row r="10">
      <c r="A10" s="4"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5"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6"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7"/>
      <c r="B13" s="2"/>
      <c r="C13" s="2"/>
      <c r="D13" s="2"/>
      <c r="E13" s="2"/>
      <c r="F13" s="2"/>
      <c r="G13" s="2"/>
      <c r="H13" s="2"/>
      <c r="I13" s="2"/>
      <c r="J13" s="2"/>
      <c r="K13" s="2"/>
      <c r="L13" s="2"/>
      <c r="M13" s="2"/>
      <c r="N13" s="2"/>
      <c r="O13" s="2"/>
      <c r="P13" s="2"/>
      <c r="Q13" s="2"/>
      <c r="R13" s="2"/>
      <c r="S13" s="2"/>
      <c r="T13" s="2"/>
      <c r="U13" s="2"/>
      <c r="V13" s="2"/>
      <c r="W13" s="2"/>
      <c r="X13" s="2"/>
      <c r="Y13" s="2"/>
      <c r="Z13" s="2"/>
    </row>
    <row r="14">
      <c r="A14" s="7"/>
      <c r="B14" s="2"/>
      <c r="C14" s="2"/>
      <c r="D14" s="2"/>
      <c r="E14" s="2"/>
      <c r="F14" s="2"/>
      <c r="G14" s="2"/>
      <c r="H14" s="2"/>
      <c r="I14" s="2"/>
      <c r="J14" s="2"/>
      <c r="K14" s="2"/>
      <c r="L14" s="2"/>
      <c r="M14" s="2"/>
      <c r="N14" s="2"/>
      <c r="O14" s="2"/>
      <c r="P14" s="2"/>
      <c r="Q14" s="2"/>
      <c r="R14" s="2"/>
      <c r="S14" s="2"/>
      <c r="T14" s="2"/>
      <c r="U14" s="2"/>
      <c r="V14" s="2"/>
      <c r="W14" s="2"/>
      <c r="X14" s="2"/>
      <c r="Y14" s="2"/>
      <c r="Z14" s="2"/>
    </row>
    <row r="15">
      <c r="A15" s="7"/>
      <c r="B15" s="2"/>
      <c r="C15" s="2"/>
      <c r="D15" s="2"/>
      <c r="E15" s="2"/>
      <c r="F15" s="2"/>
      <c r="G15" s="2"/>
      <c r="H15" s="2"/>
      <c r="I15" s="2"/>
      <c r="J15" s="2"/>
      <c r="K15" s="2"/>
      <c r="L15" s="2"/>
      <c r="M15" s="2"/>
      <c r="N15" s="2"/>
      <c r="O15" s="2"/>
      <c r="P15" s="2"/>
      <c r="Q15" s="2"/>
      <c r="R15" s="2"/>
      <c r="S15" s="2"/>
      <c r="T15" s="2"/>
      <c r="U15" s="2"/>
      <c r="V15" s="2"/>
      <c r="W15" s="2"/>
      <c r="X15" s="2"/>
      <c r="Y15" s="2"/>
      <c r="Z15" s="2"/>
    </row>
    <row r="16">
      <c r="A16" s="7"/>
      <c r="B16" s="2"/>
      <c r="C16" s="2"/>
      <c r="D16" s="2"/>
      <c r="E16" s="2"/>
      <c r="F16" s="2"/>
      <c r="G16" s="2"/>
      <c r="H16" s="2"/>
      <c r="I16" s="2"/>
      <c r="J16" s="2"/>
      <c r="K16" s="2"/>
      <c r="L16" s="2"/>
      <c r="M16" s="2"/>
      <c r="N16" s="2"/>
      <c r="O16" s="2"/>
      <c r="P16" s="2"/>
      <c r="Q16" s="2"/>
      <c r="R16" s="2"/>
      <c r="S16" s="2"/>
      <c r="T16" s="2"/>
      <c r="U16" s="2"/>
      <c r="V16" s="2"/>
      <c r="W16" s="2"/>
      <c r="X16" s="2"/>
      <c r="Y16" s="2"/>
      <c r="Z16" s="2"/>
    </row>
    <row r="17">
      <c r="A17" s="7"/>
      <c r="B17" s="2"/>
      <c r="C17" s="2"/>
      <c r="D17" s="2"/>
      <c r="E17" s="2"/>
      <c r="F17" s="2"/>
      <c r="G17" s="2"/>
      <c r="H17" s="2"/>
      <c r="I17" s="2"/>
      <c r="J17" s="2"/>
      <c r="K17" s="2"/>
      <c r="L17" s="2"/>
      <c r="M17" s="2"/>
      <c r="N17" s="2"/>
      <c r="O17" s="2"/>
      <c r="P17" s="2"/>
      <c r="Q17" s="2"/>
      <c r="R17" s="2"/>
      <c r="S17" s="2"/>
      <c r="T17" s="2"/>
      <c r="U17" s="2"/>
      <c r="V17" s="2"/>
      <c r="W17" s="2"/>
      <c r="X17" s="2"/>
      <c r="Y17" s="2"/>
      <c r="Z17" s="2"/>
    </row>
    <row r="18">
      <c r="A18" s="7"/>
      <c r="B18" s="2"/>
      <c r="C18" s="2"/>
      <c r="D18" s="2"/>
      <c r="E18" s="2"/>
      <c r="F18" s="2"/>
      <c r="G18" s="2"/>
      <c r="H18" s="2"/>
      <c r="I18" s="2"/>
      <c r="J18" s="2"/>
      <c r="K18" s="2"/>
      <c r="L18" s="2"/>
      <c r="M18" s="2"/>
      <c r="N18" s="2"/>
      <c r="O18" s="2"/>
      <c r="P18" s="2"/>
      <c r="Q18" s="2"/>
      <c r="R18" s="2"/>
      <c r="S18" s="2"/>
      <c r="T18" s="2"/>
      <c r="U18" s="2"/>
      <c r="V18" s="2"/>
      <c r="W18" s="2"/>
      <c r="X18" s="2"/>
      <c r="Y18" s="2"/>
      <c r="Z18" s="2"/>
    </row>
    <row r="19">
      <c r="A19" s="7"/>
      <c r="B19" s="2"/>
      <c r="C19" s="2"/>
      <c r="D19" s="2"/>
      <c r="E19" s="2"/>
      <c r="F19" s="2"/>
      <c r="G19" s="2"/>
      <c r="H19" s="2"/>
      <c r="I19" s="2"/>
      <c r="J19" s="2"/>
      <c r="K19" s="2"/>
      <c r="L19" s="2"/>
      <c r="M19" s="2"/>
      <c r="N19" s="2"/>
      <c r="O19" s="2"/>
      <c r="P19" s="2"/>
      <c r="Q19" s="2"/>
      <c r="R19" s="2"/>
      <c r="S19" s="2"/>
      <c r="T19" s="2"/>
      <c r="U19" s="2"/>
      <c r="V19" s="2"/>
      <c r="W19" s="2"/>
      <c r="X19" s="2"/>
      <c r="Y19" s="2"/>
      <c r="Z19" s="2"/>
    </row>
    <row r="20">
      <c r="A20" s="7"/>
      <c r="B20" s="2"/>
      <c r="C20" s="2"/>
      <c r="D20" s="2"/>
      <c r="E20" s="2"/>
      <c r="F20" s="2"/>
      <c r="G20" s="2"/>
      <c r="H20" s="2"/>
      <c r="I20" s="2"/>
      <c r="J20" s="2"/>
      <c r="K20" s="2"/>
      <c r="L20" s="2"/>
      <c r="M20" s="2"/>
      <c r="N20" s="2"/>
      <c r="O20" s="2"/>
      <c r="P20" s="2"/>
      <c r="Q20" s="2"/>
      <c r="R20" s="2"/>
      <c r="S20" s="2"/>
      <c r="T20" s="2"/>
      <c r="U20" s="2"/>
      <c r="V20" s="2"/>
      <c r="W20" s="2"/>
      <c r="X20" s="2"/>
      <c r="Y20" s="2"/>
      <c r="Z20" s="2"/>
    </row>
    <row r="21">
      <c r="A21" s="7"/>
      <c r="B21" s="2"/>
      <c r="C21" s="2"/>
      <c r="D21" s="2"/>
      <c r="E21" s="2"/>
      <c r="F21" s="2"/>
      <c r="G21" s="2"/>
      <c r="H21" s="2"/>
      <c r="I21" s="2"/>
      <c r="J21" s="2"/>
      <c r="K21" s="2"/>
      <c r="L21" s="2"/>
      <c r="M21" s="2"/>
      <c r="N21" s="2"/>
      <c r="O21" s="2"/>
      <c r="P21" s="2"/>
      <c r="Q21" s="2"/>
      <c r="R21" s="2"/>
      <c r="S21" s="2"/>
      <c r="T21" s="2"/>
      <c r="U21" s="2"/>
      <c r="V21" s="2"/>
      <c r="W21" s="2"/>
      <c r="X21" s="2"/>
      <c r="Y21" s="2"/>
      <c r="Z21" s="2"/>
    </row>
    <row r="22">
      <c r="A22" s="7"/>
      <c r="B22" s="2"/>
      <c r="C22" s="2"/>
      <c r="D22" s="2"/>
      <c r="E22" s="2"/>
      <c r="F22" s="2"/>
      <c r="G22" s="2"/>
      <c r="H22" s="2"/>
      <c r="I22" s="2"/>
      <c r="J22" s="2"/>
      <c r="K22" s="2"/>
      <c r="L22" s="2"/>
      <c r="M22" s="2"/>
      <c r="N22" s="2"/>
      <c r="O22" s="2"/>
      <c r="P22" s="2"/>
      <c r="Q22" s="2"/>
      <c r="R22" s="2"/>
      <c r="S22" s="2"/>
      <c r="T22" s="2"/>
      <c r="U22" s="2"/>
      <c r="V22" s="2"/>
      <c r="W22" s="2"/>
      <c r="X22" s="2"/>
      <c r="Y22" s="2"/>
      <c r="Z22" s="2"/>
    </row>
    <row r="23">
      <c r="A23" s="7"/>
      <c r="B23" s="2"/>
      <c r="C23" s="2"/>
      <c r="D23" s="2"/>
      <c r="E23" s="2"/>
      <c r="F23" s="2"/>
      <c r="G23" s="2"/>
      <c r="H23" s="2"/>
      <c r="I23" s="2"/>
      <c r="J23" s="2"/>
      <c r="K23" s="2"/>
      <c r="L23" s="2"/>
      <c r="M23" s="2"/>
      <c r="N23" s="2"/>
      <c r="O23" s="2"/>
      <c r="P23" s="2"/>
      <c r="Q23" s="2"/>
      <c r="R23" s="2"/>
      <c r="S23" s="2"/>
      <c r="T23" s="2"/>
      <c r="U23" s="2"/>
      <c r="V23" s="2"/>
      <c r="W23" s="2"/>
      <c r="X23" s="2"/>
      <c r="Y23" s="2"/>
      <c r="Z23" s="2"/>
    </row>
    <row r="24">
      <c r="A24" s="7"/>
      <c r="B24" s="2"/>
      <c r="C24" s="2"/>
      <c r="D24" s="2"/>
      <c r="E24" s="2"/>
      <c r="F24" s="2"/>
      <c r="G24" s="2"/>
      <c r="H24" s="2"/>
      <c r="I24" s="2"/>
      <c r="J24" s="2"/>
      <c r="K24" s="2"/>
      <c r="L24" s="2"/>
      <c r="M24" s="2"/>
      <c r="N24" s="2"/>
      <c r="O24" s="2"/>
      <c r="P24" s="2"/>
      <c r="Q24" s="2"/>
      <c r="R24" s="2"/>
      <c r="S24" s="2"/>
      <c r="T24" s="2"/>
      <c r="U24" s="2"/>
      <c r="V24" s="2"/>
      <c r="W24" s="2"/>
      <c r="X24" s="2"/>
      <c r="Y24" s="2"/>
      <c r="Z24" s="2"/>
    </row>
    <row r="25">
      <c r="A25" s="7"/>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10" width="18.0"/>
  </cols>
  <sheetData>
    <row r="1">
      <c r="B1" s="8" t="s">
        <v>12</v>
      </c>
      <c r="C1" s="8" t="s">
        <v>13</v>
      </c>
      <c r="D1" s="8" t="s">
        <v>14</v>
      </c>
    </row>
    <row r="2">
      <c r="A2" s="8" t="s">
        <v>15</v>
      </c>
      <c r="B2" s="8">
        <v>350.0</v>
      </c>
      <c r="C2" s="9">
        <v>0.02</v>
      </c>
      <c r="D2" s="8">
        <v>45.0</v>
      </c>
    </row>
    <row r="3">
      <c r="A3" s="8" t="s">
        <v>16</v>
      </c>
      <c r="B3" s="8">
        <v>120.0</v>
      </c>
      <c r="C3" s="9">
        <v>0.02</v>
      </c>
      <c r="D3" s="8">
        <v>60.0</v>
      </c>
    </row>
    <row r="4">
      <c r="A4" s="8" t="s">
        <v>17</v>
      </c>
      <c r="B4" s="8">
        <v>80.0</v>
      </c>
      <c r="C4" s="9">
        <v>0.03</v>
      </c>
      <c r="D4" s="8">
        <v>70.0</v>
      </c>
      <c r="E4" s="8"/>
    </row>
    <row r="5">
      <c r="A5" s="8" t="s">
        <v>18</v>
      </c>
      <c r="B5" s="8">
        <v>90.0</v>
      </c>
      <c r="C5" s="9">
        <v>0.04</v>
      </c>
      <c r="D5" s="8">
        <v>60.0</v>
      </c>
      <c r="E5" s="8" t="s">
        <v>19</v>
      </c>
    </row>
    <row r="6">
      <c r="A6" s="8" t="s">
        <v>20</v>
      </c>
      <c r="B6" s="8">
        <v>50.0</v>
      </c>
      <c r="C6" s="9">
        <v>0.03</v>
      </c>
      <c r="D6" s="8">
        <v>80.0</v>
      </c>
      <c r="E6" s="8" t="s">
        <v>19</v>
      </c>
    </row>
    <row r="7">
      <c r="A7" s="8" t="s">
        <v>21</v>
      </c>
      <c r="B7" s="8">
        <v>110.0</v>
      </c>
      <c r="C7" s="9">
        <v>0.04</v>
      </c>
      <c r="D7" s="8">
        <v>60.0</v>
      </c>
      <c r="E7" s="8" t="s">
        <v>22</v>
      </c>
    </row>
    <row r="8">
      <c r="A8" s="8" t="s">
        <v>23</v>
      </c>
      <c r="B8" s="8">
        <v>100.0</v>
      </c>
      <c r="C8" s="9">
        <v>0.02</v>
      </c>
      <c r="D8" s="8">
        <v>50.0</v>
      </c>
      <c r="E8" s="8" t="s">
        <v>22</v>
      </c>
    </row>
    <row r="9">
      <c r="A9" s="8" t="s">
        <v>24</v>
      </c>
      <c r="B9" s="8">
        <v>50.0</v>
      </c>
      <c r="C9" s="9">
        <v>0.01</v>
      </c>
      <c r="D9" s="8">
        <v>90.0</v>
      </c>
      <c r="E9" s="8" t="s">
        <v>22</v>
      </c>
    </row>
    <row r="11">
      <c r="B11" s="8" t="s">
        <v>15</v>
      </c>
      <c r="C11" s="8" t="s">
        <v>16</v>
      </c>
      <c r="D11" s="8" t="s">
        <v>17</v>
      </c>
      <c r="E11" s="8" t="s">
        <v>18</v>
      </c>
      <c r="F11" s="8" t="s">
        <v>20</v>
      </c>
      <c r="G11" s="8" t="s">
        <v>21</v>
      </c>
      <c r="H11" s="8" t="s">
        <v>23</v>
      </c>
      <c r="I11" s="8" t="s">
        <v>24</v>
      </c>
    </row>
    <row r="12">
      <c r="A12" s="8" t="s">
        <v>25</v>
      </c>
      <c r="B12" s="8">
        <v>1.0</v>
      </c>
      <c r="C12" s="8">
        <v>1.0</v>
      </c>
      <c r="D12" s="8">
        <v>1.0</v>
      </c>
      <c r="E12" s="8">
        <v>1.0</v>
      </c>
      <c r="F12" s="8">
        <v>1.0</v>
      </c>
      <c r="G12" s="8">
        <v>1.0</v>
      </c>
      <c r="H12" s="8">
        <v>1.0</v>
      </c>
      <c r="I12" s="8">
        <v>1.0</v>
      </c>
    </row>
    <row r="13">
      <c r="A13" s="8" t="s">
        <v>26</v>
      </c>
      <c r="B13" s="8">
        <v>1.0</v>
      </c>
      <c r="C13" s="8">
        <v>0.0</v>
      </c>
      <c r="D13" s="8">
        <v>1.0</v>
      </c>
      <c r="E13" s="8">
        <v>2.0</v>
      </c>
      <c r="F13" s="8">
        <v>0.0</v>
      </c>
      <c r="G13" s="8">
        <v>0.0</v>
      </c>
      <c r="H13" s="8">
        <v>1.0</v>
      </c>
      <c r="I13" s="8">
        <v>1.0</v>
      </c>
    </row>
    <row r="14">
      <c r="A14" s="8" t="s">
        <v>27</v>
      </c>
      <c r="B14" s="8">
        <v>0.0</v>
      </c>
      <c r="C14" s="8">
        <v>1.0</v>
      </c>
      <c r="D14" s="8">
        <v>1.0</v>
      </c>
      <c r="E14" s="8">
        <v>0.0</v>
      </c>
      <c r="F14" s="8">
        <v>2.0</v>
      </c>
      <c r="G14" s="8">
        <v>1.0</v>
      </c>
      <c r="H14" s="8">
        <v>0.0</v>
      </c>
      <c r="I14" s="8">
        <v>1.0</v>
      </c>
    </row>
    <row r="15">
      <c r="A15" s="8" t="s">
        <v>28</v>
      </c>
      <c r="B15" s="8">
        <v>0.0</v>
      </c>
      <c r="C15" s="8">
        <v>0.0</v>
      </c>
      <c r="D15" s="8">
        <v>0.0</v>
      </c>
      <c r="E15" s="8">
        <v>0.0</v>
      </c>
      <c r="F15" s="8">
        <v>0.0</v>
      </c>
      <c r="G15" s="8">
        <v>1.0</v>
      </c>
      <c r="H15" s="8">
        <v>1.0</v>
      </c>
      <c r="I15" s="8">
        <v>1.0</v>
      </c>
    </row>
    <row r="19">
      <c r="B19" s="8"/>
    </row>
    <row r="20">
      <c r="B20" s="8"/>
    </row>
    <row r="21">
      <c r="B21" s="8"/>
    </row>
    <row r="22">
      <c r="B22" s="8"/>
    </row>
    <row r="23">
      <c r="B23" s="8" t="s">
        <v>29</v>
      </c>
    </row>
    <row r="24">
      <c r="A24" s="8" t="s">
        <v>25</v>
      </c>
      <c r="B24" s="8">
        <v>10.0</v>
      </c>
    </row>
    <row r="25">
      <c r="A25" s="8" t="s">
        <v>26</v>
      </c>
      <c r="B25" s="8">
        <v>8.0</v>
      </c>
    </row>
    <row r="26">
      <c r="A26" s="8" t="s">
        <v>27</v>
      </c>
      <c r="B26" s="8">
        <v>15.0</v>
      </c>
    </row>
    <row r="27">
      <c r="A27" s="8" t="s">
        <v>28</v>
      </c>
      <c r="B27" s="8">
        <v>12.0</v>
      </c>
    </row>
    <row r="32">
      <c r="B32" s="8" t="s">
        <v>30</v>
      </c>
    </row>
    <row r="33">
      <c r="A33" s="8" t="s">
        <v>31</v>
      </c>
      <c r="B33" s="8">
        <v>5000.0</v>
      </c>
      <c r="C33" s="8" t="s">
        <v>32</v>
      </c>
    </row>
    <row r="34">
      <c r="A34" s="8" t="s">
        <v>33</v>
      </c>
      <c r="B34" s="8">
        <v>4000.0</v>
      </c>
      <c r="C34" s="8" t="s">
        <v>32</v>
      </c>
    </row>
    <row r="35">
      <c r="A35" s="8" t="s">
        <v>34</v>
      </c>
      <c r="B35" s="8">
        <v>2000.0</v>
      </c>
      <c r="C35" s="8" t="s">
        <v>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13" width="9.0"/>
  </cols>
  <sheetData>
    <row r="1">
      <c r="B1" s="10" t="s">
        <v>35</v>
      </c>
      <c r="C1" s="10" t="s">
        <v>36</v>
      </c>
      <c r="D1" s="10" t="s">
        <v>37</v>
      </c>
      <c r="E1" s="10" t="s">
        <v>38</v>
      </c>
      <c r="F1" s="10" t="s">
        <v>39</v>
      </c>
      <c r="G1" s="10" t="s">
        <v>40</v>
      </c>
      <c r="H1" s="10" t="s">
        <v>41</v>
      </c>
      <c r="I1" s="10" t="s">
        <v>42</v>
      </c>
      <c r="J1" s="10" t="s">
        <v>43</v>
      </c>
      <c r="K1" s="10" t="s">
        <v>44</v>
      </c>
      <c r="L1" s="10" t="s">
        <v>45</v>
      </c>
      <c r="M1" s="10" t="s">
        <v>46</v>
      </c>
    </row>
    <row r="2">
      <c r="A2" s="11" t="s">
        <v>47</v>
      </c>
    </row>
    <row r="3">
      <c r="A3" s="11" t="s">
        <v>15</v>
      </c>
      <c r="B3" s="12">
        <f>Assumptions!B2</f>
        <v>350</v>
      </c>
      <c r="C3" s="13">
        <f>B3*(1+Assumptions!$C2)</f>
        <v>357</v>
      </c>
      <c r="D3" s="13">
        <f>C3*(1+Assumptions!$C2)</f>
        <v>364.14</v>
      </c>
      <c r="E3" s="13">
        <f>D3*(1+Assumptions!$C2)</f>
        <v>371.4228</v>
      </c>
      <c r="F3" s="13">
        <f>E3*(1+Assumptions!$C2)</f>
        <v>378.851256</v>
      </c>
      <c r="G3" s="13">
        <f>F3*(1+Assumptions!$C2)</f>
        <v>386.4282811</v>
      </c>
      <c r="H3" s="13">
        <f>G3*(1+Assumptions!$C2)</f>
        <v>394.1568467</v>
      </c>
      <c r="I3" s="13">
        <f>H3*(1+Assumptions!$C2)</f>
        <v>402.0399837</v>
      </c>
      <c r="J3" s="13">
        <f>I3*(1+Assumptions!$C2)</f>
        <v>410.0807834</v>
      </c>
      <c r="K3" s="13">
        <f>J3*(1+Assumptions!$C2)</f>
        <v>418.282399</v>
      </c>
      <c r="L3" s="13">
        <f>K3*(1+Assumptions!$C2)</f>
        <v>426.648047</v>
      </c>
      <c r="M3" s="13">
        <f>L3*(1+Assumptions!$C2)</f>
        <v>435.1810079</v>
      </c>
    </row>
    <row r="4">
      <c r="A4" s="11" t="s">
        <v>16</v>
      </c>
      <c r="B4" s="12">
        <f>Assumptions!B3</f>
        <v>120</v>
      </c>
      <c r="C4" s="13">
        <f>B4*(1+Assumptions!$C3)</f>
        <v>122.4</v>
      </c>
      <c r="D4" s="13">
        <f>C4*(1+Assumptions!$C3)</f>
        <v>124.848</v>
      </c>
      <c r="E4" s="13">
        <f>D4*(1+Assumptions!$C3)</f>
        <v>127.34496</v>
      </c>
      <c r="F4" s="13">
        <f>E4*(1+Assumptions!$C3)</f>
        <v>129.8918592</v>
      </c>
      <c r="G4" s="13">
        <f>F4*(1+Assumptions!$C3)</f>
        <v>132.4896964</v>
      </c>
      <c r="H4" s="13">
        <f>G4*(1+Assumptions!$C3)</f>
        <v>135.1394903</v>
      </c>
      <c r="I4" s="13">
        <f>H4*(1+Assumptions!$C3)</f>
        <v>137.8422801</v>
      </c>
      <c r="J4" s="13">
        <f>I4*(1+Assumptions!$C3)</f>
        <v>140.5991257</v>
      </c>
      <c r="K4" s="13">
        <f>J4*(1+Assumptions!$C3)</f>
        <v>143.4111082</v>
      </c>
      <c r="L4" s="13">
        <f>K4*(1+Assumptions!$C3)</f>
        <v>146.2793304</v>
      </c>
      <c r="M4" s="13">
        <f>L4*(1+Assumptions!$C3)</f>
        <v>149.204917</v>
      </c>
    </row>
    <row r="5">
      <c r="A5" s="11" t="s">
        <v>17</v>
      </c>
      <c r="B5" s="12">
        <f>Assumptions!B4</f>
        <v>80</v>
      </c>
      <c r="C5" s="13">
        <f>B5*(1+Assumptions!$C4)</f>
        <v>82.4</v>
      </c>
      <c r="D5" s="13">
        <f>C5*(1+Assumptions!$C4)</f>
        <v>84.872</v>
      </c>
      <c r="E5" s="13">
        <f>D5*(1+Assumptions!$C4)</f>
        <v>87.41816</v>
      </c>
      <c r="F5" s="13">
        <f>E5*(1+Assumptions!$C4)</f>
        <v>90.0407048</v>
      </c>
      <c r="G5" s="13">
        <f>F5*(1+Assumptions!$C4)</f>
        <v>92.74192594</v>
      </c>
      <c r="H5" s="13">
        <f>G5*(1+Assumptions!$C4)</f>
        <v>95.52418372</v>
      </c>
      <c r="I5" s="13">
        <f>H5*(1+Assumptions!$C4)</f>
        <v>98.38990923</v>
      </c>
      <c r="J5" s="13">
        <f>I5*(1+Assumptions!$C4)</f>
        <v>101.3416065</v>
      </c>
      <c r="K5" s="13">
        <f>J5*(1+Assumptions!$C4)</f>
        <v>104.3818547</v>
      </c>
      <c r="L5" s="13">
        <f>K5*(1+Assumptions!$C4)</f>
        <v>107.5133103</v>
      </c>
      <c r="M5" s="13">
        <f>L5*(1+Assumptions!$C4)</f>
        <v>110.7387097</v>
      </c>
    </row>
    <row r="6">
      <c r="A6" s="11" t="s">
        <v>18</v>
      </c>
      <c r="B6" s="8">
        <v>0.0</v>
      </c>
      <c r="C6" s="8">
        <v>0.0</v>
      </c>
      <c r="D6" s="8">
        <f>Assumptions!B5</f>
        <v>90</v>
      </c>
      <c r="E6" s="14">
        <f>D6*(1+Assumptions!$C5)</f>
        <v>93.6</v>
      </c>
      <c r="F6" s="14">
        <f>E6*(1+Assumptions!$C5)</f>
        <v>97.344</v>
      </c>
      <c r="G6" s="14">
        <f>F6*(1+Assumptions!$C5)</f>
        <v>101.23776</v>
      </c>
      <c r="H6" s="14">
        <f>G6*(1+Assumptions!$C5)</f>
        <v>105.2872704</v>
      </c>
      <c r="I6" s="14">
        <f>H6*(1+Assumptions!$C5)</f>
        <v>109.4987612</v>
      </c>
      <c r="J6" s="14">
        <f>I6*(1+Assumptions!$C5)</f>
        <v>113.8787117</v>
      </c>
      <c r="K6" s="14">
        <f>J6*(1+Assumptions!$C5)</f>
        <v>118.4338601</v>
      </c>
      <c r="L6" s="14">
        <f>K6*(1+Assumptions!$C5)</f>
        <v>123.1712145</v>
      </c>
      <c r="M6" s="14">
        <f>L6*(1+Assumptions!$C5)</f>
        <v>128.0980631</v>
      </c>
      <c r="N6" s="13"/>
    </row>
    <row r="7">
      <c r="A7" s="11" t="s">
        <v>20</v>
      </c>
      <c r="B7" s="8">
        <v>0.0</v>
      </c>
      <c r="C7" s="8">
        <v>0.0</v>
      </c>
      <c r="D7" s="8">
        <f>Assumptions!B6</f>
        <v>50</v>
      </c>
      <c r="E7" s="14">
        <f>D7*(1+Assumptions!$C6)</f>
        <v>51.5</v>
      </c>
      <c r="F7" s="14">
        <f>E7*(1+Assumptions!$C6)</f>
        <v>53.045</v>
      </c>
      <c r="G7" s="14">
        <f>F7*(1+Assumptions!$C6)</f>
        <v>54.63635</v>
      </c>
      <c r="H7" s="14">
        <f>G7*(1+Assumptions!$C6)</f>
        <v>56.2754405</v>
      </c>
      <c r="I7" s="14">
        <f>H7*(1+Assumptions!$C6)</f>
        <v>57.96370372</v>
      </c>
      <c r="J7" s="14">
        <f>I7*(1+Assumptions!$C6)</f>
        <v>59.70261483</v>
      </c>
      <c r="K7" s="14">
        <f>J7*(1+Assumptions!$C6)</f>
        <v>61.49369327</v>
      </c>
      <c r="L7" s="14">
        <f>K7*(1+Assumptions!$C6)</f>
        <v>63.33850407</v>
      </c>
      <c r="M7" s="14">
        <f>L7*(1+Assumptions!$C6)</f>
        <v>65.23865919</v>
      </c>
      <c r="N7" s="13"/>
    </row>
    <row r="8">
      <c r="A8" s="11" t="s">
        <v>21</v>
      </c>
      <c r="B8" s="8">
        <v>0.0</v>
      </c>
      <c r="C8" s="8">
        <v>0.0</v>
      </c>
      <c r="D8" s="8">
        <v>0.0</v>
      </c>
      <c r="E8" s="8">
        <v>0.0</v>
      </c>
      <c r="F8" s="8">
        <v>0.0</v>
      </c>
      <c r="G8" s="12">
        <f>Assumptions!B7</f>
        <v>110</v>
      </c>
      <c r="H8" s="14">
        <f>G8*(1+Assumptions!$C7)</f>
        <v>114.4</v>
      </c>
      <c r="I8" s="14">
        <f>H8*(1+Assumptions!$C7)</f>
        <v>118.976</v>
      </c>
      <c r="J8" s="14">
        <f>I8*(1+Assumptions!$C7)</f>
        <v>123.73504</v>
      </c>
      <c r="K8" s="14">
        <f>J8*(1+Assumptions!$C7)</f>
        <v>128.6844416</v>
      </c>
      <c r="L8" s="14">
        <f>K8*(1+Assumptions!$C7)</f>
        <v>133.8318193</v>
      </c>
      <c r="M8" s="14">
        <f>L8*(1+Assumptions!$C7)</f>
        <v>139.185092</v>
      </c>
    </row>
    <row r="9">
      <c r="A9" s="11" t="s">
        <v>23</v>
      </c>
      <c r="B9" s="8">
        <v>0.0</v>
      </c>
      <c r="C9" s="8">
        <v>0.0</v>
      </c>
      <c r="D9" s="8">
        <v>0.0</v>
      </c>
      <c r="E9" s="8">
        <v>0.0</v>
      </c>
      <c r="F9" s="8">
        <v>0.0</v>
      </c>
      <c r="G9" s="12">
        <f>Assumptions!B8</f>
        <v>100</v>
      </c>
      <c r="H9" s="14">
        <f>G9*(1+Assumptions!$C8)</f>
        <v>102</v>
      </c>
      <c r="I9" s="14">
        <f>H9*(1+Assumptions!$C8)</f>
        <v>104.04</v>
      </c>
      <c r="J9" s="14">
        <f>I9*(1+Assumptions!$C8)</f>
        <v>106.1208</v>
      </c>
      <c r="K9" s="14">
        <f>J9*(1+Assumptions!$C8)</f>
        <v>108.243216</v>
      </c>
      <c r="L9" s="14">
        <f>K9*(1+Assumptions!$C8)</f>
        <v>110.4080803</v>
      </c>
      <c r="M9" s="14">
        <f>L9*(1+Assumptions!$C8)</f>
        <v>112.6162419</v>
      </c>
    </row>
    <row r="10">
      <c r="A10" s="11" t="s">
        <v>24</v>
      </c>
      <c r="B10" s="8">
        <v>0.0</v>
      </c>
      <c r="C10" s="8">
        <v>0.0</v>
      </c>
      <c r="D10" s="8">
        <v>0.0</v>
      </c>
      <c r="E10" s="8">
        <v>0.0</v>
      </c>
      <c r="F10" s="8">
        <v>0.0</v>
      </c>
      <c r="G10" s="12">
        <f>Assumptions!B9</f>
        <v>50</v>
      </c>
      <c r="H10" s="14">
        <f>G10*(1+Assumptions!$C9)</f>
        <v>50.5</v>
      </c>
      <c r="I10" s="14">
        <f>H10*(1+Assumptions!$C9)</f>
        <v>51.005</v>
      </c>
      <c r="J10" s="14">
        <f>I10*(1+Assumptions!$C9)</f>
        <v>51.51505</v>
      </c>
      <c r="K10" s="14">
        <f>J10*(1+Assumptions!$C9)</f>
        <v>52.0302005</v>
      </c>
      <c r="L10" s="14">
        <f>K10*(1+Assumptions!$C9)</f>
        <v>52.55050251</v>
      </c>
      <c r="M10" s="14">
        <f>L10*(1+Assumptions!$C9)</f>
        <v>53.07600753</v>
      </c>
    </row>
    <row r="12">
      <c r="A12" s="11" t="s">
        <v>48</v>
      </c>
    </row>
    <row r="13">
      <c r="A13" s="11" t="s">
        <v>15</v>
      </c>
    </row>
    <row r="14">
      <c r="A14" s="8" t="s">
        <v>25</v>
      </c>
      <c r="B14" s="13">
        <f>B$3*Assumptions!$B12</f>
        <v>350</v>
      </c>
      <c r="C14" s="13">
        <f>C$3*Assumptions!$B12</f>
        <v>357</v>
      </c>
      <c r="D14" s="13">
        <f>D$3*Assumptions!$B12</f>
        <v>364.14</v>
      </c>
      <c r="E14" s="13">
        <f>E$3*Assumptions!$B12</f>
        <v>371.4228</v>
      </c>
      <c r="F14" s="13">
        <f>F$3*Assumptions!$B12</f>
        <v>378.851256</v>
      </c>
      <c r="G14" s="13">
        <f>G$3*Assumptions!$B12</f>
        <v>386.4282811</v>
      </c>
      <c r="H14" s="13">
        <f>H$3*Assumptions!$B12</f>
        <v>394.1568467</v>
      </c>
      <c r="I14" s="13">
        <f>I$3*Assumptions!$B12</f>
        <v>402.0399837</v>
      </c>
      <c r="J14" s="13">
        <f>J$3*Assumptions!$B12</f>
        <v>410.0807834</v>
      </c>
      <c r="K14" s="13">
        <f>K$3*Assumptions!$B12</f>
        <v>418.282399</v>
      </c>
      <c r="L14" s="13">
        <f>L$3*Assumptions!$B12</f>
        <v>426.648047</v>
      </c>
      <c r="M14" s="13">
        <f>M$3*Assumptions!$B12</f>
        <v>435.1810079</v>
      </c>
    </row>
    <row r="15">
      <c r="A15" s="8" t="s">
        <v>26</v>
      </c>
      <c r="B15" s="13">
        <f>B$3*Assumptions!$B13</f>
        <v>350</v>
      </c>
      <c r="C15" s="13">
        <f>C$3*Assumptions!$B13</f>
        <v>357</v>
      </c>
      <c r="D15" s="13">
        <f>D$3*Assumptions!$B13</f>
        <v>364.14</v>
      </c>
      <c r="E15" s="13">
        <f>E$3*Assumptions!$B13</f>
        <v>371.4228</v>
      </c>
      <c r="F15" s="13">
        <f>F$3*Assumptions!$B13</f>
        <v>378.851256</v>
      </c>
      <c r="G15" s="13">
        <f>G$3*Assumptions!$B13</f>
        <v>386.4282811</v>
      </c>
      <c r="H15" s="13">
        <f>H$3*Assumptions!$B13</f>
        <v>394.1568467</v>
      </c>
      <c r="I15" s="13">
        <f>I$3*Assumptions!$B13</f>
        <v>402.0399837</v>
      </c>
      <c r="J15" s="13">
        <f>J$3*Assumptions!$B13</f>
        <v>410.0807834</v>
      </c>
      <c r="K15" s="13">
        <f>K$3*Assumptions!$B13</f>
        <v>418.282399</v>
      </c>
      <c r="L15" s="13">
        <f>L$3*Assumptions!$B13</f>
        <v>426.648047</v>
      </c>
      <c r="M15" s="13">
        <f>M$3*Assumptions!$B13</f>
        <v>435.1810079</v>
      </c>
    </row>
    <row r="16">
      <c r="A16" s="8" t="s">
        <v>27</v>
      </c>
      <c r="B16" s="13">
        <f>B$3*Assumptions!$B14</f>
        <v>0</v>
      </c>
      <c r="C16" s="13">
        <f>C$3*Assumptions!$B14</f>
        <v>0</v>
      </c>
      <c r="D16" s="13">
        <f>D$3*Assumptions!$B14</f>
        <v>0</v>
      </c>
      <c r="E16" s="13">
        <f>E$3*Assumptions!$B14</f>
        <v>0</v>
      </c>
      <c r="F16" s="13">
        <f>F$3*Assumptions!$B14</f>
        <v>0</v>
      </c>
      <c r="G16" s="13">
        <f>G$3*Assumptions!$B14</f>
        <v>0</v>
      </c>
      <c r="H16" s="13">
        <f>H$3*Assumptions!$B14</f>
        <v>0</v>
      </c>
      <c r="I16" s="13">
        <f>I$3*Assumptions!$B14</f>
        <v>0</v>
      </c>
      <c r="J16" s="13">
        <f>J$3*Assumptions!$B14</f>
        <v>0</v>
      </c>
      <c r="K16" s="13">
        <f>K$3*Assumptions!$B14</f>
        <v>0</v>
      </c>
      <c r="L16" s="13">
        <f>L$3*Assumptions!$B14</f>
        <v>0</v>
      </c>
      <c r="M16" s="13">
        <f>M$3*Assumptions!$B14</f>
        <v>0</v>
      </c>
    </row>
    <row r="17">
      <c r="A17" s="8" t="s">
        <v>28</v>
      </c>
      <c r="B17" s="13">
        <f>B$3*Assumptions!$B15</f>
        <v>0</v>
      </c>
      <c r="C17" s="13">
        <f>C$3*Assumptions!$B15</f>
        <v>0</v>
      </c>
      <c r="D17" s="13">
        <f>D$3*Assumptions!$B15</f>
        <v>0</v>
      </c>
      <c r="E17" s="13">
        <f>E$3*Assumptions!$B15</f>
        <v>0</v>
      </c>
      <c r="F17" s="13">
        <f>F$3*Assumptions!$B15</f>
        <v>0</v>
      </c>
      <c r="G17" s="13">
        <f>G$3*Assumptions!$B15</f>
        <v>0</v>
      </c>
      <c r="H17" s="13">
        <f>H$3*Assumptions!$B15</f>
        <v>0</v>
      </c>
      <c r="I17" s="13">
        <f>I$3*Assumptions!$B15</f>
        <v>0</v>
      </c>
      <c r="J17" s="13">
        <f>J$3*Assumptions!$B15</f>
        <v>0</v>
      </c>
      <c r="K17" s="13">
        <f>K$3*Assumptions!$B15</f>
        <v>0</v>
      </c>
      <c r="L17" s="13">
        <f>L$3*Assumptions!$B15</f>
        <v>0</v>
      </c>
      <c r="M17" s="13">
        <f>M$3*Assumptions!$B15</f>
        <v>0</v>
      </c>
    </row>
    <row r="18">
      <c r="B18" s="13"/>
      <c r="C18" s="13"/>
      <c r="D18" s="13"/>
      <c r="E18" s="13"/>
      <c r="F18" s="13"/>
      <c r="G18" s="13"/>
      <c r="H18" s="13"/>
      <c r="I18" s="13"/>
      <c r="J18" s="13"/>
      <c r="K18" s="13"/>
      <c r="L18" s="13"/>
      <c r="M18" s="13"/>
    </row>
    <row r="19">
      <c r="B19" s="13"/>
      <c r="C19" s="13"/>
      <c r="D19" s="13"/>
      <c r="E19" s="13"/>
      <c r="F19" s="13"/>
      <c r="G19" s="13"/>
      <c r="H19" s="13"/>
      <c r="I19" s="13"/>
      <c r="J19" s="13"/>
      <c r="K19" s="13"/>
      <c r="L19" s="13"/>
      <c r="M19" s="13"/>
    </row>
    <row r="20">
      <c r="A20" s="11" t="s">
        <v>16</v>
      </c>
    </row>
    <row r="21">
      <c r="A21" s="8" t="s">
        <v>25</v>
      </c>
      <c r="B21" s="13">
        <f>B$4*Assumptions!$C12</f>
        <v>120</v>
      </c>
      <c r="C21" s="13">
        <f>C$4*Assumptions!$C12</f>
        <v>122.4</v>
      </c>
      <c r="D21" s="13">
        <f>D$4*Assumptions!$C12</f>
        <v>124.848</v>
      </c>
      <c r="E21" s="13">
        <f>E$4*Assumptions!$C12</f>
        <v>127.34496</v>
      </c>
      <c r="F21" s="13">
        <f>F$4*Assumptions!$C12</f>
        <v>129.8918592</v>
      </c>
      <c r="G21" s="13">
        <f>G$4*Assumptions!$C12</f>
        <v>132.4896964</v>
      </c>
      <c r="H21" s="13">
        <f>H$4*Assumptions!$C12</f>
        <v>135.1394903</v>
      </c>
      <c r="I21" s="13">
        <f>I$4*Assumptions!$C12</f>
        <v>137.8422801</v>
      </c>
      <c r="J21" s="13">
        <f>J$4*Assumptions!$C12</f>
        <v>140.5991257</v>
      </c>
      <c r="K21" s="13">
        <f>K$4*Assumptions!$C12</f>
        <v>143.4111082</v>
      </c>
      <c r="L21" s="13">
        <f>L$4*Assumptions!$C12</f>
        <v>146.2793304</v>
      </c>
      <c r="M21" s="13">
        <f>M$4*Assumptions!$C12</f>
        <v>149.204917</v>
      </c>
    </row>
    <row r="22">
      <c r="A22" s="8" t="s">
        <v>26</v>
      </c>
      <c r="B22" s="13">
        <f>B$4*Assumptions!$C13</f>
        <v>0</v>
      </c>
      <c r="C22" s="13">
        <f>C$4*Assumptions!$C13</f>
        <v>0</v>
      </c>
      <c r="D22" s="13">
        <f>D$4*Assumptions!$C13</f>
        <v>0</v>
      </c>
      <c r="E22" s="13">
        <f>E$4*Assumptions!$C13</f>
        <v>0</v>
      </c>
      <c r="F22" s="13">
        <f>F$4*Assumptions!$C13</f>
        <v>0</v>
      </c>
      <c r="G22" s="13">
        <f>G$4*Assumptions!$C13</f>
        <v>0</v>
      </c>
      <c r="H22" s="13">
        <f>H$4*Assumptions!$C13</f>
        <v>0</v>
      </c>
      <c r="I22" s="13">
        <f>I$4*Assumptions!$C13</f>
        <v>0</v>
      </c>
      <c r="J22" s="13">
        <f>J$4*Assumptions!$C13</f>
        <v>0</v>
      </c>
      <c r="K22" s="13">
        <f>K$4*Assumptions!$C13</f>
        <v>0</v>
      </c>
      <c r="L22" s="13">
        <f>L$4*Assumptions!$C13</f>
        <v>0</v>
      </c>
      <c r="M22" s="13">
        <f>M$4*Assumptions!$C13</f>
        <v>0</v>
      </c>
    </row>
    <row r="23">
      <c r="A23" s="8" t="s">
        <v>27</v>
      </c>
      <c r="B23" s="13">
        <f>B$4*Assumptions!$C14</f>
        <v>120</v>
      </c>
      <c r="C23" s="13">
        <f>C$4*Assumptions!$C14</f>
        <v>122.4</v>
      </c>
      <c r="D23" s="13">
        <f>D$4*Assumptions!$C14</f>
        <v>124.848</v>
      </c>
      <c r="E23" s="13">
        <f>E$4*Assumptions!$C14</f>
        <v>127.34496</v>
      </c>
      <c r="F23" s="13">
        <f>F$4*Assumptions!$C14</f>
        <v>129.8918592</v>
      </c>
      <c r="G23" s="13">
        <f>G$4*Assumptions!$C14</f>
        <v>132.4896964</v>
      </c>
      <c r="H23" s="13">
        <f>H$4*Assumptions!$C14</f>
        <v>135.1394903</v>
      </c>
      <c r="I23" s="13">
        <f>I$4*Assumptions!$C14</f>
        <v>137.8422801</v>
      </c>
      <c r="J23" s="13">
        <f>J$4*Assumptions!$C14</f>
        <v>140.5991257</v>
      </c>
      <c r="K23" s="13">
        <f>K$4*Assumptions!$C14</f>
        <v>143.4111082</v>
      </c>
      <c r="L23" s="13">
        <f>L$4*Assumptions!$C14</f>
        <v>146.2793304</v>
      </c>
      <c r="M23" s="13">
        <f>M$4*Assumptions!$C14</f>
        <v>149.204917</v>
      </c>
    </row>
    <row r="24">
      <c r="A24" s="8" t="s">
        <v>28</v>
      </c>
      <c r="B24" s="13">
        <f>B$4*Assumptions!$C15</f>
        <v>0</v>
      </c>
      <c r="C24" s="13">
        <f>C$4*Assumptions!$C15</f>
        <v>0</v>
      </c>
      <c r="D24" s="13">
        <f>D$4*Assumptions!$C15</f>
        <v>0</v>
      </c>
      <c r="E24" s="13">
        <f>E$4*Assumptions!$C15</f>
        <v>0</v>
      </c>
      <c r="F24" s="13">
        <f>F$4*Assumptions!$C15</f>
        <v>0</v>
      </c>
      <c r="G24" s="13">
        <f>G$4*Assumptions!$C15</f>
        <v>0</v>
      </c>
      <c r="H24" s="13">
        <f>H$4*Assumptions!$C15</f>
        <v>0</v>
      </c>
      <c r="I24" s="13">
        <f>I$4*Assumptions!$C15</f>
        <v>0</v>
      </c>
      <c r="J24" s="13">
        <f>J$4*Assumptions!$C15</f>
        <v>0</v>
      </c>
      <c r="K24" s="13">
        <f>K$4*Assumptions!$C15</f>
        <v>0</v>
      </c>
      <c r="L24" s="13">
        <f>L$4*Assumptions!$C15</f>
        <v>0</v>
      </c>
      <c r="M24" s="13">
        <f>M$4*Assumptions!$C15</f>
        <v>0</v>
      </c>
    </row>
    <row r="25">
      <c r="B25" s="13"/>
      <c r="C25" s="13"/>
      <c r="D25" s="13"/>
      <c r="E25" s="13"/>
      <c r="F25" s="13"/>
      <c r="G25" s="13"/>
      <c r="H25" s="13"/>
      <c r="I25" s="13"/>
      <c r="J25" s="13"/>
      <c r="K25" s="13"/>
      <c r="L25" s="13"/>
      <c r="M25" s="13"/>
    </row>
    <row r="26">
      <c r="B26" s="13"/>
      <c r="C26" s="13"/>
      <c r="D26" s="13"/>
      <c r="E26" s="13"/>
      <c r="F26" s="13"/>
      <c r="G26" s="13"/>
      <c r="H26" s="13"/>
      <c r="I26" s="13"/>
      <c r="J26" s="13"/>
      <c r="K26" s="13"/>
      <c r="L26" s="13"/>
      <c r="M26" s="13"/>
    </row>
    <row r="27">
      <c r="A27" s="11" t="s">
        <v>17</v>
      </c>
    </row>
    <row r="28">
      <c r="A28" s="8" t="s">
        <v>25</v>
      </c>
      <c r="B28" s="13">
        <f>B$5*Assumptions!$D12</f>
        <v>80</v>
      </c>
      <c r="C28" s="13">
        <f>C$5*Assumptions!$D12</f>
        <v>82.4</v>
      </c>
      <c r="D28" s="13">
        <f>D$5*Assumptions!$D12</f>
        <v>84.872</v>
      </c>
      <c r="E28" s="13">
        <f>E$5*Assumptions!$D12</f>
        <v>87.41816</v>
      </c>
      <c r="F28" s="13">
        <f>F$5*Assumptions!$D12</f>
        <v>90.0407048</v>
      </c>
      <c r="G28" s="13">
        <f>G$5*Assumptions!$D12</f>
        <v>92.74192594</v>
      </c>
      <c r="H28" s="13">
        <f>H$5*Assumptions!$D12</f>
        <v>95.52418372</v>
      </c>
      <c r="I28" s="13">
        <f>I$5*Assumptions!$D12</f>
        <v>98.38990923</v>
      </c>
      <c r="J28" s="13">
        <f>J$5*Assumptions!$D12</f>
        <v>101.3416065</v>
      </c>
      <c r="K28" s="13">
        <f>K$5*Assumptions!$D12</f>
        <v>104.3818547</v>
      </c>
      <c r="L28" s="13">
        <f>L$5*Assumptions!$D12</f>
        <v>107.5133103</v>
      </c>
      <c r="M28" s="13">
        <f>M$5*Assumptions!$D12</f>
        <v>110.7387097</v>
      </c>
    </row>
    <row r="29">
      <c r="A29" s="8" t="s">
        <v>26</v>
      </c>
      <c r="B29" s="13">
        <f>B$5*Assumptions!$D13</f>
        <v>80</v>
      </c>
      <c r="C29" s="13">
        <f>C$5*Assumptions!$D13</f>
        <v>82.4</v>
      </c>
      <c r="D29" s="13">
        <f>D$5*Assumptions!$D13</f>
        <v>84.872</v>
      </c>
      <c r="E29" s="13">
        <f>E$5*Assumptions!$D13</f>
        <v>87.41816</v>
      </c>
      <c r="F29" s="13">
        <f>F$5*Assumptions!$D13</f>
        <v>90.0407048</v>
      </c>
      <c r="G29" s="13">
        <f>G$5*Assumptions!$D13</f>
        <v>92.74192594</v>
      </c>
      <c r="H29" s="13">
        <f>H$5*Assumptions!$D13</f>
        <v>95.52418372</v>
      </c>
      <c r="I29" s="13">
        <f>I$5*Assumptions!$D13</f>
        <v>98.38990923</v>
      </c>
      <c r="J29" s="13">
        <f>J$5*Assumptions!$D13</f>
        <v>101.3416065</v>
      </c>
      <c r="K29" s="13">
        <f>K$5*Assumptions!$D13</f>
        <v>104.3818547</v>
      </c>
      <c r="L29" s="13">
        <f>L$5*Assumptions!$D13</f>
        <v>107.5133103</v>
      </c>
      <c r="M29" s="13">
        <f>M$5*Assumptions!$D13</f>
        <v>110.7387097</v>
      </c>
    </row>
    <row r="30">
      <c r="A30" s="8" t="s">
        <v>27</v>
      </c>
      <c r="B30" s="13">
        <f>B$5*Assumptions!$D14</f>
        <v>80</v>
      </c>
      <c r="C30" s="13">
        <f>C$5*Assumptions!$D14</f>
        <v>82.4</v>
      </c>
      <c r="D30" s="13">
        <f>D$5*Assumptions!$D14</f>
        <v>84.872</v>
      </c>
      <c r="E30" s="13">
        <f>E$5*Assumptions!$D14</f>
        <v>87.41816</v>
      </c>
      <c r="F30" s="13">
        <f>F$5*Assumptions!$D14</f>
        <v>90.0407048</v>
      </c>
      <c r="G30" s="13">
        <f>G$5*Assumptions!$D14</f>
        <v>92.74192594</v>
      </c>
      <c r="H30" s="13">
        <f>H$5*Assumptions!$D14</f>
        <v>95.52418372</v>
      </c>
      <c r="I30" s="13">
        <f>I$5*Assumptions!$D14</f>
        <v>98.38990923</v>
      </c>
      <c r="J30" s="13">
        <f>J$5*Assumptions!$D14</f>
        <v>101.3416065</v>
      </c>
      <c r="K30" s="13">
        <f>K$5*Assumptions!$D14</f>
        <v>104.3818547</v>
      </c>
      <c r="L30" s="13">
        <f>L$5*Assumptions!$D14</f>
        <v>107.5133103</v>
      </c>
      <c r="M30" s="13">
        <f>M$5*Assumptions!$D14</f>
        <v>110.7387097</v>
      </c>
    </row>
    <row r="31">
      <c r="A31" s="8" t="s">
        <v>28</v>
      </c>
      <c r="B31" s="13">
        <f>B$5*Assumptions!$D15</f>
        <v>0</v>
      </c>
      <c r="C31" s="13">
        <f>C$5*Assumptions!$D15</f>
        <v>0</v>
      </c>
      <c r="D31" s="13">
        <f>D$5*Assumptions!$D15</f>
        <v>0</v>
      </c>
      <c r="E31" s="13">
        <f>E$5*Assumptions!$D15</f>
        <v>0</v>
      </c>
      <c r="F31" s="13">
        <f>F$5*Assumptions!$D15</f>
        <v>0</v>
      </c>
      <c r="G31" s="13">
        <f>G$5*Assumptions!$D15</f>
        <v>0</v>
      </c>
      <c r="H31" s="13">
        <f>H$5*Assumptions!$D15</f>
        <v>0</v>
      </c>
      <c r="I31" s="13">
        <f>I$5*Assumptions!$D15</f>
        <v>0</v>
      </c>
      <c r="J31" s="13">
        <f>J$5*Assumptions!$D15</f>
        <v>0</v>
      </c>
      <c r="K31" s="13">
        <f>K$5*Assumptions!$D15</f>
        <v>0</v>
      </c>
      <c r="L31" s="13">
        <f>L$5*Assumptions!$D15</f>
        <v>0</v>
      </c>
      <c r="M31" s="13">
        <f>M$5*Assumptions!$D15</f>
        <v>0</v>
      </c>
    </row>
    <row r="32">
      <c r="B32" s="13"/>
      <c r="C32" s="13"/>
      <c r="D32" s="13"/>
      <c r="E32" s="13"/>
      <c r="F32" s="13"/>
      <c r="G32" s="13"/>
      <c r="H32" s="13"/>
      <c r="I32" s="13"/>
      <c r="J32" s="13"/>
      <c r="K32" s="13"/>
      <c r="L32" s="13"/>
      <c r="M32" s="13"/>
    </row>
    <row r="33">
      <c r="B33" s="13"/>
      <c r="C33" s="13"/>
      <c r="D33" s="13"/>
      <c r="E33" s="13"/>
      <c r="F33" s="13"/>
      <c r="G33" s="13"/>
      <c r="H33" s="13"/>
      <c r="I33" s="13"/>
      <c r="J33" s="13"/>
      <c r="K33" s="13"/>
      <c r="L33" s="13"/>
      <c r="M33" s="13"/>
    </row>
    <row r="34">
      <c r="A34" s="11" t="s">
        <v>18</v>
      </c>
    </row>
    <row r="35">
      <c r="A35" s="8" t="s">
        <v>25</v>
      </c>
      <c r="B35" s="13">
        <f>B$6*Assumptions!$E12</f>
        <v>0</v>
      </c>
      <c r="C35" s="13">
        <f>C$6*Assumptions!$E12</f>
        <v>0</v>
      </c>
      <c r="D35" s="13">
        <f>D$6*Assumptions!$E12</f>
        <v>90</v>
      </c>
      <c r="E35" s="13">
        <f>E$6*Assumptions!$E12</f>
        <v>93.6</v>
      </c>
      <c r="F35" s="13">
        <f>F$6*Assumptions!$E12</f>
        <v>97.344</v>
      </c>
      <c r="G35" s="13">
        <f>G$6*Assumptions!$E12</f>
        <v>101.23776</v>
      </c>
      <c r="H35" s="13">
        <f>H$6*Assumptions!$E12</f>
        <v>105.2872704</v>
      </c>
      <c r="I35" s="13">
        <f>I$6*Assumptions!$E12</f>
        <v>109.4987612</v>
      </c>
      <c r="J35" s="13">
        <f>J$6*Assumptions!$E12</f>
        <v>113.8787117</v>
      </c>
      <c r="K35" s="13">
        <f>K$6*Assumptions!$E12</f>
        <v>118.4338601</v>
      </c>
      <c r="L35" s="13">
        <f>L$6*Assumptions!$E12</f>
        <v>123.1712145</v>
      </c>
      <c r="M35" s="13">
        <f>M$6*Assumptions!$E12</f>
        <v>128.0980631</v>
      </c>
    </row>
    <row r="36">
      <c r="A36" s="8" t="s">
        <v>26</v>
      </c>
      <c r="B36" s="13">
        <f>B$6*Assumptions!$E13</f>
        <v>0</v>
      </c>
      <c r="C36" s="13">
        <f>C$6*Assumptions!$E13</f>
        <v>0</v>
      </c>
      <c r="D36" s="13">
        <f>D$6*Assumptions!$E13</f>
        <v>180</v>
      </c>
      <c r="E36" s="13">
        <f>E$6*Assumptions!$E13</f>
        <v>187.2</v>
      </c>
      <c r="F36" s="13">
        <f>F$6*Assumptions!$E13</f>
        <v>194.688</v>
      </c>
      <c r="G36" s="13">
        <f>G$6*Assumptions!$E13</f>
        <v>202.47552</v>
      </c>
      <c r="H36" s="13">
        <f>H$6*Assumptions!$E13</f>
        <v>210.5745408</v>
      </c>
      <c r="I36" s="13">
        <f>I$6*Assumptions!$E13</f>
        <v>218.9975224</v>
      </c>
      <c r="J36" s="13">
        <f>J$6*Assumptions!$E13</f>
        <v>227.7574233</v>
      </c>
      <c r="K36" s="13">
        <f>K$6*Assumptions!$E13</f>
        <v>236.8677203</v>
      </c>
      <c r="L36" s="13">
        <f>L$6*Assumptions!$E13</f>
        <v>246.3424291</v>
      </c>
      <c r="M36" s="13">
        <f>M$6*Assumptions!$E13</f>
        <v>256.1961262</v>
      </c>
    </row>
    <row r="37">
      <c r="A37" s="8" t="s">
        <v>27</v>
      </c>
      <c r="B37" s="13">
        <f>B$6*Assumptions!$E14</f>
        <v>0</v>
      </c>
      <c r="C37" s="13">
        <f>C$6*Assumptions!$E14</f>
        <v>0</v>
      </c>
      <c r="D37" s="13">
        <f>D$6*Assumptions!$E14</f>
        <v>0</v>
      </c>
      <c r="E37" s="13">
        <f>E$6*Assumptions!$E14</f>
        <v>0</v>
      </c>
      <c r="F37" s="13">
        <f>F$6*Assumptions!$E14</f>
        <v>0</v>
      </c>
      <c r="G37" s="13">
        <f>G$6*Assumptions!$E14</f>
        <v>0</v>
      </c>
      <c r="H37" s="13">
        <f>H$6*Assumptions!$E14</f>
        <v>0</v>
      </c>
      <c r="I37" s="13">
        <f>I$6*Assumptions!$E14</f>
        <v>0</v>
      </c>
      <c r="J37" s="13">
        <f>J$6*Assumptions!$E14</f>
        <v>0</v>
      </c>
      <c r="K37" s="13">
        <f>K$6*Assumptions!$E14</f>
        <v>0</v>
      </c>
      <c r="L37" s="13">
        <f>L$6*Assumptions!$E14</f>
        <v>0</v>
      </c>
      <c r="M37" s="13">
        <f>M$6*Assumptions!$E14</f>
        <v>0</v>
      </c>
    </row>
    <row r="38">
      <c r="A38" s="8" t="s">
        <v>28</v>
      </c>
      <c r="B38" s="13">
        <f>B$6*Assumptions!$E15</f>
        <v>0</v>
      </c>
      <c r="C38" s="13">
        <f>C$6*Assumptions!$E15</f>
        <v>0</v>
      </c>
      <c r="D38" s="13">
        <f>D$6*Assumptions!$E15</f>
        <v>0</v>
      </c>
      <c r="E38" s="13">
        <f>E$6*Assumptions!$E15</f>
        <v>0</v>
      </c>
      <c r="F38" s="13">
        <f>F$6*Assumptions!$E15</f>
        <v>0</v>
      </c>
      <c r="G38" s="13">
        <f>G$6*Assumptions!$E15</f>
        <v>0</v>
      </c>
      <c r="H38" s="13">
        <f>H$6*Assumptions!$E15</f>
        <v>0</v>
      </c>
      <c r="I38" s="13">
        <f>I$6*Assumptions!$E15</f>
        <v>0</v>
      </c>
      <c r="J38" s="13">
        <f>J$6*Assumptions!$E15</f>
        <v>0</v>
      </c>
      <c r="K38" s="13">
        <f>K$6*Assumptions!$E15</f>
        <v>0</v>
      </c>
      <c r="L38" s="13">
        <f>L$6*Assumptions!$E15</f>
        <v>0</v>
      </c>
      <c r="M38" s="13">
        <f>M$6*Assumptions!$E15</f>
        <v>0</v>
      </c>
    </row>
    <row r="39">
      <c r="B39" s="13"/>
      <c r="C39" s="13"/>
      <c r="D39" s="13"/>
      <c r="E39" s="13"/>
      <c r="F39" s="13"/>
      <c r="G39" s="13"/>
      <c r="H39" s="13"/>
      <c r="I39" s="13"/>
      <c r="J39" s="13"/>
      <c r="K39" s="13"/>
      <c r="L39" s="13"/>
      <c r="M39" s="13"/>
    </row>
    <row r="40">
      <c r="B40" s="13"/>
      <c r="C40" s="13"/>
      <c r="D40" s="13"/>
      <c r="E40" s="13"/>
      <c r="F40" s="13"/>
      <c r="G40" s="13"/>
      <c r="H40" s="13"/>
      <c r="I40" s="13"/>
      <c r="J40" s="13"/>
      <c r="K40" s="13"/>
      <c r="L40" s="13"/>
      <c r="M40" s="13"/>
    </row>
    <row r="41">
      <c r="A41" s="11" t="s">
        <v>20</v>
      </c>
    </row>
    <row r="42">
      <c r="A42" s="8" t="s">
        <v>25</v>
      </c>
      <c r="B42" s="13">
        <f>B$7*Assumptions!$F12</f>
        <v>0</v>
      </c>
      <c r="C42" s="13">
        <f>C$7*Assumptions!$F12</f>
        <v>0</v>
      </c>
      <c r="D42" s="13">
        <f>D$7*Assumptions!$F12</f>
        <v>50</v>
      </c>
      <c r="E42" s="13">
        <f>E$7*Assumptions!$F12</f>
        <v>51.5</v>
      </c>
      <c r="F42" s="13">
        <f>F$7*Assumptions!$F12</f>
        <v>53.045</v>
      </c>
      <c r="G42" s="13">
        <f>G$7*Assumptions!$F12</f>
        <v>54.63635</v>
      </c>
      <c r="H42" s="13">
        <f>H$7*Assumptions!$F12</f>
        <v>56.2754405</v>
      </c>
      <c r="I42" s="13">
        <f>I$7*Assumptions!$F12</f>
        <v>57.96370372</v>
      </c>
      <c r="J42" s="13">
        <f>J$7*Assumptions!$F12</f>
        <v>59.70261483</v>
      </c>
      <c r="K42" s="13">
        <f>K$7*Assumptions!$F12</f>
        <v>61.49369327</v>
      </c>
      <c r="L42" s="13">
        <f>L$7*Assumptions!$F12</f>
        <v>63.33850407</v>
      </c>
      <c r="M42" s="13">
        <f>M$7*Assumptions!$F12</f>
        <v>65.23865919</v>
      </c>
    </row>
    <row r="43">
      <c r="A43" s="8" t="s">
        <v>26</v>
      </c>
      <c r="B43" s="13">
        <f>B$7*Assumptions!$F13</f>
        <v>0</v>
      </c>
      <c r="C43" s="13">
        <f>C$7*Assumptions!$F13</f>
        <v>0</v>
      </c>
      <c r="D43" s="13">
        <f>D$7*Assumptions!$F13</f>
        <v>0</v>
      </c>
      <c r="E43" s="13">
        <f>E$7*Assumptions!$F13</f>
        <v>0</v>
      </c>
      <c r="F43" s="13">
        <f>F$7*Assumptions!$F13</f>
        <v>0</v>
      </c>
      <c r="G43" s="13">
        <f>G$7*Assumptions!$F13</f>
        <v>0</v>
      </c>
      <c r="H43" s="13">
        <f>H$7*Assumptions!$F13</f>
        <v>0</v>
      </c>
      <c r="I43" s="13">
        <f>I$7*Assumptions!$F13</f>
        <v>0</v>
      </c>
      <c r="J43" s="13">
        <f>J$7*Assumptions!$F13</f>
        <v>0</v>
      </c>
      <c r="K43" s="13">
        <f>K$7*Assumptions!$F13</f>
        <v>0</v>
      </c>
      <c r="L43" s="13">
        <f>L$7*Assumptions!$F13</f>
        <v>0</v>
      </c>
      <c r="M43" s="13">
        <f>M$7*Assumptions!$F13</f>
        <v>0</v>
      </c>
    </row>
    <row r="44">
      <c r="A44" s="8" t="s">
        <v>27</v>
      </c>
      <c r="B44" s="13">
        <f>B$7*Assumptions!$F14</f>
        <v>0</v>
      </c>
      <c r="C44" s="13">
        <f>C$7*Assumptions!$F14</f>
        <v>0</v>
      </c>
      <c r="D44" s="13">
        <f>D$7*Assumptions!$F14</f>
        <v>100</v>
      </c>
      <c r="E44" s="13">
        <f>E$7*Assumptions!$F14</f>
        <v>103</v>
      </c>
      <c r="F44" s="13">
        <f>F$7*Assumptions!$F14</f>
        <v>106.09</v>
      </c>
      <c r="G44" s="13">
        <f>G$7*Assumptions!$F14</f>
        <v>109.2727</v>
      </c>
      <c r="H44" s="13">
        <f>H$7*Assumptions!$F14</f>
        <v>112.550881</v>
      </c>
      <c r="I44" s="13">
        <f>I$7*Assumptions!$F14</f>
        <v>115.9274074</v>
      </c>
      <c r="J44" s="13">
        <f>J$7*Assumptions!$F14</f>
        <v>119.4052297</v>
      </c>
      <c r="K44" s="13">
        <f>K$7*Assumptions!$F14</f>
        <v>122.9873865</v>
      </c>
      <c r="L44" s="13">
        <f>L$7*Assumptions!$F14</f>
        <v>126.6770081</v>
      </c>
      <c r="M44" s="13">
        <f>M$7*Assumptions!$F14</f>
        <v>130.4773184</v>
      </c>
    </row>
    <row r="45">
      <c r="A45" s="8" t="s">
        <v>28</v>
      </c>
      <c r="B45" s="13">
        <f>B$7*Assumptions!$F15</f>
        <v>0</v>
      </c>
      <c r="C45" s="13">
        <f>C$7*Assumptions!$F15</f>
        <v>0</v>
      </c>
      <c r="D45" s="13">
        <f>D$7*Assumptions!$F15</f>
        <v>0</v>
      </c>
      <c r="E45" s="13">
        <f>E$7*Assumptions!$F15</f>
        <v>0</v>
      </c>
      <c r="F45" s="13">
        <f>F$7*Assumptions!$F15</f>
        <v>0</v>
      </c>
      <c r="G45" s="13">
        <f>G$7*Assumptions!$F15</f>
        <v>0</v>
      </c>
      <c r="H45" s="13">
        <f>H$7*Assumptions!$F15</f>
        <v>0</v>
      </c>
      <c r="I45" s="13">
        <f>I$7*Assumptions!$F15</f>
        <v>0</v>
      </c>
      <c r="J45" s="13">
        <f>J$7*Assumptions!$F15</f>
        <v>0</v>
      </c>
      <c r="K45" s="13">
        <f>K$7*Assumptions!$F15</f>
        <v>0</v>
      </c>
      <c r="L45" s="13">
        <f>L$7*Assumptions!$F15</f>
        <v>0</v>
      </c>
      <c r="M45" s="13">
        <f>M$7*Assumptions!$F15</f>
        <v>0</v>
      </c>
    </row>
    <row r="46">
      <c r="B46" s="13"/>
      <c r="C46" s="13"/>
      <c r="D46" s="13"/>
      <c r="E46" s="13"/>
      <c r="F46" s="13"/>
      <c r="G46" s="13"/>
      <c r="H46" s="13"/>
      <c r="I46" s="13"/>
      <c r="J46" s="13"/>
      <c r="K46" s="13"/>
      <c r="L46" s="13"/>
      <c r="M46" s="13"/>
    </row>
    <row r="47">
      <c r="A47" s="11" t="s">
        <v>21</v>
      </c>
      <c r="B47" s="13"/>
      <c r="C47" s="13"/>
      <c r="D47" s="13"/>
      <c r="E47" s="13"/>
      <c r="F47" s="13"/>
      <c r="G47" s="13"/>
      <c r="H47" s="13"/>
      <c r="I47" s="13"/>
      <c r="J47" s="13"/>
      <c r="K47" s="13"/>
      <c r="L47" s="13"/>
      <c r="M47" s="13"/>
    </row>
    <row r="48">
      <c r="A48" s="8" t="s">
        <v>25</v>
      </c>
      <c r="B48" s="13">
        <f>B$8*Assumptions!$G12</f>
        <v>0</v>
      </c>
      <c r="C48" s="13">
        <f>C$8*Assumptions!$G12</f>
        <v>0</v>
      </c>
      <c r="D48" s="13">
        <f>D$8*Assumptions!$G12</f>
        <v>0</v>
      </c>
      <c r="E48" s="13">
        <f>E$8*Assumptions!$G12</f>
        <v>0</v>
      </c>
      <c r="F48" s="13">
        <f>F$8*Assumptions!$G12</f>
        <v>0</v>
      </c>
      <c r="G48" s="13">
        <f>G$8*Assumptions!$G12</f>
        <v>110</v>
      </c>
      <c r="H48" s="13">
        <f>H$8*Assumptions!$G12</f>
        <v>114.4</v>
      </c>
      <c r="I48" s="13">
        <f>I$8*Assumptions!$G12</f>
        <v>118.976</v>
      </c>
      <c r="J48" s="13">
        <f>J$8*Assumptions!$G12</f>
        <v>123.73504</v>
      </c>
      <c r="K48" s="13">
        <f>K$8*Assumptions!$G12</f>
        <v>128.6844416</v>
      </c>
      <c r="L48" s="13">
        <f>L$8*Assumptions!$G12</f>
        <v>133.8318193</v>
      </c>
      <c r="M48" s="13">
        <f>M$8*Assumptions!$G12</f>
        <v>139.185092</v>
      </c>
    </row>
    <row r="49">
      <c r="A49" s="8" t="s">
        <v>26</v>
      </c>
      <c r="B49" s="13">
        <f>B$8*Assumptions!$G13</f>
        <v>0</v>
      </c>
      <c r="C49" s="13">
        <f>C$8*Assumptions!$G13</f>
        <v>0</v>
      </c>
      <c r="D49" s="13">
        <f>D$8*Assumptions!$G13</f>
        <v>0</v>
      </c>
      <c r="E49" s="13">
        <f>E$8*Assumptions!$G13</f>
        <v>0</v>
      </c>
      <c r="F49" s="13">
        <f>F$8*Assumptions!$G13</f>
        <v>0</v>
      </c>
      <c r="G49" s="13">
        <f>G$8*Assumptions!$G13</f>
        <v>0</v>
      </c>
      <c r="H49" s="13">
        <f>H$8*Assumptions!$G13</f>
        <v>0</v>
      </c>
      <c r="I49" s="13">
        <f>I$8*Assumptions!$G13</f>
        <v>0</v>
      </c>
      <c r="J49" s="13">
        <f>J$8*Assumptions!$G13</f>
        <v>0</v>
      </c>
      <c r="K49" s="13">
        <f>K$8*Assumptions!$G13</f>
        <v>0</v>
      </c>
      <c r="L49" s="13">
        <f>L$8*Assumptions!$G13</f>
        <v>0</v>
      </c>
      <c r="M49" s="13">
        <f>M$8*Assumptions!$G13</f>
        <v>0</v>
      </c>
    </row>
    <row r="50">
      <c r="A50" s="8" t="s">
        <v>27</v>
      </c>
      <c r="B50" s="13">
        <f>B$8*Assumptions!$G14</f>
        <v>0</v>
      </c>
      <c r="C50" s="13">
        <f>C$8*Assumptions!$G14</f>
        <v>0</v>
      </c>
      <c r="D50" s="13">
        <f>D$8*Assumptions!$G14</f>
        <v>0</v>
      </c>
      <c r="E50" s="13">
        <f>E$8*Assumptions!$G14</f>
        <v>0</v>
      </c>
      <c r="F50" s="13">
        <f>F$8*Assumptions!$G14</f>
        <v>0</v>
      </c>
      <c r="G50" s="13">
        <f>G$8*Assumptions!$G14</f>
        <v>110</v>
      </c>
      <c r="H50" s="13">
        <f>H$8*Assumptions!$G14</f>
        <v>114.4</v>
      </c>
      <c r="I50" s="13">
        <f>I$8*Assumptions!$G14</f>
        <v>118.976</v>
      </c>
      <c r="J50" s="13">
        <f>J$8*Assumptions!$G14</f>
        <v>123.73504</v>
      </c>
      <c r="K50" s="13">
        <f>K$8*Assumptions!$G14</f>
        <v>128.6844416</v>
      </c>
      <c r="L50" s="13">
        <f>L$8*Assumptions!$G14</f>
        <v>133.8318193</v>
      </c>
      <c r="M50" s="13">
        <f>M$8*Assumptions!$G14</f>
        <v>139.185092</v>
      </c>
    </row>
    <row r="51">
      <c r="A51" s="8" t="s">
        <v>28</v>
      </c>
      <c r="B51" s="13">
        <f>B$8*Assumptions!$G15</f>
        <v>0</v>
      </c>
      <c r="C51" s="13">
        <f>C$8*Assumptions!$G15</f>
        <v>0</v>
      </c>
      <c r="D51" s="13">
        <f>D$8*Assumptions!$G15</f>
        <v>0</v>
      </c>
      <c r="E51" s="13">
        <f>E$8*Assumptions!$G15</f>
        <v>0</v>
      </c>
      <c r="F51" s="13">
        <f>F$8*Assumptions!$G15</f>
        <v>0</v>
      </c>
      <c r="G51" s="13">
        <f>G$8*Assumptions!$G15</f>
        <v>110</v>
      </c>
      <c r="H51" s="13">
        <f>H$8*Assumptions!$G15</f>
        <v>114.4</v>
      </c>
      <c r="I51" s="13">
        <f>I$8*Assumptions!$G15</f>
        <v>118.976</v>
      </c>
      <c r="J51" s="13">
        <f>J$8*Assumptions!$G15</f>
        <v>123.73504</v>
      </c>
      <c r="K51" s="13">
        <f>K$8*Assumptions!$G15</f>
        <v>128.6844416</v>
      </c>
      <c r="L51" s="13">
        <f>L$8*Assumptions!$G15</f>
        <v>133.8318193</v>
      </c>
      <c r="M51" s="13">
        <f>M$8*Assumptions!$G15</f>
        <v>139.185092</v>
      </c>
    </row>
    <row r="52">
      <c r="A52" s="11"/>
      <c r="B52" s="13"/>
      <c r="C52" s="13"/>
      <c r="D52" s="13"/>
      <c r="E52" s="13"/>
      <c r="F52" s="13"/>
      <c r="G52" s="13"/>
      <c r="H52" s="13"/>
      <c r="I52" s="13"/>
      <c r="J52" s="13"/>
      <c r="K52" s="13"/>
      <c r="L52" s="13"/>
      <c r="M52" s="13"/>
    </row>
    <row r="53">
      <c r="A53" s="11" t="s">
        <v>23</v>
      </c>
      <c r="B53" s="13"/>
      <c r="C53" s="13"/>
      <c r="D53" s="13"/>
      <c r="E53" s="13"/>
      <c r="F53" s="13"/>
      <c r="G53" s="13"/>
      <c r="H53" s="13"/>
      <c r="I53" s="13"/>
      <c r="J53" s="13"/>
      <c r="K53" s="13"/>
      <c r="L53" s="13"/>
      <c r="M53" s="13"/>
    </row>
    <row r="54">
      <c r="A54" s="8" t="s">
        <v>25</v>
      </c>
      <c r="B54" s="13">
        <f>B$9*Assumptions!$H12</f>
        <v>0</v>
      </c>
      <c r="C54" s="13">
        <f>C$9*Assumptions!$H12</f>
        <v>0</v>
      </c>
      <c r="D54" s="13">
        <f>D$9*Assumptions!$H12</f>
        <v>0</v>
      </c>
      <c r="E54" s="13">
        <f>E$9*Assumptions!$H12</f>
        <v>0</v>
      </c>
      <c r="F54" s="13">
        <f>F$9*Assumptions!$H12</f>
        <v>0</v>
      </c>
      <c r="G54" s="13">
        <f>G$9*Assumptions!$H12</f>
        <v>100</v>
      </c>
      <c r="H54" s="13">
        <f>H$9*Assumptions!$H12</f>
        <v>102</v>
      </c>
      <c r="I54" s="13">
        <f>I$9*Assumptions!$H12</f>
        <v>104.04</v>
      </c>
      <c r="J54" s="13">
        <f>J$9*Assumptions!$H12</f>
        <v>106.1208</v>
      </c>
      <c r="K54" s="13">
        <f>K$9*Assumptions!$H12</f>
        <v>108.243216</v>
      </c>
      <c r="L54" s="13">
        <f>L$9*Assumptions!$H12</f>
        <v>110.4080803</v>
      </c>
      <c r="M54" s="13">
        <f>M$9*Assumptions!$H12</f>
        <v>112.6162419</v>
      </c>
    </row>
    <row r="55">
      <c r="A55" s="8" t="s">
        <v>26</v>
      </c>
      <c r="B55" s="13">
        <f>B$9*Assumptions!$H13</f>
        <v>0</v>
      </c>
      <c r="C55" s="13">
        <f>C$9*Assumptions!$H13</f>
        <v>0</v>
      </c>
      <c r="D55" s="13">
        <f>D$9*Assumptions!$H13</f>
        <v>0</v>
      </c>
      <c r="E55" s="13">
        <f>E$9*Assumptions!$H13</f>
        <v>0</v>
      </c>
      <c r="F55" s="13">
        <f>F$9*Assumptions!$H13</f>
        <v>0</v>
      </c>
      <c r="G55" s="13">
        <f>G$9*Assumptions!$H13</f>
        <v>100</v>
      </c>
      <c r="H55" s="13">
        <f>H$9*Assumptions!$H13</f>
        <v>102</v>
      </c>
      <c r="I55" s="13">
        <f>I$9*Assumptions!$H13</f>
        <v>104.04</v>
      </c>
      <c r="J55" s="13">
        <f>J$9*Assumptions!$H13</f>
        <v>106.1208</v>
      </c>
      <c r="K55" s="13">
        <f>K$9*Assumptions!$H13</f>
        <v>108.243216</v>
      </c>
      <c r="L55" s="13">
        <f>L$9*Assumptions!$H13</f>
        <v>110.4080803</v>
      </c>
      <c r="M55" s="13">
        <f>M$9*Assumptions!$H13</f>
        <v>112.6162419</v>
      </c>
    </row>
    <row r="56">
      <c r="A56" s="8" t="s">
        <v>27</v>
      </c>
      <c r="B56" s="13">
        <f>B$9*Assumptions!$H14</f>
        <v>0</v>
      </c>
      <c r="C56" s="13">
        <f>C$9*Assumptions!$H14</f>
        <v>0</v>
      </c>
      <c r="D56" s="13">
        <f>D$9*Assumptions!$H14</f>
        <v>0</v>
      </c>
      <c r="E56" s="13">
        <f>E$9*Assumptions!$H14</f>
        <v>0</v>
      </c>
      <c r="F56" s="13">
        <f>F$9*Assumptions!$H14</f>
        <v>0</v>
      </c>
      <c r="G56" s="13">
        <f>G$9*Assumptions!$H14</f>
        <v>0</v>
      </c>
      <c r="H56" s="13">
        <f>H$9*Assumptions!$H14</f>
        <v>0</v>
      </c>
      <c r="I56" s="13">
        <f>I$9*Assumptions!$H14</f>
        <v>0</v>
      </c>
      <c r="J56" s="13">
        <f>J$9*Assumptions!$H14</f>
        <v>0</v>
      </c>
      <c r="K56" s="13">
        <f>K$9*Assumptions!$H14</f>
        <v>0</v>
      </c>
      <c r="L56" s="13">
        <f>L$9*Assumptions!$H14</f>
        <v>0</v>
      </c>
      <c r="M56" s="13">
        <f>M$9*Assumptions!$H14</f>
        <v>0</v>
      </c>
    </row>
    <row r="57">
      <c r="A57" s="8" t="s">
        <v>28</v>
      </c>
      <c r="B57" s="13">
        <f>B$9*Assumptions!$H15</f>
        <v>0</v>
      </c>
      <c r="C57" s="13">
        <f>C$9*Assumptions!$H15</f>
        <v>0</v>
      </c>
      <c r="D57" s="13">
        <f>D$9*Assumptions!$H15</f>
        <v>0</v>
      </c>
      <c r="E57" s="13">
        <f>E$9*Assumptions!$H15</f>
        <v>0</v>
      </c>
      <c r="F57" s="13">
        <f>F$9*Assumptions!$H15</f>
        <v>0</v>
      </c>
      <c r="G57" s="13">
        <f>G$9*Assumptions!$H15</f>
        <v>100</v>
      </c>
      <c r="H57" s="13">
        <f>H$9*Assumptions!$H15</f>
        <v>102</v>
      </c>
      <c r="I57" s="13">
        <f>I$9*Assumptions!$H15</f>
        <v>104.04</v>
      </c>
      <c r="J57" s="13">
        <f>J$9*Assumptions!$H15</f>
        <v>106.1208</v>
      </c>
      <c r="K57" s="13">
        <f>K$9*Assumptions!$H15</f>
        <v>108.243216</v>
      </c>
      <c r="L57" s="13">
        <f>L$9*Assumptions!$H15</f>
        <v>110.4080803</v>
      </c>
      <c r="M57" s="13">
        <f>M$9*Assumptions!$H15</f>
        <v>112.6162419</v>
      </c>
    </row>
    <row r="58">
      <c r="A58" s="11"/>
      <c r="B58" s="13"/>
      <c r="C58" s="13"/>
      <c r="D58" s="13"/>
      <c r="E58" s="13"/>
      <c r="F58" s="13"/>
      <c r="G58" s="13"/>
      <c r="H58" s="13"/>
      <c r="I58" s="13"/>
      <c r="J58" s="13"/>
      <c r="K58" s="13"/>
      <c r="L58" s="13"/>
      <c r="M58" s="13"/>
    </row>
    <row r="59">
      <c r="A59" s="11" t="s">
        <v>24</v>
      </c>
      <c r="B59" s="13"/>
      <c r="C59" s="13"/>
      <c r="D59" s="13"/>
      <c r="E59" s="13"/>
      <c r="F59" s="13"/>
      <c r="G59" s="13"/>
      <c r="H59" s="13"/>
      <c r="I59" s="13"/>
      <c r="J59" s="13"/>
      <c r="K59" s="13"/>
      <c r="L59" s="13"/>
      <c r="M59" s="13"/>
    </row>
    <row r="60">
      <c r="A60" s="8" t="s">
        <v>25</v>
      </c>
      <c r="B60" s="13">
        <f>B$10*Assumptions!$I12</f>
        <v>0</v>
      </c>
      <c r="C60" s="13">
        <f>C$10*Assumptions!$I12</f>
        <v>0</v>
      </c>
      <c r="D60" s="13">
        <f>D$10*Assumptions!$I12</f>
        <v>0</v>
      </c>
      <c r="E60" s="13">
        <f>E$10*Assumptions!$I12</f>
        <v>0</v>
      </c>
      <c r="F60" s="13">
        <f>F$10*Assumptions!$I12</f>
        <v>0</v>
      </c>
      <c r="G60" s="13">
        <f>G$10*Assumptions!$I12</f>
        <v>50</v>
      </c>
      <c r="H60" s="13">
        <f>H$10*Assumptions!$I12</f>
        <v>50.5</v>
      </c>
      <c r="I60" s="13">
        <f>I$10*Assumptions!$I12</f>
        <v>51.005</v>
      </c>
      <c r="J60" s="13">
        <f>J$10*Assumptions!$I12</f>
        <v>51.51505</v>
      </c>
      <c r="K60" s="13">
        <f>K$10*Assumptions!$I12</f>
        <v>52.0302005</v>
      </c>
      <c r="L60" s="13">
        <f>L$10*Assumptions!$I12</f>
        <v>52.55050251</v>
      </c>
      <c r="M60" s="13">
        <f>M$10*Assumptions!$I12</f>
        <v>53.07600753</v>
      </c>
    </row>
    <row r="61">
      <c r="A61" s="8" t="s">
        <v>26</v>
      </c>
      <c r="B61" s="13">
        <f>B$10*Assumptions!$I13</f>
        <v>0</v>
      </c>
      <c r="C61" s="13">
        <f>C$10*Assumptions!$I13</f>
        <v>0</v>
      </c>
      <c r="D61" s="13">
        <f>D$10*Assumptions!$I13</f>
        <v>0</v>
      </c>
      <c r="E61" s="13">
        <f>E$10*Assumptions!$I13</f>
        <v>0</v>
      </c>
      <c r="F61" s="13">
        <f>F$10*Assumptions!$I13</f>
        <v>0</v>
      </c>
      <c r="G61" s="13">
        <f>G$10*Assumptions!$I13</f>
        <v>50</v>
      </c>
      <c r="H61" s="13">
        <f>H$10*Assumptions!$I13</f>
        <v>50.5</v>
      </c>
      <c r="I61" s="13">
        <f>I$10*Assumptions!$I13</f>
        <v>51.005</v>
      </c>
      <c r="J61" s="13">
        <f>J$10*Assumptions!$I13</f>
        <v>51.51505</v>
      </c>
      <c r="K61" s="13">
        <f>K$10*Assumptions!$I13</f>
        <v>52.0302005</v>
      </c>
      <c r="L61" s="13">
        <f>L$10*Assumptions!$I13</f>
        <v>52.55050251</v>
      </c>
      <c r="M61" s="13">
        <f>M$10*Assumptions!$I13</f>
        <v>53.07600753</v>
      </c>
    </row>
    <row r="62">
      <c r="A62" s="8" t="s">
        <v>27</v>
      </c>
      <c r="B62" s="13">
        <f>B$10*Assumptions!$I14</f>
        <v>0</v>
      </c>
      <c r="C62" s="13">
        <f>C$10*Assumptions!$I14</f>
        <v>0</v>
      </c>
      <c r="D62" s="13">
        <f>D$10*Assumptions!$I14</f>
        <v>0</v>
      </c>
      <c r="E62" s="13">
        <f>E$10*Assumptions!$I14</f>
        <v>0</v>
      </c>
      <c r="F62" s="13">
        <f>F$10*Assumptions!$I14</f>
        <v>0</v>
      </c>
      <c r="G62" s="13">
        <f>G$10*Assumptions!$I14</f>
        <v>50</v>
      </c>
      <c r="H62" s="13">
        <f>H$10*Assumptions!$I14</f>
        <v>50.5</v>
      </c>
      <c r="I62" s="13">
        <f>I$10*Assumptions!$I14</f>
        <v>51.005</v>
      </c>
      <c r="J62" s="13">
        <f>J$10*Assumptions!$I14</f>
        <v>51.51505</v>
      </c>
      <c r="K62" s="13">
        <f>K$10*Assumptions!$I14</f>
        <v>52.0302005</v>
      </c>
      <c r="L62" s="13">
        <f>L$10*Assumptions!$I14</f>
        <v>52.55050251</v>
      </c>
      <c r="M62" s="13">
        <f>M$10*Assumptions!$I14</f>
        <v>53.07600753</v>
      </c>
    </row>
    <row r="63">
      <c r="A63" s="8" t="s">
        <v>28</v>
      </c>
      <c r="B63" s="13">
        <f>B$10*Assumptions!$I15</f>
        <v>0</v>
      </c>
      <c r="C63" s="13">
        <f>C$10*Assumptions!$I15</f>
        <v>0</v>
      </c>
      <c r="D63" s="13">
        <f>D$10*Assumptions!$I15</f>
        <v>0</v>
      </c>
      <c r="E63" s="13">
        <f>E$10*Assumptions!$I15</f>
        <v>0</v>
      </c>
      <c r="F63" s="13">
        <f>F$10*Assumptions!$I15</f>
        <v>0</v>
      </c>
      <c r="G63" s="13">
        <f>G$10*Assumptions!$I15</f>
        <v>50</v>
      </c>
      <c r="H63" s="13">
        <f>H$10*Assumptions!$I15</f>
        <v>50.5</v>
      </c>
      <c r="I63" s="13">
        <f>I$10*Assumptions!$I15</f>
        <v>51.005</v>
      </c>
      <c r="J63" s="13">
        <f>J$10*Assumptions!$I15</f>
        <v>51.51505</v>
      </c>
      <c r="K63" s="13">
        <f>K$10*Assumptions!$I15</f>
        <v>52.0302005</v>
      </c>
      <c r="L63" s="13">
        <f>L$10*Assumptions!$I15</f>
        <v>52.55050251</v>
      </c>
      <c r="M63" s="13">
        <f>M$10*Assumptions!$I15</f>
        <v>53.07600753</v>
      </c>
    </row>
    <row r="64">
      <c r="A64" s="11"/>
      <c r="B64" s="13"/>
      <c r="C64" s="13"/>
      <c r="D64" s="13"/>
      <c r="E64" s="13"/>
      <c r="F64" s="13"/>
      <c r="G64" s="13"/>
      <c r="H64" s="13"/>
      <c r="I64" s="13"/>
      <c r="J64" s="13"/>
      <c r="K64" s="13"/>
      <c r="L64" s="13"/>
      <c r="M64" s="13"/>
    </row>
    <row r="65">
      <c r="A65" s="11" t="s">
        <v>49</v>
      </c>
    </row>
    <row r="66">
      <c r="A66" s="8" t="s">
        <v>25</v>
      </c>
      <c r="B66" s="13">
        <f t="shared" ref="B66:M66" si="1">B14+B21+B28+B35+B42+B48+B54+B60</f>
        <v>550</v>
      </c>
      <c r="C66" s="13">
        <f t="shared" si="1"/>
        <v>561.8</v>
      </c>
      <c r="D66" s="13">
        <f t="shared" si="1"/>
        <v>713.86</v>
      </c>
      <c r="E66" s="13">
        <f t="shared" si="1"/>
        <v>731.28592</v>
      </c>
      <c r="F66" s="13">
        <f t="shared" si="1"/>
        <v>749.17282</v>
      </c>
      <c r="G66" s="13">
        <f t="shared" si="1"/>
        <v>1027.534013</v>
      </c>
      <c r="H66" s="13">
        <f t="shared" si="1"/>
        <v>1053.283232</v>
      </c>
      <c r="I66" s="13">
        <f t="shared" si="1"/>
        <v>1079.755638</v>
      </c>
      <c r="J66" s="13">
        <f t="shared" si="1"/>
        <v>1106.973732</v>
      </c>
      <c r="K66" s="13">
        <f t="shared" si="1"/>
        <v>1134.960773</v>
      </c>
      <c r="L66" s="13">
        <f t="shared" si="1"/>
        <v>1163.740808</v>
      </c>
      <c r="M66" s="13">
        <f t="shared" si="1"/>
        <v>1193.338698</v>
      </c>
    </row>
    <row r="67">
      <c r="A67" s="8" t="s">
        <v>26</v>
      </c>
      <c r="B67" s="13">
        <f t="shared" ref="B67:M67" si="2">B15+B22+B29+B36+B43+B49+B55+B61</f>
        <v>430</v>
      </c>
      <c r="C67" s="13">
        <f t="shared" si="2"/>
        <v>439.4</v>
      </c>
      <c r="D67" s="13">
        <f t="shared" si="2"/>
        <v>629.012</v>
      </c>
      <c r="E67" s="13">
        <f t="shared" si="2"/>
        <v>646.04096</v>
      </c>
      <c r="F67" s="13">
        <f t="shared" si="2"/>
        <v>663.5799608</v>
      </c>
      <c r="G67" s="13">
        <f t="shared" si="2"/>
        <v>831.6457271</v>
      </c>
      <c r="H67" s="13">
        <f t="shared" si="2"/>
        <v>852.7555713</v>
      </c>
      <c r="I67" s="13">
        <f t="shared" si="2"/>
        <v>874.4724153</v>
      </c>
      <c r="J67" s="13">
        <f t="shared" si="2"/>
        <v>896.8156632</v>
      </c>
      <c r="K67" s="13">
        <f t="shared" si="2"/>
        <v>919.8053905</v>
      </c>
      <c r="L67" s="13">
        <f t="shared" si="2"/>
        <v>943.4623692</v>
      </c>
      <c r="M67" s="13">
        <f t="shared" si="2"/>
        <v>967.8080933</v>
      </c>
    </row>
    <row r="68">
      <c r="A68" s="8" t="s">
        <v>27</v>
      </c>
      <c r="B68" s="13">
        <f t="shared" ref="B68:M68" si="3">B16+B23+B30+B37+B44+B50+B56+B62</f>
        <v>200</v>
      </c>
      <c r="C68" s="13">
        <f t="shared" si="3"/>
        <v>204.8</v>
      </c>
      <c r="D68" s="13">
        <f t="shared" si="3"/>
        <v>309.72</v>
      </c>
      <c r="E68" s="13">
        <f t="shared" si="3"/>
        <v>317.76312</v>
      </c>
      <c r="F68" s="13">
        <f t="shared" si="3"/>
        <v>326.022564</v>
      </c>
      <c r="G68" s="13">
        <f t="shared" si="3"/>
        <v>494.5043223</v>
      </c>
      <c r="H68" s="13">
        <f t="shared" si="3"/>
        <v>508.114555</v>
      </c>
      <c r="I68" s="13">
        <f t="shared" si="3"/>
        <v>522.1405968</v>
      </c>
      <c r="J68" s="13">
        <f t="shared" si="3"/>
        <v>536.5960519</v>
      </c>
      <c r="K68" s="13">
        <f t="shared" si="3"/>
        <v>551.4949916</v>
      </c>
      <c r="L68" s="13">
        <f t="shared" si="3"/>
        <v>566.8519707</v>
      </c>
      <c r="M68" s="13">
        <f t="shared" si="3"/>
        <v>582.6820446</v>
      </c>
    </row>
    <row r="69">
      <c r="A69" s="8" t="s">
        <v>28</v>
      </c>
      <c r="B69" s="13">
        <f t="shared" ref="B69:M69" si="4">B17+B24+B31+B38+B45+B51+B57+B63</f>
        <v>0</v>
      </c>
      <c r="C69" s="13">
        <f t="shared" si="4"/>
        <v>0</v>
      </c>
      <c r="D69" s="13">
        <f t="shared" si="4"/>
        <v>0</v>
      </c>
      <c r="E69" s="13">
        <f t="shared" si="4"/>
        <v>0</v>
      </c>
      <c r="F69" s="13">
        <f t="shared" si="4"/>
        <v>0</v>
      </c>
      <c r="G69" s="13">
        <f t="shared" si="4"/>
        <v>260</v>
      </c>
      <c r="H69" s="13">
        <f t="shared" si="4"/>
        <v>266.9</v>
      </c>
      <c r="I69" s="13">
        <f t="shared" si="4"/>
        <v>274.021</v>
      </c>
      <c r="J69" s="13">
        <f t="shared" si="4"/>
        <v>281.37089</v>
      </c>
      <c r="K69" s="13">
        <f t="shared" si="4"/>
        <v>288.9578581</v>
      </c>
      <c r="L69" s="13">
        <f t="shared" si="4"/>
        <v>296.7904021</v>
      </c>
      <c r="M69" s="13">
        <f t="shared" si="4"/>
        <v>304.8773415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13" width="7.75"/>
  </cols>
  <sheetData>
    <row r="1">
      <c r="B1" s="10" t="s">
        <v>35</v>
      </c>
      <c r="C1" s="10" t="s">
        <v>36</v>
      </c>
      <c r="D1" s="10" t="s">
        <v>37</v>
      </c>
      <c r="E1" s="10" t="s">
        <v>38</v>
      </c>
      <c r="F1" s="10" t="s">
        <v>39</v>
      </c>
      <c r="G1" s="10" t="s">
        <v>40</v>
      </c>
      <c r="H1" s="10" t="s">
        <v>41</v>
      </c>
      <c r="I1" s="10" t="s">
        <v>42</v>
      </c>
      <c r="J1" s="10" t="s">
        <v>43</v>
      </c>
      <c r="K1" s="10" t="s">
        <v>44</v>
      </c>
      <c r="L1" s="10" t="s">
        <v>45</v>
      </c>
      <c r="M1" s="10" t="s">
        <v>46</v>
      </c>
    </row>
    <row r="2">
      <c r="A2" s="11" t="s">
        <v>50</v>
      </c>
    </row>
    <row r="3">
      <c r="A3" s="11" t="s">
        <v>15</v>
      </c>
      <c r="B3" s="13">
        <f>calcs1!B3*Assumptions!$D2</f>
        <v>15750</v>
      </c>
      <c r="C3" s="13">
        <f>calcs1!C3*Assumptions!$D2</f>
        <v>16065</v>
      </c>
      <c r="D3" s="13">
        <f>calcs1!D3*Assumptions!$D2</f>
        <v>16386.3</v>
      </c>
      <c r="E3" s="13">
        <f>calcs1!E3*Assumptions!$D2</f>
        <v>16714.026</v>
      </c>
      <c r="F3" s="13">
        <f>calcs1!F3*Assumptions!$D2</f>
        <v>17048.30652</v>
      </c>
      <c r="G3" s="13">
        <f>calcs1!G3*Assumptions!$D2</f>
        <v>17389.27265</v>
      </c>
      <c r="H3" s="13">
        <f>calcs1!H3*Assumptions!$D2</f>
        <v>17737.0581</v>
      </c>
      <c r="I3" s="13">
        <f>calcs1!I3*Assumptions!$D2</f>
        <v>18091.79927</v>
      </c>
      <c r="J3" s="13">
        <f>calcs1!J3*Assumptions!$D2</f>
        <v>18453.63525</v>
      </c>
      <c r="K3" s="13">
        <f>calcs1!K3*Assumptions!$D2</f>
        <v>18822.70796</v>
      </c>
      <c r="L3" s="13">
        <f>calcs1!L3*Assumptions!$D2</f>
        <v>19199.16211</v>
      </c>
      <c r="M3" s="13">
        <f>calcs1!M3*Assumptions!$D2</f>
        <v>19583.14536</v>
      </c>
    </row>
    <row r="4">
      <c r="A4" s="11" t="s">
        <v>16</v>
      </c>
      <c r="B4" s="13">
        <f>calcs1!B4*Assumptions!$D3</f>
        <v>7200</v>
      </c>
      <c r="C4" s="13">
        <f>calcs1!C4*Assumptions!$D3</f>
        <v>7344</v>
      </c>
      <c r="D4" s="13">
        <f>calcs1!D4*Assumptions!$D3</f>
        <v>7490.88</v>
      </c>
      <c r="E4" s="13">
        <f>calcs1!E4*Assumptions!$D3</f>
        <v>7640.6976</v>
      </c>
      <c r="F4" s="13">
        <f>calcs1!F4*Assumptions!$D3</f>
        <v>7793.511552</v>
      </c>
      <c r="G4" s="13">
        <f>calcs1!G4*Assumptions!$D3</f>
        <v>7949.381783</v>
      </c>
      <c r="H4" s="13">
        <f>calcs1!H4*Assumptions!$D3</f>
        <v>8108.369419</v>
      </c>
      <c r="I4" s="13">
        <f>calcs1!I4*Assumptions!$D3</f>
        <v>8270.536807</v>
      </c>
      <c r="J4" s="13">
        <f>calcs1!J4*Assumptions!$D3</f>
        <v>8435.947543</v>
      </c>
      <c r="K4" s="13">
        <f>calcs1!K4*Assumptions!$D3</f>
        <v>8604.666494</v>
      </c>
      <c r="L4" s="13">
        <f>calcs1!L4*Assumptions!$D3</f>
        <v>8776.759824</v>
      </c>
      <c r="M4" s="13">
        <f>calcs1!M4*Assumptions!$D3</f>
        <v>8952.29502</v>
      </c>
    </row>
    <row r="5">
      <c r="A5" s="11" t="s">
        <v>17</v>
      </c>
      <c r="B5" s="13">
        <f>calcs1!B5*Assumptions!$D4</f>
        <v>5600</v>
      </c>
      <c r="C5" s="13">
        <f>calcs1!C5*Assumptions!$D4</f>
        <v>5768</v>
      </c>
      <c r="D5" s="13">
        <f>calcs1!D5*Assumptions!$D4</f>
        <v>5941.04</v>
      </c>
      <c r="E5" s="13">
        <f>calcs1!E5*Assumptions!$D4</f>
        <v>6119.2712</v>
      </c>
      <c r="F5" s="13">
        <f>calcs1!F5*Assumptions!$D4</f>
        <v>6302.849336</v>
      </c>
      <c r="G5" s="13">
        <f>calcs1!G5*Assumptions!$D4</f>
        <v>6491.934816</v>
      </c>
      <c r="H5" s="13">
        <f>calcs1!H5*Assumptions!$D4</f>
        <v>6686.692861</v>
      </c>
      <c r="I5" s="13">
        <f>calcs1!I5*Assumptions!$D4</f>
        <v>6887.293646</v>
      </c>
      <c r="J5" s="13">
        <f>calcs1!J5*Assumptions!$D4</f>
        <v>7093.912456</v>
      </c>
      <c r="K5" s="13">
        <f>calcs1!K5*Assumptions!$D4</f>
        <v>7306.729829</v>
      </c>
      <c r="L5" s="13">
        <f>calcs1!L5*Assumptions!$D4</f>
        <v>7525.931724</v>
      </c>
      <c r="M5" s="13">
        <f>calcs1!M5*Assumptions!$D4</f>
        <v>7751.709676</v>
      </c>
    </row>
    <row r="6">
      <c r="A6" s="11" t="s">
        <v>18</v>
      </c>
      <c r="B6" s="13">
        <f>calcs1!B6*Assumptions!$D5</f>
        <v>0</v>
      </c>
      <c r="C6" s="13">
        <f>calcs1!C6*Assumptions!$D5</f>
        <v>0</v>
      </c>
      <c r="D6" s="13">
        <f>calcs1!D6*Assumptions!$D5</f>
        <v>5400</v>
      </c>
      <c r="E6" s="13">
        <f>calcs1!E6*Assumptions!$D5</f>
        <v>5616</v>
      </c>
      <c r="F6" s="13">
        <f>calcs1!F6*Assumptions!$D5</f>
        <v>5840.64</v>
      </c>
      <c r="G6" s="13">
        <f>calcs1!G6*Assumptions!$D5</f>
        <v>6074.2656</v>
      </c>
      <c r="H6" s="13">
        <f>calcs1!H6*Assumptions!$D5</f>
        <v>6317.236224</v>
      </c>
      <c r="I6" s="13">
        <f>calcs1!I6*Assumptions!$D5</f>
        <v>6569.925673</v>
      </c>
      <c r="J6" s="13">
        <f>calcs1!J6*Assumptions!$D5</f>
        <v>6832.7227</v>
      </c>
      <c r="K6" s="13">
        <f>calcs1!K6*Assumptions!$D5</f>
        <v>7106.031608</v>
      </c>
      <c r="L6" s="13">
        <f>calcs1!L6*Assumptions!$D5</f>
        <v>7390.272872</v>
      </c>
      <c r="M6" s="13">
        <f>calcs1!M6*Assumptions!$D5</f>
        <v>7685.883787</v>
      </c>
    </row>
    <row r="7">
      <c r="A7" s="11" t="s">
        <v>20</v>
      </c>
      <c r="B7" s="13">
        <f>calcs1!B7*Assumptions!$D6</f>
        <v>0</v>
      </c>
      <c r="C7" s="13">
        <f>calcs1!C7*Assumptions!$D6</f>
        <v>0</v>
      </c>
      <c r="D7" s="13">
        <f>calcs1!D7*Assumptions!$D6</f>
        <v>4000</v>
      </c>
      <c r="E7" s="13">
        <f>calcs1!E7*Assumptions!$D6</f>
        <v>4120</v>
      </c>
      <c r="F7" s="13">
        <f>calcs1!F7*Assumptions!$D6</f>
        <v>4243.6</v>
      </c>
      <c r="G7" s="13">
        <f>calcs1!G7*Assumptions!$D6</f>
        <v>4370.908</v>
      </c>
      <c r="H7" s="13">
        <f>calcs1!H7*Assumptions!$D6</f>
        <v>4502.03524</v>
      </c>
      <c r="I7" s="13">
        <f>calcs1!I7*Assumptions!$D6</f>
        <v>4637.096297</v>
      </c>
      <c r="J7" s="13">
        <f>calcs1!J7*Assumptions!$D6</f>
        <v>4776.209186</v>
      </c>
      <c r="K7" s="13">
        <f>calcs1!K7*Assumptions!$D6</f>
        <v>4919.495462</v>
      </c>
      <c r="L7" s="13">
        <f>calcs1!L7*Assumptions!$D6</f>
        <v>5067.080326</v>
      </c>
      <c r="M7" s="13">
        <f>calcs1!M7*Assumptions!$D6</f>
        <v>5219.092735</v>
      </c>
    </row>
    <row r="8" ht="16.5" customHeight="1">
      <c r="A8" s="11" t="s">
        <v>21</v>
      </c>
      <c r="B8" s="13">
        <f>calcs1!B8*Assumptions!$D7</f>
        <v>0</v>
      </c>
      <c r="C8" s="13">
        <f>calcs1!C8*Assumptions!$D7</f>
        <v>0</v>
      </c>
      <c r="D8" s="13">
        <f>calcs1!D8*Assumptions!$D7</f>
        <v>0</v>
      </c>
      <c r="E8" s="13">
        <f>calcs1!E8*Assumptions!$D7</f>
        <v>0</v>
      </c>
      <c r="F8" s="13">
        <f>calcs1!F8*Assumptions!$D7</f>
        <v>0</v>
      </c>
      <c r="G8" s="13">
        <f>calcs1!G8*Assumptions!$D7</f>
        <v>6600</v>
      </c>
      <c r="H8" s="13">
        <f>calcs1!H8*Assumptions!$D7</f>
        <v>6864</v>
      </c>
      <c r="I8" s="13">
        <f>calcs1!I8*Assumptions!$D7</f>
        <v>7138.56</v>
      </c>
      <c r="J8" s="13">
        <f>calcs1!J8*Assumptions!$D7</f>
        <v>7424.1024</v>
      </c>
      <c r="K8" s="13">
        <f>calcs1!K8*Assumptions!$D7</f>
        <v>7721.066496</v>
      </c>
      <c r="L8" s="13">
        <f>calcs1!L8*Assumptions!$D7</f>
        <v>8029.909156</v>
      </c>
      <c r="M8" s="13">
        <f>calcs1!M8*Assumptions!$D7</f>
        <v>8351.105522</v>
      </c>
    </row>
    <row r="9" ht="16.5" customHeight="1">
      <c r="A9" s="11" t="s">
        <v>23</v>
      </c>
      <c r="B9" s="13">
        <f>calcs1!B9*Assumptions!$D8</f>
        <v>0</v>
      </c>
      <c r="C9" s="13">
        <f>calcs1!C9*Assumptions!$D8</f>
        <v>0</v>
      </c>
      <c r="D9" s="13">
        <f>calcs1!D9*Assumptions!$D8</f>
        <v>0</v>
      </c>
      <c r="E9" s="13">
        <f>calcs1!E9*Assumptions!$D8</f>
        <v>0</v>
      </c>
      <c r="F9" s="13">
        <f>calcs1!F9*Assumptions!$D8</f>
        <v>0</v>
      </c>
      <c r="G9" s="13">
        <f>calcs1!G9*Assumptions!$D8</f>
        <v>5000</v>
      </c>
      <c r="H9" s="13">
        <f>calcs1!H9*Assumptions!$D8</f>
        <v>5100</v>
      </c>
      <c r="I9" s="13">
        <f>calcs1!I9*Assumptions!$D8</f>
        <v>5202</v>
      </c>
      <c r="J9" s="13">
        <f>calcs1!J9*Assumptions!$D8</f>
        <v>5306.04</v>
      </c>
      <c r="K9" s="13">
        <f>calcs1!K9*Assumptions!$D8</f>
        <v>5412.1608</v>
      </c>
      <c r="L9" s="13">
        <f>calcs1!L9*Assumptions!$D8</f>
        <v>5520.404016</v>
      </c>
      <c r="M9" s="13">
        <f>calcs1!M9*Assumptions!$D8</f>
        <v>5630.812096</v>
      </c>
    </row>
    <row r="10" ht="16.5" customHeight="1">
      <c r="A10" s="11" t="s">
        <v>24</v>
      </c>
      <c r="B10" s="13">
        <f>calcs1!B10*Assumptions!$D9</f>
        <v>0</v>
      </c>
      <c r="C10" s="13">
        <f>calcs1!C10*Assumptions!$D9</f>
        <v>0</v>
      </c>
      <c r="D10" s="13">
        <f>calcs1!D10*Assumptions!$D9</f>
        <v>0</v>
      </c>
      <c r="E10" s="13">
        <f>calcs1!E10*Assumptions!$D9</f>
        <v>0</v>
      </c>
      <c r="F10" s="13">
        <f>calcs1!F10*Assumptions!$D9</f>
        <v>0</v>
      </c>
      <c r="G10" s="13">
        <f>calcs1!G10*Assumptions!$D9</f>
        <v>4500</v>
      </c>
      <c r="H10" s="13">
        <f>calcs1!H10*Assumptions!$D9</f>
        <v>4545</v>
      </c>
      <c r="I10" s="13">
        <f>calcs1!I10*Assumptions!$D9</f>
        <v>4590.45</v>
      </c>
      <c r="J10" s="13">
        <f>calcs1!J10*Assumptions!$D9</f>
        <v>4636.3545</v>
      </c>
      <c r="K10" s="13">
        <f>calcs1!K10*Assumptions!$D9</f>
        <v>4682.718045</v>
      </c>
      <c r="L10" s="13">
        <f>calcs1!L10*Assumptions!$D9</f>
        <v>4729.545225</v>
      </c>
      <c r="M10" s="13">
        <f>calcs1!M10*Assumptions!$D9</f>
        <v>4776.840678</v>
      </c>
    </row>
    <row r="11" ht="16.5" customHeight="1"/>
    <row r="12" ht="16.5" customHeight="1"/>
    <row r="14">
      <c r="A14" s="11" t="s">
        <v>51</v>
      </c>
      <c r="B14" s="13">
        <f t="shared" ref="B14:M14" si="1">SUM(B3:B10)</f>
        <v>28550</v>
      </c>
      <c r="C14" s="13">
        <f t="shared" si="1"/>
        <v>29177</v>
      </c>
      <c r="D14" s="13">
        <f t="shared" si="1"/>
        <v>39218.22</v>
      </c>
      <c r="E14" s="13">
        <f t="shared" si="1"/>
        <v>40209.9948</v>
      </c>
      <c r="F14" s="13">
        <f t="shared" si="1"/>
        <v>41228.90741</v>
      </c>
      <c r="G14" s="13">
        <f t="shared" si="1"/>
        <v>58375.76285</v>
      </c>
      <c r="H14" s="13">
        <f t="shared" si="1"/>
        <v>59860.39185</v>
      </c>
      <c r="I14" s="13">
        <f t="shared" si="1"/>
        <v>61387.66169</v>
      </c>
      <c r="J14" s="13">
        <f t="shared" si="1"/>
        <v>62958.92404</v>
      </c>
      <c r="K14" s="13">
        <f t="shared" si="1"/>
        <v>64575.57669</v>
      </c>
      <c r="L14" s="13">
        <f t="shared" si="1"/>
        <v>66239.06526</v>
      </c>
      <c r="M14" s="13">
        <f t="shared" si="1"/>
        <v>67950.88487</v>
      </c>
    </row>
    <row r="16">
      <c r="A16" s="11" t="s">
        <v>52</v>
      </c>
    </row>
    <row r="17">
      <c r="A17" s="8" t="s">
        <v>25</v>
      </c>
      <c r="B17" s="13">
        <f>calcs1!B66*Assumptions!$B24</f>
        <v>5500</v>
      </c>
      <c r="C17" s="13">
        <f>calcs1!C66*Assumptions!$B24</f>
        <v>5618</v>
      </c>
      <c r="D17" s="13">
        <f>calcs1!D66*Assumptions!$B24</f>
        <v>7138.6</v>
      </c>
      <c r="E17" s="13">
        <f>calcs1!E66*Assumptions!$B24</f>
        <v>7312.8592</v>
      </c>
      <c r="F17" s="13">
        <f>calcs1!F66*Assumptions!$B24</f>
        <v>7491.7282</v>
      </c>
      <c r="G17" s="13">
        <f>calcs1!G66*Assumptions!$B24</f>
        <v>10275.34013</v>
      </c>
      <c r="H17" s="13">
        <f>calcs1!H66*Assumptions!$B24</f>
        <v>10532.83232</v>
      </c>
      <c r="I17" s="13">
        <f>calcs1!I66*Assumptions!$B24</f>
        <v>10797.55638</v>
      </c>
      <c r="J17" s="13">
        <f>calcs1!J66*Assumptions!$B24</f>
        <v>11069.73732</v>
      </c>
      <c r="K17" s="13">
        <f>calcs1!K66*Assumptions!$B24</f>
        <v>11349.60773</v>
      </c>
      <c r="L17" s="13">
        <f>calcs1!L66*Assumptions!$B24</f>
        <v>11637.40808</v>
      </c>
      <c r="M17" s="13">
        <f>calcs1!M66*Assumptions!$B24</f>
        <v>11933.38698</v>
      </c>
    </row>
    <row r="18">
      <c r="A18" s="8" t="s">
        <v>26</v>
      </c>
      <c r="B18" s="13">
        <f>calcs1!B67*Assumptions!$B25</f>
        <v>3440</v>
      </c>
      <c r="C18" s="13">
        <f>calcs1!C67*Assumptions!$B25</f>
        <v>3515.2</v>
      </c>
      <c r="D18" s="13">
        <f>calcs1!D67*Assumptions!$B25</f>
        <v>5032.096</v>
      </c>
      <c r="E18" s="13">
        <f>calcs1!E67*Assumptions!$B25</f>
        <v>5168.32768</v>
      </c>
      <c r="F18" s="13">
        <f>calcs1!F67*Assumptions!$B25</f>
        <v>5308.639686</v>
      </c>
      <c r="G18" s="13">
        <f>calcs1!G67*Assumptions!$B25</f>
        <v>6653.165817</v>
      </c>
      <c r="H18" s="13">
        <f>calcs1!H67*Assumptions!$B25</f>
        <v>6822.04457</v>
      </c>
      <c r="I18" s="13">
        <f>calcs1!I67*Assumptions!$B25</f>
        <v>6995.779323</v>
      </c>
      <c r="J18" s="13">
        <f>calcs1!J67*Assumptions!$B25</f>
        <v>7174.525306</v>
      </c>
      <c r="K18" s="13">
        <f>calcs1!K67*Assumptions!$B25</f>
        <v>7358.443124</v>
      </c>
      <c r="L18" s="13">
        <f>calcs1!L67*Assumptions!$B25</f>
        <v>7547.698954</v>
      </c>
      <c r="M18" s="13">
        <f>calcs1!M67*Assumptions!$B25</f>
        <v>7742.464746</v>
      </c>
    </row>
    <row r="19">
      <c r="A19" s="8" t="s">
        <v>27</v>
      </c>
      <c r="B19" s="13">
        <f>calcs1!B68*Assumptions!$B26</f>
        <v>3000</v>
      </c>
      <c r="C19" s="13">
        <f>calcs1!C68*Assumptions!$B26</f>
        <v>3072</v>
      </c>
      <c r="D19" s="13">
        <f>calcs1!D68*Assumptions!$B26</f>
        <v>4645.8</v>
      </c>
      <c r="E19" s="13">
        <f>calcs1!E68*Assumptions!$B26</f>
        <v>4766.4468</v>
      </c>
      <c r="F19" s="13">
        <f>calcs1!F68*Assumptions!$B26</f>
        <v>4890.33846</v>
      </c>
      <c r="G19" s="13">
        <f>calcs1!G68*Assumptions!$B26</f>
        <v>7417.564835</v>
      </c>
      <c r="H19" s="13">
        <f>calcs1!H68*Assumptions!$B26</f>
        <v>7621.718326</v>
      </c>
      <c r="I19" s="13">
        <f>calcs1!I68*Assumptions!$B26</f>
        <v>7832.108952</v>
      </c>
      <c r="J19" s="13">
        <f>calcs1!J68*Assumptions!$B26</f>
        <v>8048.940778</v>
      </c>
      <c r="K19" s="13">
        <f>calcs1!K68*Assumptions!$B26</f>
        <v>8272.424874</v>
      </c>
      <c r="L19" s="13">
        <f>calcs1!L68*Assumptions!$B26</f>
        <v>8502.77956</v>
      </c>
      <c r="M19" s="13">
        <f>calcs1!M68*Assumptions!$B26</f>
        <v>8740.230669</v>
      </c>
    </row>
    <row r="20">
      <c r="A20" s="8" t="s">
        <v>28</v>
      </c>
      <c r="B20" s="13">
        <f>calcs1!B69*Assumptions!$B27</f>
        <v>0</v>
      </c>
      <c r="C20" s="13">
        <f>calcs1!C69*Assumptions!$B27</f>
        <v>0</v>
      </c>
      <c r="D20" s="13">
        <f>calcs1!D69*Assumptions!$B27</f>
        <v>0</v>
      </c>
      <c r="E20" s="13">
        <f>calcs1!E69*Assumptions!$B27</f>
        <v>0</v>
      </c>
      <c r="F20" s="13">
        <f>calcs1!F69*Assumptions!$B27</f>
        <v>0</v>
      </c>
      <c r="G20" s="13">
        <f>calcs1!G69*Assumptions!$B27</f>
        <v>3120</v>
      </c>
      <c r="H20" s="13">
        <f>calcs1!H69*Assumptions!$B27</f>
        <v>3202.8</v>
      </c>
      <c r="I20" s="13">
        <f>calcs1!I69*Assumptions!$B27</f>
        <v>3288.252</v>
      </c>
      <c r="J20" s="13">
        <f>calcs1!J69*Assumptions!$B27</f>
        <v>3376.45068</v>
      </c>
      <c r="K20" s="13">
        <f>calcs1!K69*Assumptions!$B27</f>
        <v>3467.494297</v>
      </c>
      <c r="L20" s="13">
        <f>calcs1!L69*Assumptions!$B27</f>
        <v>3561.484825</v>
      </c>
      <c r="M20" s="13">
        <f>calcs1!M69*Assumptions!$B27</f>
        <v>3658.528098</v>
      </c>
    </row>
    <row r="21">
      <c r="B21" s="13"/>
      <c r="C21" s="13"/>
      <c r="D21" s="13"/>
      <c r="E21" s="13"/>
      <c r="F21" s="13"/>
      <c r="G21" s="13"/>
      <c r="H21" s="13"/>
      <c r="I21" s="13"/>
      <c r="J21" s="13"/>
      <c r="K21" s="13"/>
      <c r="L21" s="13"/>
      <c r="M21" s="13"/>
    </row>
    <row r="22">
      <c r="B22" s="13"/>
      <c r="C22" s="13"/>
      <c r="D22" s="13"/>
      <c r="E22" s="13"/>
      <c r="F22" s="13"/>
      <c r="G22" s="13"/>
      <c r="H22" s="13"/>
      <c r="I22" s="13"/>
      <c r="J22" s="13"/>
      <c r="K22" s="13"/>
      <c r="L22" s="13"/>
      <c r="M22" s="13"/>
    </row>
    <row r="25">
      <c r="A25" s="11" t="s">
        <v>53</v>
      </c>
      <c r="B25" s="13">
        <f>SUM(B17:B20)</f>
        <v>11940</v>
      </c>
      <c r="C25" s="13">
        <f t="shared" ref="C25:M25" si="2">SUM(C17:C22)</f>
        <v>12205.2</v>
      </c>
      <c r="D25" s="13">
        <f t="shared" si="2"/>
        <v>16816.496</v>
      </c>
      <c r="E25" s="13">
        <f t="shared" si="2"/>
        <v>17247.63368</v>
      </c>
      <c r="F25" s="13">
        <f t="shared" si="2"/>
        <v>17690.70635</v>
      </c>
      <c r="G25" s="13">
        <f t="shared" si="2"/>
        <v>27466.07079</v>
      </c>
      <c r="H25" s="13">
        <f t="shared" si="2"/>
        <v>28179.39521</v>
      </c>
      <c r="I25" s="13">
        <f t="shared" si="2"/>
        <v>28913.69665</v>
      </c>
      <c r="J25" s="13">
        <f t="shared" si="2"/>
        <v>29669.65408</v>
      </c>
      <c r="K25" s="13">
        <f t="shared" si="2"/>
        <v>30447.97003</v>
      </c>
      <c r="L25" s="13">
        <f t="shared" si="2"/>
        <v>31249.37142</v>
      </c>
      <c r="M25" s="13">
        <f t="shared" si="2"/>
        <v>32074.6105</v>
      </c>
    </row>
    <row r="27">
      <c r="A27" s="11" t="s">
        <v>54</v>
      </c>
      <c r="B27" s="15"/>
    </row>
    <row r="28">
      <c r="A28" s="8" t="s">
        <v>31</v>
      </c>
      <c r="B28" s="12">
        <f>Assumptions!$B33</f>
        <v>5000</v>
      </c>
      <c r="C28" s="12">
        <f>Assumptions!$B33</f>
        <v>5000</v>
      </c>
      <c r="D28" s="12">
        <f>Assumptions!$B33</f>
        <v>5000</v>
      </c>
      <c r="E28" s="12">
        <f>Assumptions!$B33</f>
        <v>5000</v>
      </c>
      <c r="F28" s="12">
        <f>Assumptions!$B33</f>
        <v>5000</v>
      </c>
      <c r="G28" s="12">
        <f>Assumptions!$B33</f>
        <v>5000</v>
      </c>
      <c r="H28" s="12">
        <f>Assumptions!$B33</f>
        <v>5000</v>
      </c>
      <c r="I28" s="12">
        <f>Assumptions!$B33</f>
        <v>5000</v>
      </c>
      <c r="J28" s="12">
        <f>Assumptions!$B33</f>
        <v>5000</v>
      </c>
      <c r="K28" s="12">
        <f>Assumptions!$B33</f>
        <v>5000</v>
      </c>
      <c r="L28" s="12">
        <f>Assumptions!$B33</f>
        <v>5000</v>
      </c>
      <c r="M28" s="12">
        <f>Assumptions!$B33</f>
        <v>5000</v>
      </c>
    </row>
    <row r="29">
      <c r="A29" s="8" t="s">
        <v>33</v>
      </c>
      <c r="B29" s="12">
        <f>Assumptions!$B34</f>
        <v>4000</v>
      </c>
      <c r="C29" s="12">
        <f>Assumptions!$B34</f>
        <v>4000</v>
      </c>
      <c r="D29" s="12">
        <f>Assumptions!$B34</f>
        <v>4000</v>
      </c>
      <c r="E29" s="12">
        <f>Assumptions!$B34</f>
        <v>4000</v>
      </c>
      <c r="F29" s="12">
        <f>Assumptions!$B34</f>
        <v>4000</v>
      </c>
      <c r="G29" s="12">
        <f>Assumptions!$B34</f>
        <v>4000</v>
      </c>
      <c r="H29" s="12">
        <f>Assumptions!$B34</f>
        <v>4000</v>
      </c>
      <c r="I29" s="12">
        <f>Assumptions!$B34</f>
        <v>4000</v>
      </c>
      <c r="J29" s="12">
        <f>Assumptions!$B34</f>
        <v>4000</v>
      </c>
      <c r="K29" s="12">
        <f>Assumptions!$B34</f>
        <v>4000</v>
      </c>
      <c r="L29" s="12">
        <f>Assumptions!$B34</f>
        <v>4000</v>
      </c>
      <c r="M29" s="12">
        <f>Assumptions!$B34</f>
        <v>4000</v>
      </c>
    </row>
    <row r="30">
      <c r="A30" s="8" t="s">
        <v>34</v>
      </c>
      <c r="B30" s="12">
        <f>Assumptions!$B35</f>
        <v>2000</v>
      </c>
      <c r="C30" s="12">
        <f>Assumptions!$B35</f>
        <v>2000</v>
      </c>
      <c r="D30" s="12">
        <f>Assumptions!$B35</f>
        <v>2000</v>
      </c>
      <c r="E30" s="12">
        <f>Assumptions!$B35</f>
        <v>2000</v>
      </c>
      <c r="F30" s="12">
        <f>Assumptions!$B35</f>
        <v>2000</v>
      </c>
      <c r="G30" s="12">
        <f>Assumptions!$B35</f>
        <v>2000</v>
      </c>
      <c r="H30" s="12">
        <f>Assumptions!$B35</f>
        <v>2000</v>
      </c>
      <c r="I30" s="12">
        <f>Assumptions!$B35</f>
        <v>2000</v>
      </c>
      <c r="J30" s="12">
        <f>Assumptions!$B35</f>
        <v>2000</v>
      </c>
      <c r="K30" s="12">
        <f>Assumptions!$B35</f>
        <v>2000</v>
      </c>
      <c r="L30" s="12">
        <f>Assumptions!$B35</f>
        <v>2000</v>
      </c>
      <c r="M30" s="12">
        <f>Assumptions!$B35</f>
        <v>2000</v>
      </c>
    </row>
    <row r="32">
      <c r="A32" s="11" t="s">
        <v>55</v>
      </c>
      <c r="B32" s="13">
        <f t="shared" ref="B32:M32" si="3">B25+B28+B29+B30</f>
        <v>22940</v>
      </c>
      <c r="C32" s="13">
        <f t="shared" si="3"/>
        <v>23205.2</v>
      </c>
      <c r="D32" s="13">
        <f t="shared" si="3"/>
        <v>27816.496</v>
      </c>
      <c r="E32" s="13">
        <f t="shared" si="3"/>
        <v>28247.63368</v>
      </c>
      <c r="F32" s="13">
        <f t="shared" si="3"/>
        <v>28690.70635</v>
      </c>
      <c r="G32" s="13">
        <f t="shared" si="3"/>
        <v>38466.07079</v>
      </c>
      <c r="H32" s="13">
        <f t="shared" si="3"/>
        <v>39179.39521</v>
      </c>
      <c r="I32" s="13">
        <f t="shared" si="3"/>
        <v>39913.69665</v>
      </c>
      <c r="J32" s="13">
        <f t="shared" si="3"/>
        <v>40669.65408</v>
      </c>
      <c r="K32" s="13">
        <f t="shared" si="3"/>
        <v>41447.97003</v>
      </c>
      <c r="L32" s="13">
        <f t="shared" si="3"/>
        <v>42249.37142</v>
      </c>
      <c r="M32" s="13">
        <f t="shared" si="3"/>
        <v>43074.6105</v>
      </c>
    </row>
    <row r="34">
      <c r="A34" s="11" t="s">
        <v>56</v>
      </c>
      <c r="B34" s="13">
        <f t="shared" ref="B34:M34" si="4">B14-B32</f>
        <v>5610</v>
      </c>
      <c r="C34" s="13">
        <f t="shared" si="4"/>
        <v>5971.8</v>
      </c>
      <c r="D34" s="13">
        <f t="shared" si="4"/>
        <v>11401.724</v>
      </c>
      <c r="E34" s="13">
        <f t="shared" si="4"/>
        <v>11962.36112</v>
      </c>
      <c r="F34" s="13">
        <f t="shared" si="4"/>
        <v>12538.20106</v>
      </c>
      <c r="G34" s="13">
        <f t="shared" si="4"/>
        <v>19909.69206</v>
      </c>
      <c r="H34" s="13">
        <f t="shared" si="4"/>
        <v>20680.99663</v>
      </c>
      <c r="I34" s="13">
        <f t="shared" si="4"/>
        <v>21473.96504</v>
      </c>
      <c r="J34" s="13">
        <f t="shared" si="4"/>
        <v>22289.26995</v>
      </c>
      <c r="K34" s="13">
        <f t="shared" si="4"/>
        <v>23127.60666</v>
      </c>
      <c r="L34" s="13">
        <f t="shared" si="4"/>
        <v>23989.69383</v>
      </c>
      <c r="M34" s="13">
        <f t="shared" si="4"/>
        <v>24876.27437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3" width="8.63"/>
  </cols>
  <sheetData>
    <row r="1">
      <c r="B1" s="10" t="s">
        <v>35</v>
      </c>
      <c r="C1" s="10" t="s">
        <v>36</v>
      </c>
      <c r="D1" s="10" t="s">
        <v>37</v>
      </c>
      <c r="E1" s="10" t="s">
        <v>38</v>
      </c>
      <c r="F1" s="10" t="s">
        <v>39</v>
      </c>
      <c r="G1" s="10" t="s">
        <v>40</v>
      </c>
      <c r="H1" s="10" t="s">
        <v>41</v>
      </c>
      <c r="I1" s="10" t="s">
        <v>42</v>
      </c>
      <c r="J1" s="10" t="s">
        <v>43</v>
      </c>
      <c r="K1" s="10" t="s">
        <v>44</v>
      </c>
      <c r="L1" s="10" t="s">
        <v>45</v>
      </c>
      <c r="M1" s="10" t="s">
        <v>46</v>
      </c>
    </row>
    <row r="2">
      <c r="A2" s="11" t="s">
        <v>57</v>
      </c>
    </row>
    <row r="3">
      <c r="A3" s="8" t="s">
        <v>25</v>
      </c>
      <c r="B3" s="13">
        <f>calcs1!B66*Assumptions!$B24</f>
        <v>5500</v>
      </c>
      <c r="C3" s="13">
        <f>calcs1!C66*Assumptions!$B24</f>
        <v>5618</v>
      </c>
      <c r="D3" s="13">
        <f>calcs1!D66*Assumptions!$B24</f>
        <v>7138.6</v>
      </c>
      <c r="E3" s="13">
        <f>calcs1!E66*Assumptions!$B24</f>
        <v>7312.8592</v>
      </c>
      <c r="F3" s="13">
        <f>calcs1!F66*Assumptions!$B24</f>
        <v>7491.7282</v>
      </c>
      <c r="G3" s="13">
        <f>calcs1!G66*Assumptions!$B24</f>
        <v>10275.34013</v>
      </c>
      <c r="H3" s="13">
        <f>calcs1!H66*Assumptions!$B24</f>
        <v>10532.83232</v>
      </c>
      <c r="I3" s="13">
        <f>calcs1!I66*Assumptions!$B24</f>
        <v>10797.55638</v>
      </c>
      <c r="J3" s="13">
        <f>calcs1!J66*Assumptions!$B24</f>
        <v>11069.73732</v>
      </c>
      <c r="K3" s="13">
        <f>calcs1!K66*Assumptions!$B24</f>
        <v>11349.60773</v>
      </c>
      <c r="L3" s="13">
        <f>calcs1!L66*Assumptions!$B24</f>
        <v>11637.40808</v>
      </c>
      <c r="M3" s="13">
        <f>calcs1!M66*Assumptions!$B24</f>
        <v>11933.38698</v>
      </c>
    </row>
    <row r="4">
      <c r="A4" s="8" t="s">
        <v>26</v>
      </c>
      <c r="B4" s="13">
        <f>calcs1!B67*Assumptions!$B25</f>
        <v>3440</v>
      </c>
      <c r="C4" s="13">
        <f>calcs1!C67*Assumptions!$B25</f>
        <v>3515.2</v>
      </c>
      <c r="D4" s="13">
        <f>calcs1!D67*Assumptions!$B25</f>
        <v>5032.096</v>
      </c>
      <c r="E4" s="13">
        <f>calcs1!E67*Assumptions!$B25</f>
        <v>5168.32768</v>
      </c>
      <c r="F4" s="13">
        <f>calcs1!F67*Assumptions!$B25</f>
        <v>5308.639686</v>
      </c>
      <c r="G4" s="13">
        <f>calcs1!G67*Assumptions!$B25</f>
        <v>6653.165817</v>
      </c>
      <c r="H4" s="13">
        <f>calcs1!H67*Assumptions!$B25</f>
        <v>6822.04457</v>
      </c>
      <c r="I4" s="13">
        <f>calcs1!I67*Assumptions!$B25</f>
        <v>6995.779323</v>
      </c>
      <c r="J4" s="13">
        <f>calcs1!J67*Assumptions!$B25</f>
        <v>7174.525306</v>
      </c>
      <c r="K4" s="13">
        <f>calcs1!K67*Assumptions!$B25</f>
        <v>7358.443124</v>
      </c>
      <c r="L4" s="13">
        <f>calcs1!L67*Assumptions!$B25</f>
        <v>7547.698954</v>
      </c>
      <c r="M4" s="13">
        <f>calcs1!M67*Assumptions!$B25</f>
        <v>7742.464746</v>
      </c>
    </row>
    <row r="5">
      <c r="A5" s="8" t="s">
        <v>27</v>
      </c>
      <c r="B5" s="13">
        <f>calcs1!B68*Assumptions!$B26</f>
        <v>3000</v>
      </c>
      <c r="C5" s="13">
        <f>calcs1!C68*Assumptions!$B26</f>
        <v>3072</v>
      </c>
      <c r="D5" s="13">
        <f>calcs1!D68*Assumptions!$B26</f>
        <v>4645.8</v>
      </c>
      <c r="E5" s="13">
        <f>calcs1!E68*Assumptions!$B26</f>
        <v>4766.4468</v>
      </c>
      <c r="F5" s="13">
        <f>calcs1!F68*Assumptions!$B26</f>
        <v>4890.33846</v>
      </c>
      <c r="G5" s="13">
        <f>calcs1!G68*Assumptions!$B26</f>
        <v>7417.564835</v>
      </c>
      <c r="H5" s="13">
        <f>calcs1!H68*Assumptions!$B26</f>
        <v>7621.718326</v>
      </c>
      <c r="I5" s="13">
        <f>calcs1!I68*Assumptions!$B26</f>
        <v>7832.108952</v>
      </c>
      <c r="J5" s="13">
        <f>calcs1!J68*Assumptions!$B26</f>
        <v>8048.940778</v>
      </c>
      <c r="K5" s="13">
        <f>calcs1!K68*Assumptions!$B26</f>
        <v>8272.424874</v>
      </c>
      <c r="L5" s="13">
        <f>calcs1!L68*Assumptions!$B26</f>
        <v>8502.77956</v>
      </c>
      <c r="M5" s="13">
        <f>calcs1!M68*Assumptions!$B26</f>
        <v>8740.230669</v>
      </c>
    </row>
    <row r="6">
      <c r="A6" s="8" t="s">
        <v>28</v>
      </c>
      <c r="B6" s="13">
        <f>calcs1!B69*Assumptions!$B27</f>
        <v>0</v>
      </c>
      <c r="C6" s="13">
        <f>calcs1!C69*Assumptions!$B27</f>
        <v>0</v>
      </c>
      <c r="D6" s="13">
        <f>calcs1!D69*Assumptions!$B27</f>
        <v>0</v>
      </c>
      <c r="E6" s="13">
        <f>calcs1!E69*Assumptions!$B27</f>
        <v>0</v>
      </c>
      <c r="F6" s="13">
        <f>calcs1!F69*Assumptions!$B27</f>
        <v>0</v>
      </c>
      <c r="G6" s="13">
        <f>calcs1!G69*Assumptions!$B27</f>
        <v>3120</v>
      </c>
      <c r="H6" s="13">
        <f>calcs1!H69*Assumptions!$B27</f>
        <v>3202.8</v>
      </c>
      <c r="I6" s="13">
        <f>calcs1!I69*Assumptions!$B27</f>
        <v>3288.252</v>
      </c>
      <c r="J6" s="13">
        <f>calcs1!J69*Assumptions!$B27</f>
        <v>3376.45068</v>
      </c>
      <c r="K6" s="13">
        <f>calcs1!K69*Assumptions!$B27</f>
        <v>3467.494297</v>
      </c>
      <c r="L6" s="13">
        <f>calcs1!L69*Assumptions!$B27</f>
        <v>3561.484825</v>
      </c>
      <c r="M6" s="13">
        <f>calcs1!M69*Assumptions!$B27</f>
        <v>3658.528098</v>
      </c>
    </row>
    <row r="7">
      <c r="B7" s="13"/>
      <c r="C7" s="13"/>
      <c r="D7" s="13"/>
      <c r="E7" s="13"/>
      <c r="F7" s="13"/>
      <c r="G7" s="13"/>
      <c r="H7" s="13"/>
      <c r="I7" s="13"/>
      <c r="J7" s="13"/>
      <c r="K7" s="13"/>
      <c r="L7" s="13"/>
      <c r="M7" s="13"/>
    </row>
    <row r="8">
      <c r="B8" s="13"/>
      <c r="C8" s="13"/>
      <c r="D8" s="13"/>
      <c r="E8" s="13"/>
      <c r="F8" s="13"/>
      <c r="G8" s="13"/>
      <c r="H8" s="13"/>
      <c r="I8" s="13"/>
      <c r="J8" s="13"/>
      <c r="K8" s="13"/>
      <c r="L8" s="13"/>
      <c r="M8" s="13"/>
    </row>
    <row r="11">
      <c r="A11" s="11" t="s">
        <v>58</v>
      </c>
      <c r="B11" s="13">
        <f t="shared" ref="B11:M11" si="1">SUM(B3:B8)</f>
        <v>11940</v>
      </c>
      <c r="C11" s="13">
        <f t="shared" si="1"/>
        <v>12205.2</v>
      </c>
      <c r="D11" s="13">
        <f t="shared" si="1"/>
        <v>16816.496</v>
      </c>
      <c r="E11" s="13">
        <f t="shared" si="1"/>
        <v>17247.63368</v>
      </c>
      <c r="F11" s="13">
        <f t="shared" si="1"/>
        <v>17690.70635</v>
      </c>
      <c r="G11" s="13">
        <f t="shared" si="1"/>
        <v>27466.07079</v>
      </c>
      <c r="H11" s="13">
        <f t="shared" si="1"/>
        <v>28179.39521</v>
      </c>
      <c r="I11" s="13">
        <f t="shared" si="1"/>
        <v>28913.69665</v>
      </c>
      <c r="J11" s="13">
        <f t="shared" si="1"/>
        <v>29669.65408</v>
      </c>
      <c r="K11" s="13">
        <f t="shared" si="1"/>
        <v>30447.97003</v>
      </c>
      <c r="L11" s="13">
        <f t="shared" si="1"/>
        <v>31249.37142</v>
      </c>
      <c r="M11" s="13">
        <f t="shared" si="1"/>
        <v>32074.6105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13" width="8.38"/>
  </cols>
  <sheetData>
    <row r="1">
      <c r="B1" s="10" t="s">
        <v>35</v>
      </c>
      <c r="C1" s="10" t="s">
        <v>36</v>
      </c>
      <c r="D1" s="10" t="s">
        <v>37</v>
      </c>
      <c r="E1" s="10" t="s">
        <v>38</v>
      </c>
      <c r="F1" s="10" t="s">
        <v>39</v>
      </c>
      <c r="G1" s="10" t="s">
        <v>40</v>
      </c>
      <c r="H1" s="10" t="s">
        <v>41</v>
      </c>
      <c r="I1" s="10" t="s">
        <v>42</v>
      </c>
      <c r="J1" s="10" t="s">
        <v>43</v>
      </c>
      <c r="K1" s="10" t="s">
        <v>44</v>
      </c>
      <c r="L1" s="10" t="s">
        <v>45</v>
      </c>
      <c r="M1" s="10" t="s">
        <v>46</v>
      </c>
    </row>
    <row r="2">
      <c r="A2" s="16" t="s">
        <v>59</v>
      </c>
    </row>
    <row r="3">
      <c r="A3" s="17" t="s">
        <v>60</v>
      </c>
      <c r="B3" s="13">
        <f>'sales and cost'!B14</f>
        <v>28550</v>
      </c>
      <c r="C3" s="13">
        <f>'sales and cost'!C14</f>
        <v>29177</v>
      </c>
      <c r="D3" s="13">
        <f>'sales and cost'!D14</f>
        <v>39218.22</v>
      </c>
      <c r="E3" s="13">
        <f>'sales and cost'!E14</f>
        <v>40209.9948</v>
      </c>
      <c r="F3" s="13">
        <f>'sales and cost'!F14</f>
        <v>41228.90741</v>
      </c>
      <c r="G3" s="13">
        <f>'sales and cost'!G14</f>
        <v>58375.76285</v>
      </c>
      <c r="H3" s="13">
        <f>'sales and cost'!H14</f>
        <v>59860.39185</v>
      </c>
      <c r="I3" s="13">
        <f>'sales and cost'!I14</f>
        <v>61387.66169</v>
      </c>
      <c r="J3" s="13">
        <f>'sales and cost'!J14</f>
        <v>62958.92404</v>
      </c>
      <c r="K3" s="13">
        <f>'sales and cost'!K14</f>
        <v>64575.57669</v>
      </c>
      <c r="L3" s="13">
        <f>'sales and cost'!L14</f>
        <v>66239.06526</v>
      </c>
      <c r="M3" s="13">
        <f>'sales and cost'!M14</f>
        <v>67950.88487</v>
      </c>
    </row>
    <row r="4">
      <c r="A4" s="7"/>
    </row>
    <row r="5">
      <c r="A5" s="18" t="s">
        <v>61</v>
      </c>
    </row>
    <row r="6">
      <c r="A6" s="7" t="s">
        <v>62</v>
      </c>
      <c r="B6" s="13">
        <f>purchases!B11</f>
        <v>11940</v>
      </c>
      <c r="C6" s="13">
        <f>purchases!C11</f>
        <v>12205.2</v>
      </c>
      <c r="D6" s="13">
        <f>purchases!D11</f>
        <v>16816.496</v>
      </c>
      <c r="E6" s="13">
        <f>purchases!E11</f>
        <v>17247.63368</v>
      </c>
      <c r="F6" s="13">
        <f>purchases!F11</f>
        <v>17690.70635</v>
      </c>
      <c r="G6" s="13">
        <f>purchases!G11</f>
        <v>27466.07079</v>
      </c>
      <c r="H6" s="13">
        <f>purchases!H11</f>
        <v>28179.39521</v>
      </c>
      <c r="I6" s="13">
        <f>purchases!I11</f>
        <v>28913.69665</v>
      </c>
      <c r="J6" s="13">
        <f>purchases!J11</f>
        <v>29669.65408</v>
      </c>
      <c r="K6" s="13">
        <f>purchases!K11</f>
        <v>30447.97003</v>
      </c>
      <c r="L6" s="13">
        <f>purchases!L11</f>
        <v>31249.37142</v>
      </c>
      <c r="M6" s="13">
        <f>purchases!M11</f>
        <v>32074.6105</v>
      </c>
    </row>
    <row r="7">
      <c r="A7" s="7" t="s">
        <v>63</v>
      </c>
      <c r="B7" s="12">
        <f>'sales and cost'!B28+'sales and cost'!B29+'sales and cost'!B30</f>
        <v>11000</v>
      </c>
      <c r="C7" s="12">
        <f>'sales and cost'!C28+'sales and cost'!C29+'sales and cost'!C30</f>
        <v>11000</v>
      </c>
      <c r="D7" s="12">
        <f>'sales and cost'!D28+'sales and cost'!D29+'sales and cost'!D30</f>
        <v>11000</v>
      </c>
      <c r="E7" s="12">
        <f>'sales and cost'!E28+'sales and cost'!E29+'sales and cost'!E30</f>
        <v>11000</v>
      </c>
      <c r="F7" s="12">
        <f>'sales and cost'!F28+'sales and cost'!F29+'sales and cost'!F30</f>
        <v>11000</v>
      </c>
      <c r="G7" s="12">
        <f>'sales and cost'!G28+'sales and cost'!G29+'sales and cost'!G30</f>
        <v>11000</v>
      </c>
      <c r="H7" s="12">
        <f>'sales and cost'!H28+'sales and cost'!H29+'sales and cost'!H30</f>
        <v>11000</v>
      </c>
      <c r="I7" s="12">
        <f>'sales and cost'!I28+'sales and cost'!I29+'sales and cost'!I30</f>
        <v>11000</v>
      </c>
      <c r="J7" s="12">
        <f>'sales and cost'!J28+'sales and cost'!J29+'sales and cost'!J30</f>
        <v>11000</v>
      </c>
      <c r="K7" s="12">
        <f>'sales and cost'!K28+'sales and cost'!K29+'sales and cost'!K30</f>
        <v>11000</v>
      </c>
      <c r="L7" s="12">
        <f>'sales and cost'!L28+'sales and cost'!L29+'sales and cost'!L30</f>
        <v>11000</v>
      </c>
      <c r="M7" s="12">
        <f>'sales and cost'!M28+'sales and cost'!M29+'sales and cost'!M30</f>
        <v>11000</v>
      </c>
    </row>
    <row r="8">
      <c r="A8" s="7"/>
    </row>
    <row r="9">
      <c r="A9" s="7"/>
    </row>
    <row r="10">
      <c r="A10" s="19" t="s">
        <v>64</v>
      </c>
      <c r="B10" s="13">
        <f t="shared" ref="B10:M10" si="1">B3-B6-B7</f>
        <v>5610</v>
      </c>
      <c r="C10" s="13">
        <f t="shared" si="1"/>
        <v>5971.8</v>
      </c>
      <c r="D10" s="13">
        <f t="shared" si="1"/>
        <v>11401.724</v>
      </c>
      <c r="E10" s="13">
        <f t="shared" si="1"/>
        <v>11962.36112</v>
      </c>
      <c r="F10" s="13">
        <f t="shared" si="1"/>
        <v>12538.20106</v>
      </c>
      <c r="G10" s="13">
        <f t="shared" si="1"/>
        <v>19909.69206</v>
      </c>
      <c r="H10" s="13">
        <f t="shared" si="1"/>
        <v>20680.99663</v>
      </c>
      <c r="I10" s="13">
        <f t="shared" si="1"/>
        <v>21473.96504</v>
      </c>
      <c r="J10" s="13">
        <f t="shared" si="1"/>
        <v>22289.26995</v>
      </c>
      <c r="K10" s="13">
        <f t="shared" si="1"/>
        <v>23127.60666</v>
      </c>
      <c r="L10" s="13">
        <f t="shared" si="1"/>
        <v>23989.69383</v>
      </c>
      <c r="M10" s="13">
        <f t="shared" si="1"/>
        <v>24876.27437</v>
      </c>
    </row>
    <row r="11">
      <c r="A11" s="7"/>
    </row>
    <row r="12">
      <c r="A12" s="18" t="s">
        <v>65</v>
      </c>
    </row>
    <row r="13">
      <c r="A13" s="7" t="s">
        <v>66</v>
      </c>
      <c r="B13" s="8">
        <v>0.0</v>
      </c>
      <c r="C13" s="13">
        <f t="shared" ref="C13:M13" si="2">B15</f>
        <v>5610</v>
      </c>
      <c r="D13" s="13">
        <f t="shared" si="2"/>
        <v>11581.8</v>
      </c>
      <c r="E13" s="13">
        <f t="shared" si="2"/>
        <v>22983.524</v>
      </c>
      <c r="F13" s="13">
        <f t="shared" si="2"/>
        <v>34945.88512</v>
      </c>
      <c r="G13" s="13">
        <f t="shared" si="2"/>
        <v>47484.08618</v>
      </c>
      <c r="H13" s="13">
        <f t="shared" si="2"/>
        <v>67393.77825</v>
      </c>
      <c r="I13" s="13">
        <f t="shared" si="2"/>
        <v>88074.77488</v>
      </c>
      <c r="J13" s="13">
        <f t="shared" si="2"/>
        <v>109548.7399</v>
      </c>
      <c r="K13" s="13">
        <f t="shared" si="2"/>
        <v>131838.0099</v>
      </c>
      <c r="L13" s="13">
        <f t="shared" si="2"/>
        <v>154965.6165</v>
      </c>
      <c r="M13" s="13">
        <f t="shared" si="2"/>
        <v>178955.3104</v>
      </c>
    </row>
    <row r="14">
      <c r="A14" s="20" t="s">
        <v>64</v>
      </c>
      <c r="B14" s="13">
        <f t="shared" ref="B14:M14" si="3">B10</f>
        <v>5610</v>
      </c>
      <c r="C14" s="13">
        <f t="shared" si="3"/>
        <v>5971.8</v>
      </c>
      <c r="D14" s="13">
        <f t="shared" si="3"/>
        <v>11401.724</v>
      </c>
      <c r="E14" s="13">
        <f t="shared" si="3"/>
        <v>11962.36112</v>
      </c>
      <c r="F14" s="13">
        <f t="shared" si="3"/>
        <v>12538.20106</v>
      </c>
      <c r="G14" s="13">
        <f t="shared" si="3"/>
        <v>19909.69206</v>
      </c>
      <c r="H14" s="13">
        <f t="shared" si="3"/>
        <v>20680.99663</v>
      </c>
      <c r="I14" s="13">
        <f t="shared" si="3"/>
        <v>21473.96504</v>
      </c>
      <c r="J14" s="13">
        <f t="shared" si="3"/>
        <v>22289.26995</v>
      </c>
      <c r="K14" s="13">
        <f t="shared" si="3"/>
        <v>23127.60666</v>
      </c>
      <c r="L14" s="13">
        <f t="shared" si="3"/>
        <v>23989.69383</v>
      </c>
      <c r="M14" s="13">
        <f t="shared" si="3"/>
        <v>24876.27437</v>
      </c>
    </row>
    <row r="15">
      <c r="A15" s="7" t="s">
        <v>67</v>
      </c>
      <c r="B15" s="13">
        <f t="shared" ref="B15:M15" si="4">B13+B14</f>
        <v>5610</v>
      </c>
      <c r="C15" s="13">
        <f t="shared" si="4"/>
        <v>11581.8</v>
      </c>
      <c r="D15" s="13">
        <f t="shared" si="4"/>
        <v>22983.524</v>
      </c>
      <c r="E15" s="13">
        <f t="shared" si="4"/>
        <v>34945.88512</v>
      </c>
      <c r="F15" s="13">
        <f t="shared" si="4"/>
        <v>47484.08618</v>
      </c>
      <c r="G15" s="13">
        <f t="shared" si="4"/>
        <v>67393.77825</v>
      </c>
      <c r="H15" s="13">
        <f t="shared" si="4"/>
        <v>88074.77488</v>
      </c>
      <c r="I15" s="13">
        <f t="shared" si="4"/>
        <v>109548.7399</v>
      </c>
      <c r="J15" s="13">
        <f t="shared" si="4"/>
        <v>131838.0099</v>
      </c>
      <c r="K15" s="13">
        <f t="shared" si="4"/>
        <v>154965.6165</v>
      </c>
      <c r="L15" s="13">
        <f t="shared" si="4"/>
        <v>178955.3104</v>
      </c>
      <c r="M15" s="13">
        <f t="shared" si="4"/>
        <v>203831.5847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13" width="8.13"/>
  </cols>
  <sheetData>
    <row r="1">
      <c r="B1" s="10" t="s">
        <v>35</v>
      </c>
      <c r="C1" s="10" t="s">
        <v>36</v>
      </c>
      <c r="D1" s="10" t="s">
        <v>37</v>
      </c>
      <c r="E1" s="10" t="s">
        <v>38</v>
      </c>
      <c r="F1" s="10" t="s">
        <v>39</v>
      </c>
      <c r="G1" s="10" t="s">
        <v>40</v>
      </c>
      <c r="H1" s="10" t="s">
        <v>41</v>
      </c>
      <c r="I1" s="10" t="s">
        <v>42</v>
      </c>
      <c r="J1" s="10" t="s">
        <v>43</v>
      </c>
      <c r="K1" s="10" t="s">
        <v>44</v>
      </c>
      <c r="L1" s="10" t="s">
        <v>45</v>
      </c>
      <c r="M1" s="10" t="s">
        <v>46</v>
      </c>
    </row>
    <row r="2">
      <c r="A2" s="18" t="s">
        <v>68</v>
      </c>
    </row>
    <row r="3">
      <c r="A3" s="7" t="s">
        <v>65</v>
      </c>
      <c r="B3" s="13">
        <f>cash!B15</f>
        <v>5610</v>
      </c>
      <c r="C3" s="13">
        <f>cash!C15</f>
        <v>11581.8</v>
      </c>
      <c r="D3" s="13">
        <f>cash!D15</f>
        <v>22983.524</v>
      </c>
      <c r="E3" s="13">
        <f>cash!E15</f>
        <v>34945.88512</v>
      </c>
      <c r="F3" s="13">
        <f>cash!F15</f>
        <v>47484.08618</v>
      </c>
      <c r="G3" s="13">
        <f>cash!G15</f>
        <v>67393.77825</v>
      </c>
      <c r="H3" s="13">
        <f>cash!H15</f>
        <v>88074.77488</v>
      </c>
      <c r="I3" s="13">
        <f>cash!I15</f>
        <v>109548.7399</v>
      </c>
      <c r="J3" s="13">
        <f>cash!J15</f>
        <v>131838.0099</v>
      </c>
      <c r="K3" s="13">
        <f>cash!K15</f>
        <v>154965.6165</v>
      </c>
      <c r="L3" s="13">
        <f>cash!L15</f>
        <v>178955.3104</v>
      </c>
      <c r="M3" s="13">
        <f>cash!M15</f>
        <v>203831.5847</v>
      </c>
    </row>
    <row r="4">
      <c r="A4" s="7"/>
    </row>
    <row r="5">
      <c r="A5" s="18" t="s">
        <v>69</v>
      </c>
      <c r="B5" s="13">
        <f t="shared" ref="B5:M5" si="1">B3</f>
        <v>5610</v>
      </c>
      <c r="C5" s="13">
        <f t="shared" si="1"/>
        <v>11581.8</v>
      </c>
      <c r="D5" s="13">
        <f t="shared" si="1"/>
        <v>22983.524</v>
      </c>
      <c r="E5" s="13">
        <f t="shared" si="1"/>
        <v>34945.88512</v>
      </c>
      <c r="F5" s="13">
        <f t="shared" si="1"/>
        <v>47484.08618</v>
      </c>
      <c r="G5" s="13">
        <f t="shared" si="1"/>
        <v>67393.77825</v>
      </c>
      <c r="H5" s="13">
        <f t="shared" si="1"/>
        <v>88074.77488</v>
      </c>
      <c r="I5" s="13">
        <f t="shared" si="1"/>
        <v>109548.7399</v>
      </c>
      <c r="J5" s="13">
        <f t="shared" si="1"/>
        <v>131838.0099</v>
      </c>
      <c r="K5" s="13">
        <f t="shared" si="1"/>
        <v>154965.6165</v>
      </c>
      <c r="L5" s="13">
        <f t="shared" si="1"/>
        <v>178955.3104</v>
      </c>
      <c r="M5" s="13">
        <f t="shared" si="1"/>
        <v>203831.5847</v>
      </c>
    </row>
    <row r="6">
      <c r="A6" s="7"/>
    </row>
    <row r="7">
      <c r="A7" s="18" t="s">
        <v>70</v>
      </c>
    </row>
    <row r="8">
      <c r="A8" s="7"/>
    </row>
    <row r="9">
      <c r="A9" s="18" t="s">
        <v>71</v>
      </c>
      <c r="B9" s="8">
        <v>0.0</v>
      </c>
      <c r="C9" s="8">
        <v>0.0</v>
      </c>
      <c r="D9" s="8">
        <v>0.0</v>
      </c>
      <c r="E9" s="8">
        <v>0.0</v>
      </c>
      <c r="F9" s="8">
        <v>0.0</v>
      </c>
      <c r="G9" s="8">
        <v>0.0</v>
      </c>
      <c r="H9" s="8">
        <v>0.0</v>
      </c>
      <c r="I9" s="8">
        <v>0.0</v>
      </c>
      <c r="J9" s="8">
        <v>0.0</v>
      </c>
      <c r="K9" s="8">
        <v>0.0</v>
      </c>
      <c r="L9" s="8">
        <v>0.0</v>
      </c>
      <c r="M9" s="8">
        <v>0.0</v>
      </c>
    </row>
    <row r="10">
      <c r="A10" s="7"/>
    </row>
    <row r="11">
      <c r="A11" s="18" t="s">
        <v>72</v>
      </c>
      <c r="B11" s="13">
        <f t="shared" ref="B11:M11" si="2">B5-B9</f>
        <v>5610</v>
      </c>
      <c r="C11" s="13">
        <f t="shared" si="2"/>
        <v>11581.8</v>
      </c>
      <c r="D11" s="13">
        <f t="shared" si="2"/>
        <v>22983.524</v>
      </c>
      <c r="E11" s="13">
        <f t="shared" si="2"/>
        <v>34945.88512</v>
      </c>
      <c r="F11" s="13">
        <f t="shared" si="2"/>
        <v>47484.08618</v>
      </c>
      <c r="G11" s="13">
        <f t="shared" si="2"/>
        <v>67393.77825</v>
      </c>
      <c r="H11" s="13">
        <f t="shared" si="2"/>
        <v>88074.77488</v>
      </c>
      <c r="I11" s="13">
        <f t="shared" si="2"/>
        <v>109548.7399</v>
      </c>
      <c r="J11" s="13">
        <f t="shared" si="2"/>
        <v>131838.0099</v>
      </c>
      <c r="K11" s="13">
        <f t="shared" si="2"/>
        <v>154965.6165</v>
      </c>
      <c r="L11" s="13">
        <f t="shared" si="2"/>
        <v>178955.3104</v>
      </c>
      <c r="M11" s="13">
        <f t="shared" si="2"/>
        <v>203831.5847</v>
      </c>
    </row>
    <row r="12">
      <c r="A12" s="7"/>
    </row>
    <row r="13">
      <c r="A13" s="7" t="s">
        <v>73</v>
      </c>
      <c r="B13" s="8">
        <v>0.0</v>
      </c>
      <c r="C13" s="13">
        <f t="shared" ref="C13:M13" si="3">B15</f>
        <v>5610</v>
      </c>
      <c r="D13" s="13">
        <f t="shared" si="3"/>
        <v>11581.8</v>
      </c>
      <c r="E13" s="13">
        <f t="shared" si="3"/>
        <v>22983.524</v>
      </c>
      <c r="F13" s="13">
        <f t="shared" si="3"/>
        <v>34945.88512</v>
      </c>
      <c r="G13" s="13">
        <f t="shared" si="3"/>
        <v>47484.08618</v>
      </c>
      <c r="H13" s="13">
        <f t="shared" si="3"/>
        <v>67393.77825</v>
      </c>
      <c r="I13" s="13">
        <f t="shared" si="3"/>
        <v>88074.77488</v>
      </c>
      <c r="J13" s="13">
        <f t="shared" si="3"/>
        <v>109548.7399</v>
      </c>
      <c r="K13" s="13">
        <f t="shared" si="3"/>
        <v>131838.0099</v>
      </c>
      <c r="L13" s="13">
        <f t="shared" si="3"/>
        <v>154965.6165</v>
      </c>
      <c r="M13" s="13">
        <f t="shared" si="3"/>
        <v>178955.3104</v>
      </c>
    </row>
    <row r="14">
      <c r="A14" s="7" t="s">
        <v>74</v>
      </c>
      <c r="B14" s="13">
        <f>'sales and cost'!B34</f>
        <v>5610</v>
      </c>
      <c r="C14" s="13">
        <f>'sales and cost'!C34</f>
        <v>5971.8</v>
      </c>
      <c r="D14" s="13">
        <f>'sales and cost'!D34</f>
        <v>11401.724</v>
      </c>
      <c r="E14" s="13">
        <f>'sales and cost'!E34</f>
        <v>11962.36112</v>
      </c>
      <c r="F14" s="13">
        <f>'sales and cost'!F34</f>
        <v>12538.20106</v>
      </c>
      <c r="G14" s="13">
        <f>'sales and cost'!G34</f>
        <v>19909.69206</v>
      </c>
      <c r="H14" s="13">
        <f>'sales and cost'!H34</f>
        <v>20680.99663</v>
      </c>
      <c r="I14" s="13">
        <f>'sales and cost'!I34</f>
        <v>21473.96504</v>
      </c>
      <c r="J14" s="13">
        <f>'sales and cost'!J34</f>
        <v>22289.26995</v>
      </c>
      <c r="K14" s="13">
        <f>'sales and cost'!K34</f>
        <v>23127.60666</v>
      </c>
      <c r="L14" s="13">
        <f>'sales and cost'!L34</f>
        <v>23989.69383</v>
      </c>
      <c r="M14" s="13">
        <f>'sales and cost'!M34</f>
        <v>24876.27437</v>
      </c>
    </row>
    <row r="15">
      <c r="A15" s="7" t="s">
        <v>75</v>
      </c>
      <c r="B15" s="13">
        <f t="shared" ref="B15:M15" si="4">B13+B14</f>
        <v>5610</v>
      </c>
      <c r="C15" s="13">
        <f t="shared" si="4"/>
        <v>11581.8</v>
      </c>
      <c r="D15" s="13">
        <f t="shared" si="4"/>
        <v>22983.524</v>
      </c>
      <c r="E15" s="13">
        <f t="shared" si="4"/>
        <v>34945.88512</v>
      </c>
      <c r="F15" s="13">
        <f t="shared" si="4"/>
        <v>47484.08618</v>
      </c>
      <c r="G15" s="13">
        <f t="shared" si="4"/>
        <v>67393.77825</v>
      </c>
      <c r="H15" s="13">
        <f t="shared" si="4"/>
        <v>88074.77488</v>
      </c>
      <c r="I15" s="13">
        <f t="shared" si="4"/>
        <v>109548.7399</v>
      </c>
      <c r="J15" s="13">
        <f t="shared" si="4"/>
        <v>131838.0099</v>
      </c>
      <c r="K15" s="13">
        <f t="shared" si="4"/>
        <v>154965.6165</v>
      </c>
      <c r="L15" s="13">
        <f t="shared" si="4"/>
        <v>178955.3104</v>
      </c>
      <c r="M15" s="13">
        <f t="shared" si="4"/>
        <v>203831.5847</v>
      </c>
    </row>
    <row r="16">
      <c r="A16" s="7"/>
    </row>
    <row r="17">
      <c r="A17" s="18" t="s">
        <v>76</v>
      </c>
      <c r="B17" s="13">
        <f t="shared" ref="B17:M17" si="5">B11-B15</f>
        <v>0</v>
      </c>
      <c r="C17" s="13">
        <f t="shared" si="5"/>
        <v>0</v>
      </c>
      <c r="D17" s="13">
        <f t="shared" si="5"/>
        <v>0</v>
      </c>
      <c r="E17" s="13">
        <f t="shared" si="5"/>
        <v>0</v>
      </c>
      <c r="F17" s="13">
        <f t="shared" si="5"/>
        <v>0</v>
      </c>
      <c r="G17" s="13">
        <f t="shared" si="5"/>
        <v>0</v>
      </c>
      <c r="H17" s="13">
        <f t="shared" si="5"/>
        <v>0</v>
      </c>
      <c r="I17" s="13">
        <f t="shared" si="5"/>
        <v>0</v>
      </c>
      <c r="J17" s="13">
        <f t="shared" si="5"/>
        <v>0</v>
      </c>
      <c r="K17" s="13">
        <f t="shared" si="5"/>
        <v>0</v>
      </c>
      <c r="L17" s="13">
        <f t="shared" si="5"/>
        <v>0</v>
      </c>
      <c r="M17" s="13">
        <f t="shared" si="5"/>
        <v>0</v>
      </c>
    </row>
  </sheetData>
  <drawing r:id="rId1"/>
</worksheet>
</file>