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mall Store-FAR" sheetId="4" r:id="rId7"/>
    <sheet state="visible" name="Medium Store-FAR" sheetId="5" r:id="rId8"/>
    <sheet state="visible" name="Large Store-FAR" sheetId="6" r:id="rId9"/>
    <sheet state="visible" name="Small Store Fixed Asset Balance" sheetId="7" r:id="rId10"/>
    <sheet state="visible" name="Medium Store Fixed Asset Balanc" sheetId="8" r:id="rId11"/>
    <sheet state="visible" name="Large Store Fixed Asset Balance" sheetId="9" r:id="rId12"/>
    <sheet state="visible" name="Small Store Depreciation" sheetId="10" r:id="rId13"/>
    <sheet state="visible" name="Medium Store Depreciation" sheetId="11" r:id="rId14"/>
    <sheet state="visible" name="Large Store Depreciation" sheetId="12" r:id="rId15"/>
    <sheet state="visible" name="Consolidated Fixed Asset Balanc" sheetId="13" r:id="rId16"/>
    <sheet state="visible" name="Small Store Sales &amp; Cost" sheetId="14" r:id="rId17"/>
    <sheet state="visible" name="Medium Store Sales &amp; Cost" sheetId="15" r:id="rId18"/>
    <sheet state="visible" name="Large Store Sales &amp; Cost" sheetId="16" r:id="rId19"/>
    <sheet state="visible" name="Consolidated Sales &amp; Cost" sheetId="17" r:id="rId20"/>
    <sheet state="visible" name="Consolidated Purchases" sheetId="18" r:id="rId21"/>
    <sheet state="visible" name="Consolidated Collection" sheetId="19" r:id="rId22"/>
    <sheet state="visible" name="Cash Detailes" sheetId="20" r:id="rId23"/>
    <sheet state="visible" name="Balances" sheetId="21" r:id="rId24"/>
  </sheets>
  <definedNames/>
  <calcPr/>
</workbook>
</file>

<file path=xl/sharedStrings.xml><?xml version="1.0" encoding="utf-8"?>
<sst xmlns="http://schemas.openxmlformats.org/spreadsheetml/2006/main" count="1291" uniqueCount="362">
  <si>
    <t>Description</t>
  </si>
  <si>
    <t>A retailing company runs a chain of small, medium and large bag stores.</t>
  </si>
  <si>
    <t>It sells purses, mini bags and duffel bags. The selling price of a purse is Rs 1200, a mini bag is Rs 1000 and a duffel bag is Rs 1700. The cost of a purse is 40% of its selling price, a mini bag is 45% of its selling price and a duffel bag is 50% of its selling price.</t>
  </si>
  <si>
    <t>It estimates that a small store will receive 200 orders per month . An average order will comprise 1 purse, 0.3 mini bag and 0.5 duffel bag.</t>
  </si>
  <si>
    <t>Each small store has 1 sales person. The monthly salary of a sales person is Rs 19,000.</t>
  </si>
  <si>
    <t>The store delivers all its orders. It costs the store Rs 50 to deliver an order for all the products.</t>
  </si>
  <si>
    <t>It has a monthly rental cost of Rs 22,500 and electricity cost of Rs 7,000.</t>
  </si>
  <si>
    <t>Initially, the company had 0 small stores. The company estimates that it will open 1 new small store every month, starting from Month 1.</t>
  </si>
  <si>
    <t>Each small store has 1 Packaging machine (GDH 760), which costs Rs 25,000 and has a life of 14 months, 1 AC (SGL 430), which costs Rs 60,000 and has a life of 16 months and 1 Computer (AGD 265), which costs Rs 70,000 and has a life of 12 months. These assets are purchased every time a new small store is opened at the start of the month.</t>
  </si>
  <si>
    <t>It estimates that a medium store will receive 300 orders per month . An average order will comprise 1.3 purses, 0.4 mini bag and 0.8 duffel bag.</t>
  </si>
  <si>
    <t>Each medium store has 2 sales persons. It has a monthly rent cost of Rs 30,000 and electricity cost of Rs 10,000.</t>
  </si>
  <si>
    <t>Initially, the company had 0 stores. The company estimates that it will open 1 medium store every 2 months with the first medium store opening in month 6.</t>
  </si>
  <si>
    <t>Each medium store has 2 Packaging machines (GDH 760), which costs Rs 25,000 each and has a life of 14 months, 2 AC (SGL 430), which costs Rs 60,000 each and has a life of 16 months and 1 Computer (AGD 300), which costs Rs 90,000 and has a life of 15 months. These assets are purchased every time a new medium store is opened at the start of the month.</t>
  </si>
  <si>
    <t>It estimates that a large store will receive 400 orders per month, where an average order will comprise 1.6 purses, 0.7 mini bags and 1 duffel bag.</t>
  </si>
  <si>
    <t>Each large store has 4 sales persons. It has a monthly rent cost of Rs 50,000 and electricity cost of Rs 15,000.</t>
  </si>
  <si>
    <t>Initially, the company had 0 stores. The company plans to open 1 large store every 4 months with the first large store opening in month 8.</t>
  </si>
  <si>
    <t>Each large store has 4 Packaging machines (GDH 760), which costs Rs 25,000 each and has a life of 14 months, 2 ACs (SGL 500), which costs Rs 60,000 each and has a life of 16 months and 2 Computers (AGD 300), which costs Rs 90,000 each and has a life of 15 months. These assets are purchased every time a new large store is opened at the start of the month.</t>
  </si>
  <si>
    <t>Salary of staff, selling price, cost price percentage and delivery cost for medium and large stores are the same as that of small stores.</t>
  </si>
  <si>
    <t>The company makes payment for the purchase of purses after 2 months and mini bags after 3 months. It makes the payment for purchases of duffel bags within the same month.</t>
  </si>
  <si>
    <t>30% of the total sales are made to Retailer 1, who makes the payment after 1 month.</t>
  </si>
  <si>
    <t>30% of the total sales are made to Wholesaler 1, who makes the payment after 2 months.</t>
  </si>
  <si>
    <t>40% of the total sales are made to BigCustomer 1, who makes the payment in cash.</t>
  </si>
  <si>
    <t>Make a model of the company for 30 months.</t>
  </si>
  <si>
    <t>Product</t>
  </si>
  <si>
    <t>Selling Price (in Rs.)</t>
  </si>
  <si>
    <t>Cost Price (in Rs.)</t>
  </si>
  <si>
    <t>Purses</t>
  </si>
  <si>
    <t>of selling price</t>
  </si>
  <si>
    <t>Mini Bags</t>
  </si>
  <si>
    <t>Duffel Bags</t>
  </si>
  <si>
    <t>Number Orders for the Month</t>
  </si>
  <si>
    <t>Small Store</t>
  </si>
  <si>
    <t>Medium Store</t>
  </si>
  <si>
    <t>Large Store</t>
  </si>
  <si>
    <t>Average Quantity Per order</t>
  </si>
  <si>
    <t>Delivery Cost Per Order(Rs.)</t>
  </si>
  <si>
    <t>Other Costs</t>
  </si>
  <si>
    <t>Staff</t>
  </si>
  <si>
    <t>Sales Person</t>
  </si>
  <si>
    <t>Salaries</t>
  </si>
  <si>
    <t>Rent</t>
  </si>
  <si>
    <t>Electricity</t>
  </si>
  <si>
    <t>Outlet Plan</t>
  </si>
  <si>
    <t>Initial Outlets</t>
  </si>
  <si>
    <t>New OutLets every Month</t>
  </si>
  <si>
    <t>Starting from  Month 1</t>
  </si>
  <si>
    <t>Starting From Month 6 Every 2Months</t>
  </si>
  <si>
    <t>Starting From Month 8 Every 4 Months</t>
  </si>
  <si>
    <t xml:space="preserve">Purchases </t>
  </si>
  <si>
    <t>Payments</t>
  </si>
  <si>
    <t>Collections</t>
  </si>
  <si>
    <t>Retailer 1</t>
  </si>
  <si>
    <t>Months</t>
  </si>
  <si>
    <t>Wholesailer 1</t>
  </si>
  <si>
    <t>Big Customer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</si>
  <si>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</si>
  <si>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</si>
  <si>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</si>
  <si>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</si>
  <si>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</si>
  <si>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</si>
  <si>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</si>
  <si>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</si>
  <si>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</si>
  <si>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</si>
  <si>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</si>
  <si>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</si>
  <si>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</si>
  <si>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</si>
  <si>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</si>
  <si>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</si>
  <si>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</si>
  <si>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</si>
  <si>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</si>
  <si>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</si>
  <si>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</si>
  <si>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</si>
  <si>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</si>
  <si>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</si>
  <si>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</si>
  <si>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</si>
  <si>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</si>
  <si>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</si>
  <si>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</si>
  <si>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</si>
  <si>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Number of Outlets</t>
  </si>
  <si>
    <t>Orders</t>
  </si>
  <si>
    <t>Sales Quantity</t>
  </si>
  <si>
    <t>Additional Outlets</t>
  </si>
  <si>
    <t>Item Code</t>
  </si>
  <si>
    <t>Item Type</t>
  </si>
  <si>
    <t>Item Detailes</t>
  </si>
  <si>
    <t>Month of Purchase</t>
  </si>
  <si>
    <t>Purchase Amount</t>
  </si>
  <si>
    <t>Life of Assets(in Months)</t>
  </si>
  <si>
    <t>Disposal of Month</t>
  </si>
  <si>
    <t>Accumiliated Depreciation for Disposals</t>
  </si>
  <si>
    <t>SFAS-PGM-001</t>
  </si>
  <si>
    <t>Machine</t>
  </si>
  <si>
    <t>GDH 760</t>
  </si>
  <si>
    <t>SFAS-AC-001</t>
  </si>
  <si>
    <t>AC</t>
  </si>
  <si>
    <t>SGL 430</t>
  </si>
  <si>
    <t>SFAS-COMP-001</t>
  </si>
  <si>
    <t>Computer</t>
  </si>
  <si>
    <t>AGD 265</t>
  </si>
  <si>
    <t>SFAS-PGM-002</t>
  </si>
  <si>
    <t>SFAS-AC-002</t>
  </si>
  <si>
    <t>SFAS-COMP-002</t>
  </si>
  <si>
    <t>SFAS-PGM-003</t>
  </si>
  <si>
    <t>SFAS-AC-003</t>
  </si>
  <si>
    <t>SFAS-COMP-003</t>
  </si>
  <si>
    <t>SFAS-PGM-004</t>
  </si>
  <si>
    <t>SFAS-AC-004</t>
  </si>
  <si>
    <t>SFAS-COMP-004</t>
  </si>
  <si>
    <t>SFAS-PGM-005</t>
  </si>
  <si>
    <t>SFAS-AC-005</t>
  </si>
  <si>
    <t>SFAS-COMP-005</t>
  </si>
  <si>
    <t>SFAS-PGM-006</t>
  </si>
  <si>
    <t>SFAS-AC-006</t>
  </si>
  <si>
    <t>SFAS-COMP-006</t>
  </si>
  <si>
    <t>SFAS-PGM-007</t>
  </si>
  <si>
    <t>SFAS-AC-007</t>
  </si>
  <si>
    <t>SFAS-COMP-007</t>
  </si>
  <si>
    <t>SFAS-PGM-008</t>
  </si>
  <si>
    <t>SFAS-AC-008</t>
  </si>
  <si>
    <t>SFAS-COMP-008</t>
  </si>
  <si>
    <t>SFAS-PGM-009</t>
  </si>
  <si>
    <t>SFAS-AC-009</t>
  </si>
  <si>
    <t>SFAS-COMP-009</t>
  </si>
  <si>
    <t>SFAS-PGM-010</t>
  </si>
  <si>
    <t>SFAS-AC-010</t>
  </si>
  <si>
    <t>SFAS-COMP-010</t>
  </si>
  <si>
    <t>SFAS-PGM-011</t>
  </si>
  <si>
    <t>SFAS-AC-011</t>
  </si>
  <si>
    <t>SFAS-COMP-011</t>
  </si>
  <si>
    <t>SFAS-PGM-012</t>
  </si>
  <si>
    <t>SFAS-AC-012</t>
  </si>
  <si>
    <t>SFAS-COMP-012</t>
  </si>
  <si>
    <t>SFAS-PGM-013</t>
  </si>
  <si>
    <t>SFAS-AC-013</t>
  </si>
  <si>
    <t>SFAS-COMP-013</t>
  </si>
  <si>
    <t>SFAS-PGM-014</t>
  </si>
  <si>
    <t>SFAS-AC-014</t>
  </si>
  <si>
    <t>SFAS-COMP-014</t>
  </si>
  <si>
    <t>SFAS-PGM-015</t>
  </si>
  <si>
    <t>SFAS-AC-015</t>
  </si>
  <si>
    <t>SFAS-COMP-015</t>
  </si>
  <si>
    <t>SFAS-PGM-016</t>
  </si>
  <si>
    <t>SFAS-AC-016</t>
  </si>
  <si>
    <t>SFAS-COMP-016</t>
  </si>
  <si>
    <t>SFAS-PGM-017</t>
  </si>
  <si>
    <t>SFAS-AC-017</t>
  </si>
  <si>
    <t>SFAS-COMP-017</t>
  </si>
  <si>
    <t>SFAS-PGM-018</t>
  </si>
  <si>
    <t>SFAS-AC-018</t>
  </si>
  <si>
    <t>SFAS-COMP-018</t>
  </si>
  <si>
    <t>SFAS-PGM-019</t>
  </si>
  <si>
    <t>SFAS-AC-019</t>
  </si>
  <si>
    <t>SFAS-COMP-019</t>
  </si>
  <si>
    <t>SFAS-PGM-020</t>
  </si>
  <si>
    <t>SFAS-AC-020</t>
  </si>
  <si>
    <t>SFAS-COMP-020</t>
  </si>
  <si>
    <t>SFAS-PGM-021</t>
  </si>
  <si>
    <t>SFAS-AC-021</t>
  </si>
  <si>
    <t>SFAS-COMP-021</t>
  </si>
  <si>
    <t>SFAS-PGM-022</t>
  </si>
  <si>
    <t>SFAS-AC-022</t>
  </si>
  <si>
    <t>SFAS-COMP-022</t>
  </si>
  <si>
    <t>SFAS-PGM-023</t>
  </si>
  <si>
    <t>SFAS-AC-023</t>
  </si>
  <si>
    <t>SFAS-COMP-023</t>
  </si>
  <si>
    <t>SFAS-PGM-024</t>
  </si>
  <si>
    <t>SFAS-AC-024</t>
  </si>
  <si>
    <t>SFAS-COMP-024</t>
  </si>
  <si>
    <t>SFAS-PGM-025</t>
  </si>
  <si>
    <t>SFAS-AC-025</t>
  </si>
  <si>
    <t>SFAS-COMP-025</t>
  </si>
  <si>
    <t>SFAS-PGM-026</t>
  </si>
  <si>
    <t>SFAS-AC-026</t>
  </si>
  <si>
    <t>SFAS-COMP-026</t>
  </si>
  <si>
    <t>SFAS-PGM-027</t>
  </si>
  <si>
    <t>SFAS-AC-027</t>
  </si>
  <si>
    <t>SFAS-COMP-027</t>
  </si>
  <si>
    <t>SFAS-PGM-028</t>
  </si>
  <si>
    <t>SFAS-AC-028</t>
  </si>
  <si>
    <t>SFAS-COMP-028</t>
  </si>
  <si>
    <t>SFAS-PGM-029</t>
  </si>
  <si>
    <t>SFAS-AC-029</t>
  </si>
  <si>
    <t>SFAS-COMP-029</t>
  </si>
  <si>
    <t>SFAS-PGM-030</t>
  </si>
  <si>
    <t>SFAS-AC-030</t>
  </si>
  <si>
    <t>SFAS-COMP-030</t>
  </si>
  <si>
    <t>MFAS-PGM-001</t>
  </si>
  <si>
    <t>MFAS-PGM-002</t>
  </si>
  <si>
    <t>MFAS-AC-001</t>
  </si>
  <si>
    <t>MFAS-AC-002</t>
  </si>
  <si>
    <t>MFAS-COMP-001</t>
  </si>
  <si>
    <t>MFAS-PGM-003</t>
  </si>
  <si>
    <t>MFAS-PGM-004</t>
  </si>
  <si>
    <t>MFAS-AC-003</t>
  </si>
  <si>
    <t>MFAS-AC-004</t>
  </si>
  <si>
    <t>MFAS-COMP-002</t>
  </si>
  <si>
    <t>MFAS-PGM-005</t>
  </si>
  <si>
    <t>MFAS-PGM-006</t>
  </si>
  <si>
    <t>MFAS-AC-005</t>
  </si>
  <si>
    <t>MFAS-AC-006</t>
  </si>
  <si>
    <t>MFAS-COMP-003</t>
  </si>
  <si>
    <t>MFAS-PGM-007</t>
  </si>
  <si>
    <t>MFAS-PGM-008</t>
  </si>
  <si>
    <t>MFAS-AC-007</t>
  </si>
  <si>
    <t>MFAS-AC-008</t>
  </si>
  <si>
    <t>MFAS-COMP-004</t>
  </si>
  <si>
    <t>MFAS-PGM-009</t>
  </si>
  <si>
    <t>MFAS-PGM-010</t>
  </si>
  <si>
    <t>MFAS-AC-009</t>
  </si>
  <si>
    <t>MFAS-AC-010</t>
  </si>
  <si>
    <t>MFAS-COMP-005</t>
  </si>
  <si>
    <t>MFAS-PGM-011</t>
  </si>
  <si>
    <t>MFAS-PGM-012</t>
  </si>
  <si>
    <t>MFAS-AC-011</t>
  </si>
  <si>
    <t>MFAS-AC-012</t>
  </si>
  <si>
    <t>MFAS-COMP-006</t>
  </si>
  <si>
    <t>MFAS-PGM-013</t>
  </si>
  <si>
    <t>MFAS-PGM-014</t>
  </si>
  <si>
    <t>MFAS-AC-013</t>
  </si>
  <si>
    <t>MFAS-AC-014</t>
  </si>
  <si>
    <t>MFAS-COMP-007</t>
  </si>
  <si>
    <t>MFAS-PGM-015</t>
  </si>
  <si>
    <t>MFAS-PGM-016</t>
  </si>
  <si>
    <t>MFAS-AC-015</t>
  </si>
  <si>
    <t>MFAS-AC-016</t>
  </si>
  <si>
    <t>MFAS-COMP-008</t>
  </si>
  <si>
    <t>MFAS-PGM-017</t>
  </si>
  <si>
    <t>MFAS-PGM-018</t>
  </si>
  <si>
    <t>MFAS-AC-017</t>
  </si>
  <si>
    <t>MFAS-AC-018</t>
  </si>
  <si>
    <t>MFAS-COMP-009</t>
  </si>
  <si>
    <t>MFAS-PGM-019</t>
  </si>
  <si>
    <t>MFAS-PGM-020</t>
  </si>
  <si>
    <t>MFAS-AC-019</t>
  </si>
  <si>
    <t>MFAS-AC-020</t>
  </si>
  <si>
    <t>MFAS-COMP-010</t>
  </si>
  <si>
    <t>MFAS-PGM-021</t>
  </si>
  <si>
    <t>MFAS-PGM-022</t>
  </si>
  <si>
    <t>MFAS-AC-021</t>
  </si>
  <si>
    <t>MFAS-AC-022</t>
  </si>
  <si>
    <t>MFAS-COMP-011</t>
  </si>
  <si>
    <t>MFAS-PGM-023</t>
  </si>
  <si>
    <t>MFAS-PGM-024</t>
  </si>
  <si>
    <t>MFAS-AC-023</t>
  </si>
  <si>
    <t>MFAS-AC-024</t>
  </si>
  <si>
    <t>MFAS-COMP-012</t>
  </si>
  <si>
    <t>MFAS-PGM-025</t>
  </si>
  <si>
    <t>MFAS-PGM-026</t>
  </si>
  <si>
    <t>MFAS-AC-025</t>
  </si>
  <si>
    <t>MFAS-AC-026</t>
  </si>
  <si>
    <t>MFAS-COMP-013</t>
  </si>
  <si>
    <t>LFAS-PGM-001</t>
  </si>
  <si>
    <t>LFAS-PGM-002</t>
  </si>
  <si>
    <t>LFAS-PGM-003</t>
  </si>
  <si>
    <t>LFAS-PGM-004</t>
  </si>
  <si>
    <t>LFAS-AC-001</t>
  </si>
  <si>
    <t>LFAS-AC-002</t>
  </si>
  <si>
    <t>LFAS-COMP-001</t>
  </si>
  <si>
    <t>LFAS-COMP-002</t>
  </si>
  <si>
    <t>LFAS-PGM-005</t>
  </si>
  <si>
    <t>LFAS-PGM-006</t>
  </si>
  <si>
    <t>LFAS-PGM-007</t>
  </si>
  <si>
    <t>LFAS-PGM-008</t>
  </si>
  <si>
    <t>LFAS-AC-003</t>
  </si>
  <si>
    <t>LFAS-AC-004</t>
  </si>
  <si>
    <t>LFAS-COMP-003</t>
  </si>
  <si>
    <t>LFAS-COMP-004</t>
  </si>
  <si>
    <t>LFAS-PGM-009</t>
  </si>
  <si>
    <t>LFAS-PGM-010</t>
  </si>
  <si>
    <t>LFAS-PGM-011</t>
  </si>
  <si>
    <t>LFAS-PGM-012</t>
  </si>
  <si>
    <t>LFAS-AC-005</t>
  </si>
  <si>
    <t>LFAS-AC-006</t>
  </si>
  <si>
    <t>LFAS-COMP-005</t>
  </si>
  <si>
    <t>LFAS-COMP-006</t>
  </si>
  <si>
    <t>LFAS-PGM-013</t>
  </si>
  <si>
    <t>LFAS-PGM-014</t>
  </si>
  <si>
    <t>LFAS-PGM-015</t>
  </si>
  <si>
    <t>LFAS-PGM-016</t>
  </si>
  <si>
    <t>LFAS-AC-007</t>
  </si>
  <si>
    <t>LFAS-AC-008</t>
  </si>
  <si>
    <t>LFAS-COMP-007</t>
  </si>
  <si>
    <t>LFAS-COMP-008</t>
  </si>
  <si>
    <t>LFAS-PGM-017</t>
  </si>
  <si>
    <t>LFAS-PGM-018</t>
  </si>
  <si>
    <t>LFAS-PGM-019</t>
  </si>
  <si>
    <t>LFAS-PGM-020</t>
  </si>
  <si>
    <t>LFAS-AC-009</t>
  </si>
  <si>
    <t>LFAS-AC-010</t>
  </si>
  <si>
    <t>LFAS-COMP-009</t>
  </si>
  <si>
    <t>LFAS-COMP-010</t>
  </si>
  <si>
    <t>LFAS-PGM-021</t>
  </si>
  <si>
    <t>LFAS-PGM-022</t>
  </si>
  <si>
    <t>LFAS-PGM-023</t>
  </si>
  <si>
    <t>LFAS-PGM-024</t>
  </si>
  <si>
    <t>LFAS-AC-011</t>
  </si>
  <si>
    <t>LFAS-AC-012</t>
  </si>
  <si>
    <t>LFAS-COMP-011</t>
  </si>
  <si>
    <t>LFAS-COMP-012</t>
  </si>
  <si>
    <t>Opening Balance</t>
  </si>
  <si>
    <t>Total</t>
  </si>
  <si>
    <t>Purchases</t>
  </si>
  <si>
    <t>Disposal of Asset</t>
  </si>
  <si>
    <t>Closing Balance</t>
  </si>
  <si>
    <t>Small</t>
  </si>
  <si>
    <t>Depreciation of the Month</t>
  </si>
  <si>
    <t xml:space="preserve"> Depreciation for Disposals</t>
  </si>
  <si>
    <t>Medium</t>
  </si>
  <si>
    <t>large</t>
  </si>
  <si>
    <t>Consolidated Balances</t>
  </si>
  <si>
    <t>Purchases Of Fixed Assets</t>
  </si>
  <si>
    <t>Closing Balance of Fixed Assets</t>
  </si>
  <si>
    <t>Depreciation of Month</t>
  </si>
  <si>
    <t>Closing Accumilated Depreciation</t>
  </si>
  <si>
    <t>Sales in Rs.</t>
  </si>
  <si>
    <t>Cost of Goods Sold</t>
  </si>
  <si>
    <t>Other Cost</t>
  </si>
  <si>
    <t>Depreciation</t>
  </si>
  <si>
    <t>Delivary Cost</t>
  </si>
  <si>
    <t>Total Other Cost</t>
  </si>
  <si>
    <t>Total Cost</t>
  </si>
  <si>
    <t>Profit</t>
  </si>
  <si>
    <t>Purchases(in Rs.)</t>
  </si>
  <si>
    <t>Total Purchases</t>
  </si>
  <si>
    <t>Payment For Purchases in Rs.</t>
  </si>
  <si>
    <t>Total Payments for  Purchases</t>
  </si>
  <si>
    <t>Payments outstanding of Purchases</t>
  </si>
  <si>
    <t>Total Payments Outstanding  for  Purchases</t>
  </si>
  <si>
    <t>Sales to different Parties</t>
  </si>
  <si>
    <t>Collection</t>
  </si>
  <si>
    <t>Cash to be Collected</t>
  </si>
  <si>
    <t>Cash Inflow</t>
  </si>
  <si>
    <t>Cash Collected From Sales</t>
  </si>
  <si>
    <t>Total Inflows</t>
  </si>
  <si>
    <t>Cash Outflow</t>
  </si>
  <si>
    <t>Payment From Purchases</t>
  </si>
  <si>
    <t>Payment From Other Cost</t>
  </si>
  <si>
    <t>Payment From Fixed Assets</t>
  </si>
  <si>
    <t>Total Outflows</t>
  </si>
  <si>
    <t>Net Cash for the Month</t>
  </si>
  <si>
    <t>Opening Cash Balance</t>
  </si>
  <si>
    <t>Closing Cash Balance</t>
  </si>
  <si>
    <t>Assets</t>
  </si>
  <si>
    <t>Cash in Hand</t>
  </si>
  <si>
    <t>Fixed Assets</t>
  </si>
  <si>
    <t>Total Assets(TA)</t>
  </si>
  <si>
    <t>Liability</t>
  </si>
  <si>
    <t xml:space="preserve"> Payments Outstanding  for  Purchases</t>
  </si>
  <si>
    <t>Total Liability(TL)</t>
  </si>
  <si>
    <t>Differences 1</t>
  </si>
  <si>
    <t>Profits</t>
  </si>
  <si>
    <t>Opening Profits</t>
  </si>
  <si>
    <t>Profit for Month</t>
  </si>
  <si>
    <t>Accumilated Profit</t>
  </si>
  <si>
    <t>Difference-2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</si>
</sst>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center" shrinkToFit="0" vertical="bottom" wrapText="1"/>
    </xf>
    <xf borderId="0" fillId="2" fontId="5" numFmtId="0" xfId="0" applyFont="1"/>
    <xf borderId="0" fillId="2" fontId="5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3" numFmtId="10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3" numFmtId="9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5" numFmtId="0" xfId="0" applyFont="1"/>
    <xf borderId="0" fillId="4" fontId="3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4" fontId="3" numFmtId="0" xfId="0" applyAlignment="1" applyFont="1">
      <alignment readingOrder="0" vertical="bottom"/>
    </xf>
    <xf borderId="0" fillId="0" fontId="4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  <c r="C5" s="4"/>
      <c r="D5" s="5"/>
      <c r="E5" s="6"/>
    </row>
    <row r="6">
      <c r="A6" s="3" t="s">
        <v>5</v>
      </c>
      <c r="C6" s="6"/>
      <c r="D6" s="5"/>
      <c r="E6" s="5"/>
      <c r="F6" s="5"/>
    </row>
    <row r="7">
      <c r="A7" s="3" t="s">
        <v>6</v>
      </c>
      <c r="C7" s="4"/>
      <c r="D7" s="7"/>
      <c r="E7" s="8"/>
      <c r="F7" s="8"/>
    </row>
    <row r="8">
      <c r="A8" s="3" t="s">
        <v>7</v>
      </c>
      <c r="C8" s="4"/>
      <c r="D8" s="4"/>
      <c r="E8" s="9"/>
      <c r="F8" s="9"/>
    </row>
    <row r="9">
      <c r="A9" s="10"/>
      <c r="C9" s="5"/>
      <c r="D9" s="5"/>
      <c r="E9" s="5"/>
      <c r="F9" s="5"/>
    </row>
    <row r="10">
      <c r="A10" s="3" t="s">
        <v>8</v>
      </c>
      <c r="C10" s="11"/>
      <c r="D10" s="7"/>
      <c r="E10" s="11"/>
      <c r="F10" s="11"/>
    </row>
    <row r="11">
      <c r="A11" s="10"/>
      <c r="C11" s="11"/>
      <c r="D11" s="12"/>
      <c r="E11" s="12"/>
      <c r="F11" s="12"/>
      <c r="G11" s="12"/>
      <c r="H11" s="12"/>
      <c r="I11" s="12"/>
      <c r="J11" s="10"/>
      <c r="K11" s="13"/>
    </row>
    <row r="12">
      <c r="A12" s="3" t="s">
        <v>9</v>
      </c>
      <c r="C12" s="11"/>
      <c r="D12" s="13"/>
      <c r="E12" s="13"/>
      <c r="F12" s="13"/>
      <c r="G12" s="13"/>
      <c r="H12" s="13"/>
      <c r="I12" s="13"/>
      <c r="J12" s="13"/>
      <c r="K12" s="13"/>
    </row>
    <row r="13">
      <c r="A13" s="3" t="s">
        <v>10</v>
      </c>
      <c r="C13" s="4"/>
      <c r="D13" s="13"/>
      <c r="E13" s="13"/>
      <c r="F13" s="13"/>
      <c r="G13" s="13"/>
      <c r="H13" s="13"/>
      <c r="I13" s="13"/>
      <c r="J13" s="13"/>
      <c r="K13" s="13"/>
    </row>
    <row r="14">
      <c r="A14" s="10"/>
      <c r="C14" s="6"/>
      <c r="D14" s="13"/>
      <c r="E14" s="13"/>
      <c r="F14" s="13"/>
      <c r="G14" s="13"/>
      <c r="H14" s="13"/>
      <c r="I14" s="13"/>
      <c r="J14" s="13"/>
      <c r="K14" s="13"/>
    </row>
    <row r="15">
      <c r="A15" s="3" t="s">
        <v>11</v>
      </c>
      <c r="C15" s="4"/>
      <c r="D15" s="13"/>
      <c r="E15" s="13"/>
      <c r="F15" s="13"/>
      <c r="G15" s="13"/>
      <c r="H15" s="13"/>
      <c r="I15" s="13"/>
      <c r="J15" s="13"/>
      <c r="K15" s="13"/>
    </row>
    <row r="16">
      <c r="A16" s="10"/>
      <c r="C16" s="6"/>
      <c r="D16" s="13"/>
      <c r="E16" s="13"/>
      <c r="F16" s="13"/>
      <c r="G16" s="13"/>
      <c r="H16" s="13"/>
      <c r="I16" s="13"/>
      <c r="J16" s="13"/>
      <c r="K16" s="13"/>
    </row>
    <row r="17">
      <c r="A17" s="3" t="s">
        <v>12</v>
      </c>
      <c r="C17" s="11"/>
      <c r="D17" s="13"/>
      <c r="E17" s="13"/>
      <c r="F17" s="13"/>
      <c r="G17" s="13"/>
      <c r="H17" s="13"/>
      <c r="I17" s="13"/>
      <c r="J17" s="13"/>
      <c r="K17" s="13"/>
    </row>
    <row r="18">
      <c r="A18" s="10"/>
      <c r="C18" s="4"/>
      <c r="D18" s="13"/>
      <c r="E18" s="13"/>
      <c r="F18" s="13"/>
      <c r="G18" s="13"/>
      <c r="H18" s="13"/>
      <c r="I18" s="13"/>
      <c r="J18" s="13"/>
      <c r="K18" s="13"/>
    </row>
    <row r="19">
      <c r="A19" s="3" t="s">
        <v>13</v>
      </c>
      <c r="C19" s="6"/>
      <c r="D19" s="14"/>
      <c r="E19" s="14"/>
      <c r="F19" s="14"/>
      <c r="G19" s="14"/>
      <c r="H19" s="14"/>
      <c r="I19" s="14"/>
      <c r="J19" s="13"/>
      <c r="K19" s="13"/>
    </row>
    <row r="20">
      <c r="A20" s="3" t="s">
        <v>14</v>
      </c>
      <c r="C20" s="11"/>
      <c r="D20" s="15"/>
      <c r="E20" s="16"/>
      <c r="F20" s="4"/>
    </row>
    <row r="21">
      <c r="A21" s="10"/>
      <c r="C21" s="6"/>
      <c r="D21" s="4"/>
      <c r="E21" s="4"/>
      <c r="F21" s="4"/>
    </row>
    <row r="22">
      <c r="A22" s="3" t="s">
        <v>15</v>
      </c>
      <c r="C22" s="6"/>
      <c r="D22" s="5"/>
      <c r="E22" s="5"/>
      <c r="F22" s="5"/>
    </row>
    <row r="23">
      <c r="A23" s="10"/>
      <c r="C23" s="4"/>
      <c r="D23" s="15"/>
      <c r="E23" s="17"/>
      <c r="F23" s="17"/>
    </row>
    <row r="24">
      <c r="A24" s="3" t="s">
        <v>16</v>
      </c>
      <c r="C24" s="4"/>
      <c r="D24" s="15"/>
      <c r="E24" s="17"/>
      <c r="F24" s="17"/>
    </row>
    <row r="25">
      <c r="A25" s="10"/>
      <c r="C25" s="4"/>
      <c r="D25" s="18"/>
      <c r="E25" s="18"/>
      <c r="F25" s="4"/>
    </row>
    <row r="26">
      <c r="A26" s="3" t="s">
        <v>17</v>
      </c>
      <c r="C26" s="6"/>
      <c r="D26" s="5"/>
      <c r="E26" s="5"/>
      <c r="F26" s="5"/>
    </row>
    <row r="27">
      <c r="A27" s="10"/>
      <c r="C27" s="4"/>
      <c r="D27" s="18"/>
      <c r="E27" s="11"/>
      <c r="F27" s="11"/>
    </row>
    <row r="28">
      <c r="A28" s="3" t="s">
        <v>18</v>
      </c>
      <c r="C28" s="4"/>
      <c r="D28" s="7"/>
      <c r="E28" s="11"/>
      <c r="F28" s="11"/>
    </row>
    <row r="29">
      <c r="C29" s="4"/>
      <c r="D29" s="19"/>
      <c r="E29" s="19"/>
      <c r="F29" s="19"/>
    </row>
    <row r="30">
      <c r="A30" s="3" t="s">
        <v>19</v>
      </c>
      <c r="C30" s="4"/>
      <c r="D30" s="20"/>
      <c r="E30" s="4"/>
      <c r="F30" s="4"/>
    </row>
    <row r="31">
      <c r="A31" s="3" t="s">
        <v>20</v>
      </c>
      <c r="C31" s="5"/>
      <c r="E31" s="4"/>
      <c r="F31" s="4"/>
    </row>
    <row r="32">
      <c r="A32" s="3" t="s">
        <v>21</v>
      </c>
      <c r="C32" s="21"/>
      <c r="D32" s="5"/>
    </row>
    <row r="33">
      <c r="C33" s="11"/>
    </row>
    <row r="34">
      <c r="A34" s="3" t="s">
        <v>22</v>
      </c>
      <c r="C34" s="11"/>
    </row>
    <row r="35">
      <c r="C35" s="11"/>
    </row>
    <row r="37">
      <c r="C37" s="21"/>
    </row>
    <row r="38">
      <c r="C38" s="21"/>
      <c r="D38" s="21"/>
      <c r="E38" s="21"/>
    </row>
    <row r="39">
      <c r="D39" s="22"/>
    </row>
    <row r="40">
      <c r="D40" s="22"/>
    </row>
    <row r="41">
      <c r="D41" s="2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311</v>
      </c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76</v>
      </c>
      <c r="X1" s="36" t="s">
        <v>77</v>
      </c>
      <c r="Y1" s="36" t="s">
        <v>78</v>
      </c>
      <c r="Z1" s="36" t="s">
        <v>79</v>
      </c>
      <c r="AA1" s="36" t="s">
        <v>80</v>
      </c>
      <c r="AB1" s="36" t="s">
        <v>81</v>
      </c>
      <c r="AC1" s="36" t="s">
        <v>82</v>
      </c>
      <c r="AD1" s="36" t="s">
        <v>83</v>
      </c>
      <c r="AE1" s="36" t="s">
        <v>84</v>
      </c>
    </row>
    <row r="2">
      <c r="A2" s="24" t="s">
        <v>306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'Small Store Fixed Asset Balance'!A3</f>
        <v>Machine</v>
      </c>
      <c r="B3" s="18">
        <v>0.0</v>
      </c>
      <c r="C3" s="37">
        <f t="shared" ref="C3:AE3" si="1">B21</f>
        <v>1785.714286</v>
      </c>
      <c r="D3" s="37">
        <f t="shared" si="1"/>
        <v>5357.142857</v>
      </c>
      <c r="E3" s="37">
        <f t="shared" si="1"/>
        <v>10714.28571</v>
      </c>
      <c r="F3" s="37">
        <f t="shared" si="1"/>
        <v>17857.14286</v>
      </c>
      <c r="G3" s="37">
        <f t="shared" si="1"/>
        <v>26785.71429</v>
      </c>
      <c r="H3" s="37">
        <f t="shared" si="1"/>
        <v>37500</v>
      </c>
      <c r="I3" s="37">
        <f t="shared" si="1"/>
        <v>50000</v>
      </c>
      <c r="J3" s="37">
        <f t="shared" si="1"/>
        <v>64285.71429</v>
      </c>
      <c r="K3" s="37">
        <f t="shared" si="1"/>
        <v>80357.14286</v>
      </c>
      <c r="L3" s="37">
        <f t="shared" si="1"/>
        <v>98214.28571</v>
      </c>
      <c r="M3" s="37">
        <f t="shared" si="1"/>
        <v>117857.1429</v>
      </c>
      <c r="N3" s="37">
        <f t="shared" si="1"/>
        <v>139285.7143</v>
      </c>
      <c r="O3" s="37">
        <f t="shared" si="1"/>
        <v>162500</v>
      </c>
      <c r="P3" s="37">
        <f t="shared" si="1"/>
        <v>187500</v>
      </c>
      <c r="Q3" s="37">
        <f t="shared" si="1"/>
        <v>187500</v>
      </c>
      <c r="R3" s="37">
        <f t="shared" si="1"/>
        <v>187500</v>
      </c>
      <c r="S3" s="37">
        <f t="shared" si="1"/>
        <v>187500</v>
      </c>
      <c r="T3" s="37">
        <f t="shared" si="1"/>
        <v>187500</v>
      </c>
      <c r="U3" s="37">
        <f t="shared" si="1"/>
        <v>187500</v>
      </c>
      <c r="V3" s="37">
        <f t="shared" si="1"/>
        <v>187500</v>
      </c>
      <c r="W3" s="37">
        <f t="shared" si="1"/>
        <v>187500</v>
      </c>
      <c r="X3" s="37">
        <f t="shared" si="1"/>
        <v>187500</v>
      </c>
      <c r="Y3" s="37">
        <f t="shared" si="1"/>
        <v>187500</v>
      </c>
      <c r="Z3" s="37">
        <f t="shared" si="1"/>
        <v>187500</v>
      </c>
      <c r="AA3" s="37">
        <f t="shared" si="1"/>
        <v>187500</v>
      </c>
      <c r="AB3" s="37">
        <f t="shared" si="1"/>
        <v>187500</v>
      </c>
      <c r="AC3" s="37">
        <f t="shared" si="1"/>
        <v>187500</v>
      </c>
      <c r="AD3" s="37">
        <f t="shared" si="1"/>
        <v>187500</v>
      </c>
      <c r="AE3" s="37">
        <f t="shared" si="1"/>
        <v>187500</v>
      </c>
    </row>
    <row r="4">
      <c r="A4" s="4" t="str">
        <f>'Small Store Fixed Asset Balance'!A4</f>
        <v>AC</v>
      </c>
      <c r="B4" s="18">
        <v>0.0</v>
      </c>
      <c r="C4" s="37">
        <f t="shared" ref="C4:AE4" si="2">B22</f>
        <v>3750</v>
      </c>
      <c r="D4" s="37">
        <f t="shared" si="2"/>
        <v>11250</v>
      </c>
      <c r="E4" s="37">
        <f t="shared" si="2"/>
        <v>22500</v>
      </c>
      <c r="F4" s="37">
        <f t="shared" si="2"/>
        <v>37500</v>
      </c>
      <c r="G4" s="37">
        <f t="shared" si="2"/>
        <v>56250</v>
      </c>
      <c r="H4" s="37">
        <f t="shared" si="2"/>
        <v>78750</v>
      </c>
      <c r="I4" s="37">
        <f t="shared" si="2"/>
        <v>105000</v>
      </c>
      <c r="J4" s="37">
        <f t="shared" si="2"/>
        <v>135000</v>
      </c>
      <c r="K4" s="37">
        <f t="shared" si="2"/>
        <v>168750</v>
      </c>
      <c r="L4" s="37">
        <f t="shared" si="2"/>
        <v>206250</v>
      </c>
      <c r="M4" s="37">
        <f t="shared" si="2"/>
        <v>247500</v>
      </c>
      <c r="N4" s="37">
        <f t="shared" si="2"/>
        <v>292500</v>
      </c>
      <c r="O4" s="37">
        <f t="shared" si="2"/>
        <v>341250</v>
      </c>
      <c r="P4" s="37">
        <f t="shared" si="2"/>
        <v>393750</v>
      </c>
      <c r="Q4" s="37">
        <f t="shared" si="2"/>
        <v>450000</v>
      </c>
      <c r="R4" s="37">
        <f t="shared" si="2"/>
        <v>510000</v>
      </c>
      <c r="S4" s="37">
        <f t="shared" si="2"/>
        <v>510000</v>
      </c>
      <c r="T4" s="37">
        <f t="shared" si="2"/>
        <v>510000</v>
      </c>
      <c r="U4" s="37">
        <f t="shared" si="2"/>
        <v>510000</v>
      </c>
      <c r="V4" s="37">
        <f t="shared" si="2"/>
        <v>510000</v>
      </c>
      <c r="W4" s="37">
        <f t="shared" si="2"/>
        <v>510000</v>
      </c>
      <c r="X4" s="37">
        <f t="shared" si="2"/>
        <v>510000</v>
      </c>
      <c r="Y4" s="37">
        <f t="shared" si="2"/>
        <v>510000</v>
      </c>
      <c r="Z4" s="37">
        <f t="shared" si="2"/>
        <v>510000</v>
      </c>
      <c r="AA4" s="37">
        <f t="shared" si="2"/>
        <v>510000</v>
      </c>
      <c r="AB4" s="37">
        <f t="shared" si="2"/>
        <v>510000</v>
      </c>
      <c r="AC4" s="37">
        <f t="shared" si="2"/>
        <v>510000</v>
      </c>
      <c r="AD4" s="37">
        <f t="shared" si="2"/>
        <v>510000</v>
      </c>
      <c r="AE4" s="37">
        <f t="shared" si="2"/>
        <v>510000</v>
      </c>
    </row>
    <row r="5">
      <c r="A5" s="4" t="str">
        <f>'Small Store Fixed Asset Balance'!A5</f>
        <v>Computer</v>
      </c>
      <c r="B5" s="18">
        <v>0.0</v>
      </c>
      <c r="C5" s="37">
        <f t="shared" ref="C5:AE5" si="3">B23</f>
        <v>5833.333333</v>
      </c>
      <c r="D5" s="37">
        <f t="shared" si="3"/>
        <v>17500</v>
      </c>
      <c r="E5" s="37">
        <f t="shared" si="3"/>
        <v>35000</v>
      </c>
      <c r="F5" s="37">
        <f t="shared" si="3"/>
        <v>58333.33333</v>
      </c>
      <c r="G5" s="37">
        <f t="shared" si="3"/>
        <v>87500</v>
      </c>
      <c r="H5" s="37">
        <f t="shared" si="3"/>
        <v>122500</v>
      </c>
      <c r="I5" s="37">
        <f t="shared" si="3"/>
        <v>163333.3333</v>
      </c>
      <c r="J5" s="37">
        <f t="shared" si="3"/>
        <v>210000</v>
      </c>
      <c r="K5" s="37">
        <f t="shared" si="3"/>
        <v>262500</v>
      </c>
      <c r="L5" s="37">
        <f t="shared" si="3"/>
        <v>320833.3333</v>
      </c>
      <c r="M5" s="37">
        <f t="shared" si="3"/>
        <v>385000</v>
      </c>
      <c r="N5" s="37">
        <f t="shared" si="3"/>
        <v>455000</v>
      </c>
      <c r="O5" s="37">
        <f t="shared" si="3"/>
        <v>455000</v>
      </c>
      <c r="P5" s="37">
        <f t="shared" si="3"/>
        <v>455000</v>
      </c>
      <c r="Q5" s="37">
        <f t="shared" si="3"/>
        <v>455000</v>
      </c>
      <c r="R5" s="37">
        <f t="shared" si="3"/>
        <v>455000</v>
      </c>
      <c r="S5" s="37">
        <f t="shared" si="3"/>
        <v>455000</v>
      </c>
      <c r="T5" s="37">
        <f t="shared" si="3"/>
        <v>455000</v>
      </c>
      <c r="U5" s="37">
        <f t="shared" si="3"/>
        <v>455000</v>
      </c>
      <c r="V5" s="37">
        <f t="shared" si="3"/>
        <v>455000</v>
      </c>
      <c r="W5" s="37">
        <f t="shared" si="3"/>
        <v>455000</v>
      </c>
      <c r="X5" s="37">
        <f t="shared" si="3"/>
        <v>455000</v>
      </c>
      <c r="Y5" s="37">
        <f t="shared" si="3"/>
        <v>455000</v>
      </c>
      <c r="Z5" s="37">
        <f t="shared" si="3"/>
        <v>455000</v>
      </c>
      <c r="AA5" s="37">
        <f t="shared" si="3"/>
        <v>455000</v>
      </c>
      <c r="AB5" s="37">
        <f t="shared" si="3"/>
        <v>455000</v>
      </c>
      <c r="AC5" s="37">
        <f t="shared" si="3"/>
        <v>455000</v>
      </c>
      <c r="AD5" s="37">
        <f t="shared" si="3"/>
        <v>455000</v>
      </c>
      <c r="AE5" s="37">
        <f t="shared" si="3"/>
        <v>455000</v>
      </c>
    </row>
    <row r="6">
      <c r="A6" s="4" t="s">
        <v>307</v>
      </c>
      <c r="B6" s="18">
        <f t="shared" ref="B6:AE6" si="4">sum(B3:B5)</f>
        <v>0</v>
      </c>
      <c r="C6" s="37">
        <f t="shared" si="4"/>
        <v>11369.04762</v>
      </c>
      <c r="D6" s="37">
        <f t="shared" si="4"/>
        <v>34107.14286</v>
      </c>
      <c r="E6" s="37">
        <f t="shared" si="4"/>
        <v>68214.28571</v>
      </c>
      <c r="F6" s="37">
        <f t="shared" si="4"/>
        <v>113690.4762</v>
      </c>
      <c r="G6" s="37">
        <f t="shared" si="4"/>
        <v>170535.7143</v>
      </c>
      <c r="H6" s="37">
        <f t="shared" si="4"/>
        <v>238750</v>
      </c>
      <c r="I6" s="37">
        <f t="shared" si="4"/>
        <v>318333.3333</v>
      </c>
      <c r="J6" s="37">
        <f t="shared" si="4"/>
        <v>409285.7143</v>
      </c>
      <c r="K6" s="37">
        <f t="shared" si="4"/>
        <v>511607.1429</v>
      </c>
      <c r="L6" s="37">
        <f t="shared" si="4"/>
        <v>625297.619</v>
      </c>
      <c r="M6" s="37">
        <f t="shared" si="4"/>
        <v>750357.1429</v>
      </c>
      <c r="N6" s="37">
        <f t="shared" si="4"/>
        <v>886785.7143</v>
      </c>
      <c r="O6" s="37">
        <f t="shared" si="4"/>
        <v>958750</v>
      </c>
      <c r="P6" s="37">
        <f t="shared" si="4"/>
        <v>1036250</v>
      </c>
      <c r="Q6" s="37">
        <f t="shared" si="4"/>
        <v>1092500</v>
      </c>
      <c r="R6" s="37">
        <f t="shared" si="4"/>
        <v>1152500</v>
      </c>
      <c r="S6" s="37">
        <f t="shared" si="4"/>
        <v>1152500</v>
      </c>
      <c r="T6" s="37">
        <f t="shared" si="4"/>
        <v>1152500</v>
      </c>
      <c r="U6" s="37">
        <f t="shared" si="4"/>
        <v>1152500</v>
      </c>
      <c r="V6" s="37">
        <f t="shared" si="4"/>
        <v>1152500</v>
      </c>
      <c r="W6" s="37">
        <f t="shared" si="4"/>
        <v>1152500</v>
      </c>
      <c r="X6" s="37">
        <f t="shared" si="4"/>
        <v>1152500</v>
      </c>
      <c r="Y6" s="37">
        <f t="shared" si="4"/>
        <v>1152500</v>
      </c>
      <c r="Z6" s="37">
        <f t="shared" si="4"/>
        <v>1152500</v>
      </c>
      <c r="AA6" s="37">
        <f t="shared" si="4"/>
        <v>1152500</v>
      </c>
      <c r="AB6" s="37">
        <f t="shared" si="4"/>
        <v>1152500</v>
      </c>
      <c r="AC6" s="37">
        <f t="shared" si="4"/>
        <v>1152500</v>
      </c>
      <c r="AD6" s="37">
        <f t="shared" si="4"/>
        <v>1152500</v>
      </c>
      <c r="AE6" s="37">
        <f t="shared" si="4"/>
        <v>1152500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24" t="s">
        <v>312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5">A3</f>
        <v>Machine</v>
      </c>
      <c r="B9" s="37">
        <f>'Small Store Fixed Asset Balance'!B21/'Small Store-FAR'!$F$2</f>
        <v>1785.714286</v>
      </c>
      <c r="C9" s="37">
        <f>'Small Store Fixed Asset Balance'!C21/'Small Store-FAR'!$F$2</f>
        <v>3571.428571</v>
      </c>
      <c r="D9" s="37">
        <f>'Small Store Fixed Asset Balance'!D21/'Small Store-FAR'!$F$2</f>
        <v>5357.142857</v>
      </c>
      <c r="E9" s="37">
        <f>'Small Store Fixed Asset Balance'!E21/'Small Store-FAR'!$F$2</f>
        <v>7142.857143</v>
      </c>
      <c r="F9" s="37">
        <f>'Small Store Fixed Asset Balance'!F21/'Small Store-FAR'!$F$2</f>
        <v>8928.571429</v>
      </c>
      <c r="G9" s="37">
        <f>'Small Store Fixed Asset Balance'!G21/'Small Store-FAR'!$F$2</f>
        <v>10714.28571</v>
      </c>
      <c r="H9" s="37">
        <f>'Small Store Fixed Asset Balance'!H21/'Small Store-FAR'!$F$2</f>
        <v>12500</v>
      </c>
      <c r="I9" s="37">
        <f>'Small Store Fixed Asset Balance'!I21/'Small Store-FAR'!$F$2</f>
        <v>14285.71429</v>
      </c>
      <c r="J9" s="37">
        <f>'Small Store Fixed Asset Balance'!J21/'Small Store-FAR'!$F$2</f>
        <v>16071.42857</v>
      </c>
      <c r="K9" s="37">
        <f>'Small Store Fixed Asset Balance'!K21/'Small Store-FAR'!$F$2</f>
        <v>17857.14286</v>
      </c>
      <c r="L9" s="37">
        <f>'Small Store Fixed Asset Balance'!L21/'Small Store-FAR'!$F$2</f>
        <v>19642.85714</v>
      </c>
      <c r="M9" s="37">
        <f>'Small Store Fixed Asset Balance'!M21/'Small Store-FAR'!$F$2</f>
        <v>21428.57143</v>
      </c>
      <c r="N9" s="37">
        <f>'Small Store Fixed Asset Balance'!N21/'Small Store-FAR'!$F$2</f>
        <v>23214.28571</v>
      </c>
      <c r="O9" s="37">
        <f>'Small Store Fixed Asset Balance'!O21/'Small Store-FAR'!$F$2</f>
        <v>25000</v>
      </c>
      <c r="P9" s="37">
        <f>'Small Store Fixed Asset Balance'!P21/'Small Store-FAR'!$F$2</f>
        <v>25000</v>
      </c>
      <c r="Q9" s="37">
        <f>'Small Store Fixed Asset Balance'!Q21/'Small Store-FAR'!$F$2</f>
        <v>25000</v>
      </c>
      <c r="R9" s="37">
        <f>'Small Store Fixed Asset Balance'!R21/'Small Store-FAR'!$F$2</f>
        <v>25000</v>
      </c>
      <c r="S9" s="37">
        <f>'Small Store Fixed Asset Balance'!S21/'Small Store-FAR'!$F$2</f>
        <v>25000</v>
      </c>
      <c r="T9" s="37">
        <f>'Small Store Fixed Asset Balance'!T21/'Small Store-FAR'!$F$2</f>
        <v>25000</v>
      </c>
      <c r="U9" s="37">
        <f>'Small Store Fixed Asset Balance'!U21/'Small Store-FAR'!$F$2</f>
        <v>25000</v>
      </c>
      <c r="V9" s="37">
        <f>'Small Store Fixed Asset Balance'!V21/'Small Store-FAR'!$F$2</f>
        <v>25000</v>
      </c>
      <c r="W9" s="37">
        <f>'Small Store Fixed Asset Balance'!W21/'Small Store-FAR'!$F$2</f>
        <v>25000</v>
      </c>
      <c r="X9" s="37">
        <f>'Small Store Fixed Asset Balance'!X21/'Small Store-FAR'!$F$2</f>
        <v>25000</v>
      </c>
      <c r="Y9" s="37">
        <f>'Small Store Fixed Asset Balance'!Y21/'Small Store-FAR'!$F$2</f>
        <v>25000</v>
      </c>
      <c r="Z9" s="37">
        <f>'Small Store Fixed Asset Balance'!Z21/'Small Store-FAR'!$F$2</f>
        <v>25000</v>
      </c>
      <c r="AA9" s="37">
        <f>'Small Store Fixed Asset Balance'!AA21/'Small Store-FAR'!$F$2</f>
        <v>25000</v>
      </c>
      <c r="AB9" s="37">
        <f>'Small Store Fixed Asset Balance'!AB21/'Small Store-FAR'!$F$2</f>
        <v>25000</v>
      </c>
      <c r="AC9" s="37">
        <f>'Small Store Fixed Asset Balance'!AC21/'Small Store-FAR'!$F$2</f>
        <v>25000</v>
      </c>
      <c r="AD9" s="37">
        <f>'Small Store Fixed Asset Balance'!AD21/'Small Store-FAR'!$F$2</f>
        <v>25000</v>
      </c>
      <c r="AE9" s="37">
        <f>'Small Store Fixed Asset Balance'!AE21/'Small Store-FAR'!$F$2</f>
        <v>25000</v>
      </c>
    </row>
    <row r="10">
      <c r="A10" s="4" t="str">
        <f t="shared" si="5"/>
        <v>AC</v>
      </c>
      <c r="B10" s="37">
        <f>'Small Store Fixed Asset Balance'!B22/'Small Store-FAR'!$F$3</f>
        <v>3750</v>
      </c>
      <c r="C10" s="37">
        <f>'Small Store Fixed Asset Balance'!C22/'Small Store-FAR'!$F$3</f>
        <v>7500</v>
      </c>
      <c r="D10" s="37">
        <f>'Small Store Fixed Asset Balance'!D22/'Small Store-FAR'!$F$3</f>
        <v>11250</v>
      </c>
      <c r="E10" s="37">
        <f>'Small Store Fixed Asset Balance'!E22/'Small Store-FAR'!$F$3</f>
        <v>15000</v>
      </c>
      <c r="F10" s="37">
        <f>'Small Store Fixed Asset Balance'!F22/'Small Store-FAR'!$F$3</f>
        <v>18750</v>
      </c>
      <c r="G10" s="37">
        <f>'Small Store Fixed Asset Balance'!G22/'Small Store-FAR'!$F$3</f>
        <v>22500</v>
      </c>
      <c r="H10" s="37">
        <f>'Small Store Fixed Asset Balance'!H22/'Small Store-FAR'!$F$3</f>
        <v>26250</v>
      </c>
      <c r="I10" s="37">
        <f>'Small Store Fixed Asset Balance'!I22/'Small Store-FAR'!$F$3</f>
        <v>30000</v>
      </c>
      <c r="J10" s="37">
        <f>'Small Store Fixed Asset Balance'!J22/'Small Store-FAR'!$F$3</f>
        <v>33750</v>
      </c>
      <c r="K10" s="37">
        <f>'Small Store Fixed Asset Balance'!K22/'Small Store-FAR'!$F$3</f>
        <v>37500</v>
      </c>
      <c r="L10" s="37">
        <f>'Small Store Fixed Asset Balance'!L22/'Small Store-FAR'!$F$3</f>
        <v>41250</v>
      </c>
      <c r="M10" s="37">
        <f>'Small Store Fixed Asset Balance'!M22/'Small Store-FAR'!$F$3</f>
        <v>45000</v>
      </c>
      <c r="N10" s="37">
        <f>'Small Store Fixed Asset Balance'!N22/'Small Store-FAR'!$F$3</f>
        <v>48750</v>
      </c>
      <c r="O10" s="37">
        <f>'Small Store Fixed Asset Balance'!O22/'Small Store-FAR'!$F$3</f>
        <v>52500</v>
      </c>
      <c r="P10" s="37">
        <f>'Small Store Fixed Asset Balance'!P22/'Small Store-FAR'!$F$3</f>
        <v>56250</v>
      </c>
      <c r="Q10" s="37">
        <f>'Small Store Fixed Asset Balance'!Q22/'Small Store-FAR'!$F$3</f>
        <v>60000</v>
      </c>
      <c r="R10" s="37">
        <f>'Small Store Fixed Asset Balance'!R22/'Small Store-FAR'!$F$3</f>
        <v>60000</v>
      </c>
      <c r="S10" s="37">
        <f>'Small Store Fixed Asset Balance'!S22/'Small Store-FAR'!$F$3</f>
        <v>60000</v>
      </c>
      <c r="T10" s="37">
        <f>'Small Store Fixed Asset Balance'!T22/'Small Store-FAR'!$F$3</f>
        <v>60000</v>
      </c>
      <c r="U10" s="37">
        <f>'Small Store Fixed Asset Balance'!U22/'Small Store-FAR'!$F$3</f>
        <v>60000</v>
      </c>
      <c r="V10" s="37">
        <f>'Small Store Fixed Asset Balance'!V22/'Small Store-FAR'!$F$3</f>
        <v>60000</v>
      </c>
      <c r="W10" s="37">
        <f>'Small Store Fixed Asset Balance'!W22/'Small Store-FAR'!$F$3</f>
        <v>60000</v>
      </c>
      <c r="X10" s="37">
        <f>'Small Store Fixed Asset Balance'!X22/'Small Store-FAR'!$F$3</f>
        <v>60000</v>
      </c>
      <c r="Y10" s="37">
        <f>'Small Store Fixed Asset Balance'!Y22/'Small Store-FAR'!$F$3</f>
        <v>60000</v>
      </c>
      <c r="Z10" s="37">
        <f>'Small Store Fixed Asset Balance'!Z22/'Small Store-FAR'!$F$3</f>
        <v>60000</v>
      </c>
      <c r="AA10" s="37">
        <f>'Small Store Fixed Asset Balance'!AA22/'Small Store-FAR'!$F$3</f>
        <v>60000</v>
      </c>
      <c r="AB10" s="37">
        <f>'Small Store Fixed Asset Balance'!AB22/'Small Store-FAR'!$F$3</f>
        <v>60000</v>
      </c>
      <c r="AC10" s="37">
        <f>'Small Store Fixed Asset Balance'!AC22/'Small Store-FAR'!$F$3</f>
        <v>60000</v>
      </c>
      <c r="AD10" s="37">
        <f>'Small Store Fixed Asset Balance'!AD22/'Small Store-FAR'!$F$3</f>
        <v>60000</v>
      </c>
      <c r="AE10" s="37">
        <f>'Small Store Fixed Asset Balance'!AE22/'Small Store-FAR'!$F$3</f>
        <v>60000</v>
      </c>
    </row>
    <row r="11">
      <c r="A11" s="4" t="str">
        <f t="shared" si="5"/>
        <v>Computer</v>
      </c>
      <c r="B11" s="37">
        <f>'Small Store Fixed Asset Balance'!B23/'Small Store-FAR'!$F$4</f>
        <v>5833.333333</v>
      </c>
      <c r="C11" s="37">
        <f>'Small Store Fixed Asset Balance'!C23/'Small Store-FAR'!$F$4</f>
        <v>11666.66667</v>
      </c>
      <c r="D11" s="37">
        <f>'Small Store Fixed Asset Balance'!D23/'Small Store-FAR'!$F$4</f>
        <v>17500</v>
      </c>
      <c r="E11" s="37">
        <f>'Small Store Fixed Asset Balance'!E23/'Small Store-FAR'!$F$4</f>
        <v>23333.33333</v>
      </c>
      <c r="F11" s="37">
        <f>'Small Store Fixed Asset Balance'!F23/'Small Store-FAR'!$F$4</f>
        <v>29166.66667</v>
      </c>
      <c r="G11" s="37">
        <f>'Small Store Fixed Asset Balance'!G23/'Small Store-FAR'!$F$4</f>
        <v>35000</v>
      </c>
      <c r="H11" s="37">
        <f>'Small Store Fixed Asset Balance'!H23/'Small Store-FAR'!$F$4</f>
        <v>40833.33333</v>
      </c>
      <c r="I11" s="37">
        <f>'Small Store Fixed Asset Balance'!I23/'Small Store-FAR'!$F$4</f>
        <v>46666.66667</v>
      </c>
      <c r="J11" s="37">
        <f>'Small Store Fixed Asset Balance'!J23/'Small Store-FAR'!$F$4</f>
        <v>52500</v>
      </c>
      <c r="K11" s="37">
        <f>'Small Store Fixed Asset Balance'!K23/'Small Store-FAR'!$F$4</f>
        <v>58333.33333</v>
      </c>
      <c r="L11" s="37">
        <f>'Small Store Fixed Asset Balance'!L23/'Small Store-FAR'!$F$4</f>
        <v>64166.66667</v>
      </c>
      <c r="M11" s="37">
        <f>'Small Store Fixed Asset Balance'!M23/'Small Store-FAR'!$F$4</f>
        <v>70000</v>
      </c>
      <c r="N11" s="37">
        <f>'Small Store Fixed Asset Balance'!N23/'Small Store-FAR'!$F$4</f>
        <v>70000</v>
      </c>
      <c r="O11" s="37">
        <f>'Small Store Fixed Asset Balance'!O23/'Small Store-FAR'!$F$4</f>
        <v>70000</v>
      </c>
      <c r="P11" s="37">
        <f>'Small Store Fixed Asset Balance'!P23/'Small Store-FAR'!$F$4</f>
        <v>70000</v>
      </c>
      <c r="Q11" s="37">
        <f>'Small Store Fixed Asset Balance'!Q23/'Small Store-FAR'!$F$4</f>
        <v>70000</v>
      </c>
      <c r="R11" s="37">
        <f>'Small Store Fixed Asset Balance'!R23/'Small Store-FAR'!$F$4</f>
        <v>70000</v>
      </c>
      <c r="S11" s="37">
        <f>'Small Store Fixed Asset Balance'!S23/'Small Store-FAR'!$F$4</f>
        <v>70000</v>
      </c>
      <c r="T11" s="37">
        <f>'Small Store Fixed Asset Balance'!T23/'Small Store-FAR'!$F$4</f>
        <v>70000</v>
      </c>
      <c r="U11" s="37">
        <f>'Small Store Fixed Asset Balance'!U23/'Small Store-FAR'!$F$4</f>
        <v>70000</v>
      </c>
      <c r="V11" s="37">
        <f>'Small Store Fixed Asset Balance'!V23/'Small Store-FAR'!$F$4</f>
        <v>70000</v>
      </c>
      <c r="W11" s="37">
        <f>'Small Store Fixed Asset Balance'!W23/'Small Store-FAR'!$F$4</f>
        <v>70000</v>
      </c>
      <c r="X11" s="37">
        <f>'Small Store Fixed Asset Balance'!X23/'Small Store-FAR'!$F$4</f>
        <v>70000</v>
      </c>
      <c r="Y11" s="37">
        <f>'Small Store Fixed Asset Balance'!Y23/'Small Store-FAR'!$F$4</f>
        <v>70000</v>
      </c>
      <c r="Z11" s="37">
        <f>'Small Store Fixed Asset Balance'!Z23/'Small Store-FAR'!$F$4</f>
        <v>70000</v>
      </c>
      <c r="AA11" s="37">
        <f>'Small Store Fixed Asset Balance'!AA23/'Small Store-FAR'!$F$4</f>
        <v>70000</v>
      </c>
      <c r="AB11" s="37">
        <f>'Small Store Fixed Asset Balance'!AB23/'Small Store-FAR'!$F$4</f>
        <v>70000</v>
      </c>
      <c r="AC11" s="37">
        <f>'Small Store Fixed Asset Balance'!AC23/'Small Store-FAR'!$F$4</f>
        <v>70000</v>
      </c>
      <c r="AD11" s="37">
        <f>'Small Store Fixed Asset Balance'!AD23/'Small Store-FAR'!$F$4</f>
        <v>70000</v>
      </c>
      <c r="AE11" s="37">
        <f>'Small Store Fixed Asset Balance'!AE23/'Small Store-FAR'!$F$4</f>
        <v>70000</v>
      </c>
    </row>
    <row r="12">
      <c r="A12" s="4" t="str">
        <f t="shared" si="5"/>
        <v>Total</v>
      </c>
      <c r="B12" s="37">
        <f t="shared" ref="B12:AE12" si="6">sum(B9:B11)</f>
        <v>11369.04762</v>
      </c>
      <c r="C12" s="37">
        <f t="shared" si="6"/>
        <v>22738.09524</v>
      </c>
      <c r="D12" s="37">
        <f t="shared" si="6"/>
        <v>34107.14286</v>
      </c>
      <c r="E12" s="37">
        <f t="shared" si="6"/>
        <v>45476.19048</v>
      </c>
      <c r="F12" s="37">
        <f t="shared" si="6"/>
        <v>56845.2381</v>
      </c>
      <c r="G12" s="37">
        <f t="shared" si="6"/>
        <v>68214.28571</v>
      </c>
      <c r="H12" s="37">
        <f t="shared" si="6"/>
        <v>79583.33333</v>
      </c>
      <c r="I12" s="37">
        <f t="shared" si="6"/>
        <v>90952.38095</v>
      </c>
      <c r="J12" s="37">
        <f t="shared" si="6"/>
        <v>102321.4286</v>
      </c>
      <c r="K12" s="37">
        <f t="shared" si="6"/>
        <v>113690.4762</v>
      </c>
      <c r="L12" s="37">
        <f t="shared" si="6"/>
        <v>125059.5238</v>
      </c>
      <c r="M12" s="37">
        <f t="shared" si="6"/>
        <v>136428.5714</v>
      </c>
      <c r="N12" s="37">
        <f t="shared" si="6"/>
        <v>141964.2857</v>
      </c>
      <c r="O12" s="37">
        <f t="shared" si="6"/>
        <v>147500</v>
      </c>
      <c r="P12" s="37">
        <f t="shared" si="6"/>
        <v>151250</v>
      </c>
      <c r="Q12" s="37">
        <f t="shared" si="6"/>
        <v>155000</v>
      </c>
      <c r="R12" s="37">
        <f t="shared" si="6"/>
        <v>155000</v>
      </c>
      <c r="S12" s="37">
        <f t="shared" si="6"/>
        <v>155000</v>
      </c>
      <c r="T12" s="37">
        <f t="shared" si="6"/>
        <v>155000</v>
      </c>
      <c r="U12" s="37">
        <f t="shared" si="6"/>
        <v>155000</v>
      </c>
      <c r="V12" s="37">
        <f t="shared" si="6"/>
        <v>155000</v>
      </c>
      <c r="W12" s="37">
        <f t="shared" si="6"/>
        <v>155000</v>
      </c>
      <c r="X12" s="37">
        <f t="shared" si="6"/>
        <v>155000</v>
      </c>
      <c r="Y12" s="37">
        <f t="shared" si="6"/>
        <v>155000</v>
      </c>
      <c r="Z12" s="37">
        <f t="shared" si="6"/>
        <v>155000</v>
      </c>
      <c r="AA12" s="37">
        <f t="shared" si="6"/>
        <v>155000</v>
      </c>
      <c r="AB12" s="37">
        <f t="shared" si="6"/>
        <v>155000</v>
      </c>
      <c r="AC12" s="37">
        <f t="shared" si="6"/>
        <v>155000</v>
      </c>
      <c r="AD12" s="37">
        <f t="shared" si="6"/>
        <v>155000</v>
      </c>
      <c r="AE12" s="37">
        <f t="shared" si="6"/>
        <v>155000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24" t="s">
        <v>313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 t="str">
        <f t="shared" ref="A15:A18" si="7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f>'Small Store-FAR'!E2</f>
        <v>25000</v>
      </c>
      <c r="Q15" s="18">
        <v>25000.0</v>
      </c>
      <c r="R15" s="18">
        <v>25000.0</v>
      </c>
      <c r="S15" s="18">
        <v>25000.0</v>
      </c>
      <c r="T15" s="18">
        <v>25000.0</v>
      </c>
      <c r="U15" s="18">
        <v>25000.0</v>
      </c>
      <c r="V15" s="18">
        <v>25000.0</v>
      </c>
      <c r="W15" s="18">
        <v>25000.0</v>
      </c>
      <c r="X15" s="18">
        <v>25000.0</v>
      </c>
      <c r="Y15" s="18">
        <v>25000.0</v>
      </c>
      <c r="Z15" s="18">
        <v>25000.0</v>
      </c>
      <c r="AA15" s="18">
        <v>25000.0</v>
      </c>
      <c r="AB15" s="18">
        <v>25000.0</v>
      </c>
      <c r="AC15" s="18">
        <v>25000.0</v>
      </c>
      <c r="AD15" s="18">
        <v>25000.0</v>
      </c>
      <c r="AE15" s="18">
        <v>25000.0</v>
      </c>
    </row>
    <row r="16">
      <c r="A16" s="4" t="str">
        <f t="shared" si="7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f>'Small Store-FAR'!E3</f>
        <v>60000</v>
      </c>
      <c r="S16" s="18">
        <v>60000.0</v>
      </c>
      <c r="T16" s="18">
        <v>60000.0</v>
      </c>
      <c r="U16" s="18">
        <v>60000.0</v>
      </c>
      <c r="V16" s="18">
        <v>60000.0</v>
      </c>
      <c r="W16" s="18">
        <v>60000.0</v>
      </c>
      <c r="X16" s="18">
        <v>60000.0</v>
      </c>
      <c r="Y16" s="18">
        <v>60000.0</v>
      </c>
      <c r="Z16" s="18">
        <v>60000.0</v>
      </c>
      <c r="AA16" s="18">
        <v>60000.0</v>
      </c>
      <c r="AB16" s="18">
        <v>60000.0</v>
      </c>
      <c r="AC16" s="18">
        <v>60000.0</v>
      </c>
      <c r="AD16" s="18">
        <v>60000.0</v>
      </c>
      <c r="AE16" s="18">
        <v>60000.0</v>
      </c>
    </row>
    <row r="17">
      <c r="A17" s="4" t="str">
        <f t="shared" si="7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f>'Small Store-FAR'!E4</f>
        <v>70000</v>
      </c>
      <c r="O17" s="18">
        <v>70000.0</v>
      </c>
      <c r="P17" s="18">
        <v>70000.0</v>
      </c>
      <c r="Q17" s="18">
        <v>70000.0</v>
      </c>
      <c r="R17" s="18">
        <v>70000.0</v>
      </c>
      <c r="S17" s="18">
        <v>70000.0</v>
      </c>
      <c r="T17" s="18">
        <v>70000.0</v>
      </c>
      <c r="U17" s="18">
        <v>70000.0</v>
      </c>
      <c r="V17" s="18">
        <v>70000.0</v>
      </c>
      <c r="W17" s="18">
        <v>70000.0</v>
      </c>
      <c r="X17" s="18">
        <v>70000.0</v>
      </c>
      <c r="Y17" s="18">
        <v>70000.0</v>
      </c>
      <c r="Z17" s="18">
        <v>70000.0</v>
      </c>
      <c r="AA17" s="18">
        <v>70000.0</v>
      </c>
      <c r="AB17" s="18">
        <v>70000.0</v>
      </c>
      <c r="AC17" s="18">
        <v>70000.0</v>
      </c>
      <c r="AD17" s="18">
        <v>70000.0</v>
      </c>
      <c r="AE17" s="18">
        <v>70000.0</v>
      </c>
    </row>
    <row r="18">
      <c r="A18" s="4" t="str">
        <f t="shared" si="7"/>
        <v>Total</v>
      </c>
      <c r="B18" s="18">
        <f t="shared" ref="B18:AE18" si="8">sum(B15:B17)</f>
        <v>0</v>
      </c>
      <c r="C18" s="18">
        <f t="shared" si="8"/>
        <v>0</v>
      </c>
      <c r="D18" s="18">
        <f t="shared" si="8"/>
        <v>0</v>
      </c>
      <c r="E18" s="18">
        <f t="shared" si="8"/>
        <v>0</v>
      </c>
      <c r="F18" s="18">
        <f t="shared" si="8"/>
        <v>0</v>
      </c>
      <c r="G18" s="18">
        <f t="shared" si="8"/>
        <v>0</v>
      </c>
      <c r="H18" s="18">
        <f t="shared" si="8"/>
        <v>0</v>
      </c>
      <c r="I18" s="18">
        <f t="shared" si="8"/>
        <v>0</v>
      </c>
      <c r="J18" s="18">
        <f t="shared" si="8"/>
        <v>0</v>
      </c>
      <c r="K18" s="18">
        <f t="shared" si="8"/>
        <v>0</v>
      </c>
      <c r="L18" s="18">
        <f t="shared" si="8"/>
        <v>0</v>
      </c>
      <c r="M18" s="18">
        <f t="shared" si="8"/>
        <v>0</v>
      </c>
      <c r="N18" s="18">
        <f t="shared" si="8"/>
        <v>70000</v>
      </c>
      <c r="O18" s="18">
        <f t="shared" si="8"/>
        <v>70000</v>
      </c>
      <c r="P18" s="18">
        <f t="shared" si="8"/>
        <v>95000</v>
      </c>
      <c r="Q18" s="18">
        <f t="shared" si="8"/>
        <v>95000</v>
      </c>
      <c r="R18" s="18">
        <f t="shared" si="8"/>
        <v>155000</v>
      </c>
      <c r="S18" s="18">
        <f t="shared" si="8"/>
        <v>155000</v>
      </c>
      <c r="T18" s="18">
        <f t="shared" si="8"/>
        <v>155000</v>
      </c>
      <c r="U18" s="18">
        <f t="shared" si="8"/>
        <v>155000</v>
      </c>
      <c r="V18" s="18">
        <f t="shared" si="8"/>
        <v>155000</v>
      </c>
      <c r="W18" s="18">
        <f t="shared" si="8"/>
        <v>155000</v>
      </c>
      <c r="X18" s="18">
        <f t="shared" si="8"/>
        <v>155000</v>
      </c>
      <c r="Y18" s="18">
        <f t="shared" si="8"/>
        <v>155000</v>
      </c>
      <c r="Z18" s="18">
        <f t="shared" si="8"/>
        <v>155000</v>
      </c>
      <c r="AA18" s="18">
        <f t="shared" si="8"/>
        <v>155000</v>
      </c>
      <c r="AB18" s="18">
        <f t="shared" si="8"/>
        <v>155000</v>
      </c>
      <c r="AC18" s="18">
        <f t="shared" si="8"/>
        <v>155000</v>
      </c>
      <c r="AD18" s="18">
        <f t="shared" si="8"/>
        <v>155000</v>
      </c>
      <c r="AE18" s="18">
        <f t="shared" si="8"/>
        <v>155000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24" t="s">
        <v>310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 t="str">
        <f t="shared" ref="A21:A23" si="10">A9</f>
        <v>Machine</v>
      </c>
      <c r="B21" s="37">
        <f t="shared" ref="B21:AE21" si="9">B3+B9-B15</f>
        <v>1785.714286</v>
      </c>
      <c r="C21" s="37">
        <f t="shared" si="9"/>
        <v>5357.142857</v>
      </c>
      <c r="D21" s="37">
        <f t="shared" si="9"/>
        <v>10714.28571</v>
      </c>
      <c r="E21" s="37">
        <f t="shared" si="9"/>
        <v>17857.14286</v>
      </c>
      <c r="F21" s="37">
        <f t="shared" si="9"/>
        <v>26785.71429</v>
      </c>
      <c r="G21" s="37">
        <f t="shared" si="9"/>
        <v>37500</v>
      </c>
      <c r="H21" s="37">
        <f t="shared" si="9"/>
        <v>50000</v>
      </c>
      <c r="I21" s="37">
        <f t="shared" si="9"/>
        <v>64285.71429</v>
      </c>
      <c r="J21" s="37">
        <f t="shared" si="9"/>
        <v>80357.14286</v>
      </c>
      <c r="K21" s="37">
        <f t="shared" si="9"/>
        <v>98214.28571</v>
      </c>
      <c r="L21" s="37">
        <f t="shared" si="9"/>
        <v>117857.1429</v>
      </c>
      <c r="M21" s="37">
        <f t="shared" si="9"/>
        <v>139285.7143</v>
      </c>
      <c r="N21" s="37">
        <f t="shared" si="9"/>
        <v>162500</v>
      </c>
      <c r="O21" s="37">
        <f t="shared" si="9"/>
        <v>187500</v>
      </c>
      <c r="P21" s="37">
        <f t="shared" si="9"/>
        <v>187500</v>
      </c>
      <c r="Q21" s="37">
        <f t="shared" si="9"/>
        <v>187500</v>
      </c>
      <c r="R21" s="37">
        <f t="shared" si="9"/>
        <v>187500</v>
      </c>
      <c r="S21" s="37">
        <f t="shared" si="9"/>
        <v>187500</v>
      </c>
      <c r="T21" s="37">
        <f t="shared" si="9"/>
        <v>187500</v>
      </c>
      <c r="U21" s="37">
        <f t="shared" si="9"/>
        <v>187500</v>
      </c>
      <c r="V21" s="37">
        <f t="shared" si="9"/>
        <v>187500</v>
      </c>
      <c r="W21" s="37">
        <f t="shared" si="9"/>
        <v>187500</v>
      </c>
      <c r="X21" s="37">
        <f t="shared" si="9"/>
        <v>187500</v>
      </c>
      <c r="Y21" s="37">
        <f t="shared" si="9"/>
        <v>187500</v>
      </c>
      <c r="Z21" s="37">
        <f t="shared" si="9"/>
        <v>187500</v>
      </c>
      <c r="AA21" s="37">
        <f t="shared" si="9"/>
        <v>187500</v>
      </c>
      <c r="AB21" s="37">
        <f t="shared" si="9"/>
        <v>187500</v>
      </c>
      <c r="AC21" s="37">
        <f t="shared" si="9"/>
        <v>187500</v>
      </c>
      <c r="AD21" s="37">
        <f t="shared" si="9"/>
        <v>187500</v>
      </c>
      <c r="AE21" s="37">
        <f t="shared" si="9"/>
        <v>187500</v>
      </c>
    </row>
    <row r="22">
      <c r="A22" s="4" t="str">
        <f t="shared" si="10"/>
        <v>AC</v>
      </c>
      <c r="B22" s="37">
        <f t="shared" ref="B22:AE22" si="11">B4+B10-B16</f>
        <v>3750</v>
      </c>
      <c r="C22" s="37">
        <f t="shared" si="11"/>
        <v>11250</v>
      </c>
      <c r="D22" s="37">
        <f t="shared" si="11"/>
        <v>22500</v>
      </c>
      <c r="E22" s="37">
        <f t="shared" si="11"/>
        <v>37500</v>
      </c>
      <c r="F22" s="37">
        <f t="shared" si="11"/>
        <v>56250</v>
      </c>
      <c r="G22" s="37">
        <f t="shared" si="11"/>
        <v>78750</v>
      </c>
      <c r="H22" s="37">
        <f t="shared" si="11"/>
        <v>105000</v>
      </c>
      <c r="I22" s="37">
        <f t="shared" si="11"/>
        <v>135000</v>
      </c>
      <c r="J22" s="37">
        <f t="shared" si="11"/>
        <v>168750</v>
      </c>
      <c r="K22" s="37">
        <f t="shared" si="11"/>
        <v>206250</v>
      </c>
      <c r="L22" s="37">
        <f t="shared" si="11"/>
        <v>247500</v>
      </c>
      <c r="M22" s="37">
        <f t="shared" si="11"/>
        <v>292500</v>
      </c>
      <c r="N22" s="37">
        <f t="shared" si="11"/>
        <v>341250</v>
      </c>
      <c r="O22" s="37">
        <f t="shared" si="11"/>
        <v>393750</v>
      </c>
      <c r="P22" s="37">
        <f t="shared" si="11"/>
        <v>450000</v>
      </c>
      <c r="Q22" s="37">
        <f t="shared" si="11"/>
        <v>510000</v>
      </c>
      <c r="R22" s="37">
        <f t="shared" si="11"/>
        <v>510000</v>
      </c>
      <c r="S22" s="37">
        <f t="shared" si="11"/>
        <v>510000</v>
      </c>
      <c r="T22" s="37">
        <f t="shared" si="11"/>
        <v>510000</v>
      </c>
      <c r="U22" s="37">
        <f t="shared" si="11"/>
        <v>510000</v>
      </c>
      <c r="V22" s="37">
        <f t="shared" si="11"/>
        <v>510000</v>
      </c>
      <c r="W22" s="37">
        <f t="shared" si="11"/>
        <v>510000</v>
      </c>
      <c r="X22" s="37">
        <f t="shared" si="11"/>
        <v>510000</v>
      </c>
      <c r="Y22" s="37">
        <f t="shared" si="11"/>
        <v>510000</v>
      </c>
      <c r="Z22" s="37">
        <f t="shared" si="11"/>
        <v>510000</v>
      </c>
      <c r="AA22" s="37">
        <f t="shared" si="11"/>
        <v>510000</v>
      </c>
      <c r="AB22" s="37">
        <f t="shared" si="11"/>
        <v>510000</v>
      </c>
      <c r="AC22" s="37">
        <f t="shared" si="11"/>
        <v>510000</v>
      </c>
      <c r="AD22" s="37">
        <f t="shared" si="11"/>
        <v>510000</v>
      </c>
      <c r="AE22" s="37">
        <f t="shared" si="11"/>
        <v>510000</v>
      </c>
    </row>
    <row r="23">
      <c r="A23" s="4" t="str">
        <f t="shared" si="10"/>
        <v>Computer</v>
      </c>
      <c r="B23" s="37">
        <f t="shared" ref="B23:AE23" si="12">B5+B11-B17</f>
        <v>5833.333333</v>
      </c>
      <c r="C23" s="37">
        <f t="shared" si="12"/>
        <v>17500</v>
      </c>
      <c r="D23" s="37">
        <f t="shared" si="12"/>
        <v>35000</v>
      </c>
      <c r="E23" s="37">
        <f t="shared" si="12"/>
        <v>58333.33333</v>
      </c>
      <c r="F23" s="37">
        <f t="shared" si="12"/>
        <v>87500</v>
      </c>
      <c r="G23" s="37">
        <f t="shared" si="12"/>
        <v>122500</v>
      </c>
      <c r="H23" s="37">
        <f t="shared" si="12"/>
        <v>163333.3333</v>
      </c>
      <c r="I23" s="37">
        <f t="shared" si="12"/>
        <v>210000</v>
      </c>
      <c r="J23" s="37">
        <f t="shared" si="12"/>
        <v>262500</v>
      </c>
      <c r="K23" s="37">
        <f t="shared" si="12"/>
        <v>320833.3333</v>
      </c>
      <c r="L23" s="37">
        <f t="shared" si="12"/>
        <v>385000</v>
      </c>
      <c r="M23" s="37">
        <f t="shared" si="12"/>
        <v>455000</v>
      </c>
      <c r="N23" s="37">
        <f t="shared" si="12"/>
        <v>455000</v>
      </c>
      <c r="O23" s="37">
        <f t="shared" si="12"/>
        <v>455000</v>
      </c>
      <c r="P23" s="37">
        <f t="shared" si="12"/>
        <v>455000</v>
      </c>
      <c r="Q23" s="37">
        <f t="shared" si="12"/>
        <v>455000</v>
      </c>
      <c r="R23" s="37">
        <f t="shared" si="12"/>
        <v>455000</v>
      </c>
      <c r="S23" s="37">
        <f t="shared" si="12"/>
        <v>455000</v>
      </c>
      <c r="T23" s="37">
        <f t="shared" si="12"/>
        <v>455000</v>
      </c>
      <c r="U23" s="37">
        <f t="shared" si="12"/>
        <v>455000</v>
      </c>
      <c r="V23" s="37">
        <f t="shared" si="12"/>
        <v>455000</v>
      </c>
      <c r="W23" s="37">
        <f t="shared" si="12"/>
        <v>455000</v>
      </c>
      <c r="X23" s="37">
        <f t="shared" si="12"/>
        <v>455000</v>
      </c>
      <c r="Y23" s="37">
        <f t="shared" si="12"/>
        <v>455000</v>
      </c>
      <c r="Z23" s="37">
        <f t="shared" si="12"/>
        <v>455000</v>
      </c>
      <c r="AA23" s="37">
        <f t="shared" si="12"/>
        <v>455000</v>
      </c>
      <c r="AB23" s="37">
        <f t="shared" si="12"/>
        <v>455000</v>
      </c>
      <c r="AC23" s="37">
        <f t="shared" si="12"/>
        <v>455000</v>
      </c>
      <c r="AD23" s="37">
        <f t="shared" si="12"/>
        <v>455000</v>
      </c>
      <c r="AE23" s="37">
        <f t="shared" si="12"/>
        <v>455000</v>
      </c>
    </row>
    <row r="24">
      <c r="A24" s="4" t="s">
        <v>307</v>
      </c>
      <c r="B24" s="37">
        <f t="shared" ref="B24:AE24" si="13">sum(B21:B23)</f>
        <v>11369.04762</v>
      </c>
      <c r="C24" s="37">
        <f t="shared" si="13"/>
        <v>34107.14286</v>
      </c>
      <c r="D24" s="37">
        <f t="shared" si="13"/>
        <v>68214.28571</v>
      </c>
      <c r="E24" s="37">
        <f t="shared" si="13"/>
        <v>113690.4762</v>
      </c>
      <c r="F24" s="37">
        <f t="shared" si="13"/>
        <v>170535.7143</v>
      </c>
      <c r="G24" s="37">
        <f t="shared" si="13"/>
        <v>238750</v>
      </c>
      <c r="H24" s="37">
        <f t="shared" si="13"/>
        <v>318333.3333</v>
      </c>
      <c r="I24" s="37">
        <f t="shared" si="13"/>
        <v>409285.7143</v>
      </c>
      <c r="J24" s="37">
        <f t="shared" si="13"/>
        <v>511607.1429</v>
      </c>
      <c r="K24" s="37">
        <f t="shared" si="13"/>
        <v>625297.619</v>
      </c>
      <c r="L24" s="37">
        <f t="shared" si="13"/>
        <v>750357.1429</v>
      </c>
      <c r="M24" s="37">
        <f t="shared" si="13"/>
        <v>886785.7143</v>
      </c>
      <c r="N24" s="37">
        <f t="shared" si="13"/>
        <v>958750</v>
      </c>
      <c r="O24" s="37">
        <f t="shared" si="13"/>
        <v>1036250</v>
      </c>
      <c r="P24" s="37">
        <f t="shared" si="13"/>
        <v>1092500</v>
      </c>
      <c r="Q24" s="37">
        <f t="shared" si="13"/>
        <v>1152500</v>
      </c>
      <c r="R24" s="37">
        <f t="shared" si="13"/>
        <v>1152500</v>
      </c>
      <c r="S24" s="37">
        <f t="shared" si="13"/>
        <v>1152500</v>
      </c>
      <c r="T24" s="37">
        <f t="shared" si="13"/>
        <v>1152500</v>
      </c>
      <c r="U24" s="37">
        <f t="shared" si="13"/>
        <v>1152500</v>
      </c>
      <c r="V24" s="37">
        <f t="shared" si="13"/>
        <v>1152500</v>
      </c>
      <c r="W24" s="37">
        <f t="shared" si="13"/>
        <v>1152500</v>
      </c>
      <c r="X24" s="37">
        <f t="shared" si="13"/>
        <v>1152500</v>
      </c>
      <c r="Y24" s="37">
        <f t="shared" si="13"/>
        <v>1152500</v>
      </c>
      <c r="Z24" s="37">
        <f t="shared" si="13"/>
        <v>1152500</v>
      </c>
      <c r="AA24" s="37">
        <f t="shared" si="13"/>
        <v>1152500</v>
      </c>
      <c r="AB24" s="37">
        <f t="shared" si="13"/>
        <v>1152500</v>
      </c>
      <c r="AC24" s="37">
        <f t="shared" si="13"/>
        <v>1152500</v>
      </c>
      <c r="AD24" s="37">
        <f t="shared" si="13"/>
        <v>1152500</v>
      </c>
      <c r="AE24" s="37">
        <f t="shared" si="13"/>
        <v>1152500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314</v>
      </c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76</v>
      </c>
      <c r="X1" s="36" t="s">
        <v>77</v>
      </c>
      <c r="Y1" s="36" t="s">
        <v>78</v>
      </c>
      <c r="Z1" s="36" t="s">
        <v>79</v>
      </c>
      <c r="AA1" s="36" t="s">
        <v>80</v>
      </c>
      <c r="AB1" s="36" t="s">
        <v>81</v>
      </c>
      <c r="AC1" s="36" t="s">
        <v>82</v>
      </c>
      <c r="AD1" s="36" t="s">
        <v>83</v>
      </c>
      <c r="AE1" s="36" t="s">
        <v>84</v>
      </c>
    </row>
    <row r="2">
      <c r="A2" s="24" t="s">
        <v>306</v>
      </c>
    </row>
    <row r="3">
      <c r="A3" s="4" t="str">
        <f>'Small Store Fixed Asset Balance'!A3</f>
        <v>Machine</v>
      </c>
      <c r="B3" s="18">
        <v>0.0</v>
      </c>
      <c r="C3" s="37">
        <f t="shared" ref="C3:AE3" si="1">B21</f>
        <v>0</v>
      </c>
      <c r="D3" s="37">
        <f t="shared" si="1"/>
        <v>0</v>
      </c>
      <c r="E3" s="37">
        <f t="shared" si="1"/>
        <v>0</v>
      </c>
      <c r="F3" s="37">
        <f t="shared" si="1"/>
        <v>0</v>
      </c>
      <c r="G3" s="37">
        <f t="shared" si="1"/>
        <v>0</v>
      </c>
      <c r="H3" s="37">
        <f t="shared" si="1"/>
        <v>3571.428571</v>
      </c>
      <c r="I3" s="37">
        <f t="shared" si="1"/>
        <v>7142.857143</v>
      </c>
      <c r="J3" s="37">
        <f t="shared" si="1"/>
        <v>14285.71429</v>
      </c>
      <c r="K3" s="37">
        <f t="shared" si="1"/>
        <v>21428.57143</v>
      </c>
      <c r="L3" s="37">
        <f t="shared" si="1"/>
        <v>32142.85714</v>
      </c>
      <c r="M3" s="37">
        <f t="shared" si="1"/>
        <v>42857.14286</v>
      </c>
      <c r="N3" s="37">
        <f t="shared" si="1"/>
        <v>57142.85714</v>
      </c>
      <c r="O3" s="37">
        <f t="shared" si="1"/>
        <v>71428.57143</v>
      </c>
      <c r="P3" s="37">
        <f t="shared" si="1"/>
        <v>89285.71429</v>
      </c>
      <c r="Q3" s="37">
        <f t="shared" si="1"/>
        <v>107142.8571</v>
      </c>
      <c r="R3" s="37">
        <f t="shared" si="1"/>
        <v>128571.4286</v>
      </c>
      <c r="S3" s="37">
        <f t="shared" si="1"/>
        <v>150000</v>
      </c>
      <c r="T3" s="37">
        <f t="shared" si="1"/>
        <v>175000</v>
      </c>
      <c r="U3" s="37">
        <f t="shared" si="1"/>
        <v>200000</v>
      </c>
      <c r="V3" s="37">
        <f t="shared" si="1"/>
        <v>175000</v>
      </c>
      <c r="W3" s="37">
        <f t="shared" si="1"/>
        <v>200000</v>
      </c>
      <c r="X3" s="37">
        <f t="shared" si="1"/>
        <v>175000</v>
      </c>
      <c r="Y3" s="37">
        <f t="shared" si="1"/>
        <v>200000</v>
      </c>
      <c r="Z3" s="37">
        <f t="shared" si="1"/>
        <v>175000</v>
      </c>
      <c r="AA3" s="37">
        <f t="shared" si="1"/>
        <v>200000</v>
      </c>
      <c r="AB3" s="37">
        <f t="shared" si="1"/>
        <v>175000</v>
      </c>
      <c r="AC3" s="37">
        <f t="shared" si="1"/>
        <v>200000</v>
      </c>
      <c r="AD3" s="37">
        <f t="shared" si="1"/>
        <v>175000</v>
      </c>
      <c r="AE3" s="37">
        <f t="shared" si="1"/>
        <v>200000</v>
      </c>
    </row>
    <row r="4">
      <c r="A4" s="4" t="str">
        <f>'Small Store Fixed Asset Balance'!A4</f>
        <v>AC</v>
      </c>
      <c r="B4" s="18">
        <v>0.0</v>
      </c>
      <c r="C4" s="37">
        <f t="shared" ref="C4:AE4" si="2">B22</f>
        <v>0</v>
      </c>
      <c r="D4" s="37">
        <f t="shared" si="2"/>
        <v>0</v>
      </c>
      <c r="E4" s="37">
        <f t="shared" si="2"/>
        <v>0</v>
      </c>
      <c r="F4" s="37">
        <f t="shared" si="2"/>
        <v>0</v>
      </c>
      <c r="G4" s="37">
        <f t="shared" si="2"/>
        <v>0</v>
      </c>
      <c r="H4" s="37">
        <f t="shared" si="2"/>
        <v>7500</v>
      </c>
      <c r="I4" s="37">
        <f t="shared" si="2"/>
        <v>15000</v>
      </c>
      <c r="J4" s="37">
        <f t="shared" si="2"/>
        <v>30000</v>
      </c>
      <c r="K4" s="37">
        <f t="shared" si="2"/>
        <v>45000</v>
      </c>
      <c r="L4" s="37">
        <f t="shared" si="2"/>
        <v>67500</v>
      </c>
      <c r="M4" s="37">
        <f t="shared" si="2"/>
        <v>90000</v>
      </c>
      <c r="N4" s="37">
        <f t="shared" si="2"/>
        <v>120000</v>
      </c>
      <c r="O4" s="37">
        <f t="shared" si="2"/>
        <v>150000</v>
      </c>
      <c r="P4" s="37">
        <f t="shared" si="2"/>
        <v>187500</v>
      </c>
      <c r="Q4" s="37">
        <f t="shared" si="2"/>
        <v>225000</v>
      </c>
      <c r="R4" s="37">
        <f t="shared" si="2"/>
        <v>270000</v>
      </c>
      <c r="S4" s="37">
        <f t="shared" si="2"/>
        <v>315000</v>
      </c>
      <c r="T4" s="37">
        <f t="shared" si="2"/>
        <v>367500</v>
      </c>
      <c r="U4" s="37">
        <f t="shared" si="2"/>
        <v>420000</v>
      </c>
      <c r="V4" s="37">
        <f t="shared" si="2"/>
        <v>480000</v>
      </c>
      <c r="W4" s="37">
        <f t="shared" si="2"/>
        <v>540000</v>
      </c>
      <c r="X4" s="37">
        <f t="shared" si="2"/>
        <v>480000</v>
      </c>
      <c r="Y4" s="37">
        <f t="shared" si="2"/>
        <v>540000</v>
      </c>
      <c r="Z4" s="37">
        <f t="shared" si="2"/>
        <v>480000</v>
      </c>
      <c r="AA4" s="37">
        <f t="shared" si="2"/>
        <v>540000</v>
      </c>
      <c r="AB4" s="37">
        <f t="shared" si="2"/>
        <v>480000</v>
      </c>
      <c r="AC4" s="37">
        <f t="shared" si="2"/>
        <v>540000</v>
      </c>
      <c r="AD4" s="37">
        <f t="shared" si="2"/>
        <v>480000</v>
      </c>
      <c r="AE4" s="37">
        <f t="shared" si="2"/>
        <v>540000</v>
      </c>
    </row>
    <row r="5">
      <c r="A5" s="4" t="str">
        <f>'Small Store Fixed Asset Balance'!A5</f>
        <v>Computer</v>
      </c>
      <c r="B5" s="18">
        <v>0.0</v>
      </c>
      <c r="C5" s="37">
        <f t="shared" ref="C5:AE5" si="3">B23</f>
        <v>0</v>
      </c>
      <c r="D5" s="37">
        <f t="shared" si="3"/>
        <v>0</v>
      </c>
      <c r="E5" s="37">
        <f t="shared" si="3"/>
        <v>0</v>
      </c>
      <c r="F5" s="37">
        <f t="shared" si="3"/>
        <v>0</v>
      </c>
      <c r="G5" s="37">
        <f t="shared" si="3"/>
        <v>0</v>
      </c>
      <c r="H5" s="37">
        <f t="shared" si="3"/>
        <v>6000</v>
      </c>
      <c r="I5" s="37">
        <f t="shared" si="3"/>
        <v>12000</v>
      </c>
      <c r="J5" s="37">
        <f t="shared" si="3"/>
        <v>24000</v>
      </c>
      <c r="K5" s="37">
        <f t="shared" si="3"/>
        <v>36000</v>
      </c>
      <c r="L5" s="37">
        <f t="shared" si="3"/>
        <v>54000</v>
      </c>
      <c r="M5" s="37">
        <f t="shared" si="3"/>
        <v>72000</v>
      </c>
      <c r="N5" s="37">
        <f t="shared" si="3"/>
        <v>96000</v>
      </c>
      <c r="O5" s="37">
        <f t="shared" si="3"/>
        <v>120000</v>
      </c>
      <c r="P5" s="37">
        <f t="shared" si="3"/>
        <v>150000</v>
      </c>
      <c r="Q5" s="37">
        <f t="shared" si="3"/>
        <v>180000</v>
      </c>
      <c r="R5" s="37">
        <f t="shared" si="3"/>
        <v>216000</v>
      </c>
      <c r="S5" s="37">
        <f t="shared" si="3"/>
        <v>252000</v>
      </c>
      <c r="T5" s="37">
        <f t="shared" si="3"/>
        <v>294000</v>
      </c>
      <c r="U5" s="37">
        <f t="shared" si="3"/>
        <v>336000</v>
      </c>
      <c r="V5" s="37">
        <f t="shared" si="3"/>
        <v>384000</v>
      </c>
      <c r="W5" s="37">
        <f t="shared" si="3"/>
        <v>336000</v>
      </c>
      <c r="X5" s="37">
        <f t="shared" si="3"/>
        <v>384000</v>
      </c>
      <c r="Y5" s="37">
        <f t="shared" si="3"/>
        <v>336000</v>
      </c>
      <c r="Z5" s="37">
        <f t="shared" si="3"/>
        <v>384000</v>
      </c>
      <c r="AA5" s="37">
        <f t="shared" si="3"/>
        <v>336000</v>
      </c>
      <c r="AB5" s="37">
        <f t="shared" si="3"/>
        <v>384000</v>
      </c>
      <c r="AC5" s="37">
        <f t="shared" si="3"/>
        <v>336000</v>
      </c>
      <c r="AD5" s="37">
        <f t="shared" si="3"/>
        <v>384000</v>
      </c>
      <c r="AE5" s="37">
        <f t="shared" si="3"/>
        <v>336000</v>
      </c>
    </row>
    <row r="6">
      <c r="A6" s="4" t="s">
        <v>307</v>
      </c>
      <c r="B6" s="18">
        <f t="shared" ref="B6:AE6" si="4">sum(B3:B5)</f>
        <v>0</v>
      </c>
      <c r="C6" s="37">
        <f t="shared" si="4"/>
        <v>0</v>
      </c>
      <c r="D6" s="37">
        <f t="shared" si="4"/>
        <v>0</v>
      </c>
      <c r="E6" s="37">
        <f t="shared" si="4"/>
        <v>0</v>
      </c>
      <c r="F6" s="37">
        <f t="shared" si="4"/>
        <v>0</v>
      </c>
      <c r="G6" s="37">
        <f t="shared" si="4"/>
        <v>0</v>
      </c>
      <c r="H6" s="37">
        <f t="shared" si="4"/>
        <v>17071.42857</v>
      </c>
      <c r="I6" s="37">
        <f t="shared" si="4"/>
        <v>34142.85714</v>
      </c>
      <c r="J6" s="37">
        <f t="shared" si="4"/>
        <v>68285.71429</v>
      </c>
      <c r="K6" s="37">
        <f t="shared" si="4"/>
        <v>102428.5714</v>
      </c>
      <c r="L6" s="37">
        <f t="shared" si="4"/>
        <v>153642.8571</v>
      </c>
      <c r="M6" s="37">
        <f t="shared" si="4"/>
        <v>204857.1429</v>
      </c>
      <c r="N6" s="37">
        <f t="shared" si="4"/>
        <v>273142.8571</v>
      </c>
      <c r="O6" s="37">
        <f t="shared" si="4"/>
        <v>341428.5714</v>
      </c>
      <c r="P6" s="37">
        <f t="shared" si="4"/>
        <v>426785.7143</v>
      </c>
      <c r="Q6" s="37">
        <f t="shared" si="4"/>
        <v>512142.8571</v>
      </c>
      <c r="R6" s="37">
        <f t="shared" si="4"/>
        <v>614571.4286</v>
      </c>
      <c r="S6" s="37">
        <f t="shared" si="4"/>
        <v>717000</v>
      </c>
      <c r="T6" s="37">
        <f t="shared" si="4"/>
        <v>836500</v>
      </c>
      <c r="U6" s="37">
        <f t="shared" si="4"/>
        <v>956000</v>
      </c>
      <c r="V6" s="37">
        <f t="shared" si="4"/>
        <v>1039000</v>
      </c>
      <c r="W6" s="37">
        <f t="shared" si="4"/>
        <v>1076000</v>
      </c>
      <c r="X6" s="37">
        <f t="shared" si="4"/>
        <v>1039000</v>
      </c>
      <c r="Y6" s="37">
        <f t="shared" si="4"/>
        <v>1076000</v>
      </c>
      <c r="Z6" s="37">
        <f t="shared" si="4"/>
        <v>1039000</v>
      </c>
      <c r="AA6" s="37">
        <f t="shared" si="4"/>
        <v>1076000</v>
      </c>
      <c r="AB6" s="37">
        <f t="shared" si="4"/>
        <v>1039000</v>
      </c>
      <c r="AC6" s="37">
        <f t="shared" si="4"/>
        <v>1076000</v>
      </c>
      <c r="AD6" s="37">
        <f t="shared" si="4"/>
        <v>1039000</v>
      </c>
      <c r="AE6" s="37">
        <f t="shared" si="4"/>
        <v>1076000</v>
      </c>
    </row>
    <row r="7">
      <c r="A7" s="4"/>
    </row>
    <row r="8">
      <c r="A8" s="24" t="s">
        <v>312</v>
      </c>
    </row>
    <row r="9">
      <c r="A9" s="4" t="str">
        <f t="shared" ref="A9:A12" si="5">A3</f>
        <v>Machine</v>
      </c>
      <c r="B9" s="34">
        <f>'Medium Store Fixed Asset Balanc'!B21/'Medium Store-FAR'!$F$2</f>
        <v>0</v>
      </c>
      <c r="C9" s="34">
        <f>'Medium Store Fixed Asset Balanc'!C21/'Medium Store-FAR'!$F$2</f>
        <v>0</v>
      </c>
      <c r="D9" s="34">
        <f>'Medium Store Fixed Asset Balanc'!D21/'Medium Store-FAR'!$F$2</f>
        <v>0</v>
      </c>
      <c r="E9" s="34">
        <f>'Medium Store Fixed Asset Balanc'!E21/'Medium Store-FAR'!$F$2</f>
        <v>0</v>
      </c>
      <c r="F9" s="34">
        <f>'Medium Store Fixed Asset Balanc'!F21/'Medium Store-FAR'!$F$2</f>
        <v>0</v>
      </c>
      <c r="G9" s="34">
        <f>'Medium Store Fixed Asset Balanc'!G21/'Medium Store-FAR'!$F$2</f>
        <v>3571.428571</v>
      </c>
      <c r="H9" s="34">
        <f>'Medium Store Fixed Asset Balanc'!H21/'Medium Store-FAR'!$F$2</f>
        <v>3571.428571</v>
      </c>
      <c r="I9" s="34">
        <f>'Medium Store Fixed Asset Balanc'!I21/'Medium Store-FAR'!$F$2</f>
        <v>7142.857143</v>
      </c>
      <c r="J9" s="34">
        <f>'Medium Store Fixed Asset Balanc'!J21/'Medium Store-FAR'!$F$2</f>
        <v>7142.857143</v>
      </c>
      <c r="K9" s="34">
        <f>'Medium Store Fixed Asset Balanc'!K21/'Medium Store-FAR'!$F$2</f>
        <v>10714.28571</v>
      </c>
      <c r="L9" s="34">
        <f>'Medium Store Fixed Asset Balanc'!L21/'Medium Store-FAR'!$F$2</f>
        <v>10714.28571</v>
      </c>
      <c r="M9" s="34">
        <f>'Medium Store Fixed Asset Balanc'!M21/'Medium Store-FAR'!$F$2</f>
        <v>14285.71429</v>
      </c>
      <c r="N9" s="34">
        <f>'Medium Store Fixed Asset Balanc'!N21/'Medium Store-FAR'!$F$2</f>
        <v>14285.71429</v>
      </c>
      <c r="O9" s="34">
        <f>'Medium Store Fixed Asset Balanc'!O21/'Medium Store-FAR'!$F$2</f>
        <v>17857.14286</v>
      </c>
      <c r="P9" s="34">
        <f>'Medium Store Fixed Asset Balanc'!P21/'Medium Store-FAR'!$F$2</f>
        <v>17857.14286</v>
      </c>
      <c r="Q9" s="34">
        <f>'Medium Store Fixed Asset Balanc'!Q21/'Medium Store-FAR'!$F$2</f>
        <v>21428.57143</v>
      </c>
      <c r="R9" s="34">
        <f>'Medium Store Fixed Asset Balanc'!R21/'Medium Store-FAR'!$F$2</f>
        <v>21428.57143</v>
      </c>
      <c r="S9" s="34">
        <f>'Medium Store Fixed Asset Balanc'!S21/'Medium Store-FAR'!$F$2</f>
        <v>25000</v>
      </c>
      <c r="T9" s="34">
        <f>'Medium Store Fixed Asset Balanc'!T21/'Medium Store-FAR'!$F$2</f>
        <v>25000</v>
      </c>
      <c r="U9" s="34">
        <f>'Medium Store Fixed Asset Balanc'!U21/'Medium Store-FAR'!$F$2</f>
        <v>25000</v>
      </c>
      <c r="V9" s="34">
        <f>'Medium Store Fixed Asset Balanc'!V21/'Medium Store-FAR'!$F$2</f>
        <v>25000</v>
      </c>
      <c r="W9" s="34">
        <f>'Medium Store Fixed Asset Balanc'!W21/'Medium Store-FAR'!$F$2</f>
        <v>25000</v>
      </c>
      <c r="X9" s="34">
        <f>'Medium Store Fixed Asset Balanc'!X21/'Medium Store-FAR'!$F$2</f>
        <v>25000</v>
      </c>
      <c r="Y9" s="34">
        <f>'Medium Store Fixed Asset Balanc'!Y21/'Medium Store-FAR'!$F$2</f>
        <v>25000</v>
      </c>
      <c r="Z9" s="34">
        <f>'Medium Store Fixed Asset Balanc'!Z21/'Medium Store-FAR'!$F$2</f>
        <v>25000</v>
      </c>
      <c r="AA9" s="34">
        <f>'Medium Store Fixed Asset Balanc'!AA21/'Medium Store-FAR'!$F$2</f>
        <v>25000</v>
      </c>
      <c r="AB9" s="34">
        <f>'Medium Store Fixed Asset Balanc'!AB21/'Medium Store-FAR'!$F$2</f>
        <v>25000</v>
      </c>
      <c r="AC9" s="34">
        <f>'Medium Store Fixed Asset Balanc'!AC21/'Medium Store-FAR'!$F$2</f>
        <v>25000</v>
      </c>
      <c r="AD9" s="34">
        <f>'Medium Store Fixed Asset Balanc'!AD21/'Medium Store-FAR'!$F$2</f>
        <v>25000</v>
      </c>
      <c r="AE9" s="34">
        <f>'Medium Store Fixed Asset Balanc'!AE21/'Medium Store-FAR'!$F$2</f>
        <v>25000</v>
      </c>
    </row>
    <row r="10">
      <c r="A10" s="4" t="str">
        <f t="shared" si="5"/>
        <v>AC</v>
      </c>
      <c r="B10" s="34">
        <f>'Medium Store Fixed Asset Balanc'!B22/'Medium Store-FAR'!$F$4</f>
        <v>0</v>
      </c>
      <c r="C10" s="34">
        <f>'Medium Store Fixed Asset Balanc'!C22/'Medium Store-FAR'!$F$4</f>
        <v>0</v>
      </c>
      <c r="D10" s="34">
        <f>'Medium Store Fixed Asset Balanc'!D22/'Medium Store-FAR'!$F$4</f>
        <v>0</v>
      </c>
      <c r="E10" s="34">
        <f>'Medium Store Fixed Asset Balanc'!E22/'Medium Store-FAR'!$F$4</f>
        <v>0</v>
      </c>
      <c r="F10" s="34">
        <f>'Medium Store Fixed Asset Balanc'!F22/'Medium Store-FAR'!$F$4</f>
        <v>0</v>
      </c>
      <c r="G10" s="34">
        <f>'Medium Store Fixed Asset Balanc'!G22/'Medium Store-FAR'!$F$4</f>
        <v>7500</v>
      </c>
      <c r="H10" s="34">
        <f>'Medium Store Fixed Asset Balanc'!H22/'Medium Store-FAR'!$F$4</f>
        <v>7500</v>
      </c>
      <c r="I10" s="34">
        <f>'Medium Store Fixed Asset Balanc'!I22/'Medium Store-FAR'!$F$4</f>
        <v>15000</v>
      </c>
      <c r="J10" s="34">
        <f>'Medium Store Fixed Asset Balanc'!J22/'Medium Store-FAR'!$F$4</f>
        <v>15000</v>
      </c>
      <c r="K10" s="34">
        <f>'Medium Store Fixed Asset Balanc'!K22/'Medium Store-FAR'!$F$4</f>
        <v>22500</v>
      </c>
      <c r="L10" s="34">
        <f>'Medium Store Fixed Asset Balanc'!L22/'Medium Store-FAR'!$F$4</f>
        <v>22500</v>
      </c>
      <c r="M10" s="34">
        <f>'Medium Store Fixed Asset Balanc'!M22/'Medium Store-FAR'!$F$4</f>
        <v>30000</v>
      </c>
      <c r="N10" s="34">
        <f>'Medium Store Fixed Asset Balanc'!N22/'Medium Store-FAR'!$F$4</f>
        <v>30000</v>
      </c>
      <c r="O10" s="34">
        <f>'Medium Store Fixed Asset Balanc'!O22/'Medium Store-FAR'!$F$4</f>
        <v>37500</v>
      </c>
      <c r="P10" s="34">
        <f>'Medium Store Fixed Asset Balanc'!P22/'Medium Store-FAR'!$F$4</f>
        <v>37500</v>
      </c>
      <c r="Q10" s="34">
        <f>'Medium Store Fixed Asset Balanc'!Q22/'Medium Store-FAR'!$F$4</f>
        <v>45000</v>
      </c>
      <c r="R10" s="34">
        <f>'Medium Store Fixed Asset Balanc'!R22/'Medium Store-FAR'!$F$4</f>
        <v>45000</v>
      </c>
      <c r="S10" s="34">
        <f>'Medium Store Fixed Asset Balanc'!S22/'Medium Store-FAR'!$F$4</f>
        <v>52500</v>
      </c>
      <c r="T10" s="34">
        <f>'Medium Store Fixed Asset Balanc'!T22/'Medium Store-FAR'!$F$4</f>
        <v>52500</v>
      </c>
      <c r="U10" s="34">
        <f>'Medium Store Fixed Asset Balanc'!U22/'Medium Store-FAR'!$F$4</f>
        <v>60000</v>
      </c>
      <c r="V10" s="34">
        <f>'Medium Store Fixed Asset Balanc'!V22/'Medium Store-FAR'!$F$4</f>
        <v>60000</v>
      </c>
      <c r="W10" s="34">
        <f>'Medium Store Fixed Asset Balanc'!W22/'Medium Store-FAR'!$F$4</f>
        <v>60000</v>
      </c>
      <c r="X10" s="34">
        <f>'Medium Store Fixed Asset Balanc'!X22/'Medium Store-FAR'!$F$4</f>
        <v>60000</v>
      </c>
      <c r="Y10" s="34">
        <f>'Medium Store Fixed Asset Balanc'!Y22/'Medium Store-FAR'!$F$4</f>
        <v>60000</v>
      </c>
      <c r="Z10" s="34">
        <f>'Medium Store Fixed Asset Balanc'!Z22/'Medium Store-FAR'!$F$4</f>
        <v>60000</v>
      </c>
      <c r="AA10" s="34">
        <f>'Medium Store Fixed Asset Balanc'!AA22/'Medium Store-FAR'!$F$4</f>
        <v>60000</v>
      </c>
      <c r="AB10" s="34">
        <f>'Medium Store Fixed Asset Balanc'!AB22/'Medium Store-FAR'!$F$4</f>
        <v>60000</v>
      </c>
      <c r="AC10" s="34">
        <f>'Medium Store Fixed Asset Balanc'!AC22/'Medium Store-FAR'!$F$4</f>
        <v>60000</v>
      </c>
      <c r="AD10" s="34">
        <f>'Medium Store Fixed Asset Balanc'!AD22/'Medium Store-FAR'!$F$4</f>
        <v>60000</v>
      </c>
      <c r="AE10" s="34">
        <f>'Medium Store Fixed Asset Balanc'!AE22/'Medium Store-FAR'!$F$4</f>
        <v>60000</v>
      </c>
    </row>
    <row r="11">
      <c r="A11" s="4" t="str">
        <f t="shared" si="5"/>
        <v>Computer</v>
      </c>
      <c r="B11" s="34">
        <f>'Medium Store Fixed Asset Balanc'!B23/'Medium Store-FAR'!$F$6</f>
        <v>0</v>
      </c>
      <c r="C11" s="34">
        <f>'Medium Store Fixed Asset Balanc'!C23/'Medium Store-FAR'!$F$6</f>
        <v>0</v>
      </c>
      <c r="D11" s="34">
        <f>'Medium Store Fixed Asset Balanc'!D23/'Medium Store-FAR'!$F$6</f>
        <v>0</v>
      </c>
      <c r="E11" s="34">
        <f>'Medium Store Fixed Asset Balanc'!E23/'Medium Store-FAR'!$F$6</f>
        <v>0</v>
      </c>
      <c r="F11" s="34">
        <f>'Medium Store Fixed Asset Balanc'!F23/'Medium Store-FAR'!$F$6</f>
        <v>0</v>
      </c>
      <c r="G11" s="34">
        <f>'Medium Store Fixed Asset Balanc'!G23/'Medium Store-FAR'!$F$6</f>
        <v>6000</v>
      </c>
      <c r="H11" s="34">
        <f>'Medium Store Fixed Asset Balanc'!H23/'Medium Store-FAR'!$F$6</f>
        <v>6000</v>
      </c>
      <c r="I11" s="34">
        <f>'Medium Store Fixed Asset Balanc'!I23/'Medium Store-FAR'!$F$6</f>
        <v>12000</v>
      </c>
      <c r="J11" s="34">
        <f>'Medium Store Fixed Asset Balanc'!J23/'Medium Store-FAR'!$F$6</f>
        <v>12000</v>
      </c>
      <c r="K11" s="34">
        <f>'Medium Store Fixed Asset Balanc'!K23/'Medium Store-FAR'!$F$6</f>
        <v>18000</v>
      </c>
      <c r="L11" s="34">
        <f>'Medium Store Fixed Asset Balanc'!L23/'Medium Store-FAR'!$F$6</f>
        <v>18000</v>
      </c>
      <c r="M11" s="34">
        <f>'Medium Store Fixed Asset Balanc'!M23/'Medium Store-FAR'!$F$6</f>
        <v>24000</v>
      </c>
      <c r="N11" s="34">
        <f>'Medium Store Fixed Asset Balanc'!N23/'Medium Store-FAR'!$F$6</f>
        <v>24000</v>
      </c>
      <c r="O11" s="34">
        <f>'Medium Store Fixed Asset Balanc'!O23/'Medium Store-FAR'!$F$6</f>
        <v>30000</v>
      </c>
      <c r="P11" s="34">
        <f>'Medium Store Fixed Asset Balanc'!P23/'Medium Store-FAR'!$F$6</f>
        <v>30000</v>
      </c>
      <c r="Q11" s="34">
        <f>'Medium Store Fixed Asset Balanc'!Q23/'Medium Store-FAR'!$F$6</f>
        <v>36000</v>
      </c>
      <c r="R11" s="34">
        <f>'Medium Store Fixed Asset Balanc'!R23/'Medium Store-FAR'!$F$6</f>
        <v>36000</v>
      </c>
      <c r="S11" s="34">
        <f>'Medium Store Fixed Asset Balanc'!S23/'Medium Store-FAR'!$F$6</f>
        <v>42000</v>
      </c>
      <c r="T11" s="34">
        <f>'Medium Store Fixed Asset Balanc'!T23/'Medium Store-FAR'!$F$6</f>
        <v>42000</v>
      </c>
      <c r="U11" s="34">
        <f>'Medium Store Fixed Asset Balanc'!U23/'Medium Store-FAR'!$F$6</f>
        <v>48000</v>
      </c>
      <c r="V11" s="34">
        <f>'Medium Store Fixed Asset Balanc'!V23/'Medium Store-FAR'!$F$6</f>
        <v>42000</v>
      </c>
      <c r="W11" s="34">
        <f>'Medium Store Fixed Asset Balanc'!W23/'Medium Store-FAR'!$F$6</f>
        <v>48000</v>
      </c>
      <c r="X11" s="34">
        <f>'Medium Store Fixed Asset Balanc'!X23/'Medium Store-FAR'!$F$6</f>
        <v>42000</v>
      </c>
      <c r="Y11" s="34">
        <f>'Medium Store Fixed Asset Balanc'!Y23/'Medium Store-FAR'!$F$6</f>
        <v>48000</v>
      </c>
      <c r="Z11" s="34">
        <f>'Medium Store Fixed Asset Balanc'!Z23/'Medium Store-FAR'!$F$6</f>
        <v>42000</v>
      </c>
      <c r="AA11" s="34">
        <f>'Medium Store Fixed Asset Balanc'!AA23/'Medium Store-FAR'!$F$6</f>
        <v>48000</v>
      </c>
      <c r="AB11" s="34">
        <f>'Medium Store Fixed Asset Balanc'!AB23/'Medium Store-FAR'!$F$6</f>
        <v>42000</v>
      </c>
      <c r="AC11" s="34">
        <f>'Medium Store Fixed Asset Balanc'!AC23/'Medium Store-FAR'!$F$6</f>
        <v>48000</v>
      </c>
      <c r="AD11" s="34">
        <f>'Medium Store Fixed Asset Balanc'!AD23/'Medium Store-FAR'!$F$6</f>
        <v>42000</v>
      </c>
      <c r="AE11" s="34">
        <f>'Medium Store Fixed Asset Balanc'!AE23/'Medium Store-FAR'!$F$6</f>
        <v>48000</v>
      </c>
    </row>
    <row r="12">
      <c r="A12" s="4" t="str">
        <f t="shared" si="5"/>
        <v>Total</v>
      </c>
      <c r="B12" s="18">
        <f t="shared" ref="B12:AE12" si="6">sum(B9:B11)</f>
        <v>0</v>
      </c>
      <c r="C12" s="18">
        <f t="shared" si="6"/>
        <v>0</v>
      </c>
      <c r="D12" s="18">
        <f t="shared" si="6"/>
        <v>0</v>
      </c>
      <c r="E12" s="18">
        <f t="shared" si="6"/>
        <v>0</v>
      </c>
      <c r="F12" s="18">
        <f t="shared" si="6"/>
        <v>0</v>
      </c>
      <c r="G12" s="18">
        <f t="shared" si="6"/>
        <v>17071.42857</v>
      </c>
      <c r="H12" s="18">
        <f t="shared" si="6"/>
        <v>17071.42857</v>
      </c>
      <c r="I12" s="18">
        <f t="shared" si="6"/>
        <v>34142.85714</v>
      </c>
      <c r="J12" s="18">
        <f t="shared" si="6"/>
        <v>34142.85714</v>
      </c>
      <c r="K12" s="18">
        <f t="shared" si="6"/>
        <v>51214.28571</v>
      </c>
      <c r="L12" s="18">
        <f t="shared" si="6"/>
        <v>51214.28571</v>
      </c>
      <c r="M12" s="18">
        <f t="shared" si="6"/>
        <v>68285.71429</v>
      </c>
      <c r="N12" s="18">
        <f t="shared" si="6"/>
        <v>68285.71429</v>
      </c>
      <c r="O12" s="18">
        <f t="shared" si="6"/>
        <v>85357.14286</v>
      </c>
      <c r="P12" s="18">
        <f t="shared" si="6"/>
        <v>85357.14286</v>
      </c>
      <c r="Q12" s="18">
        <f t="shared" si="6"/>
        <v>102428.5714</v>
      </c>
      <c r="R12" s="18">
        <f t="shared" si="6"/>
        <v>102428.5714</v>
      </c>
      <c r="S12" s="18">
        <f t="shared" si="6"/>
        <v>119500</v>
      </c>
      <c r="T12" s="18">
        <f t="shared" si="6"/>
        <v>119500</v>
      </c>
      <c r="U12" s="18">
        <f t="shared" si="6"/>
        <v>133000</v>
      </c>
      <c r="V12" s="18">
        <f t="shared" si="6"/>
        <v>127000</v>
      </c>
      <c r="W12" s="18">
        <f t="shared" si="6"/>
        <v>133000</v>
      </c>
      <c r="X12" s="18">
        <f t="shared" si="6"/>
        <v>127000</v>
      </c>
      <c r="Y12" s="18">
        <f t="shared" si="6"/>
        <v>133000</v>
      </c>
      <c r="Z12" s="18">
        <f t="shared" si="6"/>
        <v>127000</v>
      </c>
      <c r="AA12" s="18">
        <f t="shared" si="6"/>
        <v>133000</v>
      </c>
      <c r="AB12" s="18">
        <f t="shared" si="6"/>
        <v>127000</v>
      </c>
      <c r="AC12" s="18">
        <f t="shared" si="6"/>
        <v>133000</v>
      </c>
      <c r="AD12" s="18">
        <f t="shared" si="6"/>
        <v>127000</v>
      </c>
      <c r="AE12" s="18">
        <f t="shared" si="6"/>
        <v>133000</v>
      </c>
    </row>
    <row r="13">
      <c r="A13" s="4"/>
    </row>
    <row r="14">
      <c r="A14" s="24" t="s">
        <v>313</v>
      </c>
    </row>
    <row r="15">
      <c r="A15" s="4" t="str">
        <f t="shared" ref="A15:A18" si="7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f>'Medium Store-FAR'!H2+'Medium Store-FAR'!H3</f>
        <v>50000</v>
      </c>
      <c r="V15" s="18">
        <v>0.0</v>
      </c>
      <c r="W15" s="18">
        <f>'Medium Store-FAR'!H7+'Medium Store-FAR'!H8</f>
        <v>50000</v>
      </c>
      <c r="X15" s="18">
        <v>0.0</v>
      </c>
      <c r="Y15" s="18">
        <v>50000.0</v>
      </c>
      <c r="Z15" s="18">
        <v>0.0</v>
      </c>
      <c r="AA15" s="18">
        <v>50000.0</v>
      </c>
      <c r="AB15" s="18">
        <v>0.0</v>
      </c>
      <c r="AC15" s="18">
        <v>50000.0</v>
      </c>
      <c r="AD15" s="18">
        <v>0.0</v>
      </c>
      <c r="AE15" s="18">
        <v>50000.0</v>
      </c>
    </row>
    <row r="16">
      <c r="A16" s="4" t="str">
        <f t="shared" si="7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f>'Medium Store-FAR'!H4+'Medium Store-FAR'!H5</f>
        <v>120000</v>
      </c>
      <c r="X16" s="18">
        <v>0.0</v>
      </c>
      <c r="Y16" s="18">
        <v>120000.0</v>
      </c>
      <c r="Z16" s="18">
        <v>0.0</v>
      </c>
      <c r="AA16" s="18">
        <v>120000.0</v>
      </c>
      <c r="AB16" s="18">
        <v>0.0</v>
      </c>
      <c r="AC16" s="18">
        <v>120000.0</v>
      </c>
      <c r="AD16" s="18">
        <v>0.0</v>
      </c>
      <c r="AE16" s="18">
        <v>120000.0</v>
      </c>
    </row>
    <row r="17">
      <c r="A17" s="4" t="str">
        <f t="shared" si="7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8">
        <v>0.0</v>
      </c>
      <c r="S17" s="18">
        <v>0.0</v>
      </c>
      <c r="T17" s="18">
        <v>0.0</v>
      </c>
      <c r="U17" s="18">
        <v>0.0</v>
      </c>
      <c r="V17" s="18">
        <f>'Medium Store-FAR'!H6</f>
        <v>90000</v>
      </c>
      <c r="W17" s="18">
        <v>0.0</v>
      </c>
      <c r="X17" s="18">
        <v>90000.0</v>
      </c>
      <c r="Y17" s="18">
        <v>0.0</v>
      </c>
      <c r="Z17" s="18">
        <v>90000.0</v>
      </c>
      <c r="AA17" s="18">
        <v>0.0</v>
      </c>
      <c r="AB17" s="18">
        <v>90000.0</v>
      </c>
      <c r="AC17" s="18">
        <v>0.0</v>
      </c>
      <c r="AD17" s="18">
        <v>90000.0</v>
      </c>
      <c r="AE17" s="18">
        <v>0.0</v>
      </c>
    </row>
    <row r="18">
      <c r="A18" s="4" t="str">
        <f t="shared" si="7"/>
        <v>Total</v>
      </c>
      <c r="B18" s="18">
        <f t="shared" ref="B18:AE18" si="8">sum(B15:B17)</f>
        <v>0</v>
      </c>
      <c r="C18" s="18">
        <f t="shared" si="8"/>
        <v>0</v>
      </c>
      <c r="D18" s="18">
        <f t="shared" si="8"/>
        <v>0</v>
      </c>
      <c r="E18" s="18">
        <f t="shared" si="8"/>
        <v>0</v>
      </c>
      <c r="F18" s="18">
        <f t="shared" si="8"/>
        <v>0</v>
      </c>
      <c r="G18" s="18">
        <f t="shared" si="8"/>
        <v>0</v>
      </c>
      <c r="H18" s="18">
        <f t="shared" si="8"/>
        <v>0</v>
      </c>
      <c r="I18" s="18">
        <f t="shared" si="8"/>
        <v>0</v>
      </c>
      <c r="J18" s="18">
        <f t="shared" si="8"/>
        <v>0</v>
      </c>
      <c r="K18" s="18">
        <f t="shared" si="8"/>
        <v>0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  <c r="Q18" s="18">
        <f t="shared" si="8"/>
        <v>0</v>
      </c>
      <c r="R18" s="18">
        <f t="shared" si="8"/>
        <v>0</v>
      </c>
      <c r="S18" s="18">
        <f t="shared" si="8"/>
        <v>0</v>
      </c>
      <c r="T18" s="18">
        <f t="shared" si="8"/>
        <v>0</v>
      </c>
      <c r="U18" s="18">
        <f t="shared" si="8"/>
        <v>50000</v>
      </c>
      <c r="V18" s="18">
        <f t="shared" si="8"/>
        <v>90000</v>
      </c>
      <c r="W18" s="18">
        <f t="shared" si="8"/>
        <v>170000</v>
      </c>
      <c r="X18" s="18">
        <f t="shared" si="8"/>
        <v>90000</v>
      </c>
      <c r="Y18" s="18">
        <f t="shared" si="8"/>
        <v>170000</v>
      </c>
      <c r="Z18" s="18">
        <f t="shared" si="8"/>
        <v>90000</v>
      </c>
      <c r="AA18" s="18">
        <f t="shared" si="8"/>
        <v>170000</v>
      </c>
      <c r="AB18" s="18">
        <f t="shared" si="8"/>
        <v>90000</v>
      </c>
      <c r="AC18" s="18">
        <f t="shared" si="8"/>
        <v>170000</v>
      </c>
      <c r="AD18" s="18">
        <f t="shared" si="8"/>
        <v>90000</v>
      </c>
      <c r="AE18" s="18">
        <f t="shared" si="8"/>
        <v>170000</v>
      </c>
    </row>
    <row r="19">
      <c r="A19" s="4"/>
    </row>
    <row r="20">
      <c r="A20" s="24" t="s">
        <v>310</v>
      </c>
    </row>
    <row r="21">
      <c r="A21" s="4" t="str">
        <f t="shared" ref="A21:A23" si="10">A9</f>
        <v>Machine</v>
      </c>
      <c r="B21" s="18">
        <f t="shared" ref="B21:AE21" si="9">B3+B9-B15</f>
        <v>0</v>
      </c>
      <c r="C21" s="37">
        <f t="shared" si="9"/>
        <v>0</v>
      </c>
      <c r="D21" s="37">
        <f t="shared" si="9"/>
        <v>0</v>
      </c>
      <c r="E21" s="37">
        <f t="shared" si="9"/>
        <v>0</v>
      </c>
      <c r="F21" s="37">
        <f t="shared" si="9"/>
        <v>0</v>
      </c>
      <c r="G21" s="37">
        <f t="shared" si="9"/>
        <v>3571.428571</v>
      </c>
      <c r="H21" s="37">
        <f t="shared" si="9"/>
        <v>7142.857143</v>
      </c>
      <c r="I21" s="37">
        <f t="shared" si="9"/>
        <v>14285.71429</v>
      </c>
      <c r="J21" s="37">
        <f t="shared" si="9"/>
        <v>21428.57143</v>
      </c>
      <c r="K21" s="37">
        <f t="shared" si="9"/>
        <v>32142.85714</v>
      </c>
      <c r="L21" s="37">
        <f t="shared" si="9"/>
        <v>42857.14286</v>
      </c>
      <c r="M21" s="37">
        <f t="shared" si="9"/>
        <v>57142.85714</v>
      </c>
      <c r="N21" s="37">
        <f t="shared" si="9"/>
        <v>71428.57143</v>
      </c>
      <c r="O21" s="37">
        <f t="shared" si="9"/>
        <v>89285.71429</v>
      </c>
      <c r="P21" s="37">
        <f t="shared" si="9"/>
        <v>107142.8571</v>
      </c>
      <c r="Q21" s="37">
        <f t="shared" si="9"/>
        <v>128571.4286</v>
      </c>
      <c r="R21" s="37">
        <f t="shared" si="9"/>
        <v>150000</v>
      </c>
      <c r="S21" s="37">
        <f t="shared" si="9"/>
        <v>175000</v>
      </c>
      <c r="T21" s="37">
        <f t="shared" si="9"/>
        <v>200000</v>
      </c>
      <c r="U21" s="37">
        <f t="shared" si="9"/>
        <v>175000</v>
      </c>
      <c r="V21" s="37">
        <f t="shared" si="9"/>
        <v>200000</v>
      </c>
      <c r="W21" s="37">
        <f t="shared" si="9"/>
        <v>175000</v>
      </c>
      <c r="X21" s="37">
        <f t="shared" si="9"/>
        <v>200000</v>
      </c>
      <c r="Y21" s="37">
        <f t="shared" si="9"/>
        <v>175000</v>
      </c>
      <c r="Z21" s="37">
        <f t="shared" si="9"/>
        <v>200000</v>
      </c>
      <c r="AA21" s="37">
        <f t="shared" si="9"/>
        <v>175000</v>
      </c>
      <c r="AB21" s="37">
        <f t="shared" si="9"/>
        <v>200000</v>
      </c>
      <c r="AC21" s="37">
        <f t="shared" si="9"/>
        <v>175000</v>
      </c>
      <c r="AD21" s="37">
        <f t="shared" si="9"/>
        <v>200000</v>
      </c>
      <c r="AE21" s="37">
        <f t="shared" si="9"/>
        <v>175000</v>
      </c>
    </row>
    <row r="22">
      <c r="A22" s="4" t="str">
        <f t="shared" si="10"/>
        <v>AC</v>
      </c>
      <c r="B22" s="18">
        <f t="shared" ref="B22:AE22" si="11">B4+B10-B16</f>
        <v>0</v>
      </c>
      <c r="C22" s="37">
        <f t="shared" si="11"/>
        <v>0</v>
      </c>
      <c r="D22" s="37">
        <f t="shared" si="11"/>
        <v>0</v>
      </c>
      <c r="E22" s="37">
        <f t="shared" si="11"/>
        <v>0</v>
      </c>
      <c r="F22" s="37">
        <f t="shared" si="11"/>
        <v>0</v>
      </c>
      <c r="G22" s="37">
        <f t="shared" si="11"/>
        <v>7500</v>
      </c>
      <c r="H22" s="37">
        <f t="shared" si="11"/>
        <v>15000</v>
      </c>
      <c r="I22" s="37">
        <f t="shared" si="11"/>
        <v>30000</v>
      </c>
      <c r="J22" s="37">
        <f t="shared" si="11"/>
        <v>45000</v>
      </c>
      <c r="K22" s="37">
        <f t="shared" si="11"/>
        <v>67500</v>
      </c>
      <c r="L22" s="37">
        <f t="shared" si="11"/>
        <v>90000</v>
      </c>
      <c r="M22" s="37">
        <f t="shared" si="11"/>
        <v>120000</v>
      </c>
      <c r="N22" s="37">
        <f t="shared" si="11"/>
        <v>150000</v>
      </c>
      <c r="O22" s="37">
        <f t="shared" si="11"/>
        <v>187500</v>
      </c>
      <c r="P22" s="37">
        <f t="shared" si="11"/>
        <v>225000</v>
      </c>
      <c r="Q22" s="37">
        <f t="shared" si="11"/>
        <v>270000</v>
      </c>
      <c r="R22" s="37">
        <f t="shared" si="11"/>
        <v>315000</v>
      </c>
      <c r="S22" s="37">
        <f t="shared" si="11"/>
        <v>367500</v>
      </c>
      <c r="T22" s="37">
        <f t="shared" si="11"/>
        <v>420000</v>
      </c>
      <c r="U22" s="37">
        <f t="shared" si="11"/>
        <v>480000</v>
      </c>
      <c r="V22" s="37">
        <f t="shared" si="11"/>
        <v>540000</v>
      </c>
      <c r="W22" s="37">
        <f t="shared" si="11"/>
        <v>480000</v>
      </c>
      <c r="X22" s="37">
        <f t="shared" si="11"/>
        <v>540000</v>
      </c>
      <c r="Y22" s="37">
        <f t="shared" si="11"/>
        <v>480000</v>
      </c>
      <c r="Z22" s="37">
        <f t="shared" si="11"/>
        <v>540000</v>
      </c>
      <c r="AA22" s="37">
        <f t="shared" si="11"/>
        <v>480000</v>
      </c>
      <c r="AB22" s="37">
        <f t="shared" si="11"/>
        <v>540000</v>
      </c>
      <c r="AC22" s="37">
        <f t="shared" si="11"/>
        <v>480000</v>
      </c>
      <c r="AD22" s="37">
        <f t="shared" si="11"/>
        <v>540000</v>
      </c>
      <c r="AE22" s="37">
        <f t="shared" si="11"/>
        <v>480000</v>
      </c>
    </row>
    <row r="23">
      <c r="A23" s="4" t="str">
        <f t="shared" si="10"/>
        <v>Computer</v>
      </c>
      <c r="B23" s="18">
        <f t="shared" ref="B23:AE23" si="12">B5+B11-B17</f>
        <v>0</v>
      </c>
      <c r="C23" s="37">
        <f t="shared" si="12"/>
        <v>0</v>
      </c>
      <c r="D23" s="37">
        <f t="shared" si="12"/>
        <v>0</v>
      </c>
      <c r="E23" s="37">
        <f t="shared" si="12"/>
        <v>0</v>
      </c>
      <c r="F23" s="37">
        <f t="shared" si="12"/>
        <v>0</v>
      </c>
      <c r="G23" s="37">
        <f t="shared" si="12"/>
        <v>6000</v>
      </c>
      <c r="H23" s="37">
        <f t="shared" si="12"/>
        <v>12000</v>
      </c>
      <c r="I23" s="37">
        <f t="shared" si="12"/>
        <v>24000</v>
      </c>
      <c r="J23" s="37">
        <f t="shared" si="12"/>
        <v>36000</v>
      </c>
      <c r="K23" s="37">
        <f t="shared" si="12"/>
        <v>54000</v>
      </c>
      <c r="L23" s="37">
        <f t="shared" si="12"/>
        <v>72000</v>
      </c>
      <c r="M23" s="37">
        <f t="shared" si="12"/>
        <v>96000</v>
      </c>
      <c r="N23" s="37">
        <f t="shared" si="12"/>
        <v>120000</v>
      </c>
      <c r="O23" s="37">
        <f t="shared" si="12"/>
        <v>150000</v>
      </c>
      <c r="P23" s="37">
        <f t="shared" si="12"/>
        <v>180000</v>
      </c>
      <c r="Q23" s="37">
        <f t="shared" si="12"/>
        <v>216000</v>
      </c>
      <c r="R23" s="37">
        <f t="shared" si="12"/>
        <v>252000</v>
      </c>
      <c r="S23" s="37">
        <f t="shared" si="12"/>
        <v>294000</v>
      </c>
      <c r="T23" s="37">
        <f t="shared" si="12"/>
        <v>336000</v>
      </c>
      <c r="U23" s="37">
        <f t="shared" si="12"/>
        <v>384000</v>
      </c>
      <c r="V23" s="37">
        <f t="shared" si="12"/>
        <v>336000</v>
      </c>
      <c r="W23" s="37">
        <f t="shared" si="12"/>
        <v>384000</v>
      </c>
      <c r="X23" s="37">
        <f t="shared" si="12"/>
        <v>336000</v>
      </c>
      <c r="Y23" s="37">
        <f t="shared" si="12"/>
        <v>384000</v>
      </c>
      <c r="Z23" s="37">
        <f t="shared" si="12"/>
        <v>336000</v>
      </c>
      <c r="AA23" s="37">
        <f t="shared" si="12"/>
        <v>384000</v>
      </c>
      <c r="AB23" s="37">
        <f t="shared" si="12"/>
        <v>336000</v>
      </c>
      <c r="AC23" s="37">
        <f t="shared" si="12"/>
        <v>384000</v>
      </c>
      <c r="AD23" s="37">
        <f t="shared" si="12"/>
        <v>336000</v>
      </c>
      <c r="AE23" s="37">
        <f t="shared" si="12"/>
        <v>384000</v>
      </c>
    </row>
    <row r="24">
      <c r="A24" s="4" t="s">
        <v>307</v>
      </c>
      <c r="B24" s="18">
        <f t="shared" ref="B24:AE24" si="13">sum(B21:B23)</f>
        <v>0</v>
      </c>
      <c r="C24" s="37">
        <f t="shared" si="13"/>
        <v>0</v>
      </c>
      <c r="D24" s="37">
        <f t="shared" si="13"/>
        <v>0</v>
      </c>
      <c r="E24" s="37">
        <f t="shared" si="13"/>
        <v>0</v>
      </c>
      <c r="F24" s="37">
        <f t="shared" si="13"/>
        <v>0</v>
      </c>
      <c r="G24" s="37">
        <f t="shared" si="13"/>
        <v>17071.42857</v>
      </c>
      <c r="H24" s="37">
        <f t="shared" si="13"/>
        <v>34142.85714</v>
      </c>
      <c r="I24" s="37">
        <f t="shared" si="13"/>
        <v>68285.71429</v>
      </c>
      <c r="J24" s="37">
        <f t="shared" si="13"/>
        <v>102428.5714</v>
      </c>
      <c r="K24" s="37">
        <f t="shared" si="13"/>
        <v>153642.8571</v>
      </c>
      <c r="L24" s="37">
        <f t="shared" si="13"/>
        <v>204857.1429</v>
      </c>
      <c r="M24" s="37">
        <f t="shared" si="13"/>
        <v>273142.8571</v>
      </c>
      <c r="N24" s="37">
        <f t="shared" si="13"/>
        <v>341428.5714</v>
      </c>
      <c r="O24" s="37">
        <f t="shared" si="13"/>
        <v>426785.7143</v>
      </c>
      <c r="P24" s="37">
        <f t="shared" si="13"/>
        <v>512142.8571</v>
      </c>
      <c r="Q24" s="37">
        <f t="shared" si="13"/>
        <v>614571.4286</v>
      </c>
      <c r="R24" s="37">
        <f t="shared" si="13"/>
        <v>717000</v>
      </c>
      <c r="S24" s="37">
        <f t="shared" si="13"/>
        <v>836500</v>
      </c>
      <c r="T24" s="37">
        <f t="shared" si="13"/>
        <v>956000</v>
      </c>
      <c r="U24" s="37">
        <f t="shared" si="13"/>
        <v>1039000</v>
      </c>
      <c r="V24" s="37">
        <f t="shared" si="13"/>
        <v>1076000</v>
      </c>
      <c r="W24" s="37">
        <f t="shared" si="13"/>
        <v>1039000</v>
      </c>
      <c r="X24" s="37">
        <f t="shared" si="13"/>
        <v>1076000</v>
      </c>
      <c r="Y24" s="37">
        <f t="shared" si="13"/>
        <v>1039000</v>
      </c>
      <c r="Z24" s="37">
        <f t="shared" si="13"/>
        <v>1076000</v>
      </c>
      <c r="AA24" s="37">
        <f t="shared" si="13"/>
        <v>1039000</v>
      </c>
      <c r="AB24" s="37">
        <f t="shared" si="13"/>
        <v>1076000</v>
      </c>
      <c r="AC24" s="37">
        <f t="shared" si="13"/>
        <v>1039000</v>
      </c>
      <c r="AD24" s="37">
        <f t="shared" si="13"/>
        <v>1076000</v>
      </c>
      <c r="AE24" s="37">
        <f t="shared" si="13"/>
        <v>1039000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315</v>
      </c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76</v>
      </c>
      <c r="X1" s="36" t="s">
        <v>77</v>
      </c>
      <c r="Y1" s="36" t="s">
        <v>78</v>
      </c>
      <c r="Z1" s="36" t="s">
        <v>79</v>
      </c>
      <c r="AA1" s="36" t="s">
        <v>80</v>
      </c>
      <c r="AB1" s="36" t="s">
        <v>81</v>
      </c>
      <c r="AC1" s="36" t="s">
        <v>82</v>
      </c>
      <c r="AD1" s="36" t="s">
        <v>83</v>
      </c>
      <c r="AE1" s="36" t="s">
        <v>84</v>
      </c>
    </row>
    <row r="2">
      <c r="A2" s="24" t="s">
        <v>306</v>
      </c>
    </row>
    <row r="3">
      <c r="A3" s="4" t="str">
        <f>'Small Store Fixed Asset Balance'!A3</f>
        <v>Machine</v>
      </c>
      <c r="B3" s="18">
        <v>0.0</v>
      </c>
      <c r="C3" s="37">
        <f t="shared" ref="C3:AE3" si="1">B21</f>
        <v>0</v>
      </c>
      <c r="D3" s="37">
        <f t="shared" si="1"/>
        <v>0</v>
      </c>
      <c r="E3" s="37">
        <f t="shared" si="1"/>
        <v>0</v>
      </c>
      <c r="F3" s="37">
        <f t="shared" si="1"/>
        <v>0</v>
      </c>
      <c r="G3" s="37">
        <f t="shared" si="1"/>
        <v>0</v>
      </c>
      <c r="H3" s="37">
        <f t="shared" si="1"/>
        <v>0</v>
      </c>
      <c r="I3" s="37">
        <f t="shared" si="1"/>
        <v>0</v>
      </c>
      <c r="J3" s="37">
        <f t="shared" si="1"/>
        <v>7142.857143</v>
      </c>
      <c r="K3" s="37">
        <f t="shared" si="1"/>
        <v>14285.71429</v>
      </c>
      <c r="L3" s="37">
        <f t="shared" si="1"/>
        <v>21428.57143</v>
      </c>
      <c r="M3" s="37">
        <f t="shared" si="1"/>
        <v>28571.42857</v>
      </c>
      <c r="N3" s="37">
        <f t="shared" si="1"/>
        <v>42857.14286</v>
      </c>
      <c r="O3" s="37">
        <f t="shared" si="1"/>
        <v>57142.85714</v>
      </c>
      <c r="P3" s="37">
        <f t="shared" si="1"/>
        <v>71428.57143</v>
      </c>
      <c r="Q3" s="37">
        <f t="shared" si="1"/>
        <v>85714.28571</v>
      </c>
      <c r="R3" s="37">
        <f t="shared" si="1"/>
        <v>107142.8571</v>
      </c>
      <c r="S3" s="37">
        <f t="shared" si="1"/>
        <v>128571.4286</v>
      </c>
      <c r="T3" s="37">
        <f t="shared" si="1"/>
        <v>150000</v>
      </c>
      <c r="U3" s="37">
        <f t="shared" si="1"/>
        <v>171428.5714</v>
      </c>
      <c r="V3" s="37">
        <f t="shared" si="1"/>
        <v>200000</v>
      </c>
      <c r="W3" s="37">
        <f t="shared" si="1"/>
        <v>228571.4286</v>
      </c>
      <c r="X3" s="37">
        <f t="shared" si="1"/>
        <v>150000</v>
      </c>
      <c r="Y3" s="37">
        <f t="shared" si="1"/>
        <v>171428.5714</v>
      </c>
      <c r="Z3" s="37">
        <f t="shared" si="1"/>
        <v>200000</v>
      </c>
      <c r="AA3" s="37">
        <f t="shared" si="1"/>
        <v>228571.4286</v>
      </c>
      <c r="AB3" s="37">
        <f t="shared" si="1"/>
        <v>150000</v>
      </c>
      <c r="AC3" s="37">
        <f t="shared" si="1"/>
        <v>171428.5714</v>
      </c>
      <c r="AD3" s="37">
        <f t="shared" si="1"/>
        <v>200000</v>
      </c>
      <c r="AE3" s="37">
        <f t="shared" si="1"/>
        <v>228571.4286</v>
      </c>
    </row>
    <row r="4">
      <c r="A4" s="4" t="str">
        <f>'Small Store Fixed Asset Balance'!A4</f>
        <v>AC</v>
      </c>
      <c r="B4" s="18">
        <v>0.0</v>
      </c>
      <c r="C4" s="37">
        <f t="shared" ref="C4:AE4" si="2">B22</f>
        <v>0</v>
      </c>
      <c r="D4" s="37">
        <f t="shared" si="2"/>
        <v>0</v>
      </c>
      <c r="E4" s="37">
        <f t="shared" si="2"/>
        <v>0</v>
      </c>
      <c r="F4" s="37">
        <f t="shared" si="2"/>
        <v>0</v>
      </c>
      <c r="G4" s="37">
        <f t="shared" si="2"/>
        <v>0</v>
      </c>
      <c r="H4" s="37">
        <f t="shared" si="2"/>
        <v>0</v>
      </c>
      <c r="I4" s="37">
        <f t="shared" si="2"/>
        <v>0</v>
      </c>
      <c r="J4" s="37">
        <f t="shared" si="2"/>
        <v>7500</v>
      </c>
      <c r="K4" s="37">
        <f t="shared" si="2"/>
        <v>15000</v>
      </c>
      <c r="L4" s="37">
        <f t="shared" si="2"/>
        <v>22500</v>
      </c>
      <c r="M4" s="37">
        <f t="shared" si="2"/>
        <v>30000</v>
      </c>
      <c r="N4" s="37">
        <f t="shared" si="2"/>
        <v>45000</v>
      </c>
      <c r="O4" s="37">
        <f t="shared" si="2"/>
        <v>60000</v>
      </c>
      <c r="P4" s="37">
        <f t="shared" si="2"/>
        <v>75000</v>
      </c>
      <c r="Q4" s="37">
        <f t="shared" si="2"/>
        <v>90000</v>
      </c>
      <c r="R4" s="37">
        <f t="shared" si="2"/>
        <v>112500</v>
      </c>
      <c r="S4" s="37">
        <f t="shared" si="2"/>
        <v>135000</v>
      </c>
      <c r="T4" s="37">
        <f t="shared" si="2"/>
        <v>157500</v>
      </c>
      <c r="U4" s="37">
        <f t="shared" si="2"/>
        <v>180000</v>
      </c>
      <c r="V4" s="37">
        <f t="shared" si="2"/>
        <v>210000</v>
      </c>
      <c r="W4" s="37">
        <f t="shared" si="2"/>
        <v>240000</v>
      </c>
      <c r="X4" s="37">
        <f t="shared" si="2"/>
        <v>270000</v>
      </c>
      <c r="Y4" s="37">
        <f t="shared" si="2"/>
        <v>300000</v>
      </c>
      <c r="Z4" s="37">
        <f t="shared" si="2"/>
        <v>210000</v>
      </c>
      <c r="AA4" s="37">
        <f t="shared" si="2"/>
        <v>240000</v>
      </c>
      <c r="AB4" s="37">
        <f t="shared" si="2"/>
        <v>270000</v>
      </c>
      <c r="AC4" s="37">
        <f t="shared" si="2"/>
        <v>300000</v>
      </c>
      <c r="AD4" s="37">
        <f t="shared" si="2"/>
        <v>210000</v>
      </c>
      <c r="AE4" s="37">
        <f t="shared" si="2"/>
        <v>240000</v>
      </c>
    </row>
    <row r="5">
      <c r="A5" s="4" t="str">
        <f>'Small Store Fixed Asset Balance'!A5</f>
        <v>Computer</v>
      </c>
      <c r="B5" s="18">
        <v>0.0</v>
      </c>
      <c r="C5" s="37">
        <f t="shared" ref="C5:AE5" si="3">B23</f>
        <v>0</v>
      </c>
      <c r="D5" s="37">
        <f t="shared" si="3"/>
        <v>0</v>
      </c>
      <c r="E5" s="37">
        <f t="shared" si="3"/>
        <v>0</v>
      </c>
      <c r="F5" s="37">
        <f t="shared" si="3"/>
        <v>0</v>
      </c>
      <c r="G5" s="37">
        <f t="shared" si="3"/>
        <v>0</v>
      </c>
      <c r="H5" s="37">
        <f t="shared" si="3"/>
        <v>0</v>
      </c>
      <c r="I5" s="37">
        <f t="shared" si="3"/>
        <v>0</v>
      </c>
      <c r="J5" s="37">
        <f t="shared" si="3"/>
        <v>12000</v>
      </c>
      <c r="K5" s="37">
        <f t="shared" si="3"/>
        <v>24000</v>
      </c>
      <c r="L5" s="37">
        <f t="shared" si="3"/>
        <v>36000</v>
      </c>
      <c r="M5" s="37">
        <f t="shared" si="3"/>
        <v>48000</v>
      </c>
      <c r="N5" s="37">
        <f t="shared" si="3"/>
        <v>72000</v>
      </c>
      <c r="O5" s="37">
        <f t="shared" si="3"/>
        <v>96000</v>
      </c>
      <c r="P5" s="37">
        <f t="shared" si="3"/>
        <v>120000</v>
      </c>
      <c r="Q5" s="37">
        <f t="shared" si="3"/>
        <v>144000</v>
      </c>
      <c r="R5" s="37">
        <f t="shared" si="3"/>
        <v>180000</v>
      </c>
      <c r="S5" s="37">
        <f t="shared" si="3"/>
        <v>216000</v>
      </c>
      <c r="T5" s="37">
        <f t="shared" si="3"/>
        <v>252000</v>
      </c>
      <c r="U5" s="37">
        <f t="shared" si="3"/>
        <v>288000</v>
      </c>
      <c r="V5" s="37">
        <f t="shared" si="3"/>
        <v>336000</v>
      </c>
      <c r="W5" s="37">
        <f t="shared" si="3"/>
        <v>384000</v>
      </c>
      <c r="X5" s="37">
        <f t="shared" si="3"/>
        <v>432000</v>
      </c>
      <c r="Y5" s="37">
        <f t="shared" si="3"/>
        <v>288000</v>
      </c>
      <c r="Z5" s="37">
        <f t="shared" si="3"/>
        <v>336000</v>
      </c>
      <c r="AA5" s="37">
        <f t="shared" si="3"/>
        <v>384000</v>
      </c>
      <c r="AB5" s="37">
        <f t="shared" si="3"/>
        <v>432000</v>
      </c>
      <c r="AC5" s="37">
        <f t="shared" si="3"/>
        <v>288000</v>
      </c>
      <c r="AD5" s="37">
        <f t="shared" si="3"/>
        <v>336000</v>
      </c>
      <c r="AE5" s="37">
        <f t="shared" si="3"/>
        <v>384000</v>
      </c>
    </row>
    <row r="6">
      <c r="A6" s="4" t="s">
        <v>307</v>
      </c>
      <c r="B6" s="18">
        <f t="shared" ref="B6:AE6" si="4">sum(B3:B5)</f>
        <v>0</v>
      </c>
      <c r="C6" s="37">
        <f t="shared" si="4"/>
        <v>0</v>
      </c>
      <c r="D6" s="37">
        <f t="shared" si="4"/>
        <v>0</v>
      </c>
      <c r="E6" s="37">
        <f t="shared" si="4"/>
        <v>0</v>
      </c>
      <c r="F6" s="37">
        <f t="shared" si="4"/>
        <v>0</v>
      </c>
      <c r="G6" s="37">
        <f t="shared" si="4"/>
        <v>0</v>
      </c>
      <c r="H6" s="37">
        <f t="shared" si="4"/>
        <v>0</v>
      </c>
      <c r="I6" s="37">
        <f t="shared" si="4"/>
        <v>0</v>
      </c>
      <c r="J6" s="37">
        <f t="shared" si="4"/>
        <v>26642.85714</v>
      </c>
      <c r="K6" s="37">
        <f t="shared" si="4"/>
        <v>53285.71429</v>
      </c>
      <c r="L6" s="37">
        <f t="shared" si="4"/>
        <v>79928.57143</v>
      </c>
      <c r="M6" s="37">
        <f t="shared" si="4"/>
        <v>106571.4286</v>
      </c>
      <c r="N6" s="37">
        <f t="shared" si="4"/>
        <v>159857.1429</v>
      </c>
      <c r="O6" s="37">
        <f t="shared" si="4"/>
        <v>213142.8571</v>
      </c>
      <c r="P6" s="37">
        <f t="shared" si="4"/>
        <v>266428.5714</v>
      </c>
      <c r="Q6" s="37">
        <f t="shared" si="4"/>
        <v>319714.2857</v>
      </c>
      <c r="R6" s="37">
        <f t="shared" si="4"/>
        <v>399642.8571</v>
      </c>
      <c r="S6" s="37">
        <f t="shared" si="4"/>
        <v>479571.4286</v>
      </c>
      <c r="T6" s="37">
        <f t="shared" si="4"/>
        <v>559500</v>
      </c>
      <c r="U6" s="37">
        <f t="shared" si="4"/>
        <v>639428.5714</v>
      </c>
      <c r="V6" s="37">
        <f t="shared" si="4"/>
        <v>746000</v>
      </c>
      <c r="W6" s="37">
        <f t="shared" si="4"/>
        <v>852571.4286</v>
      </c>
      <c r="X6" s="37">
        <f t="shared" si="4"/>
        <v>852000</v>
      </c>
      <c r="Y6" s="37">
        <f t="shared" si="4"/>
        <v>759428.5714</v>
      </c>
      <c r="Z6" s="37">
        <f t="shared" si="4"/>
        <v>746000</v>
      </c>
      <c r="AA6" s="37">
        <f t="shared" si="4"/>
        <v>852571.4286</v>
      </c>
      <c r="AB6" s="37">
        <f t="shared" si="4"/>
        <v>852000</v>
      </c>
      <c r="AC6" s="37">
        <f t="shared" si="4"/>
        <v>759428.5714</v>
      </c>
      <c r="AD6" s="37">
        <f t="shared" si="4"/>
        <v>746000</v>
      </c>
      <c r="AE6" s="37">
        <f t="shared" si="4"/>
        <v>852571.4286</v>
      </c>
    </row>
    <row r="7">
      <c r="A7" s="4"/>
    </row>
    <row r="8">
      <c r="A8" s="24" t="s">
        <v>312</v>
      </c>
    </row>
    <row r="9">
      <c r="A9" s="4" t="str">
        <f t="shared" ref="A9:A12" si="5">A3</f>
        <v>Machine</v>
      </c>
      <c r="B9" s="34">
        <f>'Large Store Fixed Asset Balance'!B21/'Large Store-FAR'!$F$2</f>
        <v>0</v>
      </c>
      <c r="C9" s="34">
        <f>'Large Store Fixed Asset Balance'!C21/'Large Store-FAR'!$F$2</f>
        <v>0</v>
      </c>
      <c r="D9" s="34">
        <f>'Large Store Fixed Asset Balance'!D21/'Large Store-FAR'!$F$2</f>
        <v>0</v>
      </c>
      <c r="E9" s="34">
        <f>'Large Store Fixed Asset Balance'!E21/'Large Store-FAR'!$F$2</f>
        <v>0</v>
      </c>
      <c r="F9" s="34">
        <f>'Large Store Fixed Asset Balance'!F21/'Large Store-FAR'!$F$2</f>
        <v>0</v>
      </c>
      <c r="G9" s="34">
        <f>'Large Store Fixed Asset Balance'!G21/'Large Store-FAR'!$F$2</f>
        <v>0</v>
      </c>
      <c r="H9" s="34">
        <f>'Large Store Fixed Asset Balance'!H21/'Large Store-FAR'!$F$2</f>
        <v>0</v>
      </c>
      <c r="I9" s="34">
        <f>'Large Store Fixed Asset Balance'!I21/'Large Store-FAR'!$F$2</f>
        <v>7142.857143</v>
      </c>
      <c r="J9" s="34">
        <f>'Large Store Fixed Asset Balance'!J21/'Large Store-FAR'!$F$2</f>
        <v>7142.857143</v>
      </c>
      <c r="K9" s="34">
        <f>'Large Store Fixed Asset Balance'!K21/'Large Store-FAR'!$F$2</f>
        <v>7142.857143</v>
      </c>
      <c r="L9" s="34">
        <f>'Large Store Fixed Asset Balance'!L21/'Large Store-FAR'!$F$2</f>
        <v>7142.857143</v>
      </c>
      <c r="M9" s="34">
        <f>'Large Store Fixed Asset Balance'!M21/'Large Store-FAR'!$F$2</f>
        <v>14285.71429</v>
      </c>
      <c r="N9" s="34">
        <f>'Large Store Fixed Asset Balance'!N21/'Large Store-FAR'!$F$2</f>
        <v>14285.71429</v>
      </c>
      <c r="O9" s="34">
        <f>'Large Store Fixed Asset Balance'!O21/'Large Store-FAR'!$F$2</f>
        <v>14285.71429</v>
      </c>
      <c r="P9" s="34">
        <f>'Large Store Fixed Asset Balance'!P21/'Large Store-FAR'!$F$2</f>
        <v>14285.71429</v>
      </c>
      <c r="Q9" s="34">
        <f>'Large Store Fixed Asset Balance'!Q21/'Large Store-FAR'!$F$2</f>
        <v>21428.57143</v>
      </c>
      <c r="R9" s="34">
        <f>'Large Store Fixed Asset Balance'!R21/'Large Store-FAR'!$F$2</f>
        <v>21428.57143</v>
      </c>
      <c r="S9" s="34">
        <f>'Large Store Fixed Asset Balance'!S21/'Large Store-FAR'!$F$2</f>
        <v>21428.57143</v>
      </c>
      <c r="T9" s="34">
        <f>'Large Store Fixed Asset Balance'!T21/'Large Store-FAR'!$F$2</f>
        <v>21428.57143</v>
      </c>
      <c r="U9" s="34">
        <f>'Large Store Fixed Asset Balance'!U21/'Large Store-FAR'!$F$2</f>
        <v>28571.42857</v>
      </c>
      <c r="V9" s="34">
        <f>'Large Store Fixed Asset Balance'!V21/'Large Store-FAR'!$F$2</f>
        <v>28571.42857</v>
      </c>
      <c r="W9" s="34">
        <f>'Large Store Fixed Asset Balance'!W21/'Large Store-FAR'!$F$2</f>
        <v>21428.57143</v>
      </c>
      <c r="X9" s="34">
        <f>'Large Store Fixed Asset Balance'!X21/'Large Store-FAR'!$F$2</f>
        <v>21428.57143</v>
      </c>
      <c r="Y9" s="34">
        <f>'Large Store Fixed Asset Balance'!Y21/'Large Store-FAR'!$F$2</f>
        <v>28571.42857</v>
      </c>
      <c r="Z9" s="34">
        <f>'Large Store Fixed Asset Balance'!Z21/'Large Store-FAR'!$F$2</f>
        <v>28571.42857</v>
      </c>
      <c r="AA9" s="34">
        <f>'Large Store Fixed Asset Balance'!AA21/'Large Store-FAR'!$F$2</f>
        <v>21428.57143</v>
      </c>
      <c r="AB9" s="34">
        <f>'Large Store Fixed Asset Balance'!AB21/'Large Store-FAR'!$F$2</f>
        <v>21428.57143</v>
      </c>
      <c r="AC9" s="34">
        <f>'Large Store Fixed Asset Balance'!AC21/'Large Store-FAR'!$F$2</f>
        <v>28571.42857</v>
      </c>
      <c r="AD9" s="34">
        <f>'Large Store Fixed Asset Balance'!AD21/'Large Store-FAR'!$F$2</f>
        <v>28571.42857</v>
      </c>
      <c r="AE9" s="34">
        <f>'Large Store Fixed Asset Balance'!AE21/'Large Store-FAR'!$F$2</f>
        <v>21428.57143</v>
      </c>
    </row>
    <row r="10">
      <c r="A10" s="4" t="str">
        <f t="shared" si="5"/>
        <v>AC</v>
      </c>
      <c r="B10" s="34">
        <f>'Large Store Fixed Asset Balance'!B22/'Large Store-FAR'!$F$6</f>
        <v>0</v>
      </c>
      <c r="C10" s="34">
        <f>'Large Store Fixed Asset Balance'!C22/'Large Store-FAR'!$F$6</f>
        <v>0</v>
      </c>
      <c r="D10" s="34">
        <f>'Large Store Fixed Asset Balance'!D22/'Large Store-FAR'!$F$6</f>
        <v>0</v>
      </c>
      <c r="E10" s="34">
        <f>'Large Store Fixed Asset Balance'!E22/'Large Store-FAR'!$F$6</f>
        <v>0</v>
      </c>
      <c r="F10" s="34">
        <f>'Large Store Fixed Asset Balance'!F22/'Large Store-FAR'!$F$6</f>
        <v>0</v>
      </c>
      <c r="G10" s="34">
        <f>'Large Store Fixed Asset Balance'!G22/'Large Store-FAR'!$F$6</f>
        <v>0</v>
      </c>
      <c r="H10" s="34">
        <f>'Large Store Fixed Asset Balance'!H22/'Large Store-FAR'!$F$6</f>
        <v>0</v>
      </c>
      <c r="I10" s="34">
        <f>'Large Store Fixed Asset Balance'!I22/'Large Store-FAR'!$F$6</f>
        <v>7500</v>
      </c>
      <c r="J10" s="34">
        <f>'Large Store Fixed Asset Balance'!J22/'Large Store-FAR'!$F$6</f>
        <v>7500</v>
      </c>
      <c r="K10" s="34">
        <f>'Large Store Fixed Asset Balance'!K22/'Large Store-FAR'!$F$6</f>
        <v>7500</v>
      </c>
      <c r="L10" s="34">
        <f>'Large Store Fixed Asset Balance'!L22/'Large Store-FAR'!$F$6</f>
        <v>7500</v>
      </c>
      <c r="M10" s="34">
        <f>'Large Store Fixed Asset Balance'!M22/'Large Store-FAR'!$F$6</f>
        <v>15000</v>
      </c>
      <c r="N10" s="34">
        <f>'Large Store Fixed Asset Balance'!N22/'Large Store-FAR'!$F$6</f>
        <v>15000</v>
      </c>
      <c r="O10" s="34">
        <f>'Large Store Fixed Asset Balance'!O22/'Large Store-FAR'!$F$6</f>
        <v>15000</v>
      </c>
      <c r="P10" s="34">
        <f>'Large Store Fixed Asset Balance'!P22/'Large Store-FAR'!$F$6</f>
        <v>15000</v>
      </c>
      <c r="Q10" s="34">
        <f>'Large Store Fixed Asset Balance'!Q22/'Large Store-FAR'!$F$6</f>
        <v>22500</v>
      </c>
      <c r="R10" s="34">
        <f>'Large Store Fixed Asset Balance'!R22/'Large Store-FAR'!$F$6</f>
        <v>22500</v>
      </c>
      <c r="S10" s="34">
        <f>'Large Store Fixed Asset Balance'!S22/'Large Store-FAR'!$F$6</f>
        <v>22500</v>
      </c>
      <c r="T10" s="34">
        <f>'Large Store Fixed Asset Balance'!T22/'Large Store-FAR'!$F$6</f>
        <v>22500</v>
      </c>
      <c r="U10" s="34">
        <f>'Large Store Fixed Asset Balance'!U22/'Large Store-FAR'!$F$6</f>
        <v>30000</v>
      </c>
      <c r="V10" s="34">
        <f>'Large Store Fixed Asset Balance'!V22/'Large Store-FAR'!$F$6</f>
        <v>30000</v>
      </c>
      <c r="W10" s="34">
        <f>'Large Store Fixed Asset Balance'!W22/'Large Store-FAR'!$F$6</f>
        <v>30000</v>
      </c>
      <c r="X10" s="34">
        <f>'Large Store Fixed Asset Balance'!X22/'Large Store-FAR'!$F$6</f>
        <v>30000</v>
      </c>
      <c r="Y10" s="34">
        <f>'Large Store Fixed Asset Balance'!Y22/'Large Store-FAR'!$F$6</f>
        <v>30000</v>
      </c>
      <c r="Z10" s="34">
        <f>'Large Store Fixed Asset Balance'!Z22/'Large Store-FAR'!$F$6</f>
        <v>30000</v>
      </c>
      <c r="AA10" s="34">
        <f>'Large Store Fixed Asset Balance'!AA22/'Large Store-FAR'!$F$6</f>
        <v>30000</v>
      </c>
      <c r="AB10" s="34">
        <f>'Large Store Fixed Asset Balance'!AB22/'Large Store-FAR'!$F$6</f>
        <v>30000</v>
      </c>
      <c r="AC10" s="34">
        <f>'Large Store Fixed Asset Balance'!AC22/'Large Store-FAR'!$F$6</f>
        <v>30000</v>
      </c>
      <c r="AD10" s="34">
        <f>'Large Store Fixed Asset Balance'!AD22/'Large Store-FAR'!$F$6</f>
        <v>30000</v>
      </c>
      <c r="AE10" s="34">
        <f>'Large Store Fixed Asset Balance'!AE22/'Large Store-FAR'!$F$6</f>
        <v>30000</v>
      </c>
    </row>
    <row r="11">
      <c r="A11" s="4" t="str">
        <f t="shared" si="5"/>
        <v>Computer</v>
      </c>
      <c r="B11" s="34">
        <f>'Large Store Fixed Asset Balance'!B23/'Large Store-FAR'!$F$8</f>
        <v>0</v>
      </c>
      <c r="C11" s="34">
        <f>'Large Store Fixed Asset Balance'!C23/'Large Store-FAR'!$F$8</f>
        <v>0</v>
      </c>
      <c r="D11" s="34">
        <f>'Large Store Fixed Asset Balance'!D23/'Large Store-FAR'!$F$8</f>
        <v>0</v>
      </c>
      <c r="E11" s="34">
        <f>'Large Store Fixed Asset Balance'!E23/'Large Store-FAR'!$F$8</f>
        <v>0</v>
      </c>
      <c r="F11" s="34">
        <f>'Large Store Fixed Asset Balance'!F23/'Large Store-FAR'!$F$8</f>
        <v>0</v>
      </c>
      <c r="G11" s="34">
        <f>'Large Store Fixed Asset Balance'!G23/'Large Store-FAR'!$F$8</f>
        <v>0</v>
      </c>
      <c r="H11" s="34">
        <f>'Large Store Fixed Asset Balance'!H23/'Large Store-FAR'!$F$8</f>
        <v>0</v>
      </c>
      <c r="I11" s="34">
        <f>'Large Store Fixed Asset Balance'!I23/'Large Store-FAR'!$F$8</f>
        <v>12000</v>
      </c>
      <c r="J11" s="34">
        <f>'Large Store Fixed Asset Balance'!J23/'Large Store-FAR'!$F$8</f>
        <v>12000</v>
      </c>
      <c r="K11" s="34">
        <f>'Large Store Fixed Asset Balance'!K23/'Large Store-FAR'!$F$8</f>
        <v>12000</v>
      </c>
      <c r="L11" s="34">
        <f>'Large Store Fixed Asset Balance'!L23/'Large Store-FAR'!$F$8</f>
        <v>12000</v>
      </c>
      <c r="M11" s="34">
        <f>'Large Store Fixed Asset Balance'!M23/'Large Store-FAR'!$F$8</f>
        <v>24000</v>
      </c>
      <c r="N11" s="34">
        <f>'Large Store Fixed Asset Balance'!N23/'Large Store-FAR'!$F$8</f>
        <v>24000</v>
      </c>
      <c r="O11" s="34">
        <f>'Large Store Fixed Asset Balance'!O23/'Large Store-FAR'!$F$8</f>
        <v>24000</v>
      </c>
      <c r="P11" s="34">
        <f>'Large Store Fixed Asset Balance'!P23/'Large Store-FAR'!$F$8</f>
        <v>24000</v>
      </c>
      <c r="Q11" s="34">
        <f>'Large Store Fixed Asset Balance'!Q23/'Large Store-FAR'!$F$8</f>
        <v>36000</v>
      </c>
      <c r="R11" s="34">
        <f>'Large Store Fixed Asset Balance'!R23/'Large Store-FAR'!$F$8</f>
        <v>36000</v>
      </c>
      <c r="S11" s="34">
        <f>'Large Store Fixed Asset Balance'!S23/'Large Store-FAR'!$F$8</f>
        <v>36000</v>
      </c>
      <c r="T11" s="34">
        <f>'Large Store Fixed Asset Balance'!T23/'Large Store-FAR'!$F$8</f>
        <v>36000</v>
      </c>
      <c r="U11" s="34">
        <f>'Large Store Fixed Asset Balance'!U23/'Large Store-FAR'!$F$8</f>
        <v>48000</v>
      </c>
      <c r="V11" s="34">
        <f>'Large Store Fixed Asset Balance'!V23/'Large Store-FAR'!$F$8</f>
        <v>48000</v>
      </c>
      <c r="W11" s="34">
        <f>'Large Store Fixed Asset Balance'!W23/'Large Store-FAR'!$F$8</f>
        <v>48000</v>
      </c>
      <c r="X11" s="34">
        <f>'Large Store Fixed Asset Balance'!X23/'Large Store-FAR'!$F$8</f>
        <v>36000</v>
      </c>
      <c r="Y11" s="34">
        <f>'Large Store Fixed Asset Balance'!Y23/'Large Store-FAR'!$F$8</f>
        <v>48000</v>
      </c>
      <c r="Z11" s="34">
        <f>'Large Store Fixed Asset Balance'!Z23/'Large Store-FAR'!$F$8</f>
        <v>48000</v>
      </c>
      <c r="AA11" s="34">
        <f>'Large Store Fixed Asset Balance'!AA23/'Large Store-FAR'!$F$8</f>
        <v>48000</v>
      </c>
      <c r="AB11" s="34">
        <f>'Large Store Fixed Asset Balance'!AB23/'Large Store-FAR'!$F$8</f>
        <v>36000</v>
      </c>
      <c r="AC11" s="34">
        <f>'Large Store Fixed Asset Balance'!AC23/'Large Store-FAR'!$F$8</f>
        <v>48000</v>
      </c>
      <c r="AD11" s="34">
        <f>'Large Store Fixed Asset Balance'!AD23/'Large Store-FAR'!$F$8</f>
        <v>48000</v>
      </c>
      <c r="AE11" s="34">
        <f>'Large Store Fixed Asset Balance'!AE23/'Large Store-FAR'!$F$8</f>
        <v>48000</v>
      </c>
    </row>
    <row r="12">
      <c r="A12" s="4" t="str">
        <f t="shared" si="5"/>
        <v>Total</v>
      </c>
      <c r="B12" s="34">
        <f t="shared" ref="B12:AE12" si="6">sum(B9:B11)</f>
        <v>0</v>
      </c>
      <c r="C12" s="34">
        <f t="shared" si="6"/>
        <v>0</v>
      </c>
      <c r="D12" s="34">
        <f t="shared" si="6"/>
        <v>0</v>
      </c>
      <c r="E12" s="34">
        <f t="shared" si="6"/>
        <v>0</v>
      </c>
      <c r="F12" s="34">
        <f t="shared" si="6"/>
        <v>0</v>
      </c>
      <c r="G12" s="34">
        <f t="shared" si="6"/>
        <v>0</v>
      </c>
      <c r="H12" s="34">
        <f t="shared" si="6"/>
        <v>0</v>
      </c>
      <c r="I12" s="34">
        <f t="shared" si="6"/>
        <v>26642.85714</v>
      </c>
      <c r="J12" s="34">
        <f t="shared" si="6"/>
        <v>26642.85714</v>
      </c>
      <c r="K12" s="34">
        <f t="shared" si="6"/>
        <v>26642.85714</v>
      </c>
      <c r="L12" s="34">
        <f t="shared" si="6"/>
        <v>26642.85714</v>
      </c>
      <c r="M12" s="34">
        <f t="shared" si="6"/>
        <v>53285.71429</v>
      </c>
      <c r="N12" s="34">
        <f t="shared" si="6"/>
        <v>53285.71429</v>
      </c>
      <c r="O12" s="34">
        <f t="shared" si="6"/>
        <v>53285.71429</v>
      </c>
      <c r="P12" s="34">
        <f t="shared" si="6"/>
        <v>53285.71429</v>
      </c>
      <c r="Q12" s="34">
        <f t="shared" si="6"/>
        <v>79928.57143</v>
      </c>
      <c r="R12" s="34">
        <f t="shared" si="6"/>
        <v>79928.57143</v>
      </c>
      <c r="S12" s="34">
        <f t="shared" si="6"/>
        <v>79928.57143</v>
      </c>
      <c r="T12" s="34">
        <f t="shared" si="6"/>
        <v>79928.57143</v>
      </c>
      <c r="U12" s="34">
        <f t="shared" si="6"/>
        <v>106571.4286</v>
      </c>
      <c r="V12" s="34">
        <f t="shared" si="6"/>
        <v>106571.4286</v>
      </c>
      <c r="W12" s="34">
        <f t="shared" si="6"/>
        <v>99428.57143</v>
      </c>
      <c r="X12" s="34">
        <f t="shared" si="6"/>
        <v>87428.57143</v>
      </c>
      <c r="Y12" s="34">
        <f t="shared" si="6"/>
        <v>106571.4286</v>
      </c>
      <c r="Z12" s="34">
        <f t="shared" si="6"/>
        <v>106571.4286</v>
      </c>
      <c r="AA12" s="34">
        <f t="shared" si="6"/>
        <v>99428.57143</v>
      </c>
      <c r="AB12" s="34">
        <f t="shared" si="6"/>
        <v>87428.57143</v>
      </c>
      <c r="AC12" s="34">
        <f t="shared" si="6"/>
        <v>106571.4286</v>
      </c>
      <c r="AD12" s="34">
        <f t="shared" si="6"/>
        <v>106571.4286</v>
      </c>
      <c r="AE12" s="34">
        <f t="shared" si="6"/>
        <v>99428.57143</v>
      </c>
    </row>
    <row r="13">
      <c r="A13" s="4"/>
    </row>
    <row r="14">
      <c r="A14" s="24" t="s">
        <v>313</v>
      </c>
    </row>
    <row r="15">
      <c r="A15" s="4" t="str">
        <f t="shared" ref="A15:A18" si="7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v>0.0</v>
      </c>
      <c r="V15" s="18">
        <v>0.0</v>
      </c>
      <c r="W15" s="18">
        <f>'Large Store-FAR'!H2+'Large Store-FAR'!H3+'Large Store-FAR'!H4+'Large Store-FAR'!H5</f>
        <v>100000</v>
      </c>
      <c r="X15" s="18">
        <v>0.0</v>
      </c>
      <c r="Y15" s="18">
        <v>0.0</v>
      </c>
      <c r="Z15" s="18">
        <v>0.0</v>
      </c>
      <c r="AA15" s="18">
        <f>W15</f>
        <v>100000</v>
      </c>
      <c r="AB15" s="18">
        <v>0.0</v>
      </c>
      <c r="AC15" s="18">
        <v>0.0</v>
      </c>
      <c r="AD15" s="18">
        <v>0.0</v>
      </c>
      <c r="AE15" s="18">
        <f>AA15</f>
        <v>100000</v>
      </c>
    </row>
    <row r="16">
      <c r="A16" s="4" t="str">
        <f t="shared" si="7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f>'Large Store-FAR'!H6+'Large Store-FAR'!H7</f>
        <v>120000</v>
      </c>
      <c r="Z16" s="18">
        <v>0.0</v>
      </c>
      <c r="AA16" s="18">
        <v>0.0</v>
      </c>
      <c r="AB16" s="18">
        <v>0.0</v>
      </c>
      <c r="AC16" s="18">
        <f>Y16</f>
        <v>120000</v>
      </c>
      <c r="AD16" s="18">
        <v>0.0</v>
      </c>
      <c r="AE16" s="18">
        <v>0.0</v>
      </c>
    </row>
    <row r="17">
      <c r="A17" s="4" t="str">
        <f t="shared" si="7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8">
        <v>0.0</v>
      </c>
      <c r="S17" s="18">
        <v>0.0</v>
      </c>
      <c r="T17" s="18">
        <v>0.0</v>
      </c>
      <c r="U17" s="18">
        <v>0.0</v>
      </c>
      <c r="V17" s="7">
        <v>0.0</v>
      </c>
      <c r="W17" s="18">
        <v>0.0</v>
      </c>
      <c r="X17" s="18">
        <f>'Large Store-FAR'!H8+'Large Store-FAR'!H9</f>
        <v>180000</v>
      </c>
      <c r="Y17" s="18">
        <v>0.0</v>
      </c>
      <c r="Z17" s="18">
        <v>0.0</v>
      </c>
      <c r="AA17" s="18">
        <v>0.0</v>
      </c>
      <c r="AB17" s="18">
        <f>X17</f>
        <v>180000</v>
      </c>
      <c r="AC17" s="18">
        <v>0.0</v>
      </c>
      <c r="AD17" s="18">
        <v>0.0</v>
      </c>
      <c r="AE17" s="18">
        <v>0.0</v>
      </c>
    </row>
    <row r="18">
      <c r="A18" s="4" t="str">
        <f t="shared" si="7"/>
        <v>Total</v>
      </c>
      <c r="B18" s="18">
        <f t="shared" ref="B18:AE18" si="8">sum(B15:B17)</f>
        <v>0</v>
      </c>
      <c r="C18" s="18">
        <f t="shared" si="8"/>
        <v>0</v>
      </c>
      <c r="D18" s="18">
        <f t="shared" si="8"/>
        <v>0</v>
      </c>
      <c r="E18" s="18">
        <f t="shared" si="8"/>
        <v>0</v>
      </c>
      <c r="F18" s="18">
        <f t="shared" si="8"/>
        <v>0</v>
      </c>
      <c r="G18" s="18">
        <f t="shared" si="8"/>
        <v>0</v>
      </c>
      <c r="H18" s="18">
        <f t="shared" si="8"/>
        <v>0</v>
      </c>
      <c r="I18" s="18">
        <f t="shared" si="8"/>
        <v>0</v>
      </c>
      <c r="J18" s="18">
        <f t="shared" si="8"/>
        <v>0</v>
      </c>
      <c r="K18" s="18">
        <f t="shared" si="8"/>
        <v>0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  <c r="Q18" s="18">
        <f t="shared" si="8"/>
        <v>0</v>
      </c>
      <c r="R18" s="18">
        <f t="shared" si="8"/>
        <v>0</v>
      </c>
      <c r="S18" s="18">
        <f t="shared" si="8"/>
        <v>0</v>
      </c>
      <c r="T18" s="18">
        <f t="shared" si="8"/>
        <v>0</v>
      </c>
      <c r="U18" s="18">
        <f t="shared" si="8"/>
        <v>0</v>
      </c>
      <c r="V18" s="18">
        <f t="shared" si="8"/>
        <v>0</v>
      </c>
      <c r="W18" s="18">
        <f t="shared" si="8"/>
        <v>100000</v>
      </c>
      <c r="X18" s="18">
        <f t="shared" si="8"/>
        <v>180000</v>
      </c>
      <c r="Y18" s="18">
        <f t="shared" si="8"/>
        <v>120000</v>
      </c>
      <c r="Z18" s="18">
        <f t="shared" si="8"/>
        <v>0</v>
      </c>
      <c r="AA18" s="18">
        <f t="shared" si="8"/>
        <v>100000</v>
      </c>
      <c r="AB18" s="18">
        <f t="shared" si="8"/>
        <v>180000</v>
      </c>
      <c r="AC18" s="18">
        <f t="shared" si="8"/>
        <v>120000</v>
      </c>
      <c r="AD18" s="18">
        <f t="shared" si="8"/>
        <v>0</v>
      </c>
      <c r="AE18" s="18">
        <f t="shared" si="8"/>
        <v>100000</v>
      </c>
    </row>
    <row r="19">
      <c r="A19" s="4"/>
    </row>
    <row r="20">
      <c r="A20" s="24" t="s">
        <v>310</v>
      </c>
    </row>
    <row r="21">
      <c r="A21" s="4" t="str">
        <f t="shared" ref="A21:A23" si="10">A9</f>
        <v>Machine</v>
      </c>
      <c r="B21" s="18">
        <f t="shared" ref="B21:AE21" si="9">B3+B9-B15</f>
        <v>0</v>
      </c>
      <c r="C21" s="37">
        <f t="shared" si="9"/>
        <v>0</v>
      </c>
      <c r="D21" s="37">
        <f t="shared" si="9"/>
        <v>0</v>
      </c>
      <c r="E21" s="37">
        <f t="shared" si="9"/>
        <v>0</v>
      </c>
      <c r="F21" s="37">
        <f t="shared" si="9"/>
        <v>0</v>
      </c>
      <c r="G21" s="37">
        <f t="shared" si="9"/>
        <v>0</v>
      </c>
      <c r="H21" s="37">
        <f t="shared" si="9"/>
        <v>0</v>
      </c>
      <c r="I21" s="37">
        <f t="shared" si="9"/>
        <v>7142.857143</v>
      </c>
      <c r="J21" s="37">
        <f t="shared" si="9"/>
        <v>14285.71429</v>
      </c>
      <c r="K21" s="37">
        <f t="shared" si="9"/>
        <v>21428.57143</v>
      </c>
      <c r="L21" s="37">
        <f t="shared" si="9"/>
        <v>28571.42857</v>
      </c>
      <c r="M21" s="37">
        <f t="shared" si="9"/>
        <v>42857.14286</v>
      </c>
      <c r="N21" s="37">
        <f t="shared" si="9"/>
        <v>57142.85714</v>
      </c>
      <c r="O21" s="37">
        <f t="shared" si="9"/>
        <v>71428.57143</v>
      </c>
      <c r="P21" s="37">
        <f t="shared" si="9"/>
        <v>85714.28571</v>
      </c>
      <c r="Q21" s="37">
        <f t="shared" si="9"/>
        <v>107142.8571</v>
      </c>
      <c r="R21" s="37">
        <f t="shared" si="9"/>
        <v>128571.4286</v>
      </c>
      <c r="S21" s="37">
        <f t="shared" si="9"/>
        <v>150000</v>
      </c>
      <c r="T21" s="37">
        <f t="shared" si="9"/>
        <v>171428.5714</v>
      </c>
      <c r="U21" s="37">
        <f t="shared" si="9"/>
        <v>200000</v>
      </c>
      <c r="V21" s="37">
        <f t="shared" si="9"/>
        <v>228571.4286</v>
      </c>
      <c r="W21" s="37">
        <f t="shared" si="9"/>
        <v>150000</v>
      </c>
      <c r="X21" s="37">
        <f t="shared" si="9"/>
        <v>171428.5714</v>
      </c>
      <c r="Y21" s="37">
        <f t="shared" si="9"/>
        <v>200000</v>
      </c>
      <c r="Z21" s="37">
        <f t="shared" si="9"/>
        <v>228571.4286</v>
      </c>
      <c r="AA21" s="37">
        <f t="shared" si="9"/>
        <v>150000</v>
      </c>
      <c r="AB21" s="37">
        <f t="shared" si="9"/>
        <v>171428.5714</v>
      </c>
      <c r="AC21" s="37">
        <f t="shared" si="9"/>
        <v>200000</v>
      </c>
      <c r="AD21" s="37">
        <f t="shared" si="9"/>
        <v>228571.4286</v>
      </c>
      <c r="AE21" s="37">
        <f t="shared" si="9"/>
        <v>150000</v>
      </c>
    </row>
    <row r="22">
      <c r="A22" s="4" t="str">
        <f t="shared" si="10"/>
        <v>AC</v>
      </c>
      <c r="B22" s="18">
        <f t="shared" ref="B22:AE22" si="11">B4+B10-B16</f>
        <v>0</v>
      </c>
      <c r="C22" s="37">
        <f t="shared" si="11"/>
        <v>0</v>
      </c>
      <c r="D22" s="37">
        <f t="shared" si="11"/>
        <v>0</v>
      </c>
      <c r="E22" s="37">
        <f t="shared" si="11"/>
        <v>0</v>
      </c>
      <c r="F22" s="37">
        <f t="shared" si="11"/>
        <v>0</v>
      </c>
      <c r="G22" s="37">
        <f t="shared" si="11"/>
        <v>0</v>
      </c>
      <c r="H22" s="37">
        <f t="shared" si="11"/>
        <v>0</v>
      </c>
      <c r="I22" s="37">
        <f t="shared" si="11"/>
        <v>7500</v>
      </c>
      <c r="J22" s="37">
        <f t="shared" si="11"/>
        <v>15000</v>
      </c>
      <c r="K22" s="37">
        <f t="shared" si="11"/>
        <v>22500</v>
      </c>
      <c r="L22" s="37">
        <f t="shared" si="11"/>
        <v>30000</v>
      </c>
      <c r="M22" s="37">
        <f t="shared" si="11"/>
        <v>45000</v>
      </c>
      <c r="N22" s="37">
        <f t="shared" si="11"/>
        <v>60000</v>
      </c>
      <c r="O22" s="37">
        <f t="shared" si="11"/>
        <v>75000</v>
      </c>
      <c r="P22" s="37">
        <f t="shared" si="11"/>
        <v>90000</v>
      </c>
      <c r="Q22" s="37">
        <f t="shared" si="11"/>
        <v>112500</v>
      </c>
      <c r="R22" s="37">
        <f t="shared" si="11"/>
        <v>135000</v>
      </c>
      <c r="S22" s="37">
        <f t="shared" si="11"/>
        <v>157500</v>
      </c>
      <c r="T22" s="37">
        <f t="shared" si="11"/>
        <v>180000</v>
      </c>
      <c r="U22" s="37">
        <f t="shared" si="11"/>
        <v>210000</v>
      </c>
      <c r="V22" s="37">
        <f t="shared" si="11"/>
        <v>240000</v>
      </c>
      <c r="W22" s="37">
        <f t="shared" si="11"/>
        <v>270000</v>
      </c>
      <c r="X22" s="37">
        <f t="shared" si="11"/>
        <v>300000</v>
      </c>
      <c r="Y22" s="37">
        <f t="shared" si="11"/>
        <v>210000</v>
      </c>
      <c r="Z22" s="37">
        <f t="shared" si="11"/>
        <v>240000</v>
      </c>
      <c r="AA22" s="37">
        <f t="shared" si="11"/>
        <v>270000</v>
      </c>
      <c r="AB22" s="37">
        <f t="shared" si="11"/>
        <v>300000</v>
      </c>
      <c r="AC22" s="37">
        <f t="shared" si="11"/>
        <v>210000</v>
      </c>
      <c r="AD22" s="37">
        <f t="shared" si="11"/>
        <v>240000</v>
      </c>
      <c r="AE22" s="37">
        <f t="shared" si="11"/>
        <v>270000</v>
      </c>
    </row>
    <row r="23">
      <c r="A23" s="4" t="str">
        <f t="shared" si="10"/>
        <v>Computer</v>
      </c>
      <c r="B23" s="18">
        <f t="shared" ref="B23:AE23" si="12">B5+B11-B17</f>
        <v>0</v>
      </c>
      <c r="C23" s="37">
        <f t="shared" si="12"/>
        <v>0</v>
      </c>
      <c r="D23" s="37">
        <f t="shared" si="12"/>
        <v>0</v>
      </c>
      <c r="E23" s="37">
        <f t="shared" si="12"/>
        <v>0</v>
      </c>
      <c r="F23" s="37">
        <f t="shared" si="12"/>
        <v>0</v>
      </c>
      <c r="G23" s="37">
        <f t="shared" si="12"/>
        <v>0</v>
      </c>
      <c r="H23" s="37">
        <f t="shared" si="12"/>
        <v>0</v>
      </c>
      <c r="I23" s="37">
        <f t="shared" si="12"/>
        <v>12000</v>
      </c>
      <c r="J23" s="37">
        <f t="shared" si="12"/>
        <v>24000</v>
      </c>
      <c r="K23" s="37">
        <f t="shared" si="12"/>
        <v>36000</v>
      </c>
      <c r="L23" s="37">
        <f t="shared" si="12"/>
        <v>48000</v>
      </c>
      <c r="M23" s="37">
        <f t="shared" si="12"/>
        <v>72000</v>
      </c>
      <c r="N23" s="37">
        <f t="shared" si="12"/>
        <v>96000</v>
      </c>
      <c r="O23" s="37">
        <f t="shared" si="12"/>
        <v>120000</v>
      </c>
      <c r="P23" s="37">
        <f t="shared" si="12"/>
        <v>144000</v>
      </c>
      <c r="Q23" s="37">
        <f t="shared" si="12"/>
        <v>180000</v>
      </c>
      <c r="R23" s="37">
        <f t="shared" si="12"/>
        <v>216000</v>
      </c>
      <c r="S23" s="37">
        <f t="shared" si="12"/>
        <v>252000</v>
      </c>
      <c r="T23" s="37">
        <f t="shared" si="12"/>
        <v>288000</v>
      </c>
      <c r="U23" s="37">
        <f t="shared" si="12"/>
        <v>336000</v>
      </c>
      <c r="V23" s="37">
        <f t="shared" si="12"/>
        <v>384000</v>
      </c>
      <c r="W23" s="37">
        <f t="shared" si="12"/>
        <v>432000</v>
      </c>
      <c r="X23" s="37">
        <f t="shared" si="12"/>
        <v>288000</v>
      </c>
      <c r="Y23" s="37">
        <f t="shared" si="12"/>
        <v>336000</v>
      </c>
      <c r="Z23" s="37">
        <f t="shared" si="12"/>
        <v>384000</v>
      </c>
      <c r="AA23" s="37">
        <f t="shared" si="12"/>
        <v>432000</v>
      </c>
      <c r="AB23" s="37">
        <f t="shared" si="12"/>
        <v>288000</v>
      </c>
      <c r="AC23" s="37">
        <f t="shared" si="12"/>
        <v>336000</v>
      </c>
      <c r="AD23" s="37">
        <f t="shared" si="12"/>
        <v>384000</v>
      </c>
      <c r="AE23" s="37">
        <f t="shared" si="12"/>
        <v>432000</v>
      </c>
    </row>
    <row r="24">
      <c r="A24" s="4" t="s">
        <v>307</v>
      </c>
      <c r="B24" s="18">
        <f t="shared" ref="B24:AE24" si="13">sum(B21:B23)</f>
        <v>0</v>
      </c>
      <c r="C24" s="37">
        <f t="shared" si="13"/>
        <v>0</v>
      </c>
      <c r="D24" s="37">
        <f t="shared" si="13"/>
        <v>0</v>
      </c>
      <c r="E24" s="37">
        <f t="shared" si="13"/>
        <v>0</v>
      </c>
      <c r="F24" s="37">
        <f t="shared" si="13"/>
        <v>0</v>
      </c>
      <c r="G24" s="37">
        <f t="shared" si="13"/>
        <v>0</v>
      </c>
      <c r="H24" s="37">
        <f t="shared" si="13"/>
        <v>0</v>
      </c>
      <c r="I24" s="37">
        <f t="shared" si="13"/>
        <v>26642.85714</v>
      </c>
      <c r="J24" s="37">
        <f t="shared" si="13"/>
        <v>53285.71429</v>
      </c>
      <c r="K24" s="37">
        <f t="shared" si="13"/>
        <v>79928.57143</v>
      </c>
      <c r="L24" s="37">
        <f t="shared" si="13"/>
        <v>106571.4286</v>
      </c>
      <c r="M24" s="37">
        <f t="shared" si="13"/>
        <v>159857.1429</v>
      </c>
      <c r="N24" s="37">
        <f t="shared" si="13"/>
        <v>213142.8571</v>
      </c>
      <c r="O24" s="37">
        <f t="shared" si="13"/>
        <v>266428.5714</v>
      </c>
      <c r="P24" s="37">
        <f t="shared" si="13"/>
        <v>319714.2857</v>
      </c>
      <c r="Q24" s="37">
        <f t="shared" si="13"/>
        <v>399642.8571</v>
      </c>
      <c r="R24" s="37">
        <f t="shared" si="13"/>
        <v>479571.4286</v>
      </c>
      <c r="S24" s="37">
        <f t="shared" si="13"/>
        <v>559500</v>
      </c>
      <c r="T24" s="37">
        <f t="shared" si="13"/>
        <v>639428.5714</v>
      </c>
      <c r="U24" s="37">
        <f t="shared" si="13"/>
        <v>746000</v>
      </c>
      <c r="V24" s="37">
        <f t="shared" si="13"/>
        <v>852571.4286</v>
      </c>
      <c r="W24" s="37">
        <f t="shared" si="13"/>
        <v>852000</v>
      </c>
      <c r="X24" s="37">
        <f t="shared" si="13"/>
        <v>759428.5714</v>
      </c>
      <c r="Y24" s="37">
        <f t="shared" si="13"/>
        <v>746000</v>
      </c>
      <c r="Z24" s="37">
        <f t="shared" si="13"/>
        <v>852571.4286</v>
      </c>
      <c r="AA24" s="37">
        <f t="shared" si="13"/>
        <v>852000</v>
      </c>
      <c r="AB24" s="37">
        <f t="shared" si="13"/>
        <v>759428.5714</v>
      </c>
      <c r="AC24" s="37">
        <f t="shared" si="13"/>
        <v>746000</v>
      </c>
      <c r="AD24" s="37">
        <f t="shared" si="13"/>
        <v>852571.4286</v>
      </c>
      <c r="AE24" s="37">
        <f t="shared" si="13"/>
        <v>852000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24" t="s">
        <v>316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6" t="s">
        <v>317</v>
      </c>
      <c r="B4" s="18">
        <f>'Small Store Fixed Asset Balance'!B12+'Medium Store Fixed Asset Balanc'!B12+'Large Store Fixed Asset Balance'!B12</f>
        <v>155000</v>
      </c>
      <c r="C4" s="18">
        <f>'Small Store Fixed Asset Balance'!C12+'Medium Store Fixed Asset Balanc'!C12+'Large Store Fixed Asset Balance'!C12</f>
        <v>155000</v>
      </c>
      <c r="D4" s="18">
        <f>'Small Store Fixed Asset Balance'!D12+'Medium Store Fixed Asset Balanc'!D12+'Large Store Fixed Asset Balance'!D12</f>
        <v>155000</v>
      </c>
      <c r="E4" s="18">
        <f>'Small Store Fixed Asset Balance'!E12+'Medium Store Fixed Asset Balanc'!E12+'Large Store Fixed Asset Balance'!E12</f>
        <v>155000</v>
      </c>
      <c r="F4" s="18">
        <f>'Small Store Fixed Asset Balance'!F12+'Medium Store Fixed Asset Balanc'!F12+'Large Store Fixed Asset Balance'!F12</f>
        <v>155000</v>
      </c>
      <c r="G4" s="18">
        <f>'Small Store Fixed Asset Balance'!G12+'Medium Store Fixed Asset Balanc'!G12+'Large Store Fixed Asset Balance'!G12</f>
        <v>415000</v>
      </c>
      <c r="H4" s="18">
        <f>'Small Store Fixed Asset Balance'!H12+'Medium Store Fixed Asset Balanc'!H12+'Large Store Fixed Asset Balance'!H12</f>
        <v>155000</v>
      </c>
      <c r="I4" s="18">
        <f>'Small Store Fixed Asset Balance'!I12+'Medium Store Fixed Asset Balanc'!I12+'Large Store Fixed Asset Balance'!I12</f>
        <v>815000</v>
      </c>
      <c r="J4" s="18">
        <f>'Small Store Fixed Asset Balance'!J12+'Medium Store Fixed Asset Balanc'!J12+'Large Store Fixed Asset Balance'!J12</f>
        <v>155000</v>
      </c>
      <c r="K4" s="18">
        <f>'Small Store Fixed Asset Balance'!K12+'Medium Store Fixed Asset Balanc'!K12+'Large Store Fixed Asset Balance'!K12</f>
        <v>415000</v>
      </c>
      <c r="L4" s="18">
        <f>'Small Store Fixed Asset Balance'!L12+'Medium Store Fixed Asset Balanc'!L12+'Large Store Fixed Asset Balance'!L12</f>
        <v>155000</v>
      </c>
      <c r="M4" s="18">
        <f>'Small Store Fixed Asset Balance'!M12+'Medium Store Fixed Asset Balanc'!M12+'Large Store Fixed Asset Balance'!M12</f>
        <v>815000</v>
      </c>
      <c r="N4" s="18">
        <f>'Small Store Fixed Asset Balance'!N12+'Medium Store Fixed Asset Balanc'!N12+'Large Store Fixed Asset Balance'!N12</f>
        <v>155000</v>
      </c>
      <c r="O4" s="18">
        <f>'Small Store Fixed Asset Balance'!O12+'Medium Store Fixed Asset Balanc'!O12+'Large Store Fixed Asset Balance'!O12</f>
        <v>415000</v>
      </c>
      <c r="P4" s="18">
        <f>'Small Store Fixed Asset Balance'!P12+'Medium Store Fixed Asset Balanc'!P12+'Large Store Fixed Asset Balance'!P12</f>
        <v>155000</v>
      </c>
      <c r="Q4" s="18">
        <f>'Small Store Fixed Asset Balance'!Q12+'Medium Store Fixed Asset Balanc'!Q12+'Large Store Fixed Asset Balance'!Q12</f>
        <v>815000</v>
      </c>
      <c r="R4" s="18">
        <f>'Small Store Fixed Asset Balance'!R12+'Medium Store Fixed Asset Balanc'!R12+'Large Store Fixed Asset Balance'!R12</f>
        <v>155000</v>
      </c>
      <c r="S4" s="18">
        <f>'Small Store Fixed Asset Balance'!S12+'Medium Store Fixed Asset Balanc'!S12+'Large Store Fixed Asset Balance'!S12</f>
        <v>415000</v>
      </c>
      <c r="T4" s="18">
        <f>'Small Store Fixed Asset Balance'!T12+'Medium Store Fixed Asset Balanc'!T12+'Large Store Fixed Asset Balance'!T12</f>
        <v>155000</v>
      </c>
      <c r="U4" s="18">
        <f>'Small Store Fixed Asset Balance'!U12+'Medium Store Fixed Asset Balanc'!U12+'Large Store Fixed Asset Balance'!U12</f>
        <v>815000</v>
      </c>
      <c r="V4" s="18">
        <f>'Small Store Fixed Asset Balance'!V12+'Medium Store Fixed Asset Balanc'!V12+'Large Store Fixed Asset Balance'!V12</f>
        <v>155000</v>
      </c>
      <c r="W4" s="18">
        <f>'Small Store Fixed Asset Balance'!W12+'Medium Store Fixed Asset Balanc'!W12+'Large Store Fixed Asset Balance'!W12</f>
        <v>415000</v>
      </c>
      <c r="X4" s="18">
        <f>'Small Store Fixed Asset Balance'!X12+'Medium Store Fixed Asset Balanc'!X12+'Large Store Fixed Asset Balance'!X12</f>
        <v>155000</v>
      </c>
      <c r="Y4" s="18">
        <f>'Small Store Fixed Asset Balance'!Y12+'Medium Store Fixed Asset Balanc'!Y12+'Large Store Fixed Asset Balance'!Y12</f>
        <v>815000</v>
      </c>
      <c r="Z4" s="18">
        <f>'Small Store Fixed Asset Balance'!Z12+'Medium Store Fixed Asset Balanc'!Z12+'Large Store Fixed Asset Balance'!Z12</f>
        <v>155000</v>
      </c>
      <c r="AA4" s="18">
        <f>'Small Store Fixed Asset Balance'!AA12+'Medium Store Fixed Asset Balanc'!AA12+'Large Store Fixed Asset Balance'!AA12</f>
        <v>415000</v>
      </c>
      <c r="AB4" s="18">
        <f>'Small Store Fixed Asset Balance'!AB12+'Medium Store Fixed Asset Balanc'!AB12+'Large Store Fixed Asset Balance'!AB12</f>
        <v>155000</v>
      </c>
      <c r="AC4" s="18">
        <f>'Small Store Fixed Asset Balance'!AC12+'Medium Store Fixed Asset Balanc'!AC12+'Large Store Fixed Asset Balance'!AC12</f>
        <v>815000</v>
      </c>
      <c r="AD4" s="18">
        <f>'Small Store Fixed Asset Balance'!AD12+'Medium Store Fixed Asset Balanc'!AD12+'Large Store Fixed Asset Balance'!AD12</f>
        <v>155000</v>
      </c>
      <c r="AE4" s="18">
        <f>'Small Store Fixed Asset Balance'!AE12+'Medium Store Fixed Asset Balanc'!AE12+'Large Store Fixed Asset Balance'!AE12</f>
        <v>415000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6" t="s">
        <v>318</v>
      </c>
      <c r="B8" s="18">
        <f>'Small Store Fixed Asset Balance'!B24+'Medium Store Fixed Asset Balanc'!B24+'Large Store Fixed Asset Balance'!B24</f>
        <v>155000</v>
      </c>
      <c r="C8" s="18">
        <f>'Small Store Fixed Asset Balance'!C24+'Medium Store Fixed Asset Balanc'!C24+'Large Store Fixed Asset Balance'!C24</f>
        <v>310000</v>
      </c>
      <c r="D8" s="18">
        <f>'Small Store Fixed Asset Balance'!D24+'Medium Store Fixed Asset Balanc'!D24+'Large Store Fixed Asset Balance'!D24</f>
        <v>465000</v>
      </c>
      <c r="E8" s="18">
        <f>'Small Store Fixed Asset Balance'!E24+'Medium Store Fixed Asset Balanc'!E24+'Large Store Fixed Asset Balance'!E24</f>
        <v>620000</v>
      </c>
      <c r="F8" s="18">
        <f>'Small Store Fixed Asset Balance'!F24+'Medium Store Fixed Asset Balanc'!F24+'Large Store Fixed Asset Balance'!F24</f>
        <v>775000</v>
      </c>
      <c r="G8" s="18">
        <f>'Small Store Fixed Asset Balance'!G24+'Medium Store Fixed Asset Balanc'!G24+'Large Store Fixed Asset Balance'!G24</f>
        <v>1190000</v>
      </c>
      <c r="H8" s="18">
        <f>'Small Store Fixed Asset Balance'!H24+'Medium Store Fixed Asset Balanc'!H24+'Large Store Fixed Asset Balance'!H24</f>
        <v>1345000</v>
      </c>
      <c r="I8" s="18">
        <f>'Small Store Fixed Asset Balance'!I24+'Medium Store Fixed Asset Balanc'!I24+'Large Store Fixed Asset Balance'!I24</f>
        <v>2160000</v>
      </c>
      <c r="J8" s="18">
        <f>'Small Store Fixed Asset Balance'!J24+'Medium Store Fixed Asset Balanc'!J24+'Large Store Fixed Asset Balance'!J24</f>
        <v>2315000</v>
      </c>
      <c r="K8" s="18">
        <f>'Small Store Fixed Asset Balance'!K24+'Medium Store Fixed Asset Balanc'!K24+'Large Store Fixed Asset Balance'!K24</f>
        <v>2730000</v>
      </c>
      <c r="L8" s="18">
        <f>'Small Store Fixed Asset Balance'!L24+'Medium Store Fixed Asset Balanc'!L24+'Large Store Fixed Asset Balance'!L24</f>
        <v>2885000</v>
      </c>
      <c r="M8" s="18">
        <f>'Small Store Fixed Asset Balance'!M24+'Medium Store Fixed Asset Balanc'!M24+'Large Store Fixed Asset Balance'!M24</f>
        <v>3700000</v>
      </c>
      <c r="N8" s="18">
        <f>'Small Store Fixed Asset Balance'!N24+'Medium Store Fixed Asset Balanc'!N24+'Large Store Fixed Asset Balance'!N24</f>
        <v>3785000</v>
      </c>
      <c r="O8" s="18">
        <f>'Small Store Fixed Asset Balance'!O24+'Medium Store Fixed Asset Balanc'!O24+'Large Store Fixed Asset Balance'!O24</f>
        <v>4130000</v>
      </c>
      <c r="P8" s="18">
        <f>'Small Store Fixed Asset Balance'!P24+'Medium Store Fixed Asset Balanc'!P24+'Large Store Fixed Asset Balance'!P24</f>
        <v>4190000</v>
      </c>
      <c r="Q8" s="18">
        <f>'Small Store Fixed Asset Balance'!Q24+'Medium Store Fixed Asset Balanc'!Q24+'Large Store Fixed Asset Balance'!Q24</f>
        <v>4910000</v>
      </c>
      <c r="R8" s="18">
        <f>'Small Store Fixed Asset Balance'!R24+'Medium Store Fixed Asset Balanc'!R24+'Large Store Fixed Asset Balance'!R24</f>
        <v>4910000</v>
      </c>
      <c r="S8" s="18">
        <f>'Small Store Fixed Asset Balance'!S24+'Medium Store Fixed Asset Balanc'!S24+'Large Store Fixed Asset Balance'!S24</f>
        <v>5170000</v>
      </c>
      <c r="T8" s="18">
        <f>'Small Store Fixed Asset Balance'!T24+'Medium Store Fixed Asset Balanc'!T24+'Large Store Fixed Asset Balance'!T24</f>
        <v>5170000</v>
      </c>
      <c r="U8" s="18">
        <f>'Small Store Fixed Asset Balance'!U24+'Medium Store Fixed Asset Balanc'!U24+'Large Store Fixed Asset Balance'!U24</f>
        <v>5780000</v>
      </c>
      <c r="V8" s="18">
        <f>'Small Store Fixed Asset Balance'!V24+'Medium Store Fixed Asset Balanc'!V24+'Large Store Fixed Asset Balance'!V24</f>
        <v>5690000</v>
      </c>
      <c r="W8" s="18">
        <f>'Small Store Fixed Asset Balance'!W24+'Medium Store Fixed Asset Balanc'!W24+'Large Store Fixed Asset Balance'!W24</f>
        <v>5680000</v>
      </c>
      <c r="X8" s="18">
        <f>'Small Store Fixed Asset Balance'!X24+'Medium Store Fixed Asset Balanc'!X24+'Large Store Fixed Asset Balance'!X24</f>
        <v>5410000</v>
      </c>
      <c r="Y8" s="18">
        <f>'Small Store Fixed Asset Balance'!Y24+'Medium Store Fixed Asset Balanc'!Y24+'Large Store Fixed Asset Balance'!Y24</f>
        <v>5780000</v>
      </c>
      <c r="Z8" s="18">
        <f>'Small Store Fixed Asset Balance'!Z24+'Medium Store Fixed Asset Balanc'!Z24+'Large Store Fixed Asset Balance'!Z24</f>
        <v>5690000</v>
      </c>
      <c r="AA8" s="18">
        <f>'Small Store Fixed Asset Balance'!AA24+'Medium Store Fixed Asset Balanc'!AA24+'Large Store Fixed Asset Balance'!AA24</f>
        <v>5680000</v>
      </c>
      <c r="AB8" s="18">
        <f>'Small Store Fixed Asset Balance'!AB24+'Medium Store Fixed Asset Balanc'!AB24+'Large Store Fixed Asset Balance'!AB24</f>
        <v>5410000</v>
      </c>
      <c r="AC8" s="18">
        <f>'Small Store Fixed Asset Balance'!AC24+'Medium Store Fixed Asset Balanc'!AC24+'Large Store Fixed Asset Balance'!AC24</f>
        <v>5780000</v>
      </c>
      <c r="AD8" s="18">
        <f>'Small Store Fixed Asset Balance'!AD24+'Medium Store Fixed Asset Balanc'!AD24+'Large Store Fixed Asset Balance'!AD24</f>
        <v>5690000</v>
      </c>
      <c r="AE8" s="18">
        <f>'Small Store Fixed Asset Balance'!AE24+'Medium Store Fixed Asset Balanc'!AE24+'Large Store Fixed Asset Balance'!AE24</f>
        <v>5680000</v>
      </c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6" t="s">
        <v>319</v>
      </c>
      <c r="B12" s="37">
        <f>'Small Store Depreciation'!B12+'Medium Store Depreciation'!B12+'Large Store Depreciation'!B12</f>
        <v>11369.04762</v>
      </c>
      <c r="C12" s="37">
        <f>'Small Store Depreciation'!C12+'Medium Store Depreciation'!C12+'Large Store Depreciation'!C12</f>
        <v>22738.09524</v>
      </c>
      <c r="D12" s="37">
        <f>'Small Store Depreciation'!D12+'Medium Store Depreciation'!D12+'Large Store Depreciation'!D12</f>
        <v>34107.14286</v>
      </c>
      <c r="E12" s="37">
        <f>'Small Store Depreciation'!E12+'Medium Store Depreciation'!E12+'Large Store Depreciation'!E12</f>
        <v>45476.19048</v>
      </c>
      <c r="F12" s="37">
        <f>'Small Store Depreciation'!F12+'Medium Store Depreciation'!F12+'Large Store Depreciation'!F12</f>
        <v>56845.2381</v>
      </c>
      <c r="G12" s="37">
        <f>'Small Store Depreciation'!G12+'Medium Store Depreciation'!G12+'Large Store Depreciation'!G12</f>
        <v>85285.71429</v>
      </c>
      <c r="H12" s="37">
        <f>'Small Store Depreciation'!H12+'Medium Store Depreciation'!H12+'Large Store Depreciation'!H12</f>
        <v>96654.7619</v>
      </c>
      <c r="I12" s="37">
        <f>'Small Store Depreciation'!I12+'Medium Store Depreciation'!I12+'Large Store Depreciation'!I12</f>
        <v>151738.0952</v>
      </c>
      <c r="J12" s="37">
        <f>'Small Store Depreciation'!J12+'Medium Store Depreciation'!J12+'Large Store Depreciation'!J12</f>
        <v>163107.1429</v>
      </c>
      <c r="K12" s="37">
        <f>'Small Store Depreciation'!K12+'Medium Store Depreciation'!K12+'Large Store Depreciation'!K12</f>
        <v>191547.619</v>
      </c>
      <c r="L12" s="37">
        <f>'Small Store Depreciation'!L12+'Medium Store Depreciation'!L12+'Large Store Depreciation'!L12</f>
        <v>202916.6667</v>
      </c>
      <c r="M12" s="37">
        <f>'Small Store Depreciation'!M12+'Medium Store Depreciation'!M12+'Large Store Depreciation'!M12</f>
        <v>258000</v>
      </c>
      <c r="N12" s="37">
        <f>'Small Store Depreciation'!N12+'Medium Store Depreciation'!N12+'Large Store Depreciation'!N12</f>
        <v>263535.7143</v>
      </c>
      <c r="O12" s="37">
        <f>'Small Store Depreciation'!O12+'Medium Store Depreciation'!O12+'Large Store Depreciation'!O12</f>
        <v>286142.8571</v>
      </c>
      <c r="P12" s="37">
        <f>'Small Store Depreciation'!P12+'Medium Store Depreciation'!P12+'Large Store Depreciation'!P12</f>
        <v>289892.8571</v>
      </c>
      <c r="Q12" s="37">
        <f>'Small Store Depreciation'!Q12+'Medium Store Depreciation'!Q12+'Large Store Depreciation'!Q12</f>
        <v>337357.1429</v>
      </c>
      <c r="R12" s="37">
        <f>'Small Store Depreciation'!R12+'Medium Store Depreciation'!R12+'Large Store Depreciation'!R12</f>
        <v>337357.1429</v>
      </c>
      <c r="S12" s="37">
        <f>'Small Store Depreciation'!S12+'Medium Store Depreciation'!S12+'Large Store Depreciation'!S12</f>
        <v>354428.5714</v>
      </c>
      <c r="T12" s="37">
        <f>'Small Store Depreciation'!T12+'Medium Store Depreciation'!T12+'Large Store Depreciation'!T12</f>
        <v>354428.5714</v>
      </c>
      <c r="U12" s="37">
        <f>'Small Store Depreciation'!U12+'Medium Store Depreciation'!U12+'Large Store Depreciation'!U12</f>
        <v>394571.4286</v>
      </c>
      <c r="V12" s="37">
        <f>'Small Store Depreciation'!V12+'Medium Store Depreciation'!V12+'Large Store Depreciation'!V12</f>
        <v>388571.4286</v>
      </c>
      <c r="W12" s="37">
        <f>'Small Store Depreciation'!W12+'Medium Store Depreciation'!W12+'Large Store Depreciation'!W12</f>
        <v>387428.5714</v>
      </c>
      <c r="X12" s="37">
        <f>'Small Store Depreciation'!X12+'Medium Store Depreciation'!X12+'Large Store Depreciation'!X12</f>
        <v>369428.5714</v>
      </c>
      <c r="Y12" s="37">
        <f>'Small Store Depreciation'!Y12+'Medium Store Depreciation'!Y12+'Large Store Depreciation'!Y12</f>
        <v>394571.4286</v>
      </c>
      <c r="Z12" s="37">
        <f>'Small Store Depreciation'!Z12+'Medium Store Depreciation'!Z12+'Large Store Depreciation'!Z12</f>
        <v>388571.4286</v>
      </c>
      <c r="AA12" s="37">
        <f>'Small Store Depreciation'!AA12+'Medium Store Depreciation'!AA12+'Large Store Depreciation'!AA12</f>
        <v>387428.5714</v>
      </c>
      <c r="AB12" s="37">
        <f>'Small Store Depreciation'!AB12+'Medium Store Depreciation'!AB12+'Large Store Depreciation'!AB12</f>
        <v>369428.5714</v>
      </c>
      <c r="AC12" s="37">
        <f>'Small Store Depreciation'!AC12+'Medium Store Depreciation'!AC12+'Large Store Depreciation'!AC12</f>
        <v>394571.4286</v>
      </c>
      <c r="AD12" s="37">
        <f>'Small Store Depreciation'!AD12+'Medium Store Depreciation'!AD12+'Large Store Depreciation'!AD12</f>
        <v>388571.4286</v>
      </c>
      <c r="AE12" s="37">
        <f>'Small Store Depreciation'!AE12+'Medium Store Depreciation'!AE12+'Large Store Depreciation'!AE12</f>
        <v>387428.5714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6" t="s">
        <v>320</v>
      </c>
      <c r="B16" s="37">
        <f>'Small Store Depreciation'!B24+'Large Store Depreciation'!B24+'Medium Store Depreciation'!B24</f>
        <v>11369.04762</v>
      </c>
      <c r="C16" s="37">
        <f>'Small Store Depreciation'!C24+'Large Store Depreciation'!C24+'Medium Store Depreciation'!C24</f>
        <v>34107.14286</v>
      </c>
      <c r="D16" s="37">
        <f>'Small Store Depreciation'!D24+'Large Store Depreciation'!D24+'Medium Store Depreciation'!D24</f>
        <v>68214.28571</v>
      </c>
      <c r="E16" s="37">
        <f>'Small Store Depreciation'!E24+'Large Store Depreciation'!E24+'Medium Store Depreciation'!E24</f>
        <v>113690.4762</v>
      </c>
      <c r="F16" s="37">
        <f>'Small Store Depreciation'!F24+'Large Store Depreciation'!F24+'Medium Store Depreciation'!F24</f>
        <v>170535.7143</v>
      </c>
      <c r="G16" s="37">
        <f>'Small Store Depreciation'!G24+'Large Store Depreciation'!G24+'Medium Store Depreciation'!G24</f>
        <v>255821.4286</v>
      </c>
      <c r="H16" s="37">
        <f>'Small Store Depreciation'!H24+'Large Store Depreciation'!H24+'Medium Store Depreciation'!H24</f>
        <v>352476.1905</v>
      </c>
      <c r="I16" s="37">
        <f>'Small Store Depreciation'!I24+'Large Store Depreciation'!I24+'Medium Store Depreciation'!I24</f>
        <v>504214.2857</v>
      </c>
      <c r="J16" s="37">
        <f>'Small Store Depreciation'!J24+'Large Store Depreciation'!J24+'Medium Store Depreciation'!J24</f>
        <v>667321.4286</v>
      </c>
      <c r="K16" s="37">
        <f>'Small Store Depreciation'!K24+'Large Store Depreciation'!K24+'Medium Store Depreciation'!K24</f>
        <v>858869.0476</v>
      </c>
      <c r="L16" s="37">
        <f>'Small Store Depreciation'!L24+'Large Store Depreciation'!L24+'Medium Store Depreciation'!L24</f>
        <v>1061785.714</v>
      </c>
      <c r="M16" s="37">
        <f>'Small Store Depreciation'!M24+'Large Store Depreciation'!M24+'Medium Store Depreciation'!M24</f>
        <v>1319785.714</v>
      </c>
      <c r="N16" s="37">
        <f>'Small Store Depreciation'!N24+'Large Store Depreciation'!N24+'Medium Store Depreciation'!N24</f>
        <v>1513321.429</v>
      </c>
      <c r="O16" s="37">
        <f>'Small Store Depreciation'!O24+'Large Store Depreciation'!O24+'Medium Store Depreciation'!O24</f>
        <v>1729464.286</v>
      </c>
      <c r="P16" s="37">
        <f>'Small Store Depreciation'!P24+'Large Store Depreciation'!P24+'Medium Store Depreciation'!P24</f>
        <v>1924357.143</v>
      </c>
      <c r="Q16" s="37">
        <f>'Small Store Depreciation'!Q24+'Large Store Depreciation'!Q24+'Medium Store Depreciation'!Q24</f>
        <v>2166714.286</v>
      </c>
      <c r="R16" s="37">
        <f>'Small Store Depreciation'!R24+'Large Store Depreciation'!R24+'Medium Store Depreciation'!R24</f>
        <v>2349071.429</v>
      </c>
      <c r="S16" s="37">
        <f>'Small Store Depreciation'!S24+'Large Store Depreciation'!S24+'Medium Store Depreciation'!S24</f>
        <v>2548500</v>
      </c>
      <c r="T16" s="37">
        <f>'Small Store Depreciation'!T24+'Large Store Depreciation'!T24+'Medium Store Depreciation'!T24</f>
        <v>2747928.571</v>
      </c>
      <c r="U16" s="37">
        <f>'Small Store Depreciation'!U24+'Large Store Depreciation'!U24+'Medium Store Depreciation'!U24</f>
        <v>2937500</v>
      </c>
      <c r="V16" s="37">
        <f>'Small Store Depreciation'!V24+'Large Store Depreciation'!V24+'Medium Store Depreciation'!V24</f>
        <v>3081071.429</v>
      </c>
      <c r="W16" s="37">
        <f>'Small Store Depreciation'!W24+'Large Store Depreciation'!W24+'Medium Store Depreciation'!W24</f>
        <v>3043500</v>
      </c>
      <c r="X16" s="37">
        <f>'Small Store Depreciation'!X24+'Large Store Depreciation'!X24+'Medium Store Depreciation'!X24</f>
        <v>2987928.571</v>
      </c>
      <c r="Y16" s="37">
        <f>'Small Store Depreciation'!Y24+'Large Store Depreciation'!Y24+'Medium Store Depreciation'!Y24</f>
        <v>2937500</v>
      </c>
      <c r="Z16" s="37">
        <f>'Small Store Depreciation'!Z24+'Large Store Depreciation'!Z24+'Medium Store Depreciation'!Z24</f>
        <v>3081071.429</v>
      </c>
      <c r="AA16" s="37">
        <f>'Small Store Depreciation'!AA24+'Large Store Depreciation'!AA24+'Medium Store Depreciation'!AA24</f>
        <v>3043500</v>
      </c>
      <c r="AB16" s="37">
        <f>'Small Store Depreciation'!AB24+'Large Store Depreciation'!AB24+'Medium Store Depreciation'!AB24</f>
        <v>2987928.571</v>
      </c>
      <c r="AC16" s="37">
        <f>'Small Store Depreciation'!AC24+'Large Store Depreciation'!AC24+'Medium Store Depreciation'!AC24</f>
        <v>2937500</v>
      </c>
      <c r="AD16" s="37">
        <f>'Small Store Depreciation'!AD24+'Large Store Depreciation'!AD24+'Medium Store Depreciation'!AD24</f>
        <v>3081071.429</v>
      </c>
      <c r="AE16" s="37">
        <f>'Small Store Depreciation'!AE24+'Large Store Depreciation'!AE24+'Medium Store Depreciation'!AE24</f>
        <v>3043500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6" t="s">
        <v>321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'calc-1'!A15</f>
        <v>Purses</v>
      </c>
      <c r="B3" s="18">
        <f>'calc-1'!B15*Assumptions!$B$2</f>
        <v>240000</v>
      </c>
      <c r="C3" s="18">
        <f>'calc-1'!C15*Assumptions!$B$2</f>
        <v>480000</v>
      </c>
      <c r="D3" s="18">
        <f>'calc-1'!D15*Assumptions!$B$2</f>
        <v>720000</v>
      </c>
      <c r="E3" s="18">
        <f>'calc-1'!E15*Assumptions!$B$2</f>
        <v>960000</v>
      </c>
      <c r="F3" s="18">
        <f>'calc-1'!F15*Assumptions!$B$2</f>
        <v>1200000</v>
      </c>
      <c r="G3" s="18">
        <f>'calc-1'!G15*Assumptions!$B$2</f>
        <v>1440000</v>
      </c>
      <c r="H3" s="18">
        <f>'calc-1'!H15*Assumptions!$B$2</f>
        <v>1680000</v>
      </c>
      <c r="I3" s="18">
        <f>'calc-1'!I15*Assumptions!$B$2</f>
        <v>1920000</v>
      </c>
      <c r="J3" s="18">
        <f>'calc-1'!J15*Assumptions!$B$2</f>
        <v>2160000</v>
      </c>
      <c r="K3" s="18">
        <f>'calc-1'!K15*Assumptions!$B$2</f>
        <v>2400000</v>
      </c>
      <c r="L3" s="18">
        <f>'calc-1'!L15*Assumptions!$B$2</f>
        <v>2640000</v>
      </c>
      <c r="M3" s="18">
        <f>'calc-1'!M15*Assumptions!$B$2</f>
        <v>2880000</v>
      </c>
      <c r="N3" s="18">
        <f>'calc-1'!N15*Assumptions!$B$2</f>
        <v>3120000</v>
      </c>
      <c r="O3" s="18">
        <f>'calc-1'!O15*Assumptions!$B$2</f>
        <v>3360000</v>
      </c>
      <c r="P3" s="18">
        <f>'calc-1'!P15*Assumptions!$B$2</f>
        <v>3600000</v>
      </c>
      <c r="Q3" s="18">
        <f>'calc-1'!Q15*Assumptions!$B$2</f>
        <v>3840000</v>
      </c>
      <c r="R3" s="18">
        <f>'calc-1'!R15*Assumptions!$B$2</f>
        <v>4080000</v>
      </c>
      <c r="S3" s="18">
        <f>'calc-1'!S15*Assumptions!$B$2</f>
        <v>4320000</v>
      </c>
      <c r="T3" s="18">
        <f>'calc-1'!T15*Assumptions!$B$2</f>
        <v>4560000</v>
      </c>
      <c r="U3" s="18">
        <f>'calc-1'!U15*Assumptions!$B$2</f>
        <v>4800000</v>
      </c>
      <c r="V3" s="18">
        <f>'calc-1'!V15*Assumptions!$B$2</f>
        <v>5040000</v>
      </c>
      <c r="W3" s="18">
        <f>'calc-1'!W15*Assumptions!$B$2</f>
        <v>5280000</v>
      </c>
      <c r="X3" s="18">
        <f>'calc-1'!X15*Assumptions!$B$2</f>
        <v>5520000</v>
      </c>
      <c r="Y3" s="18">
        <f>'calc-1'!Y15*Assumptions!$B$2</f>
        <v>5760000</v>
      </c>
      <c r="Z3" s="18">
        <f>'calc-1'!Z15*Assumptions!$B$2</f>
        <v>6000000</v>
      </c>
      <c r="AA3" s="18">
        <f>'calc-1'!AA15*Assumptions!$B$2</f>
        <v>6240000</v>
      </c>
      <c r="AB3" s="18">
        <f>'calc-1'!AB15*Assumptions!$B$2</f>
        <v>6480000</v>
      </c>
      <c r="AC3" s="18">
        <f>'calc-1'!AC15*Assumptions!$B$2</f>
        <v>6720000</v>
      </c>
      <c r="AD3" s="18">
        <f>'calc-1'!AD15*Assumptions!$B$2</f>
        <v>6960000</v>
      </c>
      <c r="AE3" s="18">
        <f>'calc-1'!AE15*Assumptions!$B$2</f>
        <v>7200000</v>
      </c>
    </row>
    <row r="4">
      <c r="A4" s="4" t="str">
        <f>'calc-1'!A16</f>
        <v>Mini Bags</v>
      </c>
      <c r="B4" s="18">
        <f>'calc-1'!B16*Assumptions!$B$3</f>
        <v>60000</v>
      </c>
      <c r="C4" s="18">
        <f>'calc-1'!C16*Assumptions!$B$3</f>
        <v>120000</v>
      </c>
      <c r="D4" s="18">
        <f>'calc-1'!D16*Assumptions!$B$3</f>
        <v>180000</v>
      </c>
      <c r="E4" s="18">
        <f>'calc-1'!E16*Assumptions!$B$3</f>
        <v>240000</v>
      </c>
      <c r="F4" s="18">
        <f>'calc-1'!F16*Assumptions!$B$3</f>
        <v>300000</v>
      </c>
      <c r="G4" s="18">
        <f>'calc-1'!G16*Assumptions!$B$3</f>
        <v>360000</v>
      </c>
      <c r="H4" s="18">
        <f>'calc-1'!H16*Assumptions!$B$3</f>
        <v>420000</v>
      </c>
      <c r="I4" s="18">
        <f>'calc-1'!I16*Assumptions!$B$3</f>
        <v>480000</v>
      </c>
      <c r="J4" s="18">
        <f>'calc-1'!J16*Assumptions!$B$3</f>
        <v>540000</v>
      </c>
      <c r="K4" s="18">
        <f>'calc-1'!K16*Assumptions!$B$3</f>
        <v>600000</v>
      </c>
      <c r="L4" s="18">
        <f>'calc-1'!L16*Assumptions!$B$3</f>
        <v>660000</v>
      </c>
      <c r="M4" s="18">
        <f>'calc-1'!M16*Assumptions!$B$3</f>
        <v>720000</v>
      </c>
      <c r="N4" s="18">
        <f>'calc-1'!N16*Assumptions!$B$3</f>
        <v>780000</v>
      </c>
      <c r="O4" s="18">
        <f>'calc-1'!O16*Assumptions!$B$3</f>
        <v>840000</v>
      </c>
      <c r="P4" s="18">
        <f>'calc-1'!P16*Assumptions!$B$3</f>
        <v>900000</v>
      </c>
      <c r="Q4" s="18">
        <f>'calc-1'!Q16*Assumptions!$B$3</f>
        <v>960000</v>
      </c>
      <c r="R4" s="18">
        <f>'calc-1'!R16*Assumptions!$B$3</f>
        <v>1020000</v>
      </c>
      <c r="S4" s="18">
        <f>'calc-1'!S16*Assumptions!$B$3</f>
        <v>1080000</v>
      </c>
      <c r="T4" s="18">
        <f>'calc-1'!T16*Assumptions!$B$3</f>
        <v>1140000</v>
      </c>
      <c r="U4" s="18">
        <f>'calc-1'!U16*Assumptions!$B$3</f>
        <v>1200000</v>
      </c>
      <c r="V4" s="18">
        <f>'calc-1'!V16*Assumptions!$B$3</f>
        <v>1260000</v>
      </c>
      <c r="W4" s="18">
        <f>'calc-1'!W16*Assumptions!$B$3</f>
        <v>1320000</v>
      </c>
      <c r="X4" s="18">
        <f>'calc-1'!X16*Assumptions!$B$3</f>
        <v>1380000</v>
      </c>
      <c r="Y4" s="18">
        <f>'calc-1'!Y16*Assumptions!$B$3</f>
        <v>1440000</v>
      </c>
      <c r="Z4" s="18">
        <f>'calc-1'!Z16*Assumptions!$B$3</f>
        <v>1500000</v>
      </c>
      <c r="AA4" s="18">
        <f>'calc-1'!AA16*Assumptions!$B$3</f>
        <v>1560000</v>
      </c>
      <c r="AB4" s="18">
        <f>'calc-1'!AB16*Assumptions!$B$3</f>
        <v>1620000</v>
      </c>
      <c r="AC4" s="18">
        <f>'calc-1'!AC16*Assumptions!$B$3</f>
        <v>1680000</v>
      </c>
      <c r="AD4" s="18">
        <f>'calc-1'!AD16*Assumptions!$B$3</f>
        <v>1740000</v>
      </c>
      <c r="AE4" s="18">
        <f>'calc-1'!AE16*Assumptions!$B$3</f>
        <v>1800000</v>
      </c>
    </row>
    <row r="5">
      <c r="A5" s="4" t="str">
        <f>'calc-1'!A17</f>
        <v>Duffel Bags</v>
      </c>
      <c r="B5" s="18">
        <f>'calc-1'!B17*Assumptions!$B$4</f>
        <v>170000</v>
      </c>
      <c r="C5" s="18">
        <f>'calc-1'!C17*Assumptions!$B$4</f>
        <v>340000</v>
      </c>
      <c r="D5" s="18">
        <f>'calc-1'!D17*Assumptions!$B$4</f>
        <v>510000</v>
      </c>
      <c r="E5" s="18">
        <f>'calc-1'!E17*Assumptions!$B$4</f>
        <v>680000</v>
      </c>
      <c r="F5" s="18">
        <f>'calc-1'!F17*Assumptions!$B$4</f>
        <v>850000</v>
      </c>
      <c r="G5" s="18">
        <f>'calc-1'!G17*Assumptions!$B$4</f>
        <v>1020000</v>
      </c>
      <c r="H5" s="18">
        <f>'calc-1'!H17*Assumptions!$B$4</f>
        <v>1190000</v>
      </c>
      <c r="I5" s="18">
        <f>'calc-1'!I17*Assumptions!$B$4</f>
        <v>1360000</v>
      </c>
      <c r="J5" s="18">
        <f>'calc-1'!J17*Assumptions!$B$4</f>
        <v>1530000</v>
      </c>
      <c r="K5" s="18">
        <f>'calc-1'!K17*Assumptions!$B$4</f>
        <v>1700000</v>
      </c>
      <c r="L5" s="18">
        <f>'calc-1'!L17*Assumptions!$B$4</f>
        <v>1870000</v>
      </c>
      <c r="M5" s="18">
        <f>'calc-1'!M17*Assumptions!$B$4</f>
        <v>2040000</v>
      </c>
      <c r="N5" s="18">
        <f>'calc-1'!N17*Assumptions!$B$4</f>
        <v>2210000</v>
      </c>
      <c r="O5" s="18">
        <f>'calc-1'!O17*Assumptions!$B$4</f>
        <v>2380000</v>
      </c>
      <c r="P5" s="18">
        <f>'calc-1'!P17*Assumptions!$B$4</f>
        <v>2550000</v>
      </c>
      <c r="Q5" s="18">
        <f>'calc-1'!Q17*Assumptions!$B$4</f>
        <v>2720000</v>
      </c>
      <c r="R5" s="18">
        <f>'calc-1'!R17*Assumptions!$B$4</f>
        <v>2890000</v>
      </c>
      <c r="S5" s="18">
        <f>'calc-1'!S17*Assumptions!$B$4</f>
        <v>3060000</v>
      </c>
      <c r="T5" s="18">
        <f>'calc-1'!T17*Assumptions!$B$4</f>
        <v>3230000</v>
      </c>
      <c r="U5" s="18">
        <f>'calc-1'!U17*Assumptions!$B$4</f>
        <v>3400000</v>
      </c>
      <c r="V5" s="18">
        <f>'calc-1'!V17*Assumptions!$B$4</f>
        <v>3570000</v>
      </c>
      <c r="W5" s="18">
        <f>'calc-1'!W17*Assumptions!$B$4</f>
        <v>3740000</v>
      </c>
      <c r="X5" s="18">
        <f>'calc-1'!X17*Assumptions!$B$4</f>
        <v>3910000</v>
      </c>
      <c r="Y5" s="18">
        <f>'calc-1'!Y17*Assumptions!$B$4</f>
        <v>4080000</v>
      </c>
      <c r="Z5" s="18">
        <f>'calc-1'!Z17*Assumptions!$B$4</f>
        <v>4250000</v>
      </c>
      <c r="AA5" s="18">
        <f>'calc-1'!AA17*Assumptions!$B$4</f>
        <v>4420000</v>
      </c>
      <c r="AB5" s="18">
        <f>'calc-1'!AB17*Assumptions!$B$4</f>
        <v>4590000</v>
      </c>
      <c r="AC5" s="18">
        <f>'calc-1'!AC17*Assumptions!$B$4</f>
        <v>4760000</v>
      </c>
      <c r="AD5" s="18">
        <f>'calc-1'!AD17*Assumptions!$B$4</f>
        <v>4930000</v>
      </c>
      <c r="AE5" s="18">
        <f>'calc-1'!AE17*Assumptions!$B$4</f>
        <v>5100000</v>
      </c>
    </row>
    <row r="6">
      <c r="A6" s="6" t="s">
        <v>307</v>
      </c>
      <c r="B6" s="18">
        <f t="shared" ref="B6:AE6" si="1">sum(B3:B5)</f>
        <v>470000</v>
      </c>
      <c r="C6" s="18">
        <f t="shared" si="1"/>
        <v>940000</v>
      </c>
      <c r="D6" s="18">
        <f t="shared" si="1"/>
        <v>1410000</v>
      </c>
      <c r="E6" s="18">
        <f t="shared" si="1"/>
        <v>1880000</v>
      </c>
      <c r="F6" s="18">
        <f t="shared" si="1"/>
        <v>2350000</v>
      </c>
      <c r="G6" s="18">
        <f t="shared" si="1"/>
        <v>2820000</v>
      </c>
      <c r="H6" s="18">
        <f t="shared" si="1"/>
        <v>3290000</v>
      </c>
      <c r="I6" s="18">
        <f t="shared" si="1"/>
        <v>3760000</v>
      </c>
      <c r="J6" s="18">
        <f t="shared" si="1"/>
        <v>4230000</v>
      </c>
      <c r="K6" s="18">
        <f t="shared" si="1"/>
        <v>4700000</v>
      </c>
      <c r="L6" s="18">
        <f t="shared" si="1"/>
        <v>5170000</v>
      </c>
      <c r="M6" s="18">
        <f t="shared" si="1"/>
        <v>5640000</v>
      </c>
      <c r="N6" s="18">
        <f t="shared" si="1"/>
        <v>6110000</v>
      </c>
      <c r="O6" s="18">
        <f t="shared" si="1"/>
        <v>6580000</v>
      </c>
      <c r="P6" s="18">
        <f t="shared" si="1"/>
        <v>7050000</v>
      </c>
      <c r="Q6" s="18">
        <f t="shared" si="1"/>
        <v>7520000</v>
      </c>
      <c r="R6" s="18">
        <f t="shared" si="1"/>
        <v>7990000</v>
      </c>
      <c r="S6" s="18">
        <f t="shared" si="1"/>
        <v>8460000</v>
      </c>
      <c r="T6" s="18">
        <f t="shared" si="1"/>
        <v>8930000</v>
      </c>
      <c r="U6" s="18">
        <f t="shared" si="1"/>
        <v>9400000</v>
      </c>
      <c r="V6" s="18">
        <f t="shared" si="1"/>
        <v>9870000</v>
      </c>
      <c r="W6" s="18">
        <f t="shared" si="1"/>
        <v>10340000</v>
      </c>
      <c r="X6" s="18">
        <f t="shared" si="1"/>
        <v>10810000</v>
      </c>
      <c r="Y6" s="18">
        <f t="shared" si="1"/>
        <v>11280000</v>
      </c>
      <c r="Z6" s="18">
        <f t="shared" si="1"/>
        <v>11750000</v>
      </c>
      <c r="AA6" s="18">
        <f t="shared" si="1"/>
        <v>12220000</v>
      </c>
      <c r="AB6" s="18">
        <f t="shared" si="1"/>
        <v>12690000</v>
      </c>
      <c r="AC6" s="18">
        <f t="shared" si="1"/>
        <v>13160000</v>
      </c>
      <c r="AD6" s="18">
        <f t="shared" si="1"/>
        <v>13630000</v>
      </c>
      <c r="AE6" s="18">
        <f t="shared" si="1"/>
        <v>14100000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24" t="s">
        <v>322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2">A3</f>
        <v>Purses</v>
      </c>
      <c r="B9" s="18">
        <f>B3*Assumptions!$C$2</f>
        <v>96000</v>
      </c>
      <c r="C9" s="18">
        <f>C3*Assumptions!$C$2</f>
        <v>192000</v>
      </c>
      <c r="D9" s="18">
        <f>D3*Assumptions!$C$2</f>
        <v>288000</v>
      </c>
      <c r="E9" s="18">
        <f>E3*Assumptions!$C$2</f>
        <v>384000</v>
      </c>
      <c r="F9" s="18">
        <f>F3*Assumptions!$C$2</f>
        <v>480000</v>
      </c>
      <c r="G9" s="18">
        <f>G3*Assumptions!$C$2</f>
        <v>576000</v>
      </c>
      <c r="H9" s="18">
        <f>H3*Assumptions!$C$2</f>
        <v>672000</v>
      </c>
      <c r="I9" s="18">
        <f>I3*Assumptions!$C$2</f>
        <v>768000</v>
      </c>
      <c r="J9" s="18">
        <f>J3*Assumptions!$C$2</f>
        <v>864000</v>
      </c>
      <c r="K9" s="18">
        <f>K3*Assumptions!$C$2</f>
        <v>960000</v>
      </c>
      <c r="L9" s="18">
        <f>L3*Assumptions!$C$2</f>
        <v>1056000</v>
      </c>
      <c r="M9" s="18">
        <f>M3*Assumptions!$C$2</f>
        <v>1152000</v>
      </c>
      <c r="N9" s="18">
        <f>N3*Assumptions!$C$2</f>
        <v>1248000</v>
      </c>
      <c r="O9" s="18">
        <f>O3*Assumptions!$C$2</f>
        <v>1344000</v>
      </c>
      <c r="P9" s="18">
        <f>P3*Assumptions!$C$2</f>
        <v>1440000</v>
      </c>
      <c r="Q9" s="18">
        <f>Q3*Assumptions!$C$2</f>
        <v>1536000</v>
      </c>
      <c r="R9" s="18">
        <f>R3*Assumptions!$C$2</f>
        <v>1632000</v>
      </c>
      <c r="S9" s="18">
        <f>S3*Assumptions!$C$2</f>
        <v>1728000</v>
      </c>
      <c r="T9" s="18">
        <f>T3*Assumptions!$C$2</f>
        <v>1824000</v>
      </c>
      <c r="U9" s="18">
        <f>U3*Assumptions!$C$2</f>
        <v>1920000</v>
      </c>
      <c r="V9" s="18">
        <f>V3*Assumptions!$C$2</f>
        <v>2016000</v>
      </c>
      <c r="W9" s="18">
        <f>W3*Assumptions!$C$2</f>
        <v>2112000</v>
      </c>
      <c r="X9" s="18">
        <f>X3*Assumptions!$C$2</f>
        <v>2208000</v>
      </c>
      <c r="Y9" s="18">
        <f>Y3*Assumptions!$C$2</f>
        <v>2304000</v>
      </c>
      <c r="Z9" s="18">
        <f>Z3*Assumptions!$C$2</f>
        <v>2400000</v>
      </c>
      <c r="AA9" s="18">
        <f>AA3*Assumptions!$C$2</f>
        <v>2496000</v>
      </c>
      <c r="AB9" s="18">
        <f>AB3*Assumptions!$C$2</f>
        <v>2592000</v>
      </c>
      <c r="AC9" s="18">
        <f>AC3*Assumptions!$C$2</f>
        <v>2688000</v>
      </c>
      <c r="AD9" s="18">
        <f>AD3*Assumptions!$C$2</f>
        <v>2784000</v>
      </c>
      <c r="AE9" s="18">
        <f>AE3*Assumptions!$C$2</f>
        <v>2880000</v>
      </c>
    </row>
    <row r="10">
      <c r="A10" s="4" t="str">
        <f t="shared" si="2"/>
        <v>Mini Bags</v>
      </c>
      <c r="B10" s="18">
        <f>B4*Assumptions!$C$3</f>
        <v>27000</v>
      </c>
      <c r="C10" s="18">
        <f>C4*Assumptions!$C$3</f>
        <v>54000</v>
      </c>
      <c r="D10" s="18">
        <f>D4*Assumptions!$C$3</f>
        <v>81000</v>
      </c>
      <c r="E10" s="18">
        <f>E4*Assumptions!$C$3</f>
        <v>108000</v>
      </c>
      <c r="F10" s="18">
        <f>F4*Assumptions!$C$3</f>
        <v>135000</v>
      </c>
      <c r="G10" s="18">
        <f>G4*Assumptions!$C$3</f>
        <v>162000</v>
      </c>
      <c r="H10" s="18">
        <f>H4*Assumptions!$C$3</f>
        <v>189000</v>
      </c>
      <c r="I10" s="18">
        <f>I4*Assumptions!$C$3</f>
        <v>216000</v>
      </c>
      <c r="J10" s="18">
        <f>J4*Assumptions!$C$3</f>
        <v>243000</v>
      </c>
      <c r="K10" s="18">
        <f>K4*Assumptions!$C$3</f>
        <v>270000</v>
      </c>
      <c r="L10" s="18">
        <f>L4*Assumptions!$C$3</f>
        <v>297000</v>
      </c>
      <c r="M10" s="18">
        <f>M4*Assumptions!$C$3</f>
        <v>324000</v>
      </c>
      <c r="N10" s="18">
        <f>N4*Assumptions!$C$3</f>
        <v>351000</v>
      </c>
      <c r="O10" s="18">
        <f>O4*Assumptions!$C$3</f>
        <v>378000</v>
      </c>
      <c r="P10" s="18">
        <f>P4*Assumptions!$C$3</f>
        <v>405000</v>
      </c>
      <c r="Q10" s="18">
        <f>Q4*Assumptions!$C$3</f>
        <v>432000</v>
      </c>
      <c r="R10" s="18">
        <f>R4*Assumptions!$C$3</f>
        <v>459000</v>
      </c>
      <c r="S10" s="18">
        <f>S4*Assumptions!$C$3</f>
        <v>486000</v>
      </c>
      <c r="T10" s="18">
        <f>T4*Assumptions!$C$3</f>
        <v>513000</v>
      </c>
      <c r="U10" s="18">
        <f>U4*Assumptions!$C$3</f>
        <v>540000</v>
      </c>
      <c r="V10" s="18">
        <f>V4*Assumptions!$C$3</f>
        <v>567000</v>
      </c>
      <c r="W10" s="18">
        <f>W4*Assumptions!$C$3</f>
        <v>594000</v>
      </c>
      <c r="X10" s="18">
        <f>X4*Assumptions!$C$3</f>
        <v>621000</v>
      </c>
      <c r="Y10" s="18">
        <f>Y4*Assumptions!$C$3</f>
        <v>648000</v>
      </c>
      <c r="Z10" s="18">
        <f>Z4*Assumptions!$C$3</f>
        <v>675000</v>
      </c>
      <c r="AA10" s="18">
        <f>AA4*Assumptions!$C$3</f>
        <v>702000</v>
      </c>
      <c r="AB10" s="18">
        <f>AB4*Assumptions!$C$3</f>
        <v>729000</v>
      </c>
      <c r="AC10" s="18">
        <f>AC4*Assumptions!$C$3</f>
        <v>756000</v>
      </c>
      <c r="AD10" s="18">
        <f>AD4*Assumptions!$C$3</f>
        <v>783000</v>
      </c>
      <c r="AE10" s="18">
        <f>AE4*Assumptions!$C$3</f>
        <v>810000</v>
      </c>
    </row>
    <row r="11">
      <c r="A11" s="4" t="str">
        <f t="shared" si="2"/>
        <v>Duffel Bags</v>
      </c>
      <c r="B11" s="18">
        <f>B5*Assumptions!$C$4</f>
        <v>85000</v>
      </c>
      <c r="C11" s="18">
        <f>C5*Assumptions!$C$4</f>
        <v>170000</v>
      </c>
      <c r="D11" s="18">
        <f>D5*Assumptions!$C$4</f>
        <v>255000</v>
      </c>
      <c r="E11" s="18">
        <f>E5*Assumptions!$C$4</f>
        <v>340000</v>
      </c>
      <c r="F11" s="18">
        <f>F5*Assumptions!$C$4</f>
        <v>425000</v>
      </c>
      <c r="G11" s="18">
        <f>G5*Assumptions!$C$4</f>
        <v>510000</v>
      </c>
      <c r="H11" s="18">
        <f>H5*Assumptions!$C$4</f>
        <v>595000</v>
      </c>
      <c r="I11" s="18">
        <f>I5*Assumptions!$C$4</f>
        <v>680000</v>
      </c>
      <c r="J11" s="18">
        <f>J5*Assumptions!$C$4</f>
        <v>765000</v>
      </c>
      <c r="K11" s="18">
        <f>K5*Assumptions!$C$4</f>
        <v>850000</v>
      </c>
      <c r="L11" s="18">
        <f>L5*Assumptions!$C$4</f>
        <v>935000</v>
      </c>
      <c r="M11" s="18">
        <f>M5*Assumptions!$C$4</f>
        <v>1020000</v>
      </c>
      <c r="N11" s="18">
        <f>N5*Assumptions!$C$4</f>
        <v>1105000</v>
      </c>
      <c r="O11" s="18">
        <f>O5*Assumptions!$C$4</f>
        <v>1190000</v>
      </c>
      <c r="P11" s="18">
        <f>P5*Assumptions!$C$4</f>
        <v>1275000</v>
      </c>
      <c r="Q11" s="18">
        <f>Q5*Assumptions!$C$4</f>
        <v>1360000</v>
      </c>
      <c r="R11" s="18">
        <f>R5*Assumptions!$C$4</f>
        <v>1445000</v>
      </c>
      <c r="S11" s="18">
        <f>S5*Assumptions!$C$4</f>
        <v>1530000</v>
      </c>
      <c r="T11" s="18">
        <f>T5*Assumptions!$C$4</f>
        <v>1615000</v>
      </c>
      <c r="U11" s="18">
        <f>U5*Assumptions!$C$4</f>
        <v>1700000</v>
      </c>
      <c r="V11" s="18">
        <f>V5*Assumptions!$C$4</f>
        <v>1785000</v>
      </c>
      <c r="W11" s="18">
        <f>W5*Assumptions!$C$4</f>
        <v>1870000</v>
      </c>
      <c r="X11" s="18">
        <f>X5*Assumptions!$C$4</f>
        <v>1955000</v>
      </c>
      <c r="Y11" s="18">
        <f>Y5*Assumptions!$C$4</f>
        <v>2040000</v>
      </c>
      <c r="Z11" s="18">
        <f>Z5*Assumptions!$C$4</f>
        <v>2125000</v>
      </c>
      <c r="AA11" s="18">
        <f>AA5*Assumptions!$C$4</f>
        <v>2210000</v>
      </c>
      <c r="AB11" s="18">
        <f>AB5*Assumptions!$C$4</f>
        <v>2295000</v>
      </c>
      <c r="AC11" s="18">
        <f>AC5*Assumptions!$C$4</f>
        <v>2380000</v>
      </c>
      <c r="AD11" s="18">
        <f>AD5*Assumptions!$C$4</f>
        <v>2465000</v>
      </c>
      <c r="AE11" s="18">
        <f>AE5*Assumptions!$C$4</f>
        <v>2550000</v>
      </c>
    </row>
    <row r="12">
      <c r="A12" s="4" t="str">
        <f t="shared" si="2"/>
        <v>Total</v>
      </c>
      <c r="B12" s="18">
        <f t="shared" ref="B12:AE12" si="3">sum(B9:B11)</f>
        <v>208000</v>
      </c>
      <c r="C12" s="18">
        <f t="shared" si="3"/>
        <v>416000</v>
      </c>
      <c r="D12" s="18">
        <f t="shared" si="3"/>
        <v>624000</v>
      </c>
      <c r="E12" s="18">
        <f t="shared" si="3"/>
        <v>832000</v>
      </c>
      <c r="F12" s="18">
        <f t="shared" si="3"/>
        <v>1040000</v>
      </c>
      <c r="G12" s="18">
        <f t="shared" si="3"/>
        <v>1248000</v>
      </c>
      <c r="H12" s="18">
        <f t="shared" si="3"/>
        <v>1456000</v>
      </c>
      <c r="I12" s="18">
        <f t="shared" si="3"/>
        <v>1664000</v>
      </c>
      <c r="J12" s="18">
        <f t="shared" si="3"/>
        <v>1872000</v>
      </c>
      <c r="K12" s="18">
        <f t="shared" si="3"/>
        <v>2080000</v>
      </c>
      <c r="L12" s="18">
        <f t="shared" si="3"/>
        <v>2288000</v>
      </c>
      <c r="M12" s="18">
        <f t="shared" si="3"/>
        <v>2496000</v>
      </c>
      <c r="N12" s="18">
        <f t="shared" si="3"/>
        <v>2704000</v>
      </c>
      <c r="O12" s="18">
        <f t="shared" si="3"/>
        <v>2912000</v>
      </c>
      <c r="P12" s="18">
        <f t="shared" si="3"/>
        <v>3120000</v>
      </c>
      <c r="Q12" s="18">
        <f t="shared" si="3"/>
        <v>3328000</v>
      </c>
      <c r="R12" s="18">
        <f t="shared" si="3"/>
        <v>3536000</v>
      </c>
      <c r="S12" s="18">
        <f t="shared" si="3"/>
        <v>3744000</v>
      </c>
      <c r="T12" s="18">
        <f t="shared" si="3"/>
        <v>3952000</v>
      </c>
      <c r="U12" s="18">
        <f t="shared" si="3"/>
        <v>4160000</v>
      </c>
      <c r="V12" s="18">
        <f t="shared" si="3"/>
        <v>4368000</v>
      </c>
      <c r="W12" s="18">
        <f t="shared" si="3"/>
        <v>4576000</v>
      </c>
      <c r="X12" s="18">
        <f t="shared" si="3"/>
        <v>4784000</v>
      </c>
      <c r="Y12" s="18">
        <f t="shared" si="3"/>
        <v>4992000</v>
      </c>
      <c r="Z12" s="18">
        <f t="shared" si="3"/>
        <v>5200000</v>
      </c>
      <c r="AA12" s="18">
        <f t="shared" si="3"/>
        <v>5408000</v>
      </c>
      <c r="AB12" s="18">
        <f t="shared" si="3"/>
        <v>5616000</v>
      </c>
      <c r="AC12" s="18">
        <f t="shared" si="3"/>
        <v>5824000</v>
      </c>
      <c r="AD12" s="18">
        <f t="shared" si="3"/>
        <v>6032000</v>
      </c>
      <c r="AE12" s="18">
        <f t="shared" si="3"/>
        <v>6240000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6" t="s">
        <v>323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 t="str">
        <f>Assumptions!A34</f>
        <v>Rent</v>
      </c>
      <c r="B16" s="18">
        <f>Assumptions!$B$34*'calc-1'!B3</f>
        <v>22500</v>
      </c>
      <c r="C16" s="18">
        <f>Assumptions!$B$34*'calc-1'!C3</f>
        <v>45000</v>
      </c>
      <c r="D16" s="18">
        <f>Assumptions!$B$34*'calc-1'!D3</f>
        <v>67500</v>
      </c>
      <c r="E16" s="18">
        <f>Assumptions!$B$34*'calc-1'!E3</f>
        <v>90000</v>
      </c>
      <c r="F16" s="18">
        <f>Assumptions!$B$34*'calc-1'!F3</f>
        <v>112500</v>
      </c>
      <c r="G16" s="18">
        <f>Assumptions!$B$34*'calc-1'!G3</f>
        <v>135000</v>
      </c>
      <c r="H16" s="18">
        <f>Assumptions!$B$34*'calc-1'!H3</f>
        <v>157500</v>
      </c>
      <c r="I16" s="18">
        <f>Assumptions!$B$34*'calc-1'!I3</f>
        <v>180000</v>
      </c>
      <c r="J16" s="18">
        <f>Assumptions!$B$34*'calc-1'!J3</f>
        <v>202500</v>
      </c>
      <c r="K16" s="18">
        <f>Assumptions!$B$34*'calc-1'!K3</f>
        <v>225000</v>
      </c>
      <c r="L16" s="18">
        <f>Assumptions!$B$34*'calc-1'!L3</f>
        <v>247500</v>
      </c>
      <c r="M16" s="18">
        <f>Assumptions!$B$34*'calc-1'!M3</f>
        <v>270000</v>
      </c>
      <c r="N16" s="18">
        <f>Assumptions!$B$34*'calc-1'!N3</f>
        <v>292500</v>
      </c>
      <c r="O16" s="18">
        <f>Assumptions!$B$34*'calc-1'!O3</f>
        <v>315000</v>
      </c>
      <c r="P16" s="18">
        <f>Assumptions!$B$34*'calc-1'!P3</f>
        <v>337500</v>
      </c>
      <c r="Q16" s="18">
        <f>Assumptions!$B$34*'calc-1'!Q3</f>
        <v>360000</v>
      </c>
      <c r="R16" s="18">
        <f>Assumptions!$B$34*'calc-1'!R3</f>
        <v>382500</v>
      </c>
      <c r="S16" s="18">
        <f>Assumptions!$B$34*'calc-1'!S3</f>
        <v>405000</v>
      </c>
      <c r="T16" s="18">
        <f>Assumptions!$B$34*'calc-1'!T3</f>
        <v>427500</v>
      </c>
      <c r="U16" s="18">
        <f>Assumptions!$B$34*'calc-1'!U3</f>
        <v>450000</v>
      </c>
      <c r="V16" s="18">
        <f>Assumptions!$B$34*'calc-1'!V3</f>
        <v>472500</v>
      </c>
      <c r="W16" s="18">
        <f>Assumptions!$B$34*'calc-1'!W3</f>
        <v>495000</v>
      </c>
      <c r="X16" s="18">
        <f>Assumptions!$B$34*'calc-1'!X3</f>
        <v>517500</v>
      </c>
      <c r="Y16" s="18">
        <f>Assumptions!$B$34*'calc-1'!Y3</f>
        <v>540000</v>
      </c>
      <c r="Z16" s="18">
        <f>Assumptions!$B$34*'calc-1'!Z3</f>
        <v>562500</v>
      </c>
      <c r="AA16" s="18">
        <f>Assumptions!$B$34*'calc-1'!AA3</f>
        <v>585000</v>
      </c>
      <c r="AB16" s="18">
        <f>Assumptions!$B$34*'calc-1'!AB3</f>
        <v>607500</v>
      </c>
      <c r="AC16" s="18">
        <f>Assumptions!$B$34*'calc-1'!AC3</f>
        <v>630000</v>
      </c>
      <c r="AD16" s="18">
        <f>Assumptions!$B$34*'calc-1'!AD3</f>
        <v>652500</v>
      </c>
      <c r="AE16" s="18">
        <f>Assumptions!$B$34*'calc-1'!AE3</f>
        <v>675000</v>
      </c>
    </row>
    <row r="17">
      <c r="A17" s="4" t="str">
        <f>Assumptions!A35</f>
        <v>Electricity</v>
      </c>
      <c r="B17" s="18">
        <f>Assumptions!$B$35*'calc-1'!B3</f>
        <v>7000</v>
      </c>
      <c r="C17" s="18">
        <f>Assumptions!$B$35*'calc-1'!C3</f>
        <v>14000</v>
      </c>
      <c r="D17" s="18">
        <f>Assumptions!$B$35*'calc-1'!D3</f>
        <v>21000</v>
      </c>
      <c r="E17" s="18">
        <f>Assumptions!$B$35*'calc-1'!E3</f>
        <v>28000</v>
      </c>
      <c r="F17" s="18">
        <f>Assumptions!$B$35*'calc-1'!F3</f>
        <v>35000</v>
      </c>
      <c r="G17" s="18">
        <f>Assumptions!$B$35*'calc-1'!G3</f>
        <v>42000</v>
      </c>
      <c r="H17" s="18">
        <f>Assumptions!$B$35*'calc-1'!H3</f>
        <v>49000</v>
      </c>
      <c r="I17" s="18">
        <f>Assumptions!$B$35*'calc-1'!I3</f>
        <v>56000</v>
      </c>
      <c r="J17" s="18">
        <f>Assumptions!$B$35*'calc-1'!J3</f>
        <v>63000</v>
      </c>
      <c r="K17" s="18">
        <f>Assumptions!$B$35*'calc-1'!K3</f>
        <v>70000</v>
      </c>
      <c r="L17" s="18">
        <f>Assumptions!$B$35*'calc-1'!L3</f>
        <v>77000</v>
      </c>
      <c r="M17" s="18">
        <f>Assumptions!$B$35*'calc-1'!M3</f>
        <v>84000</v>
      </c>
      <c r="N17" s="18">
        <f>Assumptions!$B$35*'calc-1'!N3</f>
        <v>91000</v>
      </c>
      <c r="O17" s="18">
        <f>Assumptions!$B$35*'calc-1'!O3</f>
        <v>98000</v>
      </c>
      <c r="P17" s="18">
        <f>Assumptions!$B$35*'calc-1'!P3</f>
        <v>105000</v>
      </c>
      <c r="Q17" s="18">
        <f>Assumptions!$B$35*'calc-1'!Q3</f>
        <v>112000</v>
      </c>
      <c r="R17" s="18">
        <f>Assumptions!$B$35*'calc-1'!R3</f>
        <v>119000</v>
      </c>
      <c r="S17" s="18">
        <f>Assumptions!$B$35*'calc-1'!S3</f>
        <v>126000</v>
      </c>
      <c r="T17" s="18">
        <f>Assumptions!$B$35*'calc-1'!T3</f>
        <v>133000</v>
      </c>
      <c r="U17" s="18">
        <f>Assumptions!$B$35*'calc-1'!U3</f>
        <v>140000</v>
      </c>
      <c r="V17" s="18">
        <f>Assumptions!$B$35*'calc-1'!V3</f>
        <v>147000</v>
      </c>
      <c r="W17" s="18">
        <f>Assumptions!$B$35*'calc-1'!W3</f>
        <v>154000</v>
      </c>
      <c r="X17" s="18">
        <f>Assumptions!$B$35*'calc-1'!X3</f>
        <v>161000</v>
      </c>
      <c r="Y17" s="18">
        <f>Assumptions!$B$35*'calc-1'!Y3</f>
        <v>168000</v>
      </c>
      <c r="Z17" s="18">
        <f>Assumptions!$B$35*'calc-1'!Z3</f>
        <v>175000</v>
      </c>
      <c r="AA17" s="18">
        <f>Assumptions!$B$35*'calc-1'!AA3</f>
        <v>182000</v>
      </c>
      <c r="AB17" s="18">
        <f>Assumptions!$B$35*'calc-1'!AB3</f>
        <v>189000</v>
      </c>
      <c r="AC17" s="18">
        <f>Assumptions!$B$35*'calc-1'!AC3</f>
        <v>196000</v>
      </c>
      <c r="AD17" s="18">
        <f>Assumptions!$B$35*'calc-1'!AD3</f>
        <v>203000</v>
      </c>
      <c r="AE17" s="18">
        <f>Assumptions!$B$35*'calc-1'!AE3</f>
        <v>210000</v>
      </c>
    </row>
    <row r="18">
      <c r="A18" s="4" t="str">
        <f>Assumptions!A29</f>
        <v>Salaries</v>
      </c>
      <c r="B18" s="18">
        <f>Assumptions!$B$25*Assumptions!$B$30*'calc-1'!B3</f>
        <v>19000</v>
      </c>
      <c r="C18" s="18">
        <f>Assumptions!$B$25*Assumptions!$B$30*'calc-1'!C3</f>
        <v>38000</v>
      </c>
      <c r="D18" s="18">
        <f>Assumptions!$B$25*Assumptions!$B$30*'calc-1'!D3</f>
        <v>57000</v>
      </c>
      <c r="E18" s="18">
        <f>Assumptions!$B$25*Assumptions!$B$30*'calc-1'!E3</f>
        <v>76000</v>
      </c>
      <c r="F18" s="18">
        <f>Assumptions!$B$25*Assumptions!$B$30*'calc-1'!F3</f>
        <v>95000</v>
      </c>
      <c r="G18" s="18">
        <f>Assumptions!$B$25*Assumptions!$B$30*'calc-1'!G3</f>
        <v>114000</v>
      </c>
      <c r="H18" s="18">
        <f>Assumptions!$B$25*Assumptions!$B$30*'calc-1'!H3</f>
        <v>133000</v>
      </c>
      <c r="I18" s="18">
        <f>Assumptions!$B$25*Assumptions!$B$30*'calc-1'!I3</f>
        <v>152000</v>
      </c>
      <c r="J18" s="18">
        <f>Assumptions!$B$25*Assumptions!$B$30*'calc-1'!J3</f>
        <v>171000</v>
      </c>
      <c r="K18" s="18">
        <f>Assumptions!$B$25*Assumptions!$B$30*'calc-1'!K3</f>
        <v>190000</v>
      </c>
      <c r="L18" s="18">
        <f>Assumptions!$B$25*Assumptions!$B$30*'calc-1'!L3</f>
        <v>209000</v>
      </c>
      <c r="M18" s="18">
        <f>Assumptions!$B$25*Assumptions!$B$30*'calc-1'!M3</f>
        <v>228000</v>
      </c>
      <c r="N18" s="18">
        <f>Assumptions!$B$25*Assumptions!$B$30*'calc-1'!N3</f>
        <v>247000</v>
      </c>
      <c r="O18" s="18">
        <f>Assumptions!$B$25*Assumptions!$B$30*'calc-1'!O3</f>
        <v>266000</v>
      </c>
      <c r="P18" s="18">
        <f>Assumptions!$B$25*Assumptions!$B$30*'calc-1'!P3</f>
        <v>285000</v>
      </c>
      <c r="Q18" s="18">
        <f>Assumptions!$B$25*Assumptions!$B$30*'calc-1'!Q3</f>
        <v>304000</v>
      </c>
      <c r="R18" s="18">
        <f>Assumptions!$B$25*Assumptions!$B$30*'calc-1'!R3</f>
        <v>323000</v>
      </c>
      <c r="S18" s="18">
        <f>Assumptions!$B$25*Assumptions!$B$30*'calc-1'!S3</f>
        <v>342000</v>
      </c>
      <c r="T18" s="18">
        <f>Assumptions!$B$25*Assumptions!$B$30*'calc-1'!T3</f>
        <v>361000</v>
      </c>
      <c r="U18" s="18">
        <f>Assumptions!$B$25*Assumptions!$B$30*'calc-1'!U3</f>
        <v>380000</v>
      </c>
      <c r="V18" s="18">
        <f>Assumptions!$B$25*Assumptions!$B$30*'calc-1'!V3</f>
        <v>399000</v>
      </c>
      <c r="W18" s="18">
        <f>Assumptions!$B$25*Assumptions!$B$30*'calc-1'!W3</f>
        <v>418000</v>
      </c>
      <c r="X18" s="18">
        <f>Assumptions!$B$25*Assumptions!$B$30*'calc-1'!X3</f>
        <v>437000</v>
      </c>
      <c r="Y18" s="18">
        <f>Assumptions!$B$25*Assumptions!$B$30*'calc-1'!Y3</f>
        <v>456000</v>
      </c>
      <c r="Z18" s="18">
        <f>Assumptions!$B$25*Assumptions!$B$30*'calc-1'!Z3</f>
        <v>475000</v>
      </c>
      <c r="AA18" s="18">
        <f>Assumptions!$B$25*Assumptions!$B$30*'calc-1'!AA3</f>
        <v>494000</v>
      </c>
      <c r="AB18" s="18">
        <f>Assumptions!$B$25*Assumptions!$B$30*'calc-1'!AB3</f>
        <v>513000</v>
      </c>
      <c r="AC18" s="18">
        <f>Assumptions!$B$25*Assumptions!$B$30*'calc-1'!AC3</f>
        <v>532000</v>
      </c>
      <c r="AD18" s="18">
        <f>Assumptions!$B$25*Assumptions!$B$30*'calc-1'!AD3</f>
        <v>551000</v>
      </c>
      <c r="AE18" s="18">
        <f>Assumptions!$B$25*Assumptions!$B$30*'calc-1'!AE3</f>
        <v>570000</v>
      </c>
    </row>
    <row r="19">
      <c r="A19" s="4" t="s">
        <v>324</v>
      </c>
      <c r="B19" s="37">
        <f>'Small Store Depreciation'!B12</f>
        <v>11369.04762</v>
      </c>
      <c r="C19" s="37">
        <f>'Small Store Depreciation'!C12</f>
        <v>22738.09524</v>
      </c>
      <c r="D19" s="37">
        <f>'Small Store Depreciation'!D12</f>
        <v>34107.14286</v>
      </c>
      <c r="E19" s="37">
        <f>'Small Store Depreciation'!E12</f>
        <v>45476.19048</v>
      </c>
      <c r="F19" s="37">
        <f>'Small Store Depreciation'!F12</f>
        <v>56845.2381</v>
      </c>
      <c r="G19" s="37">
        <f>'Small Store Depreciation'!G12</f>
        <v>68214.28571</v>
      </c>
      <c r="H19" s="37">
        <f>'Small Store Depreciation'!H12</f>
        <v>79583.33333</v>
      </c>
      <c r="I19" s="37">
        <f>'Small Store Depreciation'!I12</f>
        <v>90952.38095</v>
      </c>
      <c r="J19" s="37">
        <f>'Small Store Depreciation'!J12</f>
        <v>102321.4286</v>
      </c>
      <c r="K19" s="37">
        <f>'Small Store Depreciation'!K12</f>
        <v>113690.4762</v>
      </c>
      <c r="L19" s="37">
        <f>'Small Store Depreciation'!L12</f>
        <v>125059.5238</v>
      </c>
      <c r="M19" s="37">
        <f>'Small Store Depreciation'!M12</f>
        <v>136428.5714</v>
      </c>
      <c r="N19" s="37">
        <f>'Small Store Depreciation'!N12</f>
        <v>141964.2857</v>
      </c>
      <c r="O19" s="37">
        <f>'Small Store Depreciation'!O12</f>
        <v>147500</v>
      </c>
      <c r="P19" s="37">
        <f>'Small Store Depreciation'!P12</f>
        <v>151250</v>
      </c>
      <c r="Q19" s="37">
        <f>'Small Store Depreciation'!Q12</f>
        <v>155000</v>
      </c>
      <c r="R19" s="37">
        <f>'Small Store Depreciation'!R12</f>
        <v>155000</v>
      </c>
      <c r="S19" s="37">
        <f>'Small Store Depreciation'!S12</f>
        <v>155000</v>
      </c>
      <c r="T19" s="37">
        <f>'Small Store Depreciation'!T12</f>
        <v>155000</v>
      </c>
      <c r="U19" s="37">
        <f>'Small Store Depreciation'!U12</f>
        <v>155000</v>
      </c>
      <c r="V19" s="37">
        <f>'Small Store Depreciation'!V12</f>
        <v>155000</v>
      </c>
      <c r="W19" s="37">
        <f>'Small Store Depreciation'!W12</f>
        <v>155000</v>
      </c>
      <c r="X19" s="37">
        <f>'Small Store Depreciation'!X12</f>
        <v>155000</v>
      </c>
      <c r="Y19" s="37">
        <f>'Small Store Depreciation'!Y12</f>
        <v>155000</v>
      </c>
      <c r="Z19" s="37">
        <f>'Small Store Depreciation'!Z12</f>
        <v>155000</v>
      </c>
      <c r="AA19" s="37">
        <f>'Small Store Depreciation'!AA12</f>
        <v>155000</v>
      </c>
      <c r="AB19" s="37">
        <f>'Small Store Depreciation'!AB12</f>
        <v>155000</v>
      </c>
      <c r="AC19" s="37">
        <f>'Small Store Depreciation'!AC12</f>
        <v>155000</v>
      </c>
      <c r="AD19" s="37">
        <f>'Small Store Depreciation'!AD12</f>
        <v>155000</v>
      </c>
      <c r="AE19" s="37">
        <f>'Small Store Depreciation'!AE12</f>
        <v>155000</v>
      </c>
    </row>
    <row r="20">
      <c r="A20" s="4" t="s">
        <v>325</v>
      </c>
      <c r="B20" s="18">
        <f>'calc-1'!B8*Assumptions!$B$19</f>
        <v>10000</v>
      </c>
      <c r="C20" s="18">
        <f>'calc-1'!C8*Assumptions!$B$19</f>
        <v>20000</v>
      </c>
      <c r="D20" s="18">
        <f>'calc-1'!D8*Assumptions!$B$19</f>
        <v>30000</v>
      </c>
      <c r="E20" s="18">
        <f>'calc-1'!E8*Assumptions!$B$19</f>
        <v>40000</v>
      </c>
      <c r="F20" s="18">
        <f>'calc-1'!F8*Assumptions!$B$19</f>
        <v>50000</v>
      </c>
      <c r="G20" s="18">
        <f>'calc-1'!G8*Assumptions!$B$19</f>
        <v>60000</v>
      </c>
      <c r="H20" s="18">
        <f>'calc-1'!H8*Assumptions!$B$19</f>
        <v>70000</v>
      </c>
      <c r="I20" s="18">
        <f>'calc-1'!I8*Assumptions!$B$19</f>
        <v>80000</v>
      </c>
      <c r="J20" s="18">
        <f>'calc-1'!J8*Assumptions!$B$19</f>
        <v>90000</v>
      </c>
      <c r="K20" s="18">
        <f>'calc-1'!K8*Assumptions!$B$19</f>
        <v>100000</v>
      </c>
      <c r="L20" s="18">
        <f>'calc-1'!L8*Assumptions!$B$19</f>
        <v>110000</v>
      </c>
      <c r="M20" s="18">
        <f>'calc-1'!M8*Assumptions!$B$19</f>
        <v>120000</v>
      </c>
      <c r="N20" s="18">
        <f>'calc-1'!N8*Assumptions!$B$19</f>
        <v>130000</v>
      </c>
      <c r="O20" s="18">
        <f>'calc-1'!O8*Assumptions!$B$19</f>
        <v>140000</v>
      </c>
      <c r="P20" s="18">
        <f>'calc-1'!P8*Assumptions!$B$19</f>
        <v>150000</v>
      </c>
      <c r="Q20" s="18">
        <f>'calc-1'!Q8*Assumptions!$B$19</f>
        <v>160000</v>
      </c>
      <c r="R20" s="18">
        <f>'calc-1'!R8*Assumptions!$B$19</f>
        <v>170000</v>
      </c>
      <c r="S20" s="18">
        <f>'calc-1'!S8*Assumptions!$B$19</f>
        <v>180000</v>
      </c>
      <c r="T20" s="18">
        <f>'calc-1'!T8*Assumptions!$B$19</f>
        <v>190000</v>
      </c>
      <c r="U20" s="18">
        <f>'calc-1'!U8*Assumptions!$B$19</f>
        <v>200000</v>
      </c>
      <c r="V20" s="18">
        <f>'calc-1'!V8*Assumptions!$B$19</f>
        <v>210000</v>
      </c>
      <c r="W20" s="18">
        <f>'calc-1'!W8*Assumptions!$B$19</f>
        <v>220000</v>
      </c>
      <c r="X20" s="18">
        <f>'calc-1'!X8*Assumptions!$B$19</f>
        <v>230000</v>
      </c>
      <c r="Y20" s="18">
        <f>'calc-1'!Y8*Assumptions!$B$19</f>
        <v>240000</v>
      </c>
      <c r="Z20" s="18">
        <f>'calc-1'!Z8*Assumptions!$B$19</f>
        <v>250000</v>
      </c>
      <c r="AA20" s="18">
        <f>'calc-1'!AA8*Assumptions!$B$19</f>
        <v>260000</v>
      </c>
      <c r="AB20" s="18">
        <f>'calc-1'!AB8*Assumptions!$B$19</f>
        <v>270000</v>
      </c>
      <c r="AC20" s="18">
        <f>'calc-1'!AC8*Assumptions!$B$19</f>
        <v>280000</v>
      </c>
      <c r="AD20" s="18">
        <f>'calc-1'!AD8*Assumptions!$B$19</f>
        <v>290000</v>
      </c>
      <c r="AE20" s="18">
        <f>'calc-1'!AE8*Assumptions!$B$19</f>
        <v>300000</v>
      </c>
    </row>
    <row r="21">
      <c r="A21" s="6" t="s">
        <v>326</v>
      </c>
      <c r="B21" s="37">
        <f t="shared" ref="B21:AE21" si="4">B16+B17+B18+B19+B20</f>
        <v>69869.04762</v>
      </c>
      <c r="C21" s="37">
        <f t="shared" si="4"/>
        <v>139738.0952</v>
      </c>
      <c r="D21" s="37">
        <f t="shared" si="4"/>
        <v>209607.1429</v>
      </c>
      <c r="E21" s="37">
        <f t="shared" si="4"/>
        <v>279476.1905</v>
      </c>
      <c r="F21" s="37">
        <f t="shared" si="4"/>
        <v>349345.2381</v>
      </c>
      <c r="G21" s="37">
        <f t="shared" si="4"/>
        <v>419214.2857</v>
      </c>
      <c r="H21" s="37">
        <f t="shared" si="4"/>
        <v>489083.3333</v>
      </c>
      <c r="I21" s="37">
        <f t="shared" si="4"/>
        <v>558952.381</v>
      </c>
      <c r="J21" s="37">
        <f t="shared" si="4"/>
        <v>628821.4286</v>
      </c>
      <c r="K21" s="37">
        <f t="shared" si="4"/>
        <v>698690.4762</v>
      </c>
      <c r="L21" s="37">
        <f t="shared" si="4"/>
        <v>768559.5238</v>
      </c>
      <c r="M21" s="37">
        <f t="shared" si="4"/>
        <v>838428.5714</v>
      </c>
      <c r="N21" s="37">
        <f t="shared" si="4"/>
        <v>902464.2857</v>
      </c>
      <c r="O21" s="37">
        <f t="shared" si="4"/>
        <v>966500</v>
      </c>
      <c r="P21" s="37">
        <f t="shared" si="4"/>
        <v>1028750</v>
      </c>
      <c r="Q21" s="37">
        <f t="shared" si="4"/>
        <v>1091000</v>
      </c>
      <c r="R21" s="37">
        <f t="shared" si="4"/>
        <v>1149500</v>
      </c>
      <c r="S21" s="37">
        <f t="shared" si="4"/>
        <v>1208000</v>
      </c>
      <c r="T21" s="37">
        <f t="shared" si="4"/>
        <v>1266500</v>
      </c>
      <c r="U21" s="37">
        <f t="shared" si="4"/>
        <v>1325000</v>
      </c>
      <c r="V21" s="37">
        <f t="shared" si="4"/>
        <v>1383500</v>
      </c>
      <c r="W21" s="37">
        <f t="shared" si="4"/>
        <v>1442000</v>
      </c>
      <c r="X21" s="37">
        <f t="shared" si="4"/>
        <v>1500500</v>
      </c>
      <c r="Y21" s="37">
        <f t="shared" si="4"/>
        <v>1559000</v>
      </c>
      <c r="Z21" s="37">
        <f t="shared" si="4"/>
        <v>1617500</v>
      </c>
      <c r="AA21" s="37">
        <f t="shared" si="4"/>
        <v>1676000</v>
      </c>
      <c r="AB21" s="37">
        <f t="shared" si="4"/>
        <v>1734500</v>
      </c>
      <c r="AC21" s="37">
        <f t="shared" si="4"/>
        <v>1793000</v>
      </c>
      <c r="AD21" s="37">
        <f t="shared" si="4"/>
        <v>1851500</v>
      </c>
      <c r="AE21" s="37">
        <f t="shared" si="4"/>
        <v>1910000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6" t="s">
        <v>327</v>
      </c>
      <c r="B23" s="37">
        <f t="shared" ref="B23:AE23" si="5">B12+B21</f>
        <v>277869.0476</v>
      </c>
      <c r="C23" s="37">
        <f t="shared" si="5"/>
        <v>555738.0952</v>
      </c>
      <c r="D23" s="37">
        <f t="shared" si="5"/>
        <v>833607.1429</v>
      </c>
      <c r="E23" s="37">
        <f t="shared" si="5"/>
        <v>1111476.19</v>
      </c>
      <c r="F23" s="37">
        <f t="shared" si="5"/>
        <v>1389345.238</v>
      </c>
      <c r="G23" s="37">
        <f t="shared" si="5"/>
        <v>1667214.286</v>
      </c>
      <c r="H23" s="37">
        <f t="shared" si="5"/>
        <v>1945083.333</v>
      </c>
      <c r="I23" s="37">
        <f t="shared" si="5"/>
        <v>2222952.381</v>
      </c>
      <c r="J23" s="37">
        <f t="shared" si="5"/>
        <v>2500821.429</v>
      </c>
      <c r="K23" s="37">
        <f t="shared" si="5"/>
        <v>2778690.476</v>
      </c>
      <c r="L23" s="37">
        <f t="shared" si="5"/>
        <v>3056559.524</v>
      </c>
      <c r="M23" s="37">
        <f t="shared" si="5"/>
        <v>3334428.571</v>
      </c>
      <c r="N23" s="37">
        <f t="shared" si="5"/>
        <v>3606464.286</v>
      </c>
      <c r="O23" s="37">
        <f t="shared" si="5"/>
        <v>3878500</v>
      </c>
      <c r="P23" s="37">
        <f t="shared" si="5"/>
        <v>4148750</v>
      </c>
      <c r="Q23" s="37">
        <f t="shared" si="5"/>
        <v>4419000</v>
      </c>
      <c r="R23" s="37">
        <f t="shared" si="5"/>
        <v>4685500</v>
      </c>
      <c r="S23" s="37">
        <f t="shared" si="5"/>
        <v>4952000</v>
      </c>
      <c r="T23" s="37">
        <f t="shared" si="5"/>
        <v>5218500</v>
      </c>
      <c r="U23" s="37">
        <f t="shared" si="5"/>
        <v>5485000</v>
      </c>
      <c r="V23" s="37">
        <f t="shared" si="5"/>
        <v>5751500</v>
      </c>
      <c r="W23" s="37">
        <f t="shared" si="5"/>
        <v>6018000</v>
      </c>
      <c r="X23" s="37">
        <f t="shared" si="5"/>
        <v>6284500</v>
      </c>
      <c r="Y23" s="37">
        <f t="shared" si="5"/>
        <v>6551000</v>
      </c>
      <c r="Z23" s="37">
        <f t="shared" si="5"/>
        <v>6817500</v>
      </c>
      <c r="AA23" s="37">
        <f t="shared" si="5"/>
        <v>7084000</v>
      </c>
      <c r="AB23" s="37">
        <f t="shared" si="5"/>
        <v>7350500</v>
      </c>
      <c r="AC23" s="37">
        <f t="shared" si="5"/>
        <v>7617000</v>
      </c>
      <c r="AD23" s="37">
        <f t="shared" si="5"/>
        <v>7883500</v>
      </c>
      <c r="AE23" s="37">
        <f t="shared" si="5"/>
        <v>8150000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6" t="s">
        <v>328</v>
      </c>
      <c r="B25" s="37">
        <f t="shared" ref="B25:AE25" si="6">B6-B23</f>
        <v>192130.9524</v>
      </c>
      <c r="C25" s="37">
        <f t="shared" si="6"/>
        <v>384261.9048</v>
      </c>
      <c r="D25" s="37">
        <f t="shared" si="6"/>
        <v>576392.8571</v>
      </c>
      <c r="E25" s="37">
        <f t="shared" si="6"/>
        <v>768523.8095</v>
      </c>
      <c r="F25" s="37">
        <f t="shared" si="6"/>
        <v>960654.7619</v>
      </c>
      <c r="G25" s="37">
        <f t="shared" si="6"/>
        <v>1152785.714</v>
      </c>
      <c r="H25" s="37">
        <f t="shared" si="6"/>
        <v>1344916.667</v>
      </c>
      <c r="I25" s="37">
        <f t="shared" si="6"/>
        <v>1537047.619</v>
      </c>
      <c r="J25" s="37">
        <f t="shared" si="6"/>
        <v>1729178.571</v>
      </c>
      <c r="K25" s="37">
        <f t="shared" si="6"/>
        <v>1921309.524</v>
      </c>
      <c r="L25" s="37">
        <f t="shared" si="6"/>
        <v>2113440.476</v>
      </c>
      <c r="M25" s="37">
        <f t="shared" si="6"/>
        <v>2305571.429</v>
      </c>
      <c r="N25" s="37">
        <f t="shared" si="6"/>
        <v>2503535.714</v>
      </c>
      <c r="O25" s="37">
        <f t="shared" si="6"/>
        <v>2701500</v>
      </c>
      <c r="P25" s="37">
        <f t="shared" si="6"/>
        <v>2901250</v>
      </c>
      <c r="Q25" s="37">
        <f t="shared" si="6"/>
        <v>3101000</v>
      </c>
      <c r="R25" s="37">
        <f t="shared" si="6"/>
        <v>3304500</v>
      </c>
      <c r="S25" s="37">
        <f t="shared" si="6"/>
        <v>3508000</v>
      </c>
      <c r="T25" s="37">
        <f t="shared" si="6"/>
        <v>3711500</v>
      </c>
      <c r="U25" s="37">
        <f t="shared" si="6"/>
        <v>3915000</v>
      </c>
      <c r="V25" s="37">
        <f t="shared" si="6"/>
        <v>4118500</v>
      </c>
      <c r="W25" s="37">
        <f t="shared" si="6"/>
        <v>4322000</v>
      </c>
      <c r="X25" s="37">
        <f t="shared" si="6"/>
        <v>4525500</v>
      </c>
      <c r="Y25" s="37">
        <f t="shared" si="6"/>
        <v>4729000</v>
      </c>
      <c r="Z25" s="37">
        <f t="shared" si="6"/>
        <v>4932500</v>
      </c>
      <c r="AA25" s="37">
        <f t="shared" si="6"/>
        <v>5136000</v>
      </c>
      <c r="AB25" s="37">
        <f t="shared" si="6"/>
        <v>5339500</v>
      </c>
      <c r="AC25" s="37">
        <f t="shared" si="6"/>
        <v>5543000</v>
      </c>
      <c r="AD25" s="37">
        <f t="shared" si="6"/>
        <v>5746500</v>
      </c>
      <c r="AE25" s="37">
        <f t="shared" si="6"/>
        <v>5950000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6" t="s">
        <v>321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'calc-1'!A15</f>
        <v>Purses</v>
      </c>
      <c r="B3" s="18">
        <f>'calc-1'!B19*Assumptions!$B$2</f>
        <v>0</v>
      </c>
      <c r="C3" s="18">
        <f>'calc-1'!C19*Assumptions!$B$2</f>
        <v>0</v>
      </c>
      <c r="D3" s="18">
        <f>'calc-1'!D19*Assumptions!$B$2</f>
        <v>0</v>
      </c>
      <c r="E3" s="18">
        <f>'calc-1'!E19*Assumptions!$B$2</f>
        <v>0</v>
      </c>
      <c r="F3" s="18">
        <f>'calc-1'!F19*Assumptions!$B$2</f>
        <v>0</v>
      </c>
      <c r="G3" s="18">
        <f>'calc-1'!G19*Assumptions!$B$2</f>
        <v>468000</v>
      </c>
      <c r="H3" s="18">
        <f>'calc-1'!H19*Assumptions!$B$2</f>
        <v>468000</v>
      </c>
      <c r="I3" s="18">
        <f>'calc-1'!I19*Assumptions!$B$2</f>
        <v>936000</v>
      </c>
      <c r="J3" s="18">
        <f>'calc-1'!J19*Assumptions!$B$2</f>
        <v>936000</v>
      </c>
      <c r="K3" s="18">
        <f>'calc-1'!K19*Assumptions!$B$2</f>
        <v>1404000</v>
      </c>
      <c r="L3" s="18">
        <f>'calc-1'!L19*Assumptions!$B$2</f>
        <v>1404000</v>
      </c>
      <c r="M3" s="18">
        <f>'calc-1'!M19*Assumptions!$B$2</f>
        <v>1872000</v>
      </c>
      <c r="N3" s="18">
        <f>'calc-1'!N19*Assumptions!$B$2</f>
        <v>1872000</v>
      </c>
      <c r="O3" s="18">
        <f>'calc-1'!O19*Assumptions!$B$2</f>
        <v>2340000</v>
      </c>
      <c r="P3" s="18">
        <f>'calc-1'!P19*Assumptions!$B$2</f>
        <v>2340000</v>
      </c>
      <c r="Q3" s="18">
        <f>'calc-1'!Q19*Assumptions!$B$2</f>
        <v>2808000</v>
      </c>
      <c r="R3" s="18">
        <f>'calc-1'!R19*Assumptions!$B$2</f>
        <v>2808000</v>
      </c>
      <c r="S3" s="18">
        <f>'calc-1'!S19*Assumptions!$B$2</f>
        <v>3276000</v>
      </c>
      <c r="T3" s="18">
        <f>'calc-1'!T19*Assumptions!$B$2</f>
        <v>3276000</v>
      </c>
      <c r="U3" s="18">
        <f>'calc-1'!U19*Assumptions!$B$2</f>
        <v>3744000</v>
      </c>
      <c r="V3" s="18">
        <f>'calc-1'!V19*Assumptions!$B$2</f>
        <v>3744000</v>
      </c>
      <c r="W3" s="18">
        <f>'calc-1'!W19*Assumptions!$B$2</f>
        <v>4212000</v>
      </c>
      <c r="X3" s="18">
        <f>'calc-1'!X19*Assumptions!$B$2</f>
        <v>4212000</v>
      </c>
      <c r="Y3" s="18">
        <f>'calc-1'!Y19*Assumptions!$B$2</f>
        <v>4680000</v>
      </c>
      <c r="Z3" s="18">
        <f>'calc-1'!Z19*Assumptions!$B$2</f>
        <v>4680000</v>
      </c>
      <c r="AA3" s="18">
        <f>'calc-1'!AA19*Assumptions!$B$2</f>
        <v>5148000</v>
      </c>
      <c r="AB3" s="18">
        <f>'calc-1'!AB19*Assumptions!$B$2</f>
        <v>5148000</v>
      </c>
      <c r="AC3" s="18">
        <f>'calc-1'!AC19*Assumptions!$B$2</f>
        <v>5616000</v>
      </c>
      <c r="AD3" s="18">
        <f>'calc-1'!AD19*Assumptions!$B$2</f>
        <v>5616000</v>
      </c>
      <c r="AE3" s="18">
        <f>'calc-1'!AE19*Assumptions!$B$2</f>
        <v>6084000</v>
      </c>
    </row>
    <row r="4">
      <c r="A4" s="4" t="str">
        <f>'calc-1'!A16</f>
        <v>Mini Bags</v>
      </c>
      <c r="B4" s="18">
        <f>'calc-1'!B20*Assumptions!$B$3</f>
        <v>0</v>
      </c>
      <c r="C4" s="18">
        <f>'calc-1'!C20*Assumptions!$B$3</f>
        <v>0</v>
      </c>
      <c r="D4" s="18">
        <f>'calc-1'!D20*Assumptions!$B$3</f>
        <v>0</v>
      </c>
      <c r="E4" s="18">
        <f>'calc-1'!E20*Assumptions!$B$3</f>
        <v>0</v>
      </c>
      <c r="F4" s="18">
        <f>'calc-1'!F20*Assumptions!$B$3</f>
        <v>0</v>
      </c>
      <c r="G4" s="18">
        <f>'calc-1'!G20*Assumptions!$B$3</f>
        <v>120000</v>
      </c>
      <c r="H4" s="18">
        <f>'calc-1'!H20*Assumptions!$B$3</f>
        <v>120000</v>
      </c>
      <c r="I4" s="18">
        <f>'calc-1'!I20*Assumptions!$B$3</f>
        <v>240000</v>
      </c>
      <c r="J4" s="18">
        <f>'calc-1'!J20*Assumptions!$B$3</f>
        <v>240000</v>
      </c>
      <c r="K4" s="18">
        <f>'calc-1'!K20*Assumptions!$B$3</f>
        <v>360000</v>
      </c>
      <c r="L4" s="18">
        <f>'calc-1'!L20*Assumptions!$B$3</f>
        <v>360000</v>
      </c>
      <c r="M4" s="18">
        <f>'calc-1'!M20*Assumptions!$B$3</f>
        <v>480000</v>
      </c>
      <c r="N4" s="18">
        <f>'calc-1'!N20*Assumptions!$B$3</f>
        <v>480000</v>
      </c>
      <c r="O4" s="18">
        <f>'calc-1'!O20*Assumptions!$B$3</f>
        <v>600000</v>
      </c>
      <c r="P4" s="18">
        <f>'calc-1'!P20*Assumptions!$B$3</f>
        <v>600000</v>
      </c>
      <c r="Q4" s="18">
        <f>'calc-1'!Q20*Assumptions!$B$3</f>
        <v>720000</v>
      </c>
      <c r="R4" s="18">
        <f>'calc-1'!R20*Assumptions!$B$3</f>
        <v>720000</v>
      </c>
      <c r="S4" s="18">
        <f>'calc-1'!S20*Assumptions!$B$3</f>
        <v>840000</v>
      </c>
      <c r="T4" s="18">
        <f>'calc-1'!T20*Assumptions!$B$3</f>
        <v>840000</v>
      </c>
      <c r="U4" s="18">
        <f>'calc-1'!U20*Assumptions!$B$3</f>
        <v>960000</v>
      </c>
      <c r="V4" s="18">
        <f>'calc-1'!V20*Assumptions!$B$3</f>
        <v>960000</v>
      </c>
      <c r="W4" s="18">
        <f>'calc-1'!W20*Assumptions!$B$3</f>
        <v>1080000</v>
      </c>
      <c r="X4" s="18">
        <f>'calc-1'!X20*Assumptions!$B$3</f>
        <v>1080000</v>
      </c>
      <c r="Y4" s="18">
        <f>'calc-1'!Y20*Assumptions!$B$3</f>
        <v>1200000</v>
      </c>
      <c r="Z4" s="18">
        <f>'calc-1'!Z20*Assumptions!$B$3</f>
        <v>1200000</v>
      </c>
      <c r="AA4" s="18">
        <f>'calc-1'!AA20*Assumptions!$B$3</f>
        <v>1320000</v>
      </c>
      <c r="AB4" s="18">
        <f>'calc-1'!AB20*Assumptions!$B$3</f>
        <v>1320000</v>
      </c>
      <c r="AC4" s="18">
        <f>'calc-1'!AC20*Assumptions!$B$3</f>
        <v>1440000</v>
      </c>
      <c r="AD4" s="18">
        <f>'calc-1'!AD20*Assumptions!$B$3</f>
        <v>1440000</v>
      </c>
      <c r="AE4" s="18">
        <f>'calc-1'!AE20*Assumptions!$B$3</f>
        <v>1560000</v>
      </c>
    </row>
    <row r="5">
      <c r="A5" s="4" t="str">
        <f>'calc-1'!A17</f>
        <v>Duffel Bags</v>
      </c>
      <c r="B5" s="18">
        <f>'calc-1'!B21*Assumptions!$B$4</f>
        <v>0</v>
      </c>
      <c r="C5" s="18">
        <f>'calc-1'!C21*Assumptions!$B$4</f>
        <v>0</v>
      </c>
      <c r="D5" s="18">
        <f>'calc-1'!D21*Assumptions!$B$4</f>
        <v>0</v>
      </c>
      <c r="E5" s="18">
        <f>'calc-1'!E21*Assumptions!$B$4</f>
        <v>0</v>
      </c>
      <c r="F5" s="18">
        <f>'calc-1'!F21*Assumptions!$B$4</f>
        <v>0</v>
      </c>
      <c r="G5" s="18">
        <f>'calc-1'!G21*Assumptions!$B$4</f>
        <v>408000</v>
      </c>
      <c r="H5" s="18">
        <f>'calc-1'!H21*Assumptions!$B$4</f>
        <v>408000</v>
      </c>
      <c r="I5" s="18">
        <f>'calc-1'!I21*Assumptions!$B$4</f>
        <v>816000</v>
      </c>
      <c r="J5" s="18">
        <f>'calc-1'!J21*Assumptions!$B$4</f>
        <v>816000</v>
      </c>
      <c r="K5" s="18">
        <f>'calc-1'!K21*Assumptions!$B$4</f>
        <v>1224000</v>
      </c>
      <c r="L5" s="18">
        <f>'calc-1'!L21*Assumptions!$B$4</f>
        <v>1224000</v>
      </c>
      <c r="M5" s="18">
        <f>'calc-1'!M21*Assumptions!$B$4</f>
        <v>1632000</v>
      </c>
      <c r="N5" s="18">
        <f>'calc-1'!N21*Assumptions!$B$4</f>
        <v>1632000</v>
      </c>
      <c r="O5" s="18">
        <f>'calc-1'!O21*Assumptions!$B$4</f>
        <v>2040000</v>
      </c>
      <c r="P5" s="18">
        <f>'calc-1'!P21*Assumptions!$B$4</f>
        <v>2040000</v>
      </c>
      <c r="Q5" s="18">
        <f>'calc-1'!Q21*Assumptions!$B$4</f>
        <v>2448000</v>
      </c>
      <c r="R5" s="18">
        <f>'calc-1'!R21*Assumptions!$B$4</f>
        <v>2448000</v>
      </c>
      <c r="S5" s="18">
        <f>'calc-1'!S21*Assumptions!$B$4</f>
        <v>2856000</v>
      </c>
      <c r="T5" s="18">
        <f>'calc-1'!T21*Assumptions!$B$4</f>
        <v>2856000</v>
      </c>
      <c r="U5" s="18">
        <f>'calc-1'!U21*Assumptions!$B$4</f>
        <v>3264000</v>
      </c>
      <c r="V5" s="18">
        <f>'calc-1'!V21*Assumptions!$B$4</f>
        <v>3264000</v>
      </c>
      <c r="W5" s="18">
        <f>'calc-1'!W21*Assumptions!$B$4</f>
        <v>3672000</v>
      </c>
      <c r="X5" s="18">
        <f>'calc-1'!X21*Assumptions!$B$4</f>
        <v>3672000</v>
      </c>
      <c r="Y5" s="18">
        <f>'calc-1'!Y21*Assumptions!$B$4</f>
        <v>4080000</v>
      </c>
      <c r="Z5" s="18">
        <f>'calc-1'!Z21*Assumptions!$B$4</f>
        <v>4080000</v>
      </c>
      <c r="AA5" s="18">
        <f>'calc-1'!AA21*Assumptions!$B$4</f>
        <v>4488000</v>
      </c>
      <c r="AB5" s="18">
        <f>'calc-1'!AB21*Assumptions!$B$4</f>
        <v>4488000</v>
      </c>
      <c r="AC5" s="18">
        <f>'calc-1'!AC21*Assumptions!$B$4</f>
        <v>4896000</v>
      </c>
      <c r="AD5" s="18">
        <f>'calc-1'!AD21*Assumptions!$B$4</f>
        <v>4896000</v>
      </c>
      <c r="AE5" s="18">
        <f>'calc-1'!AE21*Assumptions!$B$4</f>
        <v>5304000</v>
      </c>
    </row>
    <row r="6">
      <c r="A6" s="6" t="s">
        <v>307</v>
      </c>
      <c r="B6" s="18">
        <f t="shared" ref="B6:AE6" si="1">sum(B3:B5)</f>
        <v>0</v>
      </c>
      <c r="C6" s="18">
        <f t="shared" si="1"/>
        <v>0</v>
      </c>
      <c r="D6" s="18">
        <f t="shared" si="1"/>
        <v>0</v>
      </c>
      <c r="E6" s="18">
        <f t="shared" si="1"/>
        <v>0</v>
      </c>
      <c r="F6" s="18">
        <f t="shared" si="1"/>
        <v>0</v>
      </c>
      <c r="G6" s="18">
        <f t="shared" si="1"/>
        <v>996000</v>
      </c>
      <c r="H6" s="18">
        <f t="shared" si="1"/>
        <v>996000</v>
      </c>
      <c r="I6" s="18">
        <f t="shared" si="1"/>
        <v>1992000</v>
      </c>
      <c r="J6" s="18">
        <f t="shared" si="1"/>
        <v>1992000</v>
      </c>
      <c r="K6" s="18">
        <f t="shared" si="1"/>
        <v>2988000</v>
      </c>
      <c r="L6" s="18">
        <f t="shared" si="1"/>
        <v>2988000</v>
      </c>
      <c r="M6" s="18">
        <f t="shared" si="1"/>
        <v>3984000</v>
      </c>
      <c r="N6" s="18">
        <f t="shared" si="1"/>
        <v>3984000</v>
      </c>
      <c r="O6" s="18">
        <f t="shared" si="1"/>
        <v>4980000</v>
      </c>
      <c r="P6" s="18">
        <f t="shared" si="1"/>
        <v>4980000</v>
      </c>
      <c r="Q6" s="18">
        <f t="shared" si="1"/>
        <v>5976000</v>
      </c>
      <c r="R6" s="18">
        <f t="shared" si="1"/>
        <v>5976000</v>
      </c>
      <c r="S6" s="18">
        <f t="shared" si="1"/>
        <v>6972000</v>
      </c>
      <c r="T6" s="18">
        <f t="shared" si="1"/>
        <v>6972000</v>
      </c>
      <c r="U6" s="18">
        <f t="shared" si="1"/>
        <v>7968000</v>
      </c>
      <c r="V6" s="18">
        <f t="shared" si="1"/>
        <v>7968000</v>
      </c>
      <c r="W6" s="18">
        <f t="shared" si="1"/>
        <v>8964000</v>
      </c>
      <c r="X6" s="18">
        <f t="shared" si="1"/>
        <v>8964000</v>
      </c>
      <c r="Y6" s="18">
        <f t="shared" si="1"/>
        <v>9960000</v>
      </c>
      <c r="Z6" s="18">
        <f t="shared" si="1"/>
        <v>9960000</v>
      </c>
      <c r="AA6" s="18">
        <f t="shared" si="1"/>
        <v>10956000</v>
      </c>
      <c r="AB6" s="18">
        <f t="shared" si="1"/>
        <v>10956000</v>
      </c>
      <c r="AC6" s="18">
        <f t="shared" si="1"/>
        <v>11952000</v>
      </c>
      <c r="AD6" s="18">
        <f t="shared" si="1"/>
        <v>11952000</v>
      </c>
      <c r="AE6" s="18">
        <f t="shared" si="1"/>
        <v>12948000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24" t="s">
        <v>322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2">A3</f>
        <v>Purses</v>
      </c>
      <c r="B9" s="18">
        <f>B3*Assumptions!$C$2</f>
        <v>0</v>
      </c>
      <c r="C9" s="18">
        <f>C3*Assumptions!$C$2</f>
        <v>0</v>
      </c>
      <c r="D9" s="18">
        <f>D3*Assumptions!$C$2</f>
        <v>0</v>
      </c>
      <c r="E9" s="18">
        <f>E3*Assumptions!$C$2</f>
        <v>0</v>
      </c>
      <c r="F9" s="18">
        <f>F3*Assumptions!$C$2</f>
        <v>0</v>
      </c>
      <c r="G9" s="18">
        <f>G3*Assumptions!$C$2</f>
        <v>187200</v>
      </c>
      <c r="H9" s="18">
        <f>H3*Assumptions!$C$2</f>
        <v>187200</v>
      </c>
      <c r="I9" s="18">
        <f>I3*Assumptions!$C$2</f>
        <v>374400</v>
      </c>
      <c r="J9" s="18">
        <f>J3*Assumptions!$C$2</f>
        <v>374400</v>
      </c>
      <c r="K9" s="18">
        <f>K3*Assumptions!$C$2</f>
        <v>561600</v>
      </c>
      <c r="L9" s="18">
        <f>L3*Assumptions!$C$2</f>
        <v>561600</v>
      </c>
      <c r="M9" s="18">
        <f>M3*Assumptions!$C$2</f>
        <v>748800</v>
      </c>
      <c r="N9" s="18">
        <f>N3*Assumptions!$C$2</f>
        <v>748800</v>
      </c>
      <c r="O9" s="18">
        <f>O3*Assumptions!$C$2</f>
        <v>936000</v>
      </c>
      <c r="P9" s="18">
        <f>P3*Assumptions!$C$2</f>
        <v>936000</v>
      </c>
      <c r="Q9" s="18">
        <f>Q3*Assumptions!$C$2</f>
        <v>1123200</v>
      </c>
      <c r="R9" s="18">
        <f>R3*Assumptions!$C$2</f>
        <v>1123200</v>
      </c>
      <c r="S9" s="18">
        <f>S3*Assumptions!$C$2</f>
        <v>1310400</v>
      </c>
      <c r="T9" s="18">
        <f>T3*Assumptions!$C$2</f>
        <v>1310400</v>
      </c>
      <c r="U9" s="18">
        <f>U3*Assumptions!$C$2</f>
        <v>1497600</v>
      </c>
      <c r="V9" s="18">
        <f>V3*Assumptions!$C$2</f>
        <v>1497600</v>
      </c>
      <c r="W9" s="18">
        <f>W3*Assumptions!$C$2</f>
        <v>1684800</v>
      </c>
      <c r="X9" s="18">
        <f>X3*Assumptions!$C$2</f>
        <v>1684800</v>
      </c>
      <c r="Y9" s="18">
        <f>Y3*Assumptions!$C$2</f>
        <v>1872000</v>
      </c>
      <c r="Z9" s="18">
        <f>Z3*Assumptions!$C$2</f>
        <v>1872000</v>
      </c>
      <c r="AA9" s="18">
        <f>AA3*Assumptions!$C$2</f>
        <v>2059200</v>
      </c>
      <c r="AB9" s="18">
        <f>AB3*Assumptions!$C$2</f>
        <v>2059200</v>
      </c>
      <c r="AC9" s="18">
        <f>AC3*Assumptions!$C$2</f>
        <v>2246400</v>
      </c>
      <c r="AD9" s="18">
        <f>AD3*Assumptions!$C$2</f>
        <v>2246400</v>
      </c>
      <c r="AE9" s="18">
        <f>AE3*Assumptions!$C$2</f>
        <v>2433600</v>
      </c>
    </row>
    <row r="10">
      <c r="A10" s="4" t="str">
        <f t="shared" si="2"/>
        <v>Mini Bags</v>
      </c>
      <c r="B10" s="18">
        <f>B4*Assumptions!$C$3</f>
        <v>0</v>
      </c>
      <c r="C10" s="18">
        <f>C4*Assumptions!$C$3</f>
        <v>0</v>
      </c>
      <c r="D10" s="18">
        <f>D4*Assumptions!$C$3</f>
        <v>0</v>
      </c>
      <c r="E10" s="18">
        <f>E4*Assumptions!$C$3</f>
        <v>0</v>
      </c>
      <c r="F10" s="18">
        <f>F4*Assumptions!$C$3</f>
        <v>0</v>
      </c>
      <c r="G10" s="18">
        <f>G4*Assumptions!$C$3</f>
        <v>54000</v>
      </c>
      <c r="H10" s="18">
        <f>H4*Assumptions!$C$3</f>
        <v>54000</v>
      </c>
      <c r="I10" s="18">
        <f>I4*Assumptions!$C$3</f>
        <v>108000</v>
      </c>
      <c r="J10" s="18">
        <f>J4*Assumptions!$C$3</f>
        <v>108000</v>
      </c>
      <c r="K10" s="18">
        <f>K4*Assumptions!$C$3</f>
        <v>162000</v>
      </c>
      <c r="L10" s="18">
        <f>L4*Assumptions!$C$3</f>
        <v>162000</v>
      </c>
      <c r="M10" s="18">
        <f>M4*Assumptions!$C$3</f>
        <v>216000</v>
      </c>
      <c r="N10" s="18">
        <f>N4*Assumptions!$C$3</f>
        <v>216000</v>
      </c>
      <c r="O10" s="18">
        <f>O4*Assumptions!$C$3</f>
        <v>270000</v>
      </c>
      <c r="P10" s="18">
        <f>P4*Assumptions!$C$3</f>
        <v>270000</v>
      </c>
      <c r="Q10" s="18">
        <f>Q4*Assumptions!$C$3</f>
        <v>324000</v>
      </c>
      <c r="R10" s="18">
        <f>R4*Assumptions!$C$3</f>
        <v>324000</v>
      </c>
      <c r="S10" s="18">
        <f>S4*Assumptions!$C$3</f>
        <v>378000</v>
      </c>
      <c r="T10" s="18">
        <f>T4*Assumptions!$C$3</f>
        <v>378000</v>
      </c>
      <c r="U10" s="18">
        <f>U4*Assumptions!$C$3</f>
        <v>432000</v>
      </c>
      <c r="V10" s="18">
        <f>V4*Assumptions!$C$3</f>
        <v>432000</v>
      </c>
      <c r="W10" s="18">
        <f>W4*Assumptions!$C$3</f>
        <v>486000</v>
      </c>
      <c r="X10" s="18">
        <f>X4*Assumptions!$C$3</f>
        <v>486000</v>
      </c>
      <c r="Y10" s="18">
        <f>Y4*Assumptions!$C$3</f>
        <v>540000</v>
      </c>
      <c r="Z10" s="18">
        <f>Z4*Assumptions!$C$3</f>
        <v>540000</v>
      </c>
      <c r="AA10" s="18">
        <f>AA4*Assumptions!$C$3</f>
        <v>594000</v>
      </c>
      <c r="AB10" s="18">
        <f>AB4*Assumptions!$C$3</f>
        <v>594000</v>
      </c>
      <c r="AC10" s="18">
        <f>AC4*Assumptions!$C$3</f>
        <v>648000</v>
      </c>
      <c r="AD10" s="18">
        <f>AD4*Assumptions!$C$3</f>
        <v>648000</v>
      </c>
      <c r="AE10" s="18">
        <f>AE4*Assumptions!$C$3</f>
        <v>702000</v>
      </c>
    </row>
    <row r="11">
      <c r="A11" s="4" t="str">
        <f t="shared" si="2"/>
        <v>Duffel Bags</v>
      </c>
      <c r="B11" s="18">
        <f>B5*Assumptions!$C$4</f>
        <v>0</v>
      </c>
      <c r="C11" s="18">
        <f>C5*Assumptions!$C$4</f>
        <v>0</v>
      </c>
      <c r="D11" s="18">
        <f>D5*Assumptions!$C$4</f>
        <v>0</v>
      </c>
      <c r="E11" s="18">
        <f>E5*Assumptions!$C$4</f>
        <v>0</v>
      </c>
      <c r="F11" s="18">
        <f>F5*Assumptions!$C$4</f>
        <v>0</v>
      </c>
      <c r="G11" s="18">
        <f>G5*Assumptions!$C$4</f>
        <v>204000</v>
      </c>
      <c r="H11" s="18">
        <f>H5*Assumptions!$C$4</f>
        <v>204000</v>
      </c>
      <c r="I11" s="18">
        <f>I5*Assumptions!$C$4</f>
        <v>408000</v>
      </c>
      <c r="J11" s="18">
        <f>J5*Assumptions!$C$4</f>
        <v>408000</v>
      </c>
      <c r="K11" s="18">
        <f>K5*Assumptions!$C$4</f>
        <v>612000</v>
      </c>
      <c r="L11" s="18">
        <f>L5*Assumptions!$C$4</f>
        <v>612000</v>
      </c>
      <c r="M11" s="18">
        <f>M5*Assumptions!$C$4</f>
        <v>816000</v>
      </c>
      <c r="N11" s="18">
        <f>N5*Assumptions!$C$4</f>
        <v>816000</v>
      </c>
      <c r="O11" s="18">
        <f>O5*Assumptions!$C$4</f>
        <v>1020000</v>
      </c>
      <c r="P11" s="18">
        <f>P5*Assumptions!$C$4</f>
        <v>1020000</v>
      </c>
      <c r="Q11" s="18">
        <f>Q5*Assumptions!$C$4</f>
        <v>1224000</v>
      </c>
      <c r="R11" s="18">
        <f>R5*Assumptions!$C$4</f>
        <v>1224000</v>
      </c>
      <c r="S11" s="18">
        <f>S5*Assumptions!$C$4</f>
        <v>1428000</v>
      </c>
      <c r="T11" s="18">
        <f>T5*Assumptions!$C$4</f>
        <v>1428000</v>
      </c>
      <c r="U11" s="18">
        <f>U5*Assumptions!$C$4</f>
        <v>1632000</v>
      </c>
      <c r="V11" s="18">
        <f>V5*Assumptions!$C$4</f>
        <v>1632000</v>
      </c>
      <c r="W11" s="18">
        <f>W5*Assumptions!$C$4</f>
        <v>1836000</v>
      </c>
      <c r="X11" s="18">
        <f>X5*Assumptions!$C$4</f>
        <v>1836000</v>
      </c>
      <c r="Y11" s="18">
        <f>Y5*Assumptions!$C$4</f>
        <v>2040000</v>
      </c>
      <c r="Z11" s="18">
        <f>Z5*Assumptions!$C$4</f>
        <v>2040000</v>
      </c>
      <c r="AA11" s="18">
        <f>AA5*Assumptions!$C$4</f>
        <v>2244000</v>
      </c>
      <c r="AB11" s="18">
        <f>AB5*Assumptions!$C$4</f>
        <v>2244000</v>
      </c>
      <c r="AC11" s="18">
        <f>AC5*Assumptions!$C$4</f>
        <v>2448000</v>
      </c>
      <c r="AD11" s="18">
        <f>AD5*Assumptions!$C$4</f>
        <v>2448000</v>
      </c>
      <c r="AE11" s="18">
        <f>AE5*Assumptions!$C$4</f>
        <v>2652000</v>
      </c>
    </row>
    <row r="12">
      <c r="A12" s="4" t="str">
        <f t="shared" si="2"/>
        <v>Total</v>
      </c>
      <c r="B12" s="18">
        <f t="shared" ref="B12:AE12" si="3">sum(B9:B11)</f>
        <v>0</v>
      </c>
      <c r="C12" s="18">
        <f t="shared" si="3"/>
        <v>0</v>
      </c>
      <c r="D12" s="18">
        <f t="shared" si="3"/>
        <v>0</v>
      </c>
      <c r="E12" s="18">
        <f t="shared" si="3"/>
        <v>0</v>
      </c>
      <c r="F12" s="18">
        <f t="shared" si="3"/>
        <v>0</v>
      </c>
      <c r="G12" s="18">
        <f t="shared" si="3"/>
        <v>445200</v>
      </c>
      <c r="H12" s="18">
        <f t="shared" si="3"/>
        <v>445200</v>
      </c>
      <c r="I12" s="18">
        <f t="shared" si="3"/>
        <v>890400</v>
      </c>
      <c r="J12" s="18">
        <f t="shared" si="3"/>
        <v>890400</v>
      </c>
      <c r="K12" s="18">
        <f t="shared" si="3"/>
        <v>1335600</v>
      </c>
      <c r="L12" s="18">
        <f t="shared" si="3"/>
        <v>1335600</v>
      </c>
      <c r="M12" s="18">
        <f t="shared" si="3"/>
        <v>1780800</v>
      </c>
      <c r="N12" s="18">
        <f t="shared" si="3"/>
        <v>1780800</v>
      </c>
      <c r="O12" s="18">
        <f t="shared" si="3"/>
        <v>2226000</v>
      </c>
      <c r="P12" s="18">
        <f t="shared" si="3"/>
        <v>2226000</v>
      </c>
      <c r="Q12" s="18">
        <f t="shared" si="3"/>
        <v>2671200</v>
      </c>
      <c r="R12" s="18">
        <f t="shared" si="3"/>
        <v>2671200</v>
      </c>
      <c r="S12" s="18">
        <f t="shared" si="3"/>
        <v>3116400</v>
      </c>
      <c r="T12" s="18">
        <f t="shared" si="3"/>
        <v>3116400</v>
      </c>
      <c r="U12" s="18">
        <f t="shared" si="3"/>
        <v>3561600</v>
      </c>
      <c r="V12" s="18">
        <f t="shared" si="3"/>
        <v>3561600</v>
      </c>
      <c r="W12" s="18">
        <f t="shared" si="3"/>
        <v>4006800</v>
      </c>
      <c r="X12" s="18">
        <f t="shared" si="3"/>
        <v>4006800</v>
      </c>
      <c r="Y12" s="18">
        <f t="shared" si="3"/>
        <v>4452000</v>
      </c>
      <c r="Z12" s="18">
        <f t="shared" si="3"/>
        <v>4452000</v>
      </c>
      <c r="AA12" s="18">
        <f t="shared" si="3"/>
        <v>4897200</v>
      </c>
      <c r="AB12" s="18">
        <f t="shared" si="3"/>
        <v>4897200</v>
      </c>
      <c r="AC12" s="18">
        <f t="shared" si="3"/>
        <v>5342400</v>
      </c>
      <c r="AD12" s="18">
        <f t="shared" si="3"/>
        <v>5342400</v>
      </c>
      <c r="AE12" s="18">
        <f t="shared" si="3"/>
        <v>5787600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6" t="s">
        <v>323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 t="str">
        <f>Assumptions!A34</f>
        <v>Rent</v>
      </c>
      <c r="B16" s="18">
        <f>Assumptions!$C$34*'calc-1'!B4</f>
        <v>0</v>
      </c>
      <c r="C16" s="18">
        <f>Assumptions!$C$34*'calc-1'!C4</f>
        <v>0</v>
      </c>
      <c r="D16" s="18">
        <f>Assumptions!$C$34*'calc-1'!D4</f>
        <v>0</v>
      </c>
      <c r="E16" s="18">
        <f>Assumptions!$C$34*'calc-1'!E4</f>
        <v>0</v>
      </c>
      <c r="F16" s="18">
        <f>Assumptions!$C$34*'calc-1'!F4</f>
        <v>0</v>
      </c>
      <c r="G16" s="18">
        <f>Assumptions!$C$34*'calc-1'!G4</f>
        <v>30000</v>
      </c>
      <c r="H16" s="18">
        <f>Assumptions!$C$34*'calc-1'!H4</f>
        <v>30000</v>
      </c>
      <c r="I16" s="18">
        <f>Assumptions!$C$34*'calc-1'!I4</f>
        <v>60000</v>
      </c>
      <c r="J16" s="18">
        <f>Assumptions!$C$34*'calc-1'!J4</f>
        <v>60000</v>
      </c>
      <c r="K16" s="18">
        <f>Assumptions!$C$34*'calc-1'!K4</f>
        <v>90000</v>
      </c>
      <c r="L16" s="18">
        <f>Assumptions!$C$34*'calc-1'!L4</f>
        <v>90000</v>
      </c>
      <c r="M16" s="18">
        <f>Assumptions!$C$34*'calc-1'!M4</f>
        <v>120000</v>
      </c>
      <c r="N16" s="18">
        <f>Assumptions!$C$34*'calc-1'!N4</f>
        <v>120000</v>
      </c>
      <c r="O16" s="18">
        <f>Assumptions!$C$34*'calc-1'!O4</f>
        <v>150000</v>
      </c>
      <c r="P16" s="18">
        <f>Assumptions!$C$34*'calc-1'!P4</f>
        <v>150000</v>
      </c>
      <c r="Q16" s="18">
        <f>Assumptions!$C$34*'calc-1'!Q4</f>
        <v>180000</v>
      </c>
      <c r="R16" s="18">
        <f>Assumptions!$C$34*'calc-1'!R4</f>
        <v>180000</v>
      </c>
      <c r="S16" s="18">
        <f>Assumptions!$C$34*'calc-1'!S4</f>
        <v>210000</v>
      </c>
      <c r="T16" s="18">
        <f>Assumptions!$C$34*'calc-1'!T4</f>
        <v>210000</v>
      </c>
      <c r="U16" s="18">
        <f>Assumptions!$C$34*'calc-1'!U4</f>
        <v>240000</v>
      </c>
      <c r="V16" s="18">
        <f>Assumptions!$C$34*'calc-1'!V4</f>
        <v>240000</v>
      </c>
      <c r="W16" s="18">
        <f>Assumptions!$C$34*'calc-1'!W4</f>
        <v>270000</v>
      </c>
      <c r="X16" s="18">
        <f>Assumptions!$C$34*'calc-1'!X4</f>
        <v>270000</v>
      </c>
      <c r="Y16" s="18">
        <f>Assumptions!$C$34*'calc-1'!Y4</f>
        <v>300000</v>
      </c>
      <c r="Z16" s="18">
        <f>Assumptions!$C$34*'calc-1'!Z4</f>
        <v>300000</v>
      </c>
      <c r="AA16" s="18">
        <f>Assumptions!$C$34*'calc-1'!AA4</f>
        <v>330000</v>
      </c>
      <c r="AB16" s="18">
        <f>Assumptions!$C$34*'calc-1'!AB4</f>
        <v>330000</v>
      </c>
      <c r="AC16" s="18">
        <f>Assumptions!$C$34*'calc-1'!AC4</f>
        <v>360000</v>
      </c>
      <c r="AD16" s="18">
        <f>Assumptions!$C$34*'calc-1'!AD4</f>
        <v>360000</v>
      </c>
      <c r="AE16" s="18">
        <f>Assumptions!$C$34*'calc-1'!AE4</f>
        <v>390000</v>
      </c>
    </row>
    <row r="17">
      <c r="A17" s="4" t="str">
        <f>Assumptions!A35</f>
        <v>Electricity</v>
      </c>
      <c r="B17" s="18">
        <f>Assumptions!$C$35*'calc-1'!B4</f>
        <v>0</v>
      </c>
      <c r="C17" s="18">
        <f>Assumptions!$C$35*'calc-1'!C4</f>
        <v>0</v>
      </c>
      <c r="D17" s="18">
        <f>Assumptions!$C$35*'calc-1'!D4</f>
        <v>0</v>
      </c>
      <c r="E17" s="18">
        <f>Assumptions!$C$35*'calc-1'!E4</f>
        <v>0</v>
      </c>
      <c r="F17" s="18">
        <f>Assumptions!$C$35*'calc-1'!F4</f>
        <v>0</v>
      </c>
      <c r="G17" s="18">
        <f>Assumptions!$C$35*'calc-1'!G4</f>
        <v>10000</v>
      </c>
      <c r="H17" s="18">
        <f>Assumptions!$C$35*'calc-1'!H4</f>
        <v>10000</v>
      </c>
      <c r="I17" s="18">
        <f>Assumptions!$C$35*'calc-1'!I4</f>
        <v>20000</v>
      </c>
      <c r="J17" s="18">
        <f>Assumptions!$C$35*'calc-1'!J4</f>
        <v>20000</v>
      </c>
      <c r="K17" s="18">
        <f>Assumptions!$C$35*'calc-1'!K4</f>
        <v>30000</v>
      </c>
      <c r="L17" s="18">
        <f>Assumptions!$C$35*'calc-1'!L4</f>
        <v>30000</v>
      </c>
      <c r="M17" s="18">
        <f>Assumptions!$C$35*'calc-1'!M4</f>
        <v>40000</v>
      </c>
      <c r="N17" s="18">
        <f>Assumptions!$C$35*'calc-1'!N4</f>
        <v>40000</v>
      </c>
      <c r="O17" s="18">
        <f>Assumptions!$C$35*'calc-1'!O4</f>
        <v>50000</v>
      </c>
      <c r="P17" s="18">
        <f>Assumptions!$C$35*'calc-1'!P4</f>
        <v>50000</v>
      </c>
      <c r="Q17" s="18">
        <f>Assumptions!$C$35*'calc-1'!Q4</f>
        <v>60000</v>
      </c>
      <c r="R17" s="18">
        <f>Assumptions!$C$35*'calc-1'!R4</f>
        <v>60000</v>
      </c>
      <c r="S17" s="18">
        <f>Assumptions!$C$35*'calc-1'!S4</f>
        <v>70000</v>
      </c>
      <c r="T17" s="18">
        <f>Assumptions!$C$35*'calc-1'!T4</f>
        <v>70000</v>
      </c>
      <c r="U17" s="18">
        <f>Assumptions!$C$35*'calc-1'!U4</f>
        <v>80000</v>
      </c>
      <c r="V17" s="18">
        <f>Assumptions!$C$35*'calc-1'!V4</f>
        <v>80000</v>
      </c>
      <c r="W17" s="18">
        <f>Assumptions!$C$35*'calc-1'!W4</f>
        <v>90000</v>
      </c>
      <c r="X17" s="18">
        <f>Assumptions!$C$35*'calc-1'!X4</f>
        <v>90000</v>
      </c>
      <c r="Y17" s="18">
        <f>Assumptions!$C$35*'calc-1'!Y4</f>
        <v>100000</v>
      </c>
      <c r="Z17" s="18">
        <f>Assumptions!$C$35*'calc-1'!Z4</f>
        <v>100000</v>
      </c>
      <c r="AA17" s="18">
        <f>Assumptions!$C$35*'calc-1'!AA4</f>
        <v>110000</v>
      </c>
      <c r="AB17" s="18">
        <f>Assumptions!$C$35*'calc-1'!AB4</f>
        <v>110000</v>
      </c>
      <c r="AC17" s="18">
        <f>Assumptions!$C$35*'calc-1'!AC4</f>
        <v>120000</v>
      </c>
      <c r="AD17" s="18">
        <f>Assumptions!$C$35*'calc-1'!AD4</f>
        <v>120000</v>
      </c>
      <c r="AE17" s="18">
        <f>Assumptions!$C$35*'calc-1'!AE4</f>
        <v>130000</v>
      </c>
    </row>
    <row r="18">
      <c r="A18" s="4" t="str">
        <f>Assumptions!A29</f>
        <v>Salaries</v>
      </c>
      <c r="B18" s="18">
        <f>Assumptions!$C$25*Assumptions!$B$30*'calc-1'!B4</f>
        <v>0</v>
      </c>
      <c r="C18" s="18">
        <f>Assumptions!$C$25*Assumptions!$B$30*'calc-1'!C4</f>
        <v>0</v>
      </c>
      <c r="D18" s="18">
        <f>Assumptions!$C$25*Assumptions!$B$30*'calc-1'!D4</f>
        <v>0</v>
      </c>
      <c r="E18" s="18">
        <f>Assumptions!$C$25*Assumptions!$B$30*'calc-1'!E4</f>
        <v>0</v>
      </c>
      <c r="F18" s="18">
        <f>Assumptions!$C$25*Assumptions!$B$30*'calc-1'!F4</f>
        <v>0</v>
      </c>
      <c r="G18" s="18">
        <f>Assumptions!$C$25*Assumptions!$B$30*'calc-1'!G4</f>
        <v>38000</v>
      </c>
      <c r="H18" s="18">
        <f>Assumptions!$C$25*Assumptions!$B$30*'calc-1'!H4</f>
        <v>38000</v>
      </c>
      <c r="I18" s="18">
        <f>Assumptions!$C$25*Assumptions!$B$30*'calc-1'!I4</f>
        <v>76000</v>
      </c>
      <c r="J18" s="18">
        <f>Assumptions!$C$25*Assumptions!$B$30*'calc-1'!J4</f>
        <v>76000</v>
      </c>
      <c r="K18" s="18">
        <f>Assumptions!$C$25*Assumptions!$B$30*'calc-1'!K4</f>
        <v>114000</v>
      </c>
      <c r="L18" s="18">
        <f>Assumptions!$C$25*Assumptions!$B$30*'calc-1'!L4</f>
        <v>114000</v>
      </c>
      <c r="M18" s="18">
        <f>Assumptions!$C$25*Assumptions!$B$30*'calc-1'!M4</f>
        <v>152000</v>
      </c>
      <c r="N18" s="18">
        <f>Assumptions!$C$25*Assumptions!$B$30*'calc-1'!N4</f>
        <v>152000</v>
      </c>
      <c r="O18" s="18">
        <f>Assumptions!$C$25*Assumptions!$B$30*'calc-1'!O4</f>
        <v>190000</v>
      </c>
      <c r="P18" s="18">
        <f>Assumptions!$C$25*Assumptions!$B$30*'calc-1'!P4</f>
        <v>190000</v>
      </c>
      <c r="Q18" s="18">
        <f>Assumptions!$C$25*Assumptions!$B$30*'calc-1'!Q4</f>
        <v>228000</v>
      </c>
      <c r="R18" s="18">
        <f>Assumptions!$C$25*Assumptions!$B$30*'calc-1'!R4</f>
        <v>228000</v>
      </c>
      <c r="S18" s="18">
        <f>Assumptions!$C$25*Assumptions!$B$30*'calc-1'!S4</f>
        <v>266000</v>
      </c>
      <c r="T18" s="18">
        <f>Assumptions!$C$25*Assumptions!$B$30*'calc-1'!T4</f>
        <v>266000</v>
      </c>
      <c r="U18" s="18">
        <f>Assumptions!$C$25*Assumptions!$B$30*'calc-1'!U4</f>
        <v>304000</v>
      </c>
      <c r="V18" s="18">
        <f>Assumptions!$C$25*Assumptions!$B$30*'calc-1'!V4</f>
        <v>304000</v>
      </c>
      <c r="W18" s="18">
        <f>Assumptions!$C$25*Assumptions!$B$30*'calc-1'!W4</f>
        <v>342000</v>
      </c>
      <c r="X18" s="18">
        <f>Assumptions!$C$25*Assumptions!$B$30*'calc-1'!X4</f>
        <v>342000</v>
      </c>
      <c r="Y18" s="18">
        <f>Assumptions!$C$25*Assumptions!$B$30*'calc-1'!Y4</f>
        <v>380000</v>
      </c>
      <c r="Z18" s="18">
        <f>Assumptions!$C$25*Assumptions!$B$30*'calc-1'!Z4</f>
        <v>380000</v>
      </c>
      <c r="AA18" s="18">
        <f>Assumptions!$C$25*Assumptions!$B$30*'calc-1'!AA4</f>
        <v>418000</v>
      </c>
      <c r="AB18" s="18">
        <f>Assumptions!$C$25*Assumptions!$B$30*'calc-1'!AB4</f>
        <v>418000</v>
      </c>
      <c r="AC18" s="18">
        <f>Assumptions!$C$25*Assumptions!$B$30*'calc-1'!AC4</f>
        <v>456000</v>
      </c>
      <c r="AD18" s="18">
        <f>Assumptions!$C$25*Assumptions!$B$30*'calc-1'!AD4</f>
        <v>456000</v>
      </c>
      <c r="AE18" s="18">
        <f>Assumptions!$C$25*Assumptions!$B$30*'calc-1'!AE4</f>
        <v>494000</v>
      </c>
    </row>
    <row r="19">
      <c r="A19" s="4" t="s">
        <v>324</v>
      </c>
      <c r="B19" s="37">
        <f>'Medium Store Depreciation'!B12</f>
        <v>0</v>
      </c>
      <c r="C19" s="37">
        <f>'Medium Store Depreciation'!C12</f>
        <v>0</v>
      </c>
      <c r="D19" s="37">
        <f>'Medium Store Depreciation'!D12</f>
        <v>0</v>
      </c>
      <c r="E19" s="37">
        <f>'Medium Store Depreciation'!E12</f>
        <v>0</v>
      </c>
      <c r="F19" s="37">
        <f>'Medium Store Depreciation'!F12</f>
        <v>0</v>
      </c>
      <c r="G19" s="37">
        <f>'Medium Store Depreciation'!G12</f>
        <v>17071.42857</v>
      </c>
      <c r="H19" s="37">
        <f>'Medium Store Depreciation'!H12</f>
        <v>17071.42857</v>
      </c>
      <c r="I19" s="37">
        <f>'Medium Store Depreciation'!I12</f>
        <v>34142.85714</v>
      </c>
      <c r="J19" s="37">
        <f>'Medium Store Depreciation'!J12</f>
        <v>34142.85714</v>
      </c>
      <c r="K19" s="37">
        <f>'Medium Store Depreciation'!K12</f>
        <v>51214.28571</v>
      </c>
      <c r="L19" s="37">
        <f>'Medium Store Depreciation'!L12</f>
        <v>51214.28571</v>
      </c>
      <c r="M19" s="37">
        <f>'Medium Store Depreciation'!M12</f>
        <v>68285.71429</v>
      </c>
      <c r="N19" s="37">
        <f>'Medium Store Depreciation'!N12</f>
        <v>68285.71429</v>
      </c>
      <c r="O19" s="37">
        <f>'Medium Store Depreciation'!O12</f>
        <v>85357.14286</v>
      </c>
      <c r="P19" s="37">
        <f>'Medium Store Depreciation'!P12</f>
        <v>85357.14286</v>
      </c>
      <c r="Q19" s="37">
        <f>'Medium Store Depreciation'!Q12</f>
        <v>102428.5714</v>
      </c>
      <c r="R19" s="37">
        <f>'Medium Store Depreciation'!R12</f>
        <v>102428.5714</v>
      </c>
      <c r="S19" s="37">
        <f>'Medium Store Depreciation'!S12</f>
        <v>119500</v>
      </c>
      <c r="T19" s="37">
        <f>'Medium Store Depreciation'!T12</f>
        <v>119500</v>
      </c>
      <c r="U19" s="37">
        <f>'Medium Store Depreciation'!U12</f>
        <v>133000</v>
      </c>
      <c r="V19" s="37">
        <f>'Medium Store Depreciation'!V12</f>
        <v>127000</v>
      </c>
      <c r="W19" s="37">
        <f>'Medium Store Depreciation'!W12</f>
        <v>133000</v>
      </c>
      <c r="X19" s="37">
        <f>'Medium Store Depreciation'!X12</f>
        <v>127000</v>
      </c>
      <c r="Y19" s="37">
        <f>'Medium Store Depreciation'!Y12</f>
        <v>133000</v>
      </c>
      <c r="Z19" s="37">
        <f>'Medium Store Depreciation'!Z12</f>
        <v>127000</v>
      </c>
      <c r="AA19" s="37">
        <f>'Medium Store Depreciation'!AA12</f>
        <v>133000</v>
      </c>
      <c r="AB19" s="37">
        <f>'Medium Store Depreciation'!AB12</f>
        <v>127000</v>
      </c>
      <c r="AC19" s="37">
        <f>'Medium Store Depreciation'!AC12</f>
        <v>133000</v>
      </c>
      <c r="AD19" s="37">
        <f>'Medium Store Depreciation'!AD12</f>
        <v>127000</v>
      </c>
      <c r="AE19" s="37">
        <f>'Medium Store Depreciation'!AE12</f>
        <v>133000</v>
      </c>
    </row>
    <row r="20">
      <c r="A20" s="4" t="s">
        <v>325</v>
      </c>
      <c r="B20" s="18">
        <f>'calc-1'!B9*Assumptions!$C$19</f>
        <v>0</v>
      </c>
      <c r="C20" s="18">
        <f>'calc-1'!C9*Assumptions!$C$19</f>
        <v>0</v>
      </c>
      <c r="D20" s="18">
        <f>'calc-1'!D9*Assumptions!$C$19</f>
        <v>0</v>
      </c>
      <c r="E20" s="18">
        <f>'calc-1'!E9*Assumptions!$C$19</f>
        <v>0</v>
      </c>
      <c r="F20" s="18">
        <f>'calc-1'!F9*Assumptions!$C$19</f>
        <v>0</v>
      </c>
      <c r="G20" s="18">
        <f>'calc-1'!G9*Assumptions!$C$19</f>
        <v>15000</v>
      </c>
      <c r="H20" s="18">
        <f>'calc-1'!H9*Assumptions!$C$19</f>
        <v>15000</v>
      </c>
      <c r="I20" s="18">
        <f>'calc-1'!I9*Assumptions!$C$19</f>
        <v>30000</v>
      </c>
      <c r="J20" s="18">
        <f>'calc-1'!J9*Assumptions!$C$19</f>
        <v>30000</v>
      </c>
      <c r="K20" s="18">
        <f>'calc-1'!K9*Assumptions!$C$19</f>
        <v>45000</v>
      </c>
      <c r="L20" s="18">
        <f>'calc-1'!L9*Assumptions!$C$19</f>
        <v>45000</v>
      </c>
      <c r="M20" s="18">
        <f>'calc-1'!M9*Assumptions!$C$19</f>
        <v>60000</v>
      </c>
      <c r="N20" s="18">
        <f>'calc-1'!N9*Assumptions!$C$19</f>
        <v>60000</v>
      </c>
      <c r="O20" s="18">
        <f>'calc-1'!O9*Assumptions!$C$19</f>
        <v>75000</v>
      </c>
      <c r="P20" s="18">
        <f>'calc-1'!P9*Assumptions!$C$19</f>
        <v>75000</v>
      </c>
      <c r="Q20" s="18">
        <f>'calc-1'!Q9*Assumptions!$C$19</f>
        <v>90000</v>
      </c>
      <c r="R20" s="18">
        <f>'calc-1'!R9*Assumptions!$C$19</f>
        <v>90000</v>
      </c>
      <c r="S20" s="18">
        <f>'calc-1'!S9*Assumptions!$C$19</f>
        <v>105000</v>
      </c>
      <c r="T20" s="18">
        <f>'calc-1'!T9*Assumptions!$C$19</f>
        <v>105000</v>
      </c>
      <c r="U20" s="18">
        <f>'calc-1'!U9*Assumptions!$C$19</f>
        <v>120000</v>
      </c>
      <c r="V20" s="18">
        <f>'calc-1'!V9*Assumptions!$C$19</f>
        <v>120000</v>
      </c>
      <c r="W20" s="18">
        <f>'calc-1'!W9*Assumptions!$C$19</f>
        <v>135000</v>
      </c>
      <c r="X20" s="18">
        <f>'calc-1'!X9*Assumptions!$C$19</f>
        <v>135000</v>
      </c>
      <c r="Y20" s="18">
        <f>'calc-1'!Y9*Assumptions!$C$19</f>
        <v>150000</v>
      </c>
      <c r="Z20" s="18">
        <f>'calc-1'!Z9*Assumptions!$C$19</f>
        <v>150000</v>
      </c>
      <c r="AA20" s="18">
        <f>'calc-1'!AA9*Assumptions!$C$19</f>
        <v>165000</v>
      </c>
      <c r="AB20" s="18">
        <f>'calc-1'!AB9*Assumptions!$C$19</f>
        <v>165000</v>
      </c>
      <c r="AC20" s="18">
        <f>'calc-1'!AC9*Assumptions!$C$19</f>
        <v>180000</v>
      </c>
      <c r="AD20" s="18">
        <f>'calc-1'!AD9*Assumptions!$C$19</f>
        <v>180000</v>
      </c>
      <c r="AE20" s="18">
        <f>'calc-1'!AE9*Assumptions!$C$19</f>
        <v>195000</v>
      </c>
    </row>
    <row r="21">
      <c r="A21" s="6" t="s">
        <v>326</v>
      </c>
      <c r="B21" s="37">
        <f t="shared" ref="B21:AE21" si="4">B16+B17+B18+B19+B20</f>
        <v>0</v>
      </c>
      <c r="C21" s="37">
        <f t="shared" si="4"/>
        <v>0</v>
      </c>
      <c r="D21" s="37">
        <f t="shared" si="4"/>
        <v>0</v>
      </c>
      <c r="E21" s="37">
        <f t="shared" si="4"/>
        <v>0</v>
      </c>
      <c r="F21" s="37">
        <f t="shared" si="4"/>
        <v>0</v>
      </c>
      <c r="G21" s="37">
        <f t="shared" si="4"/>
        <v>110071.4286</v>
      </c>
      <c r="H21" s="37">
        <f t="shared" si="4"/>
        <v>110071.4286</v>
      </c>
      <c r="I21" s="37">
        <f t="shared" si="4"/>
        <v>220142.8571</v>
      </c>
      <c r="J21" s="37">
        <f t="shared" si="4"/>
        <v>220142.8571</v>
      </c>
      <c r="K21" s="37">
        <f t="shared" si="4"/>
        <v>330214.2857</v>
      </c>
      <c r="L21" s="37">
        <f t="shared" si="4"/>
        <v>330214.2857</v>
      </c>
      <c r="M21" s="37">
        <f t="shared" si="4"/>
        <v>440285.7143</v>
      </c>
      <c r="N21" s="37">
        <f t="shared" si="4"/>
        <v>440285.7143</v>
      </c>
      <c r="O21" s="37">
        <f t="shared" si="4"/>
        <v>550357.1429</v>
      </c>
      <c r="P21" s="37">
        <f t="shared" si="4"/>
        <v>550357.1429</v>
      </c>
      <c r="Q21" s="37">
        <f t="shared" si="4"/>
        <v>660428.5714</v>
      </c>
      <c r="R21" s="37">
        <f t="shared" si="4"/>
        <v>660428.5714</v>
      </c>
      <c r="S21" s="37">
        <f t="shared" si="4"/>
        <v>770500</v>
      </c>
      <c r="T21" s="37">
        <f t="shared" si="4"/>
        <v>770500</v>
      </c>
      <c r="U21" s="37">
        <f t="shared" si="4"/>
        <v>877000</v>
      </c>
      <c r="V21" s="37">
        <f t="shared" si="4"/>
        <v>871000</v>
      </c>
      <c r="W21" s="37">
        <f t="shared" si="4"/>
        <v>970000</v>
      </c>
      <c r="X21" s="37">
        <f t="shared" si="4"/>
        <v>964000</v>
      </c>
      <c r="Y21" s="37">
        <f t="shared" si="4"/>
        <v>1063000</v>
      </c>
      <c r="Z21" s="37">
        <f t="shared" si="4"/>
        <v>1057000</v>
      </c>
      <c r="AA21" s="37">
        <f t="shared" si="4"/>
        <v>1156000</v>
      </c>
      <c r="AB21" s="37">
        <f t="shared" si="4"/>
        <v>1150000</v>
      </c>
      <c r="AC21" s="37">
        <f t="shared" si="4"/>
        <v>1249000</v>
      </c>
      <c r="AD21" s="37">
        <f t="shared" si="4"/>
        <v>1243000</v>
      </c>
      <c r="AE21" s="37">
        <f t="shared" si="4"/>
        <v>1342000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6" t="s">
        <v>327</v>
      </c>
      <c r="B23" s="37">
        <f t="shared" ref="B23:AE23" si="5">B12+B21</f>
        <v>0</v>
      </c>
      <c r="C23" s="37">
        <f t="shared" si="5"/>
        <v>0</v>
      </c>
      <c r="D23" s="37">
        <f t="shared" si="5"/>
        <v>0</v>
      </c>
      <c r="E23" s="37">
        <f t="shared" si="5"/>
        <v>0</v>
      </c>
      <c r="F23" s="37">
        <f t="shared" si="5"/>
        <v>0</v>
      </c>
      <c r="G23" s="37">
        <f t="shared" si="5"/>
        <v>555271.4286</v>
      </c>
      <c r="H23" s="37">
        <f t="shared" si="5"/>
        <v>555271.4286</v>
      </c>
      <c r="I23" s="37">
        <f t="shared" si="5"/>
        <v>1110542.857</v>
      </c>
      <c r="J23" s="37">
        <f t="shared" si="5"/>
        <v>1110542.857</v>
      </c>
      <c r="K23" s="37">
        <f t="shared" si="5"/>
        <v>1665814.286</v>
      </c>
      <c r="L23" s="37">
        <f t="shared" si="5"/>
        <v>1665814.286</v>
      </c>
      <c r="M23" s="37">
        <f t="shared" si="5"/>
        <v>2221085.714</v>
      </c>
      <c r="N23" s="37">
        <f t="shared" si="5"/>
        <v>2221085.714</v>
      </c>
      <c r="O23" s="37">
        <f t="shared" si="5"/>
        <v>2776357.143</v>
      </c>
      <c r="P23" s="37">
        <f t="shared" si="5"/>
        <v>2776357.143</v>
      </c>
      <c r="Q23" s="37">
        <f t="shared" si="5"/>
        <v>3331628.571</v>
      </c>
      <c r="R23" s="37">
        <f t="shared" si="5"/>
        <v>3331628.571</v>
      </c>
      <c r="S23" s="37">
        <f t="shared" si="5"/>
        <v>3886900</v>
      </c>
      <c r="T23" s="37">
        <f t="shared" si="5"/>
        <v>3886900</v>
      </c>
      <c r="U23" s="37">
        <f t="shared" si="5"/>
        <v>4438600</v>
      </c>
      <c r="V23" s="37">
        <f t="shared" si="5"/>
        <v>4432600</v>
      </c>
      <c r="W23" s="37">
        <f t="shared" si="5"/>
        <v>4976800</v>
      </c>
      <c r="X23" s="37">
        <f t="shared" si="5"/>
        <v>4970800</v>
      </c>
      <c r="Y23" s="37">
        <f t="shared" si="5"/>
        <v>5515000</v>
      </c>
      <c r="Z23" s="37">
        <f t="shared" si="5"/>
        <v>5509000</v>
      </c>
      <c r="AA23" s="37">
        <f t="shared" si="5"/>
        <v>6053200</v>
      </c>
      <c r="AB23" s="37">
        <f t="shared" si="5"/>
        <v>6047200</v>
      </c>
      <c r="AC23" s="37">
        <f t="shared" si="5"/>
        <v>6591400</v>
      </c>
      <c r="AD23" s="37">
        <f t="shared" si="5"/>
        <v>6585400</v>
      </c>
      <c r="AE23" s="37">
        <f t="shared" si="5"/>
        <v>7129600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6" t="s">
        <v>328</v>
      </c>
      <c r="B25" s="37">
        <f t="shared" ref="B25:AE25" si="6">B6-B23</f>
        <v>0</v>
      </c>
      <c r="C25" s="37">
        <f t="shared" si="6"/>
        <v>0</v>
      </c>
      <c r="D25" s="37">
        <f t="shared" si="6"/>
        <v>0</v>
      </c>
      <c r="E25" s="37">
        <f t="shared" si="6"/>
        <v>0</v>
      </c>
      <c r="F25" s="37">
        <f t="shared" si="6"/>
        <v>0</v>
      </c>
      <c r="G25" s="37">
        <f t="shared" si="6"/>
        <v>440728.5714</v>
      </c>
      <c r="H25" s="37">
        <f t="shared" si="6"/>
        <v>440728.5714</v>
      </c>
      <c r="I25" s="37">
        <f t="shared" si="6"/>
        <v>881457.1429</v>
      </c>
      <c r="J25" s="37">
        <f t="shared" si="6"/>
        <v>881457.1429</v>
      </c>
      <c r="K25" s="37">
        <f t="shared" si="6"/>
        <v>1322185.714</v>
      </c>
      <c r="L25" s="37">
        <f t="shared" si="6"/>
        <v>1322185.714</v>
      </c>
      <c r="M25" s="37">
        <f t="shared" si="6"/>
        <v>1762914.286</v>
      </c>
      <c r="N25" s="37">
        <f t="shared" si="6"/>
        <v>1762914.286</v>
      </c>
      <c r="O25" s="37">
        <f t="shared" si="6"/>
        <v>2203642.857</v>
      </c>
      <c r="P25" s="37">
        <f t="shared" si="6"/>
        <v>2203642.857</v>
      </c>
      <c r="Q25" s="37">
        <f t="shared" si="6"/>
        <v>2644371.429</v>
      </c>
      <c r="R25" s="37">
        <f t="shared" si="6"/>
        <v>2644371.429</v>
      </c>
      <c r="S25" s="37">
        <f t="shared" si="6"/>
        <v>3085100</v>
      </c>
      <c r="T25" s="37">
        <f t="shared" si="6"/>
        <v>3085100</v>
      </c>
      <c r="U25" s="37">
        <f t="shared" si="6"/>
        <v>3529400</v>
      </c>
      <c r="V25" s="37">
        <f t="shared" si="6"/>
        <v>3535400</v>
      </c>
      <c r="W25" s="37">
        <f t="shared" si="6"/>
        <v>3987200</v>
      </c>
      <c r="X25" s="37">
        <f t="shared" si="6"/>
        <v>3993200</v>
      </c>
      <c r="Y25" s="37">
        <f t="shared" si="6"/>
        <v>4445000</v>
      </c>
      <c r="Z25" s="37">
        <f t="shared" si="6"/>
        <v>4451000</v>
      </c>
      <c r="AA25" s="37">
        <f t="shared" si="6"/>
        <v>4902800</v>
      </c>
      <c r="AB25" s="37">
        <f t="shared" si="6"/>
        <v>4908800</v>
      </c>
      <c r="AC25" s="37">
        <f t="shared" si="6"/>
        <v>5360600</v>
      </c>
      <c r="AD25" s="37">
        <f t="shared" si="6"/>
        <v>5366600</v>
      </c>
      <c r="AE25" s="37">
        <f t="shared" si="6"/>
        <v>5818400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6" t="s">
        <v>321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'calc-1'!A15</f>
        <v>Purses</v>
      </c>
      <c r="B3" s="18">
        <f>'calc-1'!B23*Assumptions!$B$2</f>
        <v>0</v>
      </c>
      <c r="C3" s="18">
        <f>'calc-1'!C23*Assumptions!$B$2</f>
        <v>0</v>
      </c>
      <c r="D3" s="18">
        <f>'calc-1'!D23*Assumptions!$B$2</f>
        <v>0</v>
      </c>
      <c r="E3" s="18">
        <f>'calc-1'!E23*Assumptions!$B$2</f>
        <v>0</v>
      </c>
      <c r="F3" s="18">
        <f>'calc-1'!F23*Assumptions!$B$2</f>
        <v>0</v>
      </c>
      <c r="G3" s="18">
        <f>'calc-1'!G23*Assumptions!$B$2</f>
        <v>0</v>
      </c>
      <c r="H3" s="18">
        <f>'calc-1'!H23*Assumptions!$B$2</f>
        <v>0</v>
      </c>
      <c r="I3" s="18">
        <f>'calc-1'!I23*Assumptions!$B$2</f>
        <v>768000</v>
      </c>
      <c r="J3" s="18">
        <f>'calc-1'!J23*Assumptions!$B$2</f>
        <v>768000</v>
      </c>
      <c r="K3" s="18">
        <f>'calc-1'!K23*Assumptions!$B$2</f>
        <v>768000</v>
      </c>
      <c r="L3" s="18">
        <f>'calc-1'!L23*Assumptions!$B$2</f>
        <v>768000</v>
      </c>
      <c r="M3" s="18">
        <f>'calc-1'!M23*Assumptions!$B$2</f>
        <v>1536000</v>
      </c>
      <c r="N3" s="18">
        <f>'calc-1'!N23*Assumptions!$B$2</f>
        <v>1536000</v>
      </c>
      <c r="O3" s="18">
        <f>'calc-1'!O23*Assumptions!$B$2</f>
        <v>1536000</v>
      </c>
      <c r="P3" s="18">
        <f>'calc-1'!P23*Assumptions!$B$2</f>
        <v>1536000</v>
      </c>
      <c r="Q3" s="18">
        <f>'calc-1'!Q23*Assumptions!$B$2</f>
        <v>2304000</v>
      </c>
      <c r="R3" s="18">
        <f>'calc-1'!R23*Assumptions!$B$2</f>
        <v>2304000</v>
      </c>
      <c r="S3" s="18">
        <f>'calc-1'!S23*Assumptions!$B$2</f>
        <v>2304000</v>
      </c>
      <c r="T3" s="18">
        <f>'calc-1'!T23*Assumptions!$B$2</f>
        <v>2304000</v>
      </c>
      <c r="U3" s="18">
        <f>'calc-1'!U23*Assumptions!$B$2</f>
        <v>3072000</v>
      </c>
      <c r="V3" s="18">
        <f>'calc-1'!V23*Assumptions!$B$2</f>
        <v>3072000</v>
      </c>
      <c r="W3" s="18">
        <f>'calc-1'!W23*Assumptions!$B$2</f>
        <v>3072000</v>
      </c>
      <c r="X3" s="18">
        <f>'calc-1'!X23*Assumptions!$B$2</f>
        <v>3072000</v>
      </c>
      <c r="Y3" s="18">
        <f>'calc-1'!Y23*Assumptions!$B$2</f>
        <v>3840000</v>
      </c>
      <c r="Z3" s="18">
        <f>'calc-1'!Z23*Assumptions!$B$2</f>
        <v>3840000</v>
      </c>
      <c r="AA3" s="18">
        <f>'calc-1'!AA23*Assumptions!$B$2</f>
        <v>3840000</v>
      </c>
      <c r="AB3" s="18">
        <f>'calc-1'!AB23*Assumptions!$B$2</f>
        <v>3840000</v>
      </c>
      <c r="AC3" s="18">
        <f>'calc-1'!AC23*Assumptions!$B$2</f>
        <v>4608000</v>
      </c>
      <c r="AD3" s="18">
        <f>'calc-1'!AD23*Assumptions!$B$2</f>
        <v>4608000</v>
      </c>
      <c r="AE3" s="18">
        <f>'calc-1'!AE23*Assumptions!$B$2</f>
        <v>4608000</v>
      </c>
    </row>
    <row r="4">
      <c r="A4" s="4" t="str">
        <f>'calc-1'!A16</f>
        <v>Mini Bags</v>
      </c>
      <c r="B4" s="18">
        <f>'calc-1'!B24*Assumptions!$B$3</f>
        <v>0</v>
      </c>
      <c r="C4" s="18">
        <f>'calc-1'!C24*Assumptions!$B$3</f>
        <v>0</v>
      </c>
      <c r="D4" s="18">
        <f>'calc-1'!D24*Assumptions!$B$3</f>
        <v>0</v>
      </c>
      <c r="E4" s="18">
        <f>'calc-1'!E24*Assumptions!$B$3</f>
        <v>0</v>
      </c>
      <c r="F4" s="18">
        <f>'calc-1'!F24*Assumptions!$B$3</f>
        <v>0</v>
      </c>
      <c r="G4" s="18">
        <f>'calc-1'!G24*Assumptions!$B$3</f>
        <v>0</v>
      </c>
      <c r="H4" s="18">
        <f>'calc-1'!H24*Assumptions!$B$3</f>
        <v>0</v>
      </c>
      <c r="I4" s="18">
        <f>'calc-1'!I24*Assumptions!$B$3</f>
        <v>280000</v>
      </c>
      <c r="J4" s="18">
        <f>'calc-1'!J24*Assumptions!$B$3</f>
        <v>280000</v>
      </c>
      <c r="K4" s="18">
        <f>'calc-1'!K24*Assumptions!$B$3</f>
        <v>280000</v>
      </c>
      <c r="L4" s="18">
        <f>'calc-1'!L24*Assumptions!$B$3</f>
        <v>280000</v>
      </c>
      <c r="M4" s="18">
        <f>'calc-1'!M24*Assumptions!$B$3</f>
        <v>560000</v>
      </c>
      <c r="N4" s="18">
        <f>'calc-1'!N24*Assumptions!$B$3</f>
        <v>560000</v>
      </c>
      <c r="O4" s="18">
        <f>'calc-1'!O24*Assumptions!$B$3</f>
        <v>560000</v>
      </c>
      <c r="P4" s="18">
        <f>'calc-1'!P24*Assumptions!$B$3</f>
        <v>560000</v>
      </c>
      <c r="Q4" s="18">
        <f>'calc-1'!Q24*Assumptions!$B$3</f>
        <v>840000</v>
      </c>
      <c r="R4" s="18">
        <f>'calc-1'!R24*Assumptions!$B$3</f>
        <v>840000</v>
      </c>
      <c r="S4" s="18">
        <f>'calc-1'!S24*Assumptions!$B$3</f>
        <v>840000</v>
      </c>
      <c r="T4" s="18">
        <f>'calc-1'!T24*Assumptions!$B$3</f>
        <v>840000</v>
      </c>
      <c r="U4" s="18">
        <f>'calc-1'!U24*Assumptions!$B$3</f>
        <v>1120000</v>
      </c>
      <c r="V4" s="18">
        <f>'calc-1'!V24*Assumptions!$B$3</f>
        <v>1120000</v>
      </c>
      <c r="W4" s="18">
        <f>'calc-1'!W24*Assumptions!$B$3</f>
        <v>1120000</v>
      </c>
      <c r="X4" s="18">
        <f>'calc-1'!X24*Assumptions!$B$3</f>
        <v>1120000</v>
      </c>
      <c r="Y4" s="18">
        <f>'calc-1'!Y24*Assumptions!$B$3</f>
        <v>1400000</v>
      </c>
      <c r="Z4" s="18">
        <f>'calc-1'!Z24*Assumptions!$B$3</f>
        <v>1400000</v>
      </c>
      <c r="AA4" s="18">
        <f>'calc-1'!AA24*Assumptions!$B$3</f>
        <v>1400000</v>
      </c>
      <c r="AB4" s="18">
        <f>'calc-1'!AB24*Assumptions!$B$3</f>
        <v>1400000</v>
      </c>
      <c r="AC4" s="18">
        <f>'calc-1'!AC24*Assumptions!$B$3</f>
        <v>1680000</v>
      </c>
      <c r="AD4" s="18">
        <f>'calc-1'!AD24*Assumptions!$B$3</f>
        <v>1680000</v>
      </c>
      <c r="AE4" s="18">
        <f>'calc-1'!AE24*Assumptions!$B$3</f>
        <v>1680000</v>
      </c>
    </row>
    <row r="5">
      <c r="A5" s="4" t="str">
        <f>'calc-1'!A17</f>
        <v>Duffel Bags</v>
      </c>
      <c r="B5" s="18">
        <f>'calc-1'!B25*Assumptions!$B$4</f>
        <v>0</v>
      </c>
      <c r="C5" s="18">
        <f>'calc-1'!C25*Assumptions!$B$4</f>
        <v>0</v>
      </c>
      <c r="D5" s="18">
        <f>'calc-1'!D25*Assumptions!$B$4</f>
        <v>0</v>
      </c>
      <c r="E5" s="18">
        <f>'calc-1'!E25*Assumptions!$B$4</f>
        <v>0</v>
      </c>
      <c r="F5" s="18">
        <f>'calc-1'!F25*Assumptions!$B$4</f>
        <v>0</v>
      </c>
      <c r="G5" s="18">
        <f>'calc-1'!G25*Assumptions!$B$4</f>
        <v>0</v>
      </c>
      <c r="H5" s="18">
        <f>'calc-1'!H25*Assumptions!$B$4</f>
        <v>0</v>
      </c>
      <c r="I5" s="18">
        <f>'calc-1'!I25*Assumptions!$B$4</f>
        <v>680000</v>
      </c>
      <c r="J5" s="18">
        <f>'calc-1'!J25*Assumptions!$B$4</f>
        <v>680000</v>
      </c>
      <c r="K5" s="18">
        <f>'calc-1'!K25*Assumptions!$B$4</f>
        <v>680000</v>
      </c>
      <c r="L5" s="18">
        <f>'calc-1'!L25*Assumptions!$B$4</f>
        <v>680000</v>
      </c>
      <c r="M5" s="18">
        <f>'calc-1'!M25*Assumptions!$B$4</f>
        <v>1360000</v>
      </c>
      <c r="N5" s="18">
        <f>'calc-1'!N25*Assumptions!$B$4</f>
        <v>1360000</v>
      </c>
      <c r="O5" s="18">
        <f>'calc-1'!O25*Assumptions!$B$4</f>
        <v>1360000</v>
      </c>
      <c r="P5" s="18">
        <f>'calc-1'!P25*Assumptions!$B$4</f>
        <v>1360000</v>
      </c>
      <c r="Q5" s="18">
        <f>'calc-1'!Q25*Assumptions!$B$4</f>
        <v>2040000</v>
      </c>
      <c r="R5" s="18">
        <f>'calc-1'!R25*Assumptions!$B$4</f>
        <v>2040000</v>
      </c>
      <c r="S5" s="18">
        <f>'calc-1'!S25*Assumptions!$B$4</f>
        <v>2040000</v>
      </c>
      <c r="T5" s="18">
        <f>'calc-1'!T25*Assumptions!$B$4</f>
        <v>2040000</v>
      </c>
      <c r="U5" s="18">
        <f>'calc-1'!U25*Assumptions!$B$4</f>
        <v>2720000</v>
      </c>
      <c r="V5" s="18">
        <f>'calc-1'!V25*Assumptions!$B$4</f>
        <v>2720000</v>
      </c>
      <c r="W5" s="18">
        <f>'calc-1'!W25*Assumptions!$B$4</f>
        <v>2720000</v>
      </c>
      <c r="X5" s="18">
        <f>'calc-1'!X25*Assumptions!$B$4</f>
        <v>2720000</v>
      </c>
      <c r="Y5" s="18">
        <f>'calc-1'!Y25*Assumptions!$B$4</f>
        <v>3400000</v>
      </c>
      <c r="Z5" s="18">
        <f>'calc-1'!Z25*Assumptions!$B$4</f>
        <v>3400000</v>
      </c>
      <c r="AA5" s="18">
        <f>'calc-1'!AA25*Assumptions!$B$4</f>
        <v>3400000</v>
      </c>
      <c r="AB5" s="18">
        <f>'calc-1'!AB25*Assumptions!$B$4</f>
        <v>3400000</v>
      </c>
      <c r="AC5" s="18">
        <f>'calc-1'!AC25*Assumptions!$B$4</f>
        <v>4080000</v>
      </c>
      <c r="AD5" s="18">
        <f>'calc-1'!AD25*Assumptions!$B$4</f>
        <v>4080000</v>
      </c>
      <c r="AE5" s="18">
        <f>'calc-1'!AE25*Assumptions!$B$4</f>
        <v>4080000</v>
      </c>
    </row>
    <row r="6">
      <c r="A6" s="6" t="s">
        <v>307</v>
      </c>
      <c r="B6" s="18">
        <f t="shared" ref="B6:AE6" si="1">sum(B3:B5)</f>
        <v>0</v>
      </c>
      <c r="C6" s="18">
        <f t="shared" si="1"/>
        <v>0</v>
      </c>
      <c r="D6" s="18">
        <f t="shared" si="1"/>
        <v>0</v>
      </c>
      <c r="E6" s="18">
        <f t="shared" si="1"/>
        <v>0</v>
      </c>
      <c r="F6" s="18">
        <f t="shared" si="1"/>
        <v>0</v>
      </c>
      <c r="G6" s="18">
        <f t="shared" si="1"/>
        <v>0</v>
      </c>
      <c r="H6" s="18">
        <f t="shared" si="1"/>
        <v>0</v>
      </c>
      <c r="I6" s="18">
        <f t="shared" si="1"/>
        <v>1728000</v>
      </c>
      <c r="J6" s="18">
        <f t="shared" si="1"/>
        <v>1728000</v>
      </c>
      <c r="K6" s="18">
        <f t="shared" si="1"/>
        <v>1728000</v>
      </c>
      <c r="L6" s="18">
        <f t="shared" si="1"/>
        <v>1728000</v>
      </c>
      <c r="M6" s="18">
        <f t="shared" si="1"/>
        <v>3456000</v>
      </c>
      <c r="N6" s="18">
        <f t="shared" si="1"/>
        <v>3456000</v>
      </c>
      <c r="O6" s="18">
        <f t="shared" si="1"/>
        <v>3456000</v>
      </c>
      <c r="P6" s="18">
        <f t="shared" si="1"/>
        <v>3456000</v>
      </c>
      <c r="Q6" s="18">
        <f t="shared" si="1"/>
        <v>5184000</v>
      </c>
      <c r="R6" s="18">
        <f t="shared" si="1"/>
        <v>5184000</v>
      </c>
      <c r="S6" s="18">
        <f t="shared" si="1"/>
        <v>5184000</v>
      </c>
      <c r="T6" s="18">
        <f t="shared" si="1"/>
        <v>5184000</v>
      </c>
      <c r="U6" s="18">
        <f t="shared" si="1"/>
        <v>6912000</v>
      </c>
      <c r="V6" s="18">
        <f t="shared" si="1"/>
        <v>6912000</v>
      </c>
      <c r="W6" s="18">
        <f t="shared" si="1"/>
        <v>6912000</v>
      </c>
      <c r="X6" s="18">
        <f t="shared" si="1"/>
        <v>6912000</v>
      </c>
      <c r="Y6" s="18">
        <f t="shared" si="1"/>
        <v>8640000</v>
      </c>
      <c r="Z6" s="18">
        <f t="shared" si="1"/>
        <v>8640000</v>
      </c>
      <c r="AA6" s="18">
        <f t="shared" si="1"/>
        <v>8640000</v>
      </c>
      <c r="AB6" s="18">
        <f t="shared" si="1"/>
        <v>8640000</v>
      </c>
      <c r="AC6" s="18">
        <f t="shared" si="1"/>
        <v>10368000</v>
      </c>
      <c r="AD6" s="18">
        <f t="shared" si="1"/>
        <v>10368000</v>
      </c>
      <c r="AE6" s="18">
        <f t="shared" si="1"/>
        <v>10368000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24" t="s">
        <v>322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2">A3</f>
        <v>Purses</v>
      </c>
      <c r="B9" s="18">
        <f>B3*Assumptions!$C$2</f>
        <v>0</v>
      </c>
      <c r="C9" s="18">
        <f>C3*Assumptions!$C$2</f>
        <v>0</v>
      </c>
      <c r="D9" s="18">
        <f>D3*Assumptions!$C$2</f>
        <v>0</v>
      </c>
      <c r="E9" s="18">
        <f>E3*Assumptions!$C$2</f>
        <v>0</v>
      </c>
      <c r="F9" s="18">
        <f>F3*Assumptions!$C$2</f>
        <v>0</v>
      </c>
      <c r="G9" s="18">
        <f>G3*Assumptions!$C$2</f>
        <v>0</v>
      </c>
      <c r="H9" s="18">
        <f>H3*Assumptions!$C$2</f>
        <v>0</v>
      </c>
      <c r="I9" s="18">
        <f>I3*Assumptions!$C$2</f>
        <v>307200</v>
      </c>
      <c r="J9" s="18">
        <f>J3*Assumptions!$C$2</f>
        <v>307200</v>
      </c>
      <c r="K9" s="18">
        <f>K3*Assumptions!$C$2</f>
        <v>307200</v>
      </c>
      <c r="L9" s="18">
        <f>L3*Assumptions!$C$2</f>
        <v>307200</v>
      </c>
      <c r="M9" s="18">
        <f>M3*Assumptions!$C$2</f>
        <v>614400</v>
      </c>
      <c r="N9" s="18">
        <f>N3*Assumptions!$C$2</f>
        <v>614400</v>
      </c>
      <c r="O9" s="18">
        <f>O3*Assumptions!$C$2</f>
        <v>614400</v>
      </c>
      <c r="P9" s="18">
        <f>P3*Assumptions!$C$2</f>
        <v>614400</v>
      </c>
      <c r="Q9" s="18">
        <f>Q3*Assumptions!$C$2</f>
        <v>921600</v>
      </c>
      <c r="R9" s="18">
        <f>R3*Assumptions!$C$2</f>
        <v>921600</v>
      </c>
      <c r="S9" s="18">
        <f>S3*Assumptions!$C$2</f>
        <v>921600</v>
      </c>
      <c r="T9" s="18">
        <f>T3*Assumptions!$C$2</f>
        <v>921600</v>
      </c>
      <c r="U9" s="18">
        <f>U3*Assumptions!$C$2</f>
        <v>1228800</v>
      </c>
      <c r="V9" s="18">
        <f>V3*Assumptions!$C$2</f>
        <v>1228800</v>
      </c>
      <c r="W9" s="18">
        <f>W3*Assumptions!$C$2</f>
        <v>1228800</v>
      </c>
      <c r="X9" s="18">
        <f>X3*Assumptions!$C$2</f>
        <v>1228800</v>
      </c>
      <c r="Y9" s="18">
        <f>Y3*Assumptions!$C$2</f>
        <v>1536000</v>
      </c>
      <c r="Z9" s="18">
        <f>Z3*Assumptions!$C$2</f>
        <v>1536000</v>
      </c>
      <c r="AA9" s="18">
        <f>AA3*Assumptions!$C$2</f>
        <v>1536000</v>
      </c>
      <c r="AB9" s="18">
        <f>AB3*Assumptions!$C$2</f>
        <v>1536000</v>
      </c>
      <c r="AC9" s="18">
        <f>AC3*Assumptions!$C$2</f>
        <v>1843200</v>
      </c>
      <c r="AD9" s="18">
        <f>AD3*Assumptions!$C$2</f>
        <v>1843200</v>
      </c>
      <c r="AE9" s="18">
        <f>AE3*Assumptions!$C$2</f>
        <v>1843200</v>
      </c>
    </row>
    <row r="10">
      <c r="A10" s="4" t="str">
        <f t="shared" si="2"/>
        <v>Mini Bags</v>
      </c>
      <c r="B10" s="18">
        <f>B4*Assumptions!$C$3</f>
        <v>0</v>
      </c>
      <c r="C10" s="18">
        <f>C4*Assumptions!$C$3</f>
        <v>0</v>
      </c>
      <c r="D10" s="18">
        <f>D4*Assumptions!$C$3</f>
        <v>0</v>
      </c>
      <c r="E10" s="18">
        <f>E4*Assumptions!$C$3</f>
        <v>0</v>
      </c>
      <c r="F10" s="18">
        <f>F4*Assumptions!$C$3</f>
        <v>0</v>
      </c>
      <c r="G10" s="18">
        <f>G4*Assumptions!$C$3</f>
        <v>0</v>
      </c>
      <c r="H10" s="18">
        <f>H4*Assumptions!$C$3</f>
        <v>0</v>
      </c>
      <c r="I10" s="18">
        <f>I4*Assumptions!$C$3</f>
        <v>126000</v>
      </c>
      <c r="J10" s="18">
        <f>J4*Assumptions!$C$3</f>
        <v>126000</v>
      </c>
      <c r="K10" s="18">
        <f>K4*Assumptions!$C$3</f>
        <v>126000</v>
      </c>
      <c r="L10" s="18">
        <f>L4*Assumptions!$C$3</f>
        <v>126000</v>
      </c>
      <c r="M10" s="18">
        <f>M4*Assumptions!$C$3</f>
        <v>252000</v>
      </c>
      <c r="N10" s="18">
        <f>N4*Assumptions!$C$3</f>
        <v>252000</v>
      </c>
      <c r="O10" s="18">
        <f>O4*Assumptions!$C$3</f>
        <v>252000</v>
      </c>
      <c r="P10" s="18">
        <f>P4*Assumptions!$C$3</f>
        <v>252000</v>
      </c>
      <c r="Q10" s="18">
        <f>Q4*Assumptions!$C$3</f>
        <v>378000</v>
      </c>
      <c r="R10" s="18">
        <f>R4*Assumptions!$C$3</f>
        <v>378000</v>
      </c>
      <c r="S10" s="18">
        <f>S4*Assumptions!$C$3</f>
        <v>378000</v>
      </c>
      <c r="T10" s="18">
        <f>T4*Assumptions!$C$3</f>
        <v>378000</v>
      </c>
      <c r="U10" s="18">
        <f>U4*Assumptions!$C$3</f>
        <v>504000</v>
      </c>
      <c r="V10" s="18">
        <f>V4*Assumptions!$C$3</f>
        <v>504000</v>
      </c>
      <c r="W10" s="18">
        <f>W4*Assumptions!$C$3</f>
        <v>504000</v>
      </c>
      <c r="X10" s="18">
        <f>X4*Assumptions!$C$3</f>
        <v>504000</v>
      </c>
      <c r="Y10" s="18">
        <f>Y4*Assumptions!$C$3</f>
        <v>630000</v>
      </c>
      <c r="Z10" s="18">
        <f>Z4*Assumptions!$C$3</f>
        <v>630000</v>
      </c>
      <c r="AA10" s="18">
        <f>AA4*Assumptions!$C$3</f>
        <v>630000</v>
      </c>
      <c r="AB10" s="18">
        <f>AB4*Assumptions!$C$3</f>
        <v>630000</v>
      </c>
      <c r="AC10" s="18">
        <f>AC4*Assumptions!$C$3</f>
        <v>756000</v>
      </c>
      <c r="AD10" s="18">
        <f>AD4*Assumptions!$C$3</f>
        <v>756000</v>
      </c>
      <c r="AE10" s="18">
        <f>AE4*Assumptions!$C$3</f>
        <v>756000</v>
      </c>
    </row>
    <row r="11">
      <c r="A11" s="4" t="str">
        <f t="shared" si="2"/>
        <v>Duffel Bags</v>
      </c>
      <c r="B11" s="18">
        <f>B5*Assumptions!$C$4</f>
        <v>0</v>
      </c>
      <c r="C11" s="18">
        <f>C5*Assumptions!$C$4</f>
        <v>0</v>
      </c>
      <c r="D11" s="18">
        <f>D5*Assumptions!$C$4</f>
        <v>0</v>
      </c>
      <c r="E11" s="18">
        <f>E5*Assumptions!$C$4</f>
        <v>0</v>
      </c>
      <c r="F11" s="18">
        <f>F5*Assumptions!$C$4</f>
        <v>0</v>
      </c>
      <c r="G11" s="18">
        <f>G5*Assumptions!$C$4</f>
        <v>0</v>
      </c>
      <c r="H11" s="18">
        <f>H5*Assumptions!$C$4</f>
        <v>0</v>
      </c>
      <c r="I11" s="18">
        <f>I5*Assumptions!$C$4</f>
        <v>340000</v>
      </c>
      <c r="J11" s="18">
        <f>J5*Assumptions!$C$4</f>
        <v>340000</v>
      </c>
      <c r="K11" s="18">
        <f>K5*Assumptions!$C$4</f>
        <v>340000</v>
      </c>
      <c r="L11" s="18">
        <f>L5*Assumptions!$C$4</f>
        <v>340000</v>
      </c>
      <c r="M11" s="18">
        <f>M5*Assumptions!$C$4</f>
        <v>680000</v>
      </c>
      <c r="N11" s="18">
        <f>N5*Assumptions!$C$4</f>
        <v>680000</v>
      </c>
      <c r="O11" s="18">
        <f>O5*Assumptions!$C$4</f>
        <v>680000</v>
      </c>
      <c r="P11" s="18">
        <f>P5*Assumptions!$C$4</f>
        <v>680000</v>
      </c>
      <c r="Q11" s="18">
        <f>Q5*Assumptions!$C$4</f>
        <v>1020000</v>
      </c>
      <c r="R11" s="18">
        <f>R5*Assumptions!$C$4</f>
        <v>1020000</v>
      </c>
      <c r="S11" s="18">
        <f>S5*Assumptions!$C$4</f>
        <v>1020000</v>
      </c>
      <c r="T11" s="18">
        <f>T5*Assumptions!$C$4</f>
        <v>1020000</v>
      </c>
      <c r="U11" s="18">
        <f>U5*Assumptions!$C$4</f>
        <v>1360000</v>
      </c>
      <c r="V11" s="18">
        <f>V5*Assumptions!$C$4</f>
        <v>1360000</v>
      </c>
      <c r="W11" s="18">
        <f>W5*Assumptions!$C$4</f>
        <v>1360000</v>
      </c>
      <c r="X11" s="18">
        <f>X5*Assumptions!$C$4</f>
        <v>1360000</v>
      </c>
      <c r="Y11" s="18">
        <f>Y5*Assumptions!$C$4</f>
        <v>1700000</v>
      </c>
      <c r="Z11" s="18">
        <f>Z5*Assumptions!$C$4</f>
        <v>1700000</v>
      </c>
      <c r="AA11" s="18">
        <f>AA5*Assumptions!$C$4</f>
        <v>1700000</v>
      </c>
      <c r="AB11" s="18">
        <f>AB5*Assumptions!$C$4</f>
        <v>1700000</v>
      </c>
      <c r="AC11" s="18">
        <f>AC5*Assumptions!$C$4</f>
        <v>2040000</v>
      </c>
      <c r="AD11" s="18">
        <f>AD5*Assumptions!$C$4</f>
        <v>2040000</v>
      </c>
      <c r="AE11" s="18">
        <f>AE5*Assumptions!$C$4</f>
        <v>2040000</v>
      </c>
    </row>
    <row r="12">
      <c r="A12" s="4" t="str">
        <f t="shared" si="2"/>
        <v>Total</v>
      </c>
      <c r="B12" s="18">
        <f t="shared" ref="B12:AE12" si="3">sum(B9:B11)</f>
        <v>0</v>
      </c>
      <c r="C12" s="18">
        <f t="shared" si="3"/>
        <v>0</v>
      </c>
      <c r="D12" s="18">
        <f t="shared" si="3"/>
        <v>0</v>
      </c>
      <c r="E12" s="18">
        <f t="shared" si="3"/>
        <v>0</v>
      </c>
      <c r="F12" s="18">
        <f t="shared" si="3"/>
        <v>0</v>
      </c>
      <c r="G12" s="18">
        <f t="shared" si="3"/>
        <v>0</v>
      </c>
      <c r="H12" s="18">
        <f t="shared" si="3"/>
        <v>0</v>
      </c>
      <c r="I12" s="18">
        <f t="shared" si="3"/>
        <v>773200</v>
      </c>
      <c r="J12" s="18">
        <f t="shared" si="3"/>
        <v>773200</v>
      </c>
      <c r="K12" s="18">
        <f t="shared" si="3"/>
        <v>773200</v>
      </c>
      <c r="L12" s="18">
        <f t="shared" si="3"/>
        <v>773200</v>
      </c>
      <c r="M12" s="18">
        <f t="shared" si="3"/>
        <v>1546400</v>
      </c>
      <c r="N12" s="18">
        <f t="shared" si="3"/>
        <v>1546400</v>
      </c>
      <c r="O12" s="18">
        <f t="shared" si="3"/>
        <v>1546400</v>
      </c>
      <c r="P12" s="18">
        <f t="shared" si="3"/>
        <v>1546400</v>
      </c>
      <c r="Q12" s="18">
        <f t="shared" si="3"/>
        <v>2319600</v>
      </c>
      <c r="R12" s="18">
        <f t="shared" si="3"/>
        <v>2319600</v>
      </c>
      <c r="S12" s="18">
        <f t="shared" si="3"/>
        <v>2319600</v>
      </c>
      <c r="T12" s="18">
        <f t="shared" si="3"/>
        <v>2319600</v>
      </c>
      <c r="U12" s="18">
        <f t="shared" si="3"/>
        <v>3092800</v>
      </c>
      <c r="V12" s="18">
        <f t="shared" si="3"/>
        <v>3092800</v>
      </c>
      <c r="W12" s="18">
        <f t="shared" si="3"/>
        <v>3092800</v>
      </c>
      <c r="X12" s="18">
        <f t="shared" si="3"/>
        <v>3092800</v>
      </c>
      <c r="Y12" s="18">
        <f t="shared" si="3"/>
        <v>3866000</v>
      </c>
      <c r="Z12" s="18">
        <f t="shared" si="3"/>
        <v>3866000</v>
      </c>
      <c r="AA12" s="18">
        <f t="shared" si="3"/>
        <v>3866000</v>
      </c>
      <c r="AB12" s="18">
        <f t="shared" si="3"/>
        <v>3866000</v>
      </c>
      <c r="AC12" s="18">
        <f t="shared" si="3"/>
        <v>4639200</v>
      </c>
      <c r="AD12" s="18">
        <f t="shared" si="3"/>
        <v>4639200</v>
      </c>
      <c r="AE12" s="18">
        <f t="shared" si="3"/>
        <v>4639200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6" t="s">
        <v>323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 t="str">
        <f>Assumptions!A34</f>
        <v>Rent</v>
      </c>
      <c r="B16" s="18">
        <f>Assumptions!$D$34*'calc-1'!B5</f>
        <v>0</v>
      </c>
      <c r="C16" s="18">
        <f>Assumptions!$D$34*'calc-1'!C5</f>
        <v>0</v>
      </c>
      <c r="D16" s="18">
        <f>Assumptions!$D$34*'calc-1'!D5</f>
        <v>0</v>
      </c>
      <c r="E16" s="18">
        <f>Assumptions!$D$34*'calc-1'!E5</f>
        <v>0</v>
      </c>
      <c r="F16" s="18">
        <f>Assumptions!$D$34*'calc-1'!F5</f>
        <v>0</v>
      </c>
      <c r="G16" s="18">
        <f>Assumptions!$D$34*'calc-1'!G5</f>
        <v>0</v>
      </c>
      <c r="H16" s="18">
        <f>Assumptions!$D$34*'calc-1'!H5</f>
        <v>0</v>
      </c>
      <c r="I16" s="18">
        <f>Assumptions!$D$34*'calc-1'!I5</f>
        <v>50000</v>
      </c>
      <c r="J16" s="18">
        <f>Assumptions!$D$34*'calc-1'!J5</f>
        <v>50000</v>
      </c>
      <c r="K16" s="18">
        <f>Assumptions!$D$34*'calc-1'!K5</f>
        <v>50000</v>
      </c>
      <c r="L16" s="18">
        <f>Assumptions!$D$34*'calc-1'!L5</f>
        <v>50000</v>
      </c>
      <c r="M16" s="18">
        <f>Assumptions!$D$34*'calc-1'!M5</f>
        <v>100000</v>
      </c>
      <c r="N16" s="18">
        <f>Assumptions!$D$34*'calc-1'!N5</f>
        <v>100000</v>
      </c>
      <c r="O16" s="18">
        <f>Assumptions!$D$34*'calc-1'!O5</f>
        <v>100000</v>
      </c>
      <c r="P16" s="18">
        <f>Assumptions!$D$34*'calc-1'!P5</f>
        <v>100000</v>
      </c>
      <c r="Q16" s="18">
        <f>Assumptions!$D$34*'calc-1'!Q5</f>
        <v>150000</v>
      </c>
      <c r="R16" s="18">
        <f>Assumptions!$D$34*'calc-1'!R5</f>
        <v>150000</v>
      </c>
      <c r="S16" s="18">
        <f>Assumptions!$D$34*'calc-1'!S5</f>
        <v>150000</v>
      </c>
      <c r="T16" s="18">
        <f>Assumptions!$D$34*'calc-1'!T5</f>
        <v>150000</v>
      </c>
      <c r="U16" s="18">
        <f>Assumptions!$D$34*'calc-1'!U5</f>
        <v>200000</v>
      </c>
      <c r="V16" s="18">
        <f>Assumptions!$D$34*'calc-1'!V5</f>
        <v>200000</v>
      </c>
      <c r="W16" s="18">
        <f>Assumptions!$D$34*'calc-1'!W5</f>
        <v>200000</v>
      </c>
      <c r="X16" s="18">
        <f>Assumptions!$D$34*'calc-1'!X5</f>
        <v>200000</v>
      </c>
      <c r="Y16" s="18">
        <f>Assumptions!$D$34*'calc-1'!Y5</f>
        <v>250000</v>
      </c>
      <c r="Z16" s="18">
        <f>Assumptions!$D$34*'calc-1'!Z5</f>
        <v>250000</v>
      </c>
      <c r="AA16" s="18">
        <f>Assumptions!$D$34*'calc-1'!AA5</f>
        <v>250000</v>
      </c>
      <c r="AB16" s="18">
        <f>Assumptions!$D$34*'calc-1'!AB5</f>
        <v>250000</v>
      </c>
      <c r="AC16" s="18">
        <f>Assumptions!$D$34*'calc-1'!AC5</f>
        <v>300000</v>
      </c>
      <c r="AD16" s="18">
        <f>Assumptions!$D$34*'calc-1'!AD5</f>
        <v>300000</v>
      </c>
      <c r="AE16" s="18">
        <f>Assumptions!$D$34*'calc-1'!AE5</f>
        <v>300000</v>
      </c>
    </row>
    <row r="17">
      <c r="A17" s="4" t="str">
        <f>Assumptions!A35</f>
        <v>Electricity</v>
      </c>
      <c r="B17" s="18">
        <f>Assumptions!$D$35*'calc-1'!B5</f>
        <v>0</v>
      </c>
      <c r="C17" s="18">
        <f>Assumptions!$D$35*'calc-1'!C5</f>
        <v>0</v>
      </c>
      <c r="D17" s="18">
        <f>Assumptions!$D$35*'calc-1'!D5</f>
        <v>0</v>
      </c>
      <c r="E17" s="18">
        <f>Assumptions!$D$35*'calc-1'!E5</f>
        <v>0</v>
      </c>
      <c r="F17" s="18">
        <f>Assumptions!$D$35*'calc-1'!F5</f>
        <v>0</v>
      </c>
      <c r="G17" s="18">
        <f>Assumptions!$D$35*'calc-1'!G5</f>
        <v>0</v>
      </c>
      <c r="H17" s="18">
        <f>Assumptions!$D$35*'calc-1'!H5</f>
        <v>0</v>
      </c>
      <c r="I17" s="18">
        <f>Assumptions!$D$35*'calc-1'!I5</f>
        <v>15000</v>
      </c>
      <c r="J17" s="18">
        <f>Assumptions!$D$35*'calc-1'!J5</f>
        <v>15000</v>
      </c>
      <c r="K17" s="18">
        <f>Assumptions!$D$35*'calc-1'!K5</f>
        <v>15000</v>
      </c>
      <c r="L17" s="18">
        <f>Assumptions!$D$35*'calc-1'!L5</f>
        <v>15000</v>
      </c>
      <c r="M17" s="18">
        <f>Assumptions!$D$35*'calc-1'!M5</f>
        <v>30000</v>
      </c>
      <c r="N17" s="18">
        <f>Assumptions!$D$35*'calc-1'!N5</f>
        <v>30000</v>
      </c>
      <c r="O17" s="18">
        <f>Assumptions!$D$35*'calc-1'!O5</f>
        <v>30000</v>
      </c>
      <c r="P17" s="18">
        <f>Assumptions!$D$35*'calc-1'!P5</f>
        <v>30000</v>
      </c>
      <c r="Q17" s="18">
        <f>Assumptions!$D$35*'calc-1'!Q5</f>
        <v>45000</v>
      </c>
      <c r="R17" s="18">
        <f>Assumptions!$D$35*'calc-1'!R5</f>
        <v>45000</v>
      </c>
      <c r="S17" s="18">
        <f>Assumptions!$D$35*'calc-1'!S5</f>
        <v>45000</v>
      </c>
      <c r="T17" s="18">
        <f>Assumptions!$D$35*'calc-1'!T5</f>
        <v>45000</v>
      </c>
      <c r="U17" s="18">
        <f>Assumptions!$D$35*'calc-1'!U5</f>
        <v>60000</v>
      </c>
      <c r="V17" s="18">
        <f>Assumptions!$D$35*'calc-1'!V5</f>
        <v>60000</v>
      </c>
      <c r="W17" s="18">
        <f>Assumptions!$D$35*'calc-1'!W5</f>
        <v>60000</v>
      </c>
      <c r="X17" s="18">
        <f>Assumptions!$D$35*'calc-1'!X5</f>
        <v>60000</v>
      </c>
      <c r="Y17" s="18">
        <f>Assumptions!$D$35*'calc-1'!Y5</f>
        <v>75000</v>
      </c>
      <c r="Z17" s="18">
        <f>Assumptions!$D$35*'calc-1'!Z5</f>
        <v>75000</v>
      </c>
      <c r="AA17" s="18">
        <f>Assumptions!$D$35*'calc-1'!AA5</f>
        <v>75000</v>
      </c>
      <c r="AB17" s="18">
        <f>Assumptions!$D$35*'calc-1'!AB5</f>
        <v>75000</v>
      </c>
      <c r="AC17" s="18">
        <f>Assumptions!$D$35*'calc-1'!AC5</f>
        <v>90000</v>
      </c>
      <c r="AD17" s="18">
        <f>Assumptions!$D$35*'calc-1'!AD5</f>
        <v>90000</v>
      </c>
      <c r="AE17" s="18">
        <f>Assumptions!$D$35*'calc-1'!AE5</f>
        <v>90000</v>
      </c>
    </row>
    <row r="18">
      <c r="A18" s="4" t="str">
        <f>Assumptions!A29</f>
        <v>Salaries</v>
      </c>
      <c r="B18" s="18">
        <f>Assumptions!$D$25*Assumptions!$B$30*'calc-1'!B5</f>
        <v>0</v>
      </c>
      <c r="C18" s="18">
        <f>Assumptions!$D$25*Assumptions!$B$30*'calc-1'!C5</f>
        <v>0</v>
      </c>
      <c r="D18" s="18">
        <f>Assumptions!$D$25*Assumptions!$B$30*'calc-1'!D5</f>
        <v>0</v>
      </c>
      <c r="E18" s="18">
        <f>Assumptions!$D$25*Assumptions!$B$30*'calc-1'!E5</f>
        <v>0</v>
      </c>
      <c r="F18" s="18">
        <f>Assumptions!$D$25*Assumptions!$B$30*'calc-1'!F5</f>
        <v>0</v>
      </c>
      <c r="G18" s="18">
        <f>Assumptions!$D$25*Assumptions!$B$30*'calc-1'!G5</f>
        <v>0</v>
      </c>
      <c r="H18" s="18">
        <f>Assumptions!$D$25*Assumptions!$B$30*'calc-1'!H5</f>
        <v>0</v>
      </c>
      <c r="I18" s="18">
        <f>Assumptions!$D$25*Assumptions!$B$30*'calc-1'!I5</f>
        <v>76000</v>
      </c>
      <c r="J18" s="18">
        <f>Assumptions!$D$25*Assumptions!$B$30*'calc-1'!J5</f>
        <v>76000</v>
      </c>
      <c r="K18" s="18">
        <f>Assumptions!$D$25*Assumptions!$B$30*'calc-1'!K5</f>
        <v>76000</v>
      </c>
      <c r="L18" s="18">
        <f>Assumptions!$D$25*Assumptions!$B$30*'calc-1'!L5</f>
        <v>76000</v>
      </c>
      <c r="M18" s="18">
        <f>Assumptions!$D$25*Assumptions!$B$30*'calc-1'!M5</f>
        <v>152000</v>
      </c>
      <c r="N18" s="18">
        <f>Assumptions!$D$25*Assumptions!$B$30*'calc-1'!N5</f>
        <v>152000</v>
      </c>
      <c r="O18" s="18">
        <f>Assumptions!$D$25*Assumptions!$B$30*'calc-1'!O5</f>
        <v>152000</v>
      </c>
      <c r="P18" s="18">
        <f>Assumptions!$D$25*Assumptions!$B$30*'calc-1'!P5</f>
        <v>152000</v>
      </c>
      <c r="Q18" s="18">
        <f>Assumptions!$D$25*Assumptions!$B$30*'calc-1'!Q5</f>
        <v>228000</v>
      </c>
      <c r="R18" s="18">
        <f>Assumptions!$D$25*Assumptions!$B$30*'calc-1'!R5</f>
        <v>228000</v>
      </c>
      <c r="S18" s="18">
        <f>Assumptions!$D$25*Assumptions!$B$30*'calc-1'!S5</f>
        <v>228000</v>
      </c>
      <c r="T18" s="18">
        <f>Assumptions!$D$25*Assumptions!$B$30*'calc-1'!T5</f>
        <v>228000</v>
      </c>
      <c r="U18" s="18">
        <f>Assumptions!$D$25*Assumptions!$B$30*'calc-1'!U5</f>
        <v>304000</v>
      </c>
      <c r="V18" s="18">
        <f>Assumptions!$D$25*Assumptions!$B$30*'calc-1'!V5</f>
        <v>304000</v>
      </c>
      <c r="W18" s="18">
        <f>Assumptions!$D$25*Assumptions!$B$30*'calc-1'!W5</f>
        <v>304000</v>
      </c>
      <c r="X18" s="18">
        <f>Assumptions!$D$25*Assumptions!$B$30*'calc-1'!X5</f>
        <v>304000</v>
      </c>
      <c r="Y18" s="18">
        <f>Assumptions!$D$25*Assumptions!$B$30*'calc-1'!Y5</f>
        <v>380000</v>
      </c>
      <c r="Z18" s="18">
        <f>Assumptions!$D$25*Assumptions!$B$30*'calc-1'!Z5</f>
        <v>380000</v>
      </c>
      <c r="AA18" s="18">
        <f>Assumptions!$D$25*Assumptions!$B$30*'calc-1'!AA5</f>
        <v>380000</v>
      </c>
      <c r="AB18" s="18">
        <f>Assumptions!$D$25*Assumptions!$B$30*'calc-1'!AB5</f>
        <v>380000</v>
      </c>
      <c r="AC18" s="18">
        <f>Assumptions!$D$25*Assumptions!$B$30*'calc-1'!AC5</f>
        <v>456000</v>
      </c>
      <c r="AD18" s="18">
        <f>Assumptions!$D$25*Assumptions!$B$30*'calc-1'!AD5</f>
        <v>456000</v>
      </c>
      <c r="AE18" s="18">
        <f>Assumptions!$D$25*Assumptions!$B$30*'calc-1'!AE5</f>
        <v>456000</v>
      </c>
    </row>
    <row r="19">
      <c r="A19" s="4" t="s">
        <v>324</v>
      </c>
      <c r="B19" s="37">
        <f>'Large Store Depreciation'!B12</f>
        <v>0</v>
      </c>
      <c r="C19" s="37">
        <f>'Large Store Depreciation'!C12</f>
        <v>0</v>
      </c>
      <c r="D19" s="37">
        <f>'Large Store Depreciation'!D12</f>
        <v>0</v>
      </c>
      <c r="E19" s="37">
        <f>'Large Store Depreciation'!E12</f>
        <v>0</v>
      </c>
      <c r="F19" s="37">
        <f>'Large Store Depreciation'!F12</f>
        <v>0</v>
      </c>
      <c r="G19" s="37">
        <f>'Large Store Depreciation'!G12</f>
        <v>0</v>
      </c>
      <c r="H19" s="37">
        <f>'Large Store Depreciation'!H12</f>
        <v>0</v>
      </c>
      <c r="I19" s="37">
        <f>'Large Store Depreciation'!I12</f>
        <v>26642.85714</v>
      </c>
      <c r="J19" s="37">
        <f>'Large Store Depreciation'!J12</f>
        <v>26642.85714</v>
      </c>
      <c r="K19" s="37">
        <f>'Large Store Depreciation'!K12</f>
        <v>26642.85714</v>
      </c>
      <c r="L19" s="37">
        <f>'Large Store Depreciation'!L12</f>
        <v>26642.85714</v>
      </c>
      <c r="M19" s="37">
        <f>'Large Store Depreciation'!M12</f>
        <v>53285.71429</v>
      </c>
      <c r="N19" s="37">
        <f>'Large Store Depreciation'!N12</f>
        <v>53285.71429</v>
      </c>
      <c r="O19" s="37">
        <f>'Large Store Depreciation'!O12</f>
        <v>53285.71429</v>
      </c>
      <c r="P19" s="37">
        <f>'Large Store Depreciation'!P12</f>
        <v>53285.71429</v>
      </c>
      <c r="Q19" s="37">
        <f>'Large Store Depreciation'!Q12</f>
        <v>79928.57143</v>
      </c>
      <c r="R19" s="37">
        <f>'Large Store Depreciation'!R12</f>
        <v>79928.57143</v>
      </c>
      <c r="S19" s="37">
        <f>'Large Store Depreciation'!S12</f>
        <v>79928.57143</v>
      </c>
      <c r="T19" s="37">
        <f>'Large Store Depreciation'!T12</f>
        <v>79928.57143</v>
      </c>
      <c r="U19" s="37">
        <f>'Large Store Depreciation'!U12</f>
        <v>106571.4286</v>
      </c>
      <c r="V19" s="37">
        <f>'Large Store Depreciation'!V12</f>
        <v>106571.4286</v>
      </c>
      <c r="W19" s="37">
        <f>'Large Store Depreciation'!W12</f>
        <v>99428.57143</v>
      </c>
      <c r="X19" s="37">
        <f>'Large Store Depreciation'!X12</f>
        <v>87428.57143</v>
      </c>
      <c r="Y19" s="37">
        <f>'Large Store Depreciation'!Y12</f>
        <v>106571.4286</v>
      </c>
      <c r="Z19" s="37">
        <f>'Large Store Depreciation'!Z12</f>
        <v>106571.4286</v>
      </c>
      <c r="AA19" s="37">
        <f>'Large Store Depreciation'!AA12</f>
        <v>99428.57143</v>
      </c>
      <c r="AB19" s="37">
        <f>'Large Store Depreciation'!AB12</f>
        <v>87428.57143</v>
      </c>
      <c r="AC19" s="37">
        <f>'Large Store Depreciation'!AC12</f>
        <v>106571.4286</v>
      </c>
      <c r="AD19" s="37">
        <f>'Large Store Depreciation'!AD12</f>
        <v>106571.4286</v>
      </c>
      <c r="AE19" s="37">
        <f>'Large Store Depreciation'!AE12</f>
        <v>99428.57143</v>
      </c>
    </row>
    <row r="20">
      <c r="A20" s="4" t="s">
        <v>325</v>
      </c>
      <c r="B20" s="18">
        <f>'calc-1'!B10*Assumptions!$C$19</f>
        <v>0</v>
      </c>
      <c r="C20" s="18">
        <f>'calc-1'!C10*Assumptions!$C$19</f>
        <v>0</v>
      </c>
      <c r="D20" s="18">
        <f>'calc-1'!D10*Assumptions!$C$19</f>
        <v>0</v>
      </c>
      <c r="E20" s="18">
        <f>'calc-1'!E10*Assumptions!$C$19</f>
        <v>0</v>
      </c>
      <c r="F20" s="18">
        <f>'calc-1'!F10*Assumptions!$C$19</f>
        <v>0</v>
      </c>
      <c r="G20" s="18">
        <f>'calc-1'!G10*Assumptions!$C$19</f>
        <v>0</v>
      </c>
      <c r="H20" s="18">
        <f>'calc-1'!H10*Assumptions!$C$19</f>
        <v>0</v>
      </c>
      <c r="I20" s="18">
        <f>'calc-1'!I10*Assumptions!$C$19</f>
        <v>20000</v>
      </c>
      <c r="J20" s="18">
        <f>'calc-1'!J10*Assumptions!$C$19</f>
        <v>20000</v>
      </c>
      <c r="K20" s="18">
        <f>'calc-1'!K10*Assumptions!$C$19</f>
        <v>20000</v>
      </c>
      <c r="L20" s="18">
        <f>'calc-1'!L10*Assumptions!$C$19</f>
        <v>20000</v>
      </c>
      <c r="M20" s="18">
        <f>'calc-1'!M10*Assumptions!$C$19</f>
        <v>40000</v>
      </c>
      <c r="N20" s="18">
        <f>'calc-1'!N10*Assumptions!$C$19</f>
        <v>40000</v>
      </c>
      <c r="O20" s="18">
        <f>'calc-1'!O10*Assumptions!$C$19</f>
        <v>40000</v>
      </c>
      <c r="P20" s="18">
        <f>'calc-1'!P10*Assumptions!$C$19</f>
        <v>40000</v>
      </c>
      <c r="Q20" s="18">
        <f>'calc-1'!Q10*Assumptions!$C$19</f>
        <v>60000</v>
      </c>
      <c r="R20" s="18">
        <f>'calc-1'!R10*Assumptions!$C$19</f>
        <v>60000</v>
      </c>
      <c r="S20" s="18">
        <f>'calc-1'!S10*Assumptions!$C$19</f>
        <v>60000</v>
      </c>
      <c r="T20" s="18">
        <f>'calc-1'!T10*Assumptions!$C$19</f>
        <v>60000</v>
      </c>
      <c r="U20" s="18">
        <f>'calc-1'!U10*Assumptions!$C$19</f>
        <v>80000</v>
      </c>
      <c r="V20" s="18">
        <f>'calc-1'!V10*Assumptions!$C$19</f>
        <v>80000</v>
      </c>
      <c r="W20" s="18">
        <f>'calc-1'!W10*Assumptions!$C$19</f>
        <v>80000</v>
      </c>
      <c r="X20" s="18">
        <f>'calc-1'!X10*Assumptions!$C$19</f>
        <v>80000</v>
      </c>
      <c r="Y20" s="18">
        <f>'calc-1'!Y10*Assumptions!$C$19</f>
        <v>100000</v>
      </c>
      <c r="Z20" s="18">
        <f>'calc-1'!Z10*Assumptions!$C$19</f>
        <v>100000</v>
      </c>
      <c r="AA20" s="18">
        <f>'calc-1'!AA10*Assumptions!$C$19</f>
        <v>100000</v>
      </c>
      <c r="AB20" s="18">
        <f>'calc-1'!AB10*Assumptions!$C$19</f>
        <v>100000</v>
      </c>
      <c r="AC20" s="18">
        <f>'calc-1'!AC10*Assumptions!$C$19</f>
        <v>120000</v>
      </c>
      <c r="AD20" s="18">
        <f>'calc-1'!AD10*Assumptions!$C$19</f>
        <v>120000</v>
      </c>
      <c r="AE20" s="18">
        <f>'calc-1'!AE10*Assumptions!$C$19</f>
        <v>120000</v>
      </c>
    </row>
    <row r="21">
      <c r="A21" s="6" t="s">
        <v>326</v>
      </c>
      <c r="B21" s="37">
        <f t="shared" ref="B21:AE21" si="4">B16+B17+B18+B19+B20</f>
        <v>0</v>
      </c>
      <c r="C21" s="37">
        <f t="shared" si="4"/>
        <v>0</v>
      </c>
      <c r="D21" s="37">
        <f t="shared" si="4"/>
        <v>0</v>
      </c>
      <c r="E21" s="37">
        <f t="shared" si="4"/>
        <v>0</v>
      </c>
      <c r="F21" s="37">
        <f t="shared" si="4"/>
        <v>0</v>
      </c>
      <c r="G21" s="37">
        <f t="shared" si="4"/>
        <v>0</v>
      </c>
      <c r="H21" s="37">
        <f t="shared" si="4"/>
        <v>0</v>
      </c>
      <c r="I21" s="37">
        <f t="shared" si="4"/>
        <v>187642.8571</v>
      </c>
      <c r="J21" s="37">
        <f t="shared" si="4"/>
        <v>187642.8571</v>
      </c>
      <c r="K21" s="37">
        <f t="shared" si="4"/>
        <v>187642.8571</v>
      </c>
      <c r="L21" s="37">
        <f t="shared" si="4"/>
        <v>187642.8571</v>
      </c>
      <c r="M21" s="37">
        <f t="shared" si="4"/>
        <v>375285.7143</v>
      </c>
      <c r="N21" s="37">
        <f t="shared" si="4"/>
        <v>375285.7143</v>
      </c>
      <c r="O21" s="37">
        <f t="shared" si="4"/>
        <v>375285.7143</v>
      </c>
      <c r="P21" s="37">
        <f t="shared" si="4"/>
        <v>375285.7143</v>
      </c>
      <c r="Q21" s="37">
        <f t="shared" si="4"/>
        <v>562928.5714</v>
      </c>
      <c r="R21" s="37">
        <f t="shared" si="4"/>
        <v>562928.5714</v>
      </c>
      <c r="S21" s="37">
        <f t="shared" si="4"/>
        <v>562928.5714</v>
      </c>
      <c r="T21" s="37">
        <f t="shared" si="4"/>
        <v>562928.5714</v>
      </c>
      <c r="U21" s="37">
        <f t="shared" si="4"/>
        <v>750571.4286</v>
      </c>
      <c r="V21" s="37">
        <f t="shared" si="4"/>
        <v>750571.4286</v>
      </c>
      <c r="W21" s="37">
        <f t="shared" si="4"/>
        <v>743428.5714</v>
      </c>
      <c r="X21" s="37">
        <f t="shared" si="4"/>
        <v>731428.5714</v>
      </c>
      <c r="Y21" s="37">
        <f t="shared" si="4"/>
        <v>911571.4286</v>
      </c>
      <c r="Z21" s="37">
        <f t="shared" si="4"/>
        <v>911571.4286</v>
      </c>
      <c r="AA21" s="37">
        <f t="shared" si="4"/>
        <v>904428.5714</v>
      </c>
      <c r="AB21" s="37">
        <f t="shared" si="4"/>
        <v>892428.5714</v>
      </c>
      <c r="AC21" s="37">
        <f t="shared" si="4"/>
        <v>1072571.429</v>
      </c>
      <c r="AD21" s="37">
        <f t="shared" si="4"/>
        <v>1072571.429</v>
      </c>
      <c r="AE21" s="37">
        <f t="shared" si="4"/>
        <v>1065428.571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6" t="s">
        <v>327</v>
      </c>
      <c r="B23" s="37">
        <f t="shared" ref="B23:AE23" si="5">B12+B21</f>
        <v>0</v>
      </c>
      <c r="C23" s="37">
        <f t="shared" si="5"/>
        <v>0</v>
      </c>
      <c r="D23" s="37">
        <f t="shared" si="5"/>
        <v>0</v>
      </c>
      <c r="E23" s="37">
        <f t="shared" si="5"/>
        <v>0</v>
      </c>
      <c r="F23" s="37">
        <f t="shared" si="5"/>
        <v>0</v>
      </c>
      <c r="G23" s="37">
        <f t="shared" si="5"/>
        <v>0</v>
      </c>
      <c r="H23" s="37">
        <f t="shared" si="5"/>
        <v>0</v>
      </c>
      <c r="I23" s="37">
        <f t="shared" si="5"/>
        <v>960842.8571</v>
      </c>
      <c r="J23" s="37">
        <f t="shared" si="5"/>
        <v>960842.8571</v>
      </c>
      <c r="K23" s="37">
        <f t="shared" si="5"/>
        <v>960842.8571</v>
      </c>
      <c r="L23" s="37">
        <f t="shared" si="5"/>
        <v>960842.8571</v>
      </c>
      <c r="M23" s="37">
        <f t="shared" si="5"/>
        <v>1921685.714</v>
      </c>
      <c r="N23" s="37">
        <f t="shared" si="5"/>
        <v>1921685.714</v>
      </c>
      <c r="O23" s="37">
        <f t="shared" si="5"/>
        <v>1921685.714</v>
      </c>
      <c r="P23" s="37">
        <f t="shared" si="5"/>
        <v>1921685.714</v>
      </c>
      <c r="Q23" s="37">
        <f t="shared" si="5"/>
        <v>2882528.571</v>
      </c>
      <c r="R23" s="37">
        <f t="shared" si="5"/>
        <v>2882528.571</v>
      </c>
      <c r="S23" s="37">
        <f t="shared" si="5"/>
        <v>2882528.571</v>
      </c>
      <c r="T23" s="37">
        <f t="shared" si="5"/>
        <v>2882528.571</v>
      </c>
      <c r="U23" s="37">
        <f t="shared" si="5"/>
        <v>3843371.429</v>
      </c>
      <c r="V23" s="37">
        <f t="shared" si="5"/>
        <v>3843371.429</v>
      </c>
      <c r="W23" s="37">
        <f t="shared" si="5"/>
        <v>3836228.571</v>
      </c>
      <c r="X23" s="37">
        <f t="shared" si="5"/>
        <v>3824228.571</v>
      </c>
      <c r="Y23" s="37">
        <f t="shared" si="5"/>
        <v>4777571.429</v>
      </c>
      <c r="Z23" s="37">
        <f t="shared" si="5"/>
        <v>4777571.429</v>
      </c>
      <c r="AA23" s="37">
        <f t="shared" si="5"/>
        <v>4770428.571</v>
      </c>
      <c r="AB23" s="37">
        <f t="shared" si="5"/>
        <v>4758428.571</v>
      </c>
      <c r="AC23" s="37">
        <f t="shared" si="5"/>
        <v>5711771.429</v>
      </c>
      <c r="AD23" s="37">
        <f t="shared" si="5"/>
        <v>5711771.429</v>
      </c>
      <c r="AE23" s="37">
        <f t="shared" si="5"/>
        <v>5704628.571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6" t="s">
        <v>328</v>
      </c>
      <c r="B25" s="37">
        <f t="shared" ref="B25:AE25" si="6">B6-B23</f>
        <v>0</v>
      </c>
      <c r="C25" s="37">
        <f t="shared" si="6"/>
        <v>0</v>
      </c>
      <c r="D25" s="37">
        <f t="shared" si="6"/>
        <v>0</v>
      </c>
      <c r="E25" s="37">
        <f t="shared" si="6"/>
        <v>0</v>
      </c>
      <c r="F25" s="37">
        <f t="shared" si="6"/>
        <v>0</v>
      </c>
      <c r="G25" s="37">
        <f t="shared" si="6"/>
        <v>0</v>
      </c>
      <c r="H25" s="37">
        <f t="shared" si="6"/>
        <v>0</v>
      </c>
      <c r="I25" s="37">
        <f t="shared" si="6"/>
        <v>767157.1429</v>
      </c>
      <c r="J25" s="37">
        <f t="shared" si="6"/>
        <v>767157.1429</v>
      </c>
      <c r="K25" s="37">
        <f t="shared" si="6"/>
        <v>767157.1429</v>
      </c>
      <c r="L25" s="37">
        <f t="shared" si="6"/>
        <v>767157.1429</v>
      </c>
      <c r="M25" s="37">
        <f t="shared" si="6"/>
        <v>1534314.286</v>
      </c>
      <c r="N25" s="37">
        <f t="shared" si="6"/>
        <v>1534314.286</v>
      </c>
      <c r="O25" s="37">
        <f t="shared" si="6"/>
        <v>1534314.286</v>
      </c>
      <c r="P25" s="37">
        <f t="shared" si="6"/>
        <v>1534314.286</v>
      </c>
      <c r="Q25" s="37">
        <f t="shared" si="6"/>
        <v>2301471.429</v>
      </c>
      <c r="R25" s="37">
        <f t="shared" si="6"/>
        <v>2301471.429</v>
      </c>
      <c r="S25" s="37">
        <f t="shared" si="6"/>
        <v>2301471.429</v>
      </c>
      <c r="T25" s="37">
        <f t="shared" si="6"/>
        <v>2301471.429</v>
      </c>
      <c r="U25" s="37">
        <f t="shared" si="6"/>
        <v>3068628.571</v>
      </c>
      <c r="V25" s="37">
        <f t="shared" si="6"/>
        <v>3068628.571</v>
      </c>
      <c r="W25" s="37">
        <f t="shared" si="6"/>
        <v>3075771.429</v>
      </c>
      <c r="X25" s="37">
        <f t="shared" si="6"/>
        <v>3087771.429</v>
      </c>
      <c r="Y25" s="37">
        <f t="shared" si="6"/>
        <v>3862428.571</v>
      </c>
      <c r="Z25" s="37">
        <f t="shared" si="6"/>
        <v>3862428.571</v>
      </c>
      <c r="AA25" s="37">
        <f t="shared" si="6"/>
        <v>3869571.429</v>
      </c>
      <c r="AB25" s="37">
        <f t="shared" si="6"/>
        <v>3881571.429</v>
      </c>
      <c r="AC25" s="37">
        <f t="shared" si="6"/>
        <v>4656228.571</v>
      </c>
      <c r="AD25" s="37">
        <f t="shared" si="6"/>
        <v>4656228.571</v>
      </c>
      <c r="AE25" s="37">
        <f t="shared" si="6"/>
        <v>4663371.429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6" t="s">
        <v>321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'calc-1'!A15</f>
        <v>Purses</v>
      </c>
      <c r="B3" s="18">
        <f>'Small Store Sales &amp; Cost'!B3+'Medium Store Sales &amp; Cost'!B3+'Large Store Sales &amp; Cost'!B3</f>
        <v>240000</v>
      </c>
      <c r="C3" s="18">
        <f>'Small Store Sales &amp; Cost'!C3+'Medium Store Sales &amp; Cost'!C3+'Large Store Sales &amp; Cost'!C3</f>
        <v>480000</v>
      </c>
      <c r="D3" s="18">
        <f>'Small Store Sales &amp; Cost'!D3+'Medium Store Sales &amp; Cost'!D3+'Large Store Sales &amp; Cost'!D3</f>
        <v>720000</v>
      </c>
      <c r="E3" s="18">
        <f>'Small Store Sales &amp; Cost'!E3+'Medium Store Sales &amp; Cost'!E3+'Large Store Sales &amp; Cost'!E3</f>
        <v>960000</v>
      </c>
      <c r="F3" s="18">
        <f>'Small Store Sales &amp; Cost'!F3+'Medium Store Sales &amp; Cost'!F3+'Large Store Sales &amp; Cost'!F3</f>
        <v>1200000</v>
      </c>
      <c r="G3" s="18">
        <f>'Small Store Sales &amp; Cost'!G3+'Medium Store Sales &amp; Cost'!G3+'Large Store Sales &amp; Cost'!G3</f>
        <v>1908000</v>
      </c>
      <c r="H3" s="18">
        <f>'Small Store Sales &amp; Cost'!H3+'Medium Store Sales &amp; Cost'!H3+'Large Store Sales &amp; Cost'!H3</f>
        <v>2148000</v>
      </c>
      <c r="I3" s="18">
        <f>'Small Store Sales &amp; Cost'!I3+'Medium Store Sales &amp; Cost'!I3+'Large Store Sales &amp; Cost'!I3</f>
        <v>3624000</v>
      </c>
      <c r="J3" s="18">
        <f>'Small Store Sales &amp; Cost'!J3+'Medium Store Sales &amp; Cost'!J3+'Large Store Sales &amp; Cost'!J3</f>
        <v>3864000</v>
      </c>
      <c r="K3" s="18">
        <f>'Small Store Sales &amp; Cost'!K3+'Medium Store Sales &amp; Cost'!K3+'Large Store Sales &amp; Cost'!K3</f>
        <v>4572000</v>
      </c>
      <c r="L3" s="18">
        <f>'Small Store Sales &amp; Cost'!L3+'Medium Store Sales &amp; Cost'!L3+'Large Store Sales &amp; Cost'!L3</f>
        <v>4812000</v>
      </c>
      <c r="M3" s="18">
        <f>'Small Store Sales &amp; Cost'!M3+'Medium Store Sales &amp; Cost'!M3+'Large Store Sales &amp; Cost'!M3</f>
        <v>6288000</v>
      </c>
      <c r="N3" s="18">
        <f>'Small Store Sales &amp; Cost'!N3+'Medium Store Sales &amp; Cost'!N3+'Large Store Sales &amp; Cost'!N3</f>
        <v>6528000</v>
      </c>
      <c r="O3" s="18">
        <f>'Small Store Sales &amp; Cost'!O3+'Medium Store Sales &amp; Cost'!O3+'Large Store Sales &amp; Cost'!O3</f>
        <v>7236000</v>
      </c>
      <c r="P3" s="18">
        <f>'Small Store Sales &amp; Cost'!P3+'Medium Store Sales &amp; Cost'!P3+'Large Store Sales &amp; Cost'!P3</f>
        <v>7476000</v>
      </c>
      <c r="Q3" s="18">
        <f>'Small Store Sales &amp; Cost'!Q3+'Medium Store Sales &amp; Cost'!Q3+'Large Store Sales &amp; Cost'!Q3</f>
        <v>8952000</v>
      </c>
      <c r="R3" s="18">
        <f>'Small Store Sales &amp; Cost'!R3+'Medium Store Sales &amp; Cost'!R3+'Large Store Sales &amp; Cost'!R3</f>
        <v>9192000</v>
      </c>
      <c r="S3" s="18">
        <f>'Small Store Sales &amp; Cost'!S3+'Medium Store Sales &amp; Cost'!S3+'Large Store Sales &amp; Cost'!S3</f>
        <v>9900000</v>
      </c>
      <c r="T3" s="18">
        <f>'Small Store Sales &amp; Cost'!T3+'Medium Store Sales &amp; Cost'!T3+'Large Store Sales &amp; Cost'!T3</f>
        <v>10140000</v>
      </c>
      <c r="U3" s="18">
        <f>'Small Store Sales &amp; Cost'!U3+'Medium Store Sales &amp; Cost'!U3+'Large Store Sales &amp; Cost'!U3</f>
        <v>11616000</v>
      </c>
      <c r="V3" s="18">
        <f>'Small Store Sales &amp; Cost'!V3+'Medium Store Sales &amp; Cost'!V3+'Large Store Sales &amp; Cost'!V3</f>
        <v>11856000</v>
      </c>
      <c r="W3" s="18">
        <f>'Small Store Sales &amp; Cost'!W3+'Medium Store Sales &amp; Cost'!W3+'Large Store Sales &amp; Cost'!W3</f>
        <v>12564000</v>
      </c>
      <c r="X3" s="18">
        <f>'Small Store Sales &amp; Cost'!X3+'Medium Store Sales &amp; Cost'!X3+'Large Store Sales &amp; Cost'!X3</f>
        <v>12804000</v>
      </c>
      <c r="Y3" s="18">
        <f>'Small Store Sales &amp; Cost'!Y3+'Medium Store Sales &amp; Cost'!Y3+'Large Store Sales &amp; Cost'!Y3</f>
        <v>14280000</v>
      </c>
      <c r="Z3" s="18">
        <f>'Small Store Sales &amp; Cost'!Z3+'Medium Store Sales &amp; Cost'!Z3+'Large Store Sales &amp; Cost'!Z3</f>
        <v>14520000</v>
      </c>
      <c r="AA3" s="18">
        <f>'Small Store Sales &amp; Cost'!AA3+'Medium Store Sales &amp; Cost'!AA3+'Large Store Sales &amp; Cost'!AA3</f>
        <v>15228000</v>
      </c>
      <c r="AB3" s="18">
        <f>'Small Store Sales &amp; Cost'!AB3+'Medium Store Sales &amp; Cost'!AB3+'Large Store Sales &amp; Cost'!AB3</f>
        <v>15468000</v>
      </c>
      <c r="AC3" s="18">
        <f>'Small Store Sales &amp; Cost'!AC3+'Medium Store Sales &amp; Cost'!AC3+'Large Store Sales &amp; Cost'!AC3</f>
        <v>16944000</v>
      </c>
      <c r="AD3" s="18">
        <f>'Small Store Sales &amp; Cost'!AD3+'Medium Store Sales &amp; Cost'!AD3+'Large Store Sales &amp; Cost'!AD3</f>
        <v>17184000</v>
      </c>
      <c r="AE3" s="18">
        <f>'Small Store Sales &amp; Cost'!AE3+'Medium Store Sales &amp; Cost'!AE3+'Large Store Sales &amp; Cost'!AE3</f>
        <v>17892000</v>
      </c>
    </row>
    <row r="4">
      <c r="A4" s="4" t="str">
        <f>'calc-1'!A16</f>
        <v>Mini Bags</v>
      </c>
      <c r="B4" s="18">
        <f>'Small Store Sales &amp; Cost'!B4+'Medium Store Sales &amp; Cost'!B4+'Large Store Sales &amp; Cost'!B4</f>
        <v>60000</v>
      </c>
      <c r="C4" s="18">
        <f>'Small Store Sales &amp; Cost'!C4+'Medium Store Sales &amp; Cost'!C4+'Large Store Sales &amp; Cost'!C4</f>
        <v>120000</v>
      </c>
      <c r="D4" s="18">
        <f>'Small Store Sales &amp; Cost'!D4+'Medium Store Sales &amp; Cost'!D4+'Large Store Sales &amp; Cost'!D4</f>
        <v>180000</v>
      </c>
      <c r="E4" s="18">
        <f>'Small Store Sales &amp; Cost'!E4+'Medium Store Sales &amp; Cost'!E4+'Large Store Sales &amp; Cost'!E4</f>
        <v>240000</v>
      </c>
      <c r="F4" s="18">
        <f>'Small Store Sales &amp; Cost'!F4+'Medium Store Sales &amp; Cost'!F4+'Large Store Sales &amp; Cost'!F4</f>
        <v>300000</v>
      </c>
      <c r="G4" s="18">
        <f>'Small Store Sales &amp; Cost'!G4+'Medium Store Sales &amp; Cost'!G4+'Large Store Sales &amp; Cost'!G4</f>
        <v>480000</v>
      </c>
      <c r="H4" s="18">
        <f>'Small Store Sales &amp; Cost'!H4+'Medium Store Sales &amp; Cost'!H4+'Large Store Sales &amp; Cost'!H4</f>
        <v>540000</v>
      </c>
      <c r="I4" s="18">
        <f>'Small Store Sales &amp; Cost'!I4+'Medium Store Sales &amp; Cost'!I4+'Large Store Sales &amp; Cost'!I4</f>
        <v>1000000</v>
      </c>
      <c r="J4" s="18">
        <f>'Small Store Sales &amp; Cost'!J4+'Medium Store Sales &amp; Cost'!J4+'Large Store Sales &amp; Cost'!J4</f>
        <v>1060000</v>
      </c>
      <c r="K4" s="18">
        <f>'Small Store Sales &amp; Cost'!K4+'Medium Store Sales &amp; Cost'!K4+'Large Store Sales &amp; Cost'!K4</f>
        <v>1240000</v>
      </c>
      <c r="L4" s="18">
        <f>'Small Store Sales &amp; Cost'!L4+'Medium Store Sales &amp; Cost'!L4+'Large Store Sales &amp; Cost'!L4</f>
        <v>1300000</v>
      </c>
      <c r="M4" s="18">
        <f>'Small Store Sales &amp; Cost'!M4+'Medium Store Sales &amp; Cost'!M4+'Large Store Sales &amp; Cost'!M4</f>
        <v>1760000</v>
      </c>
      <c r="N4" s="18">
        <f>'Small Store Sales &amp; Cost'!N4+'Medium Store Sales &amp; Cost'!N4+'Large Store Sales &amp; Cost'!N4</f>
        <v>1820000</v>
      </c>
      <c r="O4" s="18">
        <f>'Small Store Sales &amp; Cost'!O4+'Medium Store Sales &amp; Cost'!O4+'Large Store Sales &amp; Cost'!O4</f>
        <v>2000000</v>
      </c>
      <c r="P4" s="18">
        <f>'Small Store Sales &amp; Cost'!P4+'Medium Store Sales &amp; Cost'!P4+'Large Store Sales &amp; Cost'!P4</f>
        <v>2060000</v>
      </c>
      <c r="Q4" s="18">
        <f>'Small Store Sales &amp; Cost'!Q4+'Medium Store Sales &amp; Cost'!Q4+'Large Store Sales &amp; Cost'!Q4</f>
        <v>2520000</v>
      </c>
      <c r="R4" s="18">
        <f>'Small Store Sales &amp; Cost'!R4+'Medium Store Sales &amp; Cost'!R4+'Large Store Sales &amp; Cost'!R4</f>
        <v>2580000</v>
      </c>
      <c r="S4" s="18">
        <f>'Small Store Sales &amp; Cost'!S4+'Medium Store Sales &amp; Cost'!S4+'Large Store Sales &amp; Cost'!S4</f>
        <v>2760000</v>
      </c>
      <c r="T4" s="18">
        <f>'Small Store Sales &amp; Cost'!T4+'Medium Store Sales &amp; Cost'!T4+'Large Store Sales &amp; Cost'!T4</f>
        <v>2820000</v>
      </c>
      <c r="U4" s="18">
        <f>'Small Store Sales &amp; Cost'!U4+'Medium Store Sales &amp; Cost'!U4+'Large Store Sales &amp; Cost'!U4</f>
        <v>3280000</v>
      </c>
      <c r="V4" s="18">
        <f>'Small Store Sales &amp; Cost'!V4+'Medium Store Sales &amp; Cost'!V4+'Large Store Sales &amp; Cost'!V4</f>
        <v>3340000</v>
      </c>
      <c r="W4" s="18">
        <f>'Small Store Sales &amp; Cost'!W4+'Medium Store Sales &amp; Cost'!W4+'Large Store Sales &amp; Cost'!W4</f>
        <v>3520000</v>
      </c>
      <c r="X4" s="18">
        <f>'Small Store Sales &amp; Cost'!X4+'Medium Store Sales &amp; Cost'!X4+'Large Store Sales &amp; Cost'!X4</f>
        <v>3580000</v>
      </c>
      <c r="Y4" s="18">
        <f>'Small Store Sales &amp; Cost'!Y4+'Medium Store Sales &amp; Cost'!Y4+'Large Store Sales &amp; Cost'!Y4</f>
        <v>4040000</v>
      </c>
      <c r="Z4" s="18">
        <f>'Small Store Sales &amp; Cost'!Z4+'Medium Store Sales &amp; Cost'!Z4+'Large Store Sales &amp; Cost'!Z4</f>
        <v>4100000</v>
      </c>
      <c r="AA4" s="18">
        <f>'Small Store Sales &amp; Cost'!AA4+'Medium Store Sales &amp; Cost'!AA4+'Large Store Sales &amp; Cost'!AA4</f>
        <v>4280000</v>
      </c>
      <c r="AB4" s="18">
        <f>'Small Store Sales &amp; Cost'!AB4+'Medium Store Sales &amp; Cost'!AB4+'Large Store Sales &amp; Cost'!AB4</f>
        <v>4340000</v>
      </c>
      <c r="AC4" s="18">
        <f>'Small Store Sales &amp; Cost'!AC4+'Medium Store Sales &amp; Cost'!AC4+'Large Store Sales &amp; Cost'!AC4</f>
        <v>4800000</v>
      </c>
      <c r="AD4" s="18">
        <f>'Small Store Sales &amp; Cost'!AD4+'Medium Store Sales &amp; Cost'!AD4+'Large Store Sales &amp; Cost'!AD4</f>
        <v>4860000</v>
      </c>
      <c r="AE4" s="18">
        <f>'Small Store Sales &amp; Cost'!AE4+'Medium Store Sales &amp; Cost'!AE4+'Large Store Sales &amp; Cost'!AE4</f>
        <v>5040000</v>
      </c>
    </row>
    <row r="5">
      <c r="A5" s="4" t="str">
        <f>'calc-1'!A17</f>
        <v>Duffel Bags</v>
      </c>
      <c r="B5" s="18">
        <f>'Small Store Sales &amp; Cost'!B5+'Medium Store Sales &amp; Cost'!B5+'Large Store Sales &amp; Cost'!B5</f>
        <v>170000</v>
      </c>
      <c r="C5" s="18">
        <f>'Small Store Sales &amp; Cost'!C5+'Medium Store Sales &amp; Cost'!C5+'Large Store Sales &amp; Cost'!C5</f>
        <v>340000</v>
      </c>
      <c r="D5" s="18">
        <f>'Small Store Sales &amp; Cost'!D5+'Medium Store Sales &amp; Cost'!D5+'Large Store Sales &amp; Cost'!D5</f>
        <v>510000</v>
      </c>
      <c r="E5" s="18">
        <f>'Small Store Sales &amp; Cost'!E5+'Medium Store Sales &amp; Cost'!E5+'Large Store Sales &amp; Cost'!E5</f>
        <v>680000</v>
      </c>
      <c r="F5" s="18">
        <f>'Small Store Sales &amp; Cost'!F5+'Medium Store Sales &amp; Cost'!F5+'Large Store Sales &amp; Cost'!F5</f>
        <v>850000</v>
      </c>
      <c r="G5" s="18">
        <f>'Small Store Sales &amp; Cost'!G5+'Medium Store Sales &amp; Cost'!G5+'Large Store Sales &amp; Cost'!G5</f>
        <v>1428000</v>
      </c>
      <c r="H5" s="18">
        <f>'Small Store Sales &amp; Cost'!H5+'Medium Store Sales &amp; Cost'!H5+'Large Store Sales &amp; Cost'!H5</f>
        <v>1598000</v>
      </c>
      <c r="I5" s="18">
        <f>'Small Store Sales &amp; Cost'!I5+'Medium Store Sales &amp; Cost'!I5+'Large Store Sales &amp; Cost'!I5</f>
        <v>2856000</v>
      </c>
      <c r="J5" s="18">
        <f>'Small Store Sales &amp; Cost'!J5+'Medium Store Sales &amp; Cost'!J5+'Large Store Sales &amp; Cost'!J5</f>
        <v>3026000</v>
      </c>
      <c r="K5" s="18">
        <f>'Small Store Sales &amp; Cost'!K5+'Medium Store Sales &amp; Cost'!K5+'Large Store Sales &amp; Cost'!K5</f>
        <v>3604000</v>
      </c>
      <c r="L5" s="18">
        <f>'Small Store Sales &amp; Cost'!L5+'Medium Store Sales &amp; Cost'!L5+'Large Store Sales &amp; Cost'!L5</f>
        <v>3774000</v>
      </c>
      <c r="M5" s="18">
        <f>'Small Store Sales &amp; Cost'!M5+'Medium Store Sales &amp; Cost'!M5+'Large Store Sales &amp; Cost'!M5</f>
        <v>5032000</v>
      </c>
      <c r="N5" s="18">
        <f>'Small Store Sales &amp; Cost'!N5+'Medium Store Sales &amp; Cost'!N5+'Large Store Sales &amp; Cost'!N5</f>
        <v>5202000</v>
      </c>
      <c r="O5" s="18">
        <f>'Small Store Sales &amp; Cost'!O5+'Medium Store Sales &amp; Cost'!O5+'Large Store Sales &amp; Cost'!O5</f>
        <v>5780000</v>
      </c>
      <c r="P5" s="18">
        <f>'Small Store Sales &amp; Cost'!P5+'Medium Store Sales &amp; Cost'!P5+'Large Store Sales &amp; Cost'!P5</f>
        <v>5950000</v>
      </c>
      <c r="Q5" s="18">
        <f>'Small Store Sales &amp; Cost'!Q5+'Medium Store Sales &amp; Cost'!Q5+'Large Store Sales &amp; Cost'!Q5</f>
        <v>7208000</v>
      </c>
      <c r="R5" s="18">
        <f>'Small Store Sales &amp; Cost'!R5+'Medium Store Sales &amp; Cost'!R5+'Large Store Sales &amp; Cost'!R5</f>
        <v>7378000</v>
      </c>
      <c r="S5" s="18">
        <f>'Small Store Sales &amp; Cost'!S5+'Medium Store Sales &amp; Cost'!S5+'Large Store Sales &amp; Cost'!S5</f>
        <v>7956000</v>
      </c>
      <c r="T5" s="18">
        <f>'Small Store Sales &amp; Cost'!T5+'Medium Store Sales &amp; Cost'!T5+'Large Store Sales &amp; Cost'!T5</f>
        <v>8126000</v>
      </c>
      <c r="U5" s="18">
        <f>'Small Store Sales &amp; Cost'!U5+'Medium Store Sales &amp; Cost'!U5+'Large Store Sales &amp; Cost'!U5</f>
        <v>9384000</v>
      </c>
      <c r="V5" s="18">
        <f>'Small Store Sales &amp; Cost'!V5+'Medium Store Sales &amp; Cost'!V5+'Large Store Sales &amp; Cost'!V5</f>
        <v>9554000</v>
      </c>
      <c r="W5" s="18">
        <f>'Small Store Sales &amp; Cost'!W5+'Medium Store Sales &amp; Cost'!W5+'Large Store Sales &amp; Cost'!W5</f>
        <v>10132000</v>
      </c>
      <c r="X5" s="18">
        <f>'Small Store Sales &amp; Cost'!X5+'Medium Store Sales &amp; Cost'!X5+'Large Store Sales &amp; Cost'!X5</f>
        <v>10302000</v>
      </c>
      <c r="Y5" s="18">
        <f>'Small Store Sales &amp; Cost'!Y5+'Medium Store Sales &amp; Cost'!Y5+'Large Store Sales &amp; Cost'!Y5</f>
        <v>11560000</v>
      </c>
      <c r="Z5" s="18">
        <f>'Small Store Sales &amp; Cost'!Z5+'Medium Store Sales &amp; Cost'!Z5+'Large Store Sales &amp; Cost'!Z5</f>
        <v>11730000</v>
      </c>
      <c r="AA5" s="18">
        <f>'Small Store Sales &amp; Cost'!AA5+'Medium Store Sales &amp; Cost'!AA5+'Large Store Sales &amp; Cost'!AA5</f>
        <v>12308000</v>
      </c>
      <c r="AB5" s="18">
        <f>'Small Store Sales &amp; Cost'!AB5+'Medium Store Sales &amp; Cost'!AB5+'Large Store Sales &amp; Cost'!AB5</f>
        <v>12478000</v>
      </c>
      <c r="AC5" s="18">
        <f>'Small Store Sales &amp; Cost'!AC5+'Medium Store Sales &amp; Cost'!AC5+'Large Store Sales &amp; Cost'!AC5</f>
        <v>13736000</v>
      </c>
      <c r="AD5" s="18">
        <f>'Small Store Sales &amp; Cost'!AD5+'Medium Store Sales &amp; Cost'!AD5+'Large Store Sales &amp; Cost'!AD5</f>
        <v>13906000</v>
      </c>
      <c r="AE5" s="18">
        <f>'Small Store Sales &amp; Cost'!AE5+'Medium Store Sales &amp; Cost'!AE5+'Large Store Sales &amp; Cost'!AE5</f>
        <v>14484000</v>
      </c>
    </row>
    <row r="6">
      <c r="A6" s="6" t="s">
        <v>307</v>
      </c>
      <c r="B6" s="18">
        <f t="shared" ref="B6:AE6" si="1">sum(B3:B5)</f>
        <v>470000</v>
      </c>
      <c r="C6" s="18">
        <f t="shared" si="1"/>
        <v>940000</v>
      </c>
      <c r="D6" s="18">
        <f t="shared" si="1"/>
        <v>1410000</v>
      </c>
      <c r="E6" s="18">
        <f t="shared" si="1"/>
        <v>1880000</v>
      </c>
      <c r="F6" s="18">
        <f t="shared" si="1"/>
        <v>2350000</v>
      </c>
      <c r="G6" s="18">
        <f t="shared" si="1"/>
        <v>3816000</v>
      </c>
      <c r="H6" s="18">
        <f t="shared" si="1"/>
        <v>4286000</v>
      </c>
      <c r="I6" s="18">
        <f t="shared" si="1"/>
        <v>7480000</v>
      </c>
      <c r="J6" s="18">
        <f t="shared" si="1"/>
        <v>7950000</v>
      </c>
      <c r="K6" s="18">
        <f t="shared" si="1"/>
        <v>9416000</v>
      </c>
      <c r="L6" s="18">
        <f t="shared" si="1"/>
        <v>9886000</v>
      </c>
      <c r="M6" s="18">
        <f t="shared" si="1"/>
        <v>13080000</v>
      </c>
      <c r="N6" s="18">
        <f t="shared" si="1"/>
        <v>13550000</v>
      </c>
      <c r="O6" s="18">
        <f t="shared" si="1"/>
        <v>15016000</v>
      </c>
      <c r="P6" s="18">
        <f t="shared" si="1"/>
        <v>15486000</v>
      </c>
      <c r="Q6" s="18">
        <f t="shared" si="1"/>
        <v>18680000</v>
      </c>
      <c r="R6" s="18">
        <f t="shared" si="1"/>
        <v>19150000</v>
      </c>
      <c r="S6" s="18">
        <f t="shared" si="1"/>
        <v>20616000</v>
      </c>
      <c r="T6" s="18">
        <f t="shared" si="1"/>
        <v>21086000</v>
      </c>
      <c r="U6" s="18">
        <f t="shared" si="1"/>
        <v>24280000</v>
      </c>
      <c r="V6" s="18">
        <f t="shared" si="1"/>
        <v>24750000</v>
      </c>
      <c r="W6" s="18">
        <f t="shared" si="1"/>
        <v>26216000</v>
      </c>
      <c r="X6" s="18">
        <f t="shared" si="1"/>
        <v>26686000</v>
      </c>
      <c r="Y6" s="18">
        <f t="shared" si="1"/>
        <v>29880000</v>
      </c>
      <c r="Z6" s="18">
        <f t="shared" si="1"/>
        <v>30350000</v>
      </c>
      <c r="AA6" s="18">
        <f t="shared" si="1"/>
        <v>31816000</v>
      </c>
      <c r="AB6" s="18">
        <f t="shared" si="1"/>
        <v>32286000</v>
      </c>
      <c r="AC6" s="18">
        <f t="shared" si="1"/>
        <v>35480000</v>
      </c>
      <c r="AD6" s="18">
        <f t="shared" si="1"/>
        <v>35950000</v>
      </c>
      <c r="AE6" s="18">
        <f t="shared" si="1"/>
        <v>37416000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24" t="s">
        <v>322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2">A3</f>
        <v>Purses</v>
      </c>
      <c r="B9" s="18">
        <f>'Small Store Sales &amp; Cost'!B9+'Medium Store Sales &amp; Cost'!B9+'Large Store Sales &amp; Cost'!B9</f>
        <v>96000</v>
      </c>
      <c r="C9" s="18">
        <f>'Small Store Sales &amp; Cost'!C9+'Medium Store Sales &amp; Cost'!C9+'Large Store Sales &amp; Cost'!C9</f>
        <v>192000</v>
      </c>
      <c r="D9" s="18">
        <f>'Small Store Sales &amp; Cost'!D9+'Medium Store Sales &amp; Cost'!D9+'Large Store Sales &amp; Cost'!D9</f>
        <v>288000</v>
      </c>
      <c r="E9" s="18">
        <f>'Small Store Sales &amp; Cost'!E9+'Medium Store Sales &amp; Cost'!E9+'Large Store Sales &amp; Cost'!E9</f>
        <v>384000</v>
      </c>
      <c r="F9" s="18">
        <f>'Small Store Sales &amp; Cost'!F9+'Medium Store Sales &amp; Cost'!F9+'Large Store Sales &amp; Cost'!F9</f>
        <v>480000</v>
      </c>
      <c r="G9" s="18">
        <f>'Small Store Sales &amp; Cost'!G9+'Medium Store Sales &amp; Cost'!G9+'Large Store Sales &amp; Cost'!G9</f>
        <v>763200</v>
      </c>
      <c r="H9" s="18">
        <f>'Small Store Sales &amp; Cost'!H9+'Medium Store Sales &amp; Cost'!H9+'Large Store Sales &amp; Cost'!H9</f>
        <v>859200</v>
      </c>
      <c r="I9" s="18">
        <f>'Small Store Sales &amp; Cost'!I9+'Medium Store Sales &amp; Cost'!I9+'Large Store Sales &amp; Cost'!I9</f>
        <v>1449600</v>
      </c>
      <c r="J9" s="18">
        <f>'Small Store Sales &amp; Cost'!J9+'Medium Store Sales &amp; Cost'!J9+'Large Store Sales &amp; Cost'!J9</f>
        <v>1545600</v>
      </c>
      <c r="K9" s="18">
        <f>'Small Store Sales &amp; Cost'!K9+'Medium Store Sales &amp; Cost'!K9+'Large Store Sales &amp; Cost'!K9</f>
        <v>1828800</v>
      </c>
      <c r="L9" s="18">
        <f>'Small Store Sales &amp; Cost'!L9+'Medium Store Sales &amp; Cost'!L9+'Large Store Sales &amp; Cost'!L9</f>
        <v>1924800</v>
      </c>
      <c r="M9" s="18">
        <f>'Small Store Sales &amp; Cost'!M9+'Medium Store Sales &amp; Cost'!M9+'Large Store Sales &amp; Cost'!M9</f>
        <v>2515200</v>
      </c>
      <c r="N9" s="18">
        <f>'Small Store Sales &amp; Cost'!N9+'Medium Store Sales &amp; Cost'!N9+'Large Store Sales &amp; Cost'!N9</f>
        <v>2611200</v>
      </c>
      <c r="O9" s="18">
        <f>'Small Store Sales &amp; Cost'!O9+'Medium Store Sales &amp; Cost'!O9+'Large Store Sales &amp; Cost'!O9</f>
        <v>2894400</v>
      </c>
      <c r="P9" s="18">
        <f>'Small Store Sales &amp; Cost'!P9+'Medium Store Sales &amp; Cost'!P9+'Large Store Sales &amp; Cost'!P9</f>
        <v>2990400</v>
      </c>
      <c r="Q9" s="18">
        <f>'Small Store Sales &amp; Cost'!Q9+'Medium Store Sales &amp; Cost'!Q9+'Large Store Sales &amp; Cost'!Q9</f>
        <v>3580800</v>
      </c>
      <c r="R9" s="18">
        <f>'Small Store Sales &amp; Cost'!R9+'Medium Store Sales &amp; Cost'!R9+'Large Store Sales &amp; Cost'!R9</f>
        <v>3676800</v>
      </c>
      <c r="S9" s="18">
        <f>'Small Store Sales &amp; Cost'!S9+'Medium Store Sales &amp; Cost'!S9+'Large Store Sales &amp; Cost'!S9</f>
        <v>3960000</v>
      </c>
      <c r="T9" s="18">
        <f>'Small Store Sales &amp; Cost'!T9+'Medium Store Sales &amp; Cost'!T9+'Large Store Sales &amp; Cost'!T9</f>
        <v>4056000</v>
      </c>
      <c r="U9" s="18">
        <f>'Small Store Sales &amp; Cost'!U9+'Medium Store Sales &amp; Cost'!U9+'Large Store Sales &amp; Cost'!U9</f>
        <v>4646400</v>
      </c>
      <c r="V9" s="18">
        <f>'Small Store Sales &amp; Cost'!V9+'Medium Store Sales &amp; Cost'!V9+'Large Store Sales &amp; Cost'!V9</f>
        <v>4742400</v>
      </c>
      <c r="W9" s="18">
        <f>'Small Store Sales &amp; Cost'!W9+'Medium Store Sales &amp; Cost'!W9+'Large Store Sales &amp; Cost'!W9</f>
        <v>5025600</v>
      </c>
      <c r="X9" s="18">
        <f>'Small Store Sales &amp; Cost'!X9+'Medium Store Sales &amp; Cost'!X9+'Large Store Sales &amp; Cost'!X9</f>
        <v>5121600</v>
      </c>
      <c r="Y9" s="18">
        <f>'Small Store Sales &amp; Cost'!Y9+'Medium Store Sales &amp; Cost'!Y9+'Large Store Sales &amp; Cost'!Y9</f>
        <v>5712000</v>
      </c>
      <c r="Z9" s="18">
        <f>'Small Store Sales &amp; Cost'!Z9+'Medium Store Sales &amp; Cost'!Z9+'Large Store Sales &amp; Cost'!Z9</f>
        <v>5808000</v>
      </c>
      <c r="AA9" s="18">
        <f>'Small Store Sales &amp; Cost'!AA9+'Medium Store Sales &amp; Cost'!AA9+'Large Store Sales &amp; Cost'!AA9</f>
        <v>6091200</v>
      </c>
      <c r="AB9" s="18">
        <f>'Small Store Sales &amp; Cost'!AB9+'Medium Store Sales &amp; Cost'!AB9+'Large Store Sales &amp; Cost'!AB9</f>
        <v>6187200</v>
      </c>
      <c r="AC9" s="18">
        <f>'Small Store Sales &amp; Cost'!AC9+'Medium Store Sales &amp; Cost'!AC9+'Large Store Sales &amp; Cost'!AC9</f>
        <v>6777600</v>
      </c>
      <c r="AD9" s="18">
        <f>'Small Store Sales &amp; Cost'!AD9+'Medium Store Sales &amp; Cost'!AD9+'Large Store Sales &amp; Cost'!AD9</f>
        <v>6873600</v>
      </c>
      <c r="AE9" s="18">
        <f>'Small Store Sales &amp; Cost'!AE9+'Medium Store Sales &amp; Cost'!AE9+'Large Store Sales &amp; Cost'!AE9</f>
        <v>7156800</v>
      </c>
    </row>
    <row r="10">
      <c r="A10" s="4" t="str">
        <f t="shared" si="2"/>
        <v>Mini Bags</v>
      </c>
      <c r="B10" s="18">
        <f>'Small Store Sales &amp; Cost'!B10+'Medium Store Sales &amp; Cost'!B10+'Large Store Sales &amp; Cost'!B10</f>
        <v>27000</v>
      </c>
      <c r="C10" s="18">
        <f>'Small Store Sales &amp; Cost'!C10+'Medium Store Sales &amp; Cost'!C10+'Large Store Sales &amp; Cost'!C10</f>
        <v>54000</v>
      </c>
      <c r="D10" s="18">
        <f>'Small Store Sales &amp; Cost'!D10+'Medium Store Sales &amp; Cost'!D10+'Large Store Sales &amp; Cost'!D10</f>
        <v>81000</v>
      </c>
      <c r="E10" s="18">
        <f>'Small Store Sales &amp; Cost'!E10+'Medium Store Sales &amp; Cost'!E10+'Large Store Sales &amp; Cost'!E10</f>
        <v>108000</v>
      </c>
      <c r="F10" s="18">
        <f>'Small Store Sales &amp; Cost'!F10+'Medium Store Sales &amp; Cost'!F10+'Large Store Sales &amp; Cost'!F10</f>
        <v>135000</v>
      </c>
      <c r="G10" s="18">
        <f>'Small Store Sales &amp; Cost'!G10+'Medium Store Sales &amp; Cost'!G10+'Large Store Sales &amp; Cost'!G10</f>
        <v>216000</v>
      </c>
      <c r="H10" s="18">
        <f>'Small Store Sales &amp; Cost'!H10+'Medium Store Sales &amp; Cost'!H10+'Large Store Sales &amp; Cost'!H10</f>
        <v>243000</v>
      </c>
      <c r="I10" s="18">
        <f>'Small Store Sales &amp; Cost'!I10+'Medium Store Sales &amp; Cost'!I10+'Large Store Sales &amp; Cost'!I10</f>
        <v>450000</v>
      </c>
      <c r="J10" s="18">
        <f>'Small Store Sales &amp; Cost'!J10+'Medium Store Sales &amp; Cost'!J10+'Large Store Sales &amp; Cost'!J10</f>
        <v>477000</v>
      </c>
      <c r="K10" s="18">
        <f>'Small Store Sales &amp; Cost'!K10+'Medium Store Sales &amp; Cost'!K10+'Large Store Sales &amp; Cost'!K10</f>
        <v>558000</v>
      </c>
      <c r="L10" s="18">
        <f>'Small Store Sales &amp; Cost'!L10+'Medium Store Sales &amp; Cost'!L10+'Large Store Sales &amp; Cost'!L10</f>
        <v>585000</v>
      </c>
      <c r="M10" s="18">
        <f>'Small Store Sales &amp; Cost'!M10+'Medium Store Sales &amp; Cost'!M10+'Large Store Sales &amp; Cost'!M10</f>
        <v>792000</v>
      </c>
      <c r="N10" s="18">
        <f>'Small Store Sales &amp; Cost'!N10+'Medium Store Sales &amp; Cost'!N10+'Large Store Sales &amp; Cost'!N10</f>
        <v>819000</v>
      </c>
      <c r="O10" s="18">
        <f>'Small Store Sales &amp; Cost'!O10+'Medium Store Sales &amp; Cost'!O10+'Large Store Sales &amp; Cost'!O10</f>
        <v>900000</v>
      </c>
      <c r="P10" s="18">
        <f>'Small Store Sales &amp; Cost'!P10+'Medium Store Sales &amp; Cost'!P10+'Large Store Sales &amp; Cost'!P10</f>
        <v>927000</v>
      </c>
      <c r="Q10" s="18">
        <f>'Small Store Sales &amp; Cost'!Q10+'Medium Store Sales &amp; Cost'!Q10+'Large Store Sales &amp; Cost'!Q10</f>
        <v>1134000</v>
      </c>
      <c r="R10" s="18">
        <f>'Small Store Sales &amp; Cost'!R10+'Medium Store Sales &amp; Cost'!R10+'Large Store Sales &amp; Cost'!R10</f>
        <v>1161000</v>
      </c>
      <c r="S10" s="18">
        <f>'Small Store Sales &amp; Cost'!S10+'Medium Store Sales &amp; Cost'!S10+'Large Store Sales &amp; Cost'!S10</f>
        <v>1242000</v>
      </c>
      <c r="T10" s="18">
        <f>'Small Store Sales &amp; Cost'!T10+'Medium Store Sales &amp; Cost'!T10+'Large Store Sales &amp; Cost'!T10</f>
        <v>1269000</v>
      </c>
      <c r="U10" s="18">
        <f>'Small Store Sales &amp; Cost'!U10+'Medium Store Sales &amp; Cost'!U10+'Large Store Sales &amp; Cost'!U10</f>
        <v>1476000</v>
      </c>
      <c r="V10" s="18">
        <f>'Small Store Sales &amp; Cost'!V10+'Medium Store Sales &amp; Cost'!V10+'Large Store Sales &amp; Cost'!V10</f>
        <v>1503000</v>
      </c>
      <c r="W10" s="18">
        <f>'Small Store Sales &amp; Cost'!W10+'Medium Store Sales &amp; Cost'!W10+'Large Store Sales &amp; Cost'!W10</f>
        <v>1584000</v>
      </c>
      <c r="X10" s="18">
        <f>'Small Store Sales &amp; Cost'!X10+'Medium Store Sales &amp; Cost'!X10+'Large Store Sales &amp; Cost'!X10</f>
        <v>1611000</v>
      </c>
      <c r="Y10" s="18">
        <f>'Small Store Sales &amp; Cost'!Y10+'Medium Store Sales &amp; Cost'!Y10+'Large Store Sales &amp; Cost'!Y10</f>
        <v>1818000</v>
      </c>
      <c r="Z10" s="18">
        <f>'Small Store Sales &amp; Cost'!Z10+'Medium Store Sales &amp; Cost'!Z10+'Large Store Sales &amp; Cost'!Z10</f>
        <v>1845000</v>
      </c>
      <c r="AA10" s="18">
        <f>'Small Store Sales &amp; Cost'!AA10+'Medium Store Sales &amp; Cost'!AA10+'Large Store Sales &amp; Cost'!AA10</f>
        <v>1926000</v>
      </c>
      <c r="AB10" s="18">
        <f>'Small Store Sales &amp; Cost'!AB10+'Medium Store Sales &amp; Cost'!AB10+'Large Store Sales &amp; Cost'!AB10</f>
        <v>1953000</v>
      </c>
      <c r="AC10" s="18">
        <f>'Small Store Sales &amp; Cost'!AC10+'Medium Store Sales &amp; Cost'!AC10+'Large Store Sales &amp; Cost'!AC10</f>
        <v>2160000</v>
      </c>
      <c r="AD10" s="18">
        <f>'Small Store Sales &amp; Cost'!AD10+'Medium Store Sales &amp; Cost'!AD10+'Large Store Sales &amp; Cost'!AD10</f>
        <v>2187000</v>
      </c>
      <c r="AE10" s="18">
        <f>'Small Store Sales &amp; Cost'!AE10+'Medium Store Sales &amp; Cost'!AE10+'Large Store Sales &amp; Cost'!AE10</f>
        <v>2268000</v>
      </c>
    </row>
    <row r="11">
      <c r="A11" s="4" t="str">
        <f t="shared" si="2"/>
        <v>Duffel Bags</v>
      </c>
      <c r="B11" s="18">
        <f>'Small Store Sales &amp; Cost'!B11+'Medium Store Sales &amp; Cost'!B11+'Large Store Sales &amp; Cost'!B11</f>
        <v>85000</v>
      </c>
      <c r="C11" s="18">
        <f>'Small Store Sales &amp; Cost'!C11+'Medium Store Sales &amp; Cost'!C11+'Large Store Sales &amp; Cost'!C11</f>
        <v>170000</v>
      </c>
      <c r="D11" s="18">
        <f>'Small Store Sales &amp; Cost'!D11+'Medium Store Sales &amp; Cost'!D11+'Large Store Sales &amp; Cost'!D11</f>
        <v>255000</v>
      </c>
      <c r="E11" s="18">
        <f>'Small Store Sales &amp; Cost'!E11+'Medium Store Sales &amp; Cost'!E11+'Large Store Sales &amp; Cost'!E11</f>
        <v>340000</v>
      </c>
      <c r="F11" s="18">
        <f>'Small Store Sales &amp; Cost'!F11+'Medium Store Sales &amp; Cost'!F11+'Large Store Sales &amp; Cost'!F11</f>
        <v>425000</v>
      </c>
      <c r="G11" s="18">
        <f>'Small Store Sales &amp; Cost'!G11+'Medium Store Sales &amp; Cost'!G11+'Large Store Sales &amp; Cost'!G11</f>
        <v>714000</v>
      </c>
      <c r="H11" s="18">
        <f>'Small Store Sales &amp; Cost'!H11+'Medium Store Sales &amp; Cost'!H11+'Large Store Sales &amp; Cost'!H11</f>
        <v>799000</v>
      </c>
      <c r="I11" s="18">
        <f>'Small Store Sales &amp; Cost'!I11+'Medium Store Sales &amp; Cost'!I11+'Large Store Sales &amp; Cost'!I11</f>
        <v>1428000</v>
      </c>
      <c r="J11" s="18">
        <f>'Small Store Sales &amp; Cost'!J11+'Medium Store Sales &amp; Cost'!J11+'Large Store Sales &amp; Cost'!J11</f>
        <v>1513000</v>
      </c>
      <c r="K11" s="18">
        <f>'Small Store Sales &amp; Cost'!K11+'Medium Store Sales &amp; Cost'!K11+'Large Store Sales &amp; Cost'!K11</f>
        <v>1802000</v>
      </c>
      <c r="L11" s="18">
        <f>'Small Store Sales &amp; Cost'!L11+'Medium Store Sales &amp; Cost'!L11+'Large Store Sales &amp; Cost'!L11</f>
        <v>1887000</v>
      </c>
      <c r="M11" s="18">
        <f>'Small Store Sales &amp; Cost'!M11+'Medium Store Sales &amp; Cost'!M11+'Large Store Sales &amp; Cost'!M11</f>
        <v>2516000</v>
      </c>
      <c r="N11" s="18">
        <f>'Small Store Sales &amp; Cost'!N11+'Medium Store Sales &amp; Cost'!N11+'Large Store Sales &amp; Cost'!N11</f>
        <v>2601000</v>
      </c>
      <c r="O11" s="18">
        <f>'Small Store Sales &amp; Cost'!O11+'Medium Store Sales &amp; Cost'!O11+'Large Store Sales &amp; Cost'!O11</f>
        <v>2890000</v>
      </c>
      <c r="P11" s="18">
        <f>'Small Store Sales &amp; Cost'!P11+'Medium Store Sales &amp; Cost'!P11+'Large Store Sales &amp; Cost'!P11</f>
        <v>2975000</v>
      </c>
      <c r="Q11" s="18">
        <f>'Small Store Sales &amp; Cost'!Q11+'Medium Store Sales &amp; Cost'!Q11+'Large Store Sales &amp; Cost'!Q11</f>
        <v>3604000</v>
      </c>
      <c r="R11" s="18">
        <f>'Small Store Sales &amp; Cost'!R11+'Medium Store Sales &amp; Cost'!R11+'Large Store Sales &amp; Cost'!R11</f>
        <v>3689000</v>
      </c>
      <c r="S11" s="18">
        <f>'Small Store Sales &amp; Cost'!S11+'Medium Store Sales &amp; Cost'!S11+'Large Store Sales &amp; Cost'!S11</f>
        <v>3978000</v>
      </c>
      <c r="T11" s="18">
        <f>'Small Store Sales &amp; Cost'!T11+'Medium Store Sales &amp; Cost'!T11+'Large Store Sales &amp; Cost'!T11</f>
        <v>4063000</v>
      </c>
      <c r="U11" s="18">
        <f>'Small Store Sales &amp; Cost'!U11+'Medium Store Sales &amp; Cost'!U11+'Large Store Sales &amp; Cost'!U11</f>
        <v>4692000</v>
      </c>
      <c r="V11" s="18">
        <f>'Small Store Sales &amp; Cost'!V11+'Medium Store Sales &amp; Cost'!V11+'Large Store Sales &amp; Cost'!V11</f>
        <v>4777000</v>
      </c>
      <c r="W11" s="18">
        <f>'Small Store Sales &amp; Cost'!W11+'Medium Store Sales &amp; Cost'!W11+'Large Store Sales &amp; Cost'!W11</f>
        <v>5066000</v>
      </c>
      <c r="X11" s="18">
        <f>'Small Store Sales &amp; Cost'!X11+'Medium Store Sales &amp; Cost'!X11+'Large Store Sales &amp; Cost'!X11</f>
        <v>5151000</v>
      </c>
      <c r="Y11" s="18">
        <f>'Small Store Sales &amp; Cost'!Y11+'Medium Store Sales &amp; Cost'!Y11+'Large Store Sales &amp; Cost'!Y11</f>
        <v>5780000</v>
      </c>
      <c r="Z11" s="18">
        <f>'Small Store Sales &amp; Cost'!Z11+'Medium Store Sales &amp; Cost'!Z11+'Large Store Sales &amp; Cost'!Z11</f>
        <v>5865000</v>
      </c>
      <c r="AA11" s="18">
        <f>'Small Store Sales &amp; Cost'!AA11+'Medium Store Sales &amp; Cost'!AA11+'Large Store Sales &amp; Cost'!AA11</f>
        <v>6154000</v>
      </c>
      <c r="AB11" s="18">
        <f>'Small Store Sales &amp; Cost'!AB11+'Medium Store Sales &amp; Cost'!AB11+'Large Store Sales &amp; Cost'!AB11</f>
        <v>6239000</v>
      </c>
      <c r="AC11" s="18">
        <f>'Small Store Sales &amp; Cost'!AC11+'Medium Store Sales &amp; Cost'!AC11+'Large Store Sales &amp; Cost'!AC11</f>
        <v>6868000</v>
      </c>
      <c r="AD11" s="18">
        <f>'Small Store Sales &amp; Cost'!AD11+'Medium Store Sales &amp; Cost'!AD11+'Large Store Sales &amp; Cost'!AD11</f>
        <v>6953000</v>
      </c>
      <c r="AE11" s="18">
        <f>'Small Store Sales &amp; Cost'!AE11+'Medium Store Sales &amp; Cost'!AE11+'Large Store Sales &amp; Cost'!AE11</f>
        <v>7242000</v>
      </c>
    </row>
    <row r="12">
      <c r="A12" s="4" t="str">
        <f t="shared" si="2"/>
        <v>Total</v>
      </c>
      <c r="B12" s="18">
        <f t="shared" ref="B12:AE12" si="3">sum(B9:B11)</f>
        <v>208000</v>
      </c>
      <c r="C12" s="18">
        <f t="shared" si="3"/>
        <v>416000</v>
      </c>
      <c r="D12" s="18">
        <f t="shared" si="3"/>
        <v>624000</v>
      </c>
      <c r="E12" s="18">
        <f t="shared" si="3"/>
        <v>832000</v>
      </c>
      <c r="F12" s="18">
        <f t="shared" si="3"/>
        <v>1040000</v>
      </c>
      <c r="G12" s="18">
        <f t="shared" si="3"/>
        <v>1693200</v>
      </c>
      <c r="H12" s="18">
        <f t="shared" si="3"/>
        <v>1901200</v>
      </c>
      <c r="I12" s="18">
        <f t="shared" si="3"/>
        <v>3327600</v>
      </c>
      <c r="J12" s="18">
        <f t="shared" si="3"/>
        <v>3535600</v>
      </c>
      <c r="K12" s="18">
        <f t="shared" si="3"/>
        <v>4188800</v>
      </c>
      <c r="L12" s="18">
        <f t="shared" si="3"/>
        <v>4396800</v>
      </c>
      <c r="M12" s="18">
        <f t="shared" si="3"/>
        <v>5823200</v>
      </c>
      <c r="N12" s="18">
        <f t="shared" si="3"/>
        <v>6031200</v>
      </c>
      <c r="O12" s="18">
        <f t="shared" si="3"/>
        <v>6684400</v>
      </c>
      <c r="P12" s="18">
        <f t="shared" si="3"/>
        <v>6892400</v>
      </c>
      <c r="Q12" s="18">
        <f t="shared" si="3"/>
        <v>8318800</v>
      </c>
      <c r="R12" s="18">
        <f t="shared" si="3"/>
        <v>8526800</v>
      </c>
      <c r="S12" s="18">
        <f t="shared" si="3"/>
        <v>9180000</v>
      </c>
      <c r="T12" s="18">
        <f t="shared" si="3"/>
        <v>9388000</v>
      </c>
      <c r="U12" s="18">
        <f t="shared" si="3"/>
        <v>10814400</v>
      </c>
      <c r="V12" s="18">
        <f t="shared" si="3"/>
        <v>11022400</v>
      </c>
      <c r="W12" s="18">
        <f t="shared" si="3"/>
        <v>11675600</v>
      </c>
      <c r="X12" s="18">
        <f t="shared" si="3"/>
        <v>11883600</v>
      </c>
      <c r="Y12" s="18">
        <f t="shared" si="3"/>
        <v>13310000</v>
      </c>
      <c r="Z12" s="18">
        <f t="shared" si="3"/>
        <v>13518000</v>
      </c>
      <c r="AA12" s="18">
        <f t="shared" si="3"/>
        <v>14171200</v>
      </c>
      <c r="AB12" s="18">
        <f t="shared" si="3"/>
        <v>14379200</v>
      </c>
      <c r="AC12" s="18">
        <f t="shared" si="3"/>
        <v>15805600</v>
      </c>
      <c r="AD12" s="18">
        <f t="shared" si="3"/>
        <v>16013600</v>
      </c>
      <c r="AE12" s="18">
        <f t="shared" si="3"/>
        <v>16666800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6" t="s">
        <v>323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 t="str">
        <f>Assumptions!A34</f>
        <v>Rent</v>
      </c>
      <c r="B16" s="18">
        <f>'Small Store Sales &amp; Cost'!B16+'Medium Store Sales &amp; Cost'!B16+'Large Store Sales &amp; Cost'!B16</f>
        <v>22500</v>
      </c>
      <c r="C16" s="18">
        <f>'Small Store Sales &amp; Cost'!C16+'Medium Store Sales &amp; Cost'!C16+'Large Store Sales &amp; Cost'!C16</f>
        <v>45000</v>
      </c>
      <c r="D16" s="18">
        <f>'Small Store Sales &amp; Cost'!D16+'Medium Store Sales &amp; Cost'!D16+'Large Store Sales &amp; Cost'!D16</f>
        <v>67500</v>
      </c>
      <c r="E16" s="18">
        <f>'Small Store Sales &amp; Cost'!E16+'Medium Store Sales &amp; Cost'!E16+'Large Store Sales &amp; Cost'!E16</f>
        <v>90000</v>
      </c>
      <c r="F16" s="18">
        <f>'Small Store Sales &amp; Cost'!F16+'Medium Store Sales &amp; Cost'!F16+'Large Store Sales &amp; Cost'!F16</f>
        <v>112500</v>
      </c>
      <c r="G16" s="18">
        <f>'Small Store Sales &amp; Cost'!G16+'Medium Store Sales &amp; Cost'!G16+'Large Store Sales &amp; Cost'!G16</f>
        <v>165000</v>
      </c>
      <c r="H16" s="18">
        <f>'Small Store Sales &amp; Cost'!H16+'Medium Store Sales &amp; Cost'!H16+'Large Store Sales &amp; Cost'!H16</f>
        <v>187500</v>
      </c>
      <c r="I16" s="18">
        <f>'Small Store Sales &amp; Cost'!I16+'Medium Store Sales &amp; Cost'!I16+'Large Store Sales &amp; Cost'!I16</f>
        <v>290000</v>
      </c>
      <c r="J16" s="18">
        <f>'Small Store Sales &amp; Cost'!J16+'Medium Store Sales &amp; Cost'!J16+'Large Store Sales &amp; Cost'!J16</f>
        <v>312500</v>
      </c>
      <c r="K16" s="18">
        <f>'Small Store Sales &amp; Cost'!K16+'Medium Store Sales &amp; Cost'!K16+'Large Store Sales &amp; Cost'!K16</f>
        <v>365000</v>
      </c>
      <c r="L16" s="18">
        <f>'Small Store Sales &amp; Cost'!L16+'Medium Store Sales &amp; Cost'!L16+'Large Store Sales &amp; Cost'!L16</f>
        <v>387500</v>
      </c>
      <c r="M16" s="18">
        <f>'Small Store Sales &amp; Cost'!M16+'Medium Store Sales &amp; Cost'!M16+'Large Store Sales &amp; Cost'!M16</f>
        <v>490000</v>
      </c>
      <c r="N16" s="18">
        <f>'Small Store Sales &amp; Cost'!N16+'Medium Store Sales &amp; Cost'!N16+'Large Store Sales &amp; Cost'!N16</f>
        <v>512500</v>
      </c>
      <c r="O16" s="18">
        <f>'Small Store Sales &amp; Cost'!O16+'Medium Store Sales &amp; Cost'!O16+'Large Store Sales &amp; Cost'!O16</f>
        <v>565000</v>
      </c>
      <c r="P16" s="18">
        <f>'Small Store Sales &amp; Cost'!P16+'Medium Store Sales &amp; Cost'!P16+'Large Store Sales &amp; Cost'!P16</f>
        <v>587500</v>
      </c>
      <c r="Q16" s="18">
        <f>'Small Store Sales &amp; Cost'!Q16+'Medium Store Sales &amp; Cost'!Q16+'Large Store Sales &amp; Cost'!Q16</f>
        <v>690000</v>
      </c>
      <c r="R16" s="18">
        <f>'Small Store Sales &amp; Cost'!R16+'Medium Store Sales &amp; Cost'!R16+'Large Store Sales &amp; Cost'!R16</f>
        <v>712500</v>
      </c>
      <c r="S16" s="18">
        <f>'Small Store Sales &amp; Cost'!S16+'Medium Store Sales &amp; Cost'!S16+'Large Store Sales &amp; Cost'!S16</f>
        <v>765000</v>
      </c>
      <c r="T16" s="18">
        <f>'Small Store Sales &amp; Cost'!T16+'Medium Store Sales &amp; Cost'!T16+'Large Store Sales &amp; Cost'!T16</f>
        <v>787500</v>
      </c>
      <c r="U16" s="18">
        <f>'Small Store Sales &amp; Cost'!U16+'Medium Store Sales &amp; Cost'!U16+'Large Store Sales &amp; Cost'!U16</f>
        <v>890000</v>
      </c>
      <c r="V16" s="18">
        <f>'Small Store Sales &amp; Cost'!V16+'Medium Store Sales &amp; Cost'!V16+'Large Store Sales &amp; Cost'!V16</f>
        <v>912500</v>
      </c>
      <c r="W16" s="18">
        <f>'Small Store Sales &amp; Cost'!W16+'Medium Store Sales &amp; Cost'!W16+'Large Store Sales &amp; Cost'!W16</f>
        <v>965000</v>
      </c>
      <c r="X16" s="18">
        <f>'Small Store Sales &amp; Cost'!X16+'Medium Store Sales &amp; Cost'!X16+'Large Store Sales &amp; Cost'!X16</f>
        <v>987500</v>
      </c>
      <c r="Y16" s="18">
        <f>'Small Store Sales &amp; Cost'!Y16+'Medium Store Sales &amp; Cost'!Y16+'Large Store Sales &amp; Cost'!Y16</f>
        <v>1090000</v>
      </c>
      <c r="Z16" s="18">
        <f>'Small Store Sales &amp; Cost'!Z16+'Medium Store Sales &amp; Cost'!Z16+'Large Store Sales &amp; Cost'!Z16</f>
        <v>1112500</v>
      </c>
      <c r="AA16" s="18">
        <f>'Small Store Sales &amp; Cost'!AA16+'Medium Store Sales &amp; Cost'!AA16+'Large Store Sales &amp; Cost'!AA16</f>
        <v>1165000</v>
      </c>
      <c r="AB16" s="18">
        <f>'Small Store Sales &amp; Cost'!AB16+'Medium Store Sales &amp; Cost'!AB16+'Large Store Sales &amp; Cost'!AB16</f>
        <v>1187500</v>
      </c>
      <c r="AC16" s="18">
        <f>'Small Store Sales &amp; Cost'!AC16+'Medium Store Sales &amp; Cost'!AC16+'Large Store Sales &amp; Cost'!AC16</f>
        <v>1290000</v>
      </c>
      <c r="AD16" s="18">
        <f>'Small Store Sales &amp; Cost'!AD16+'Medium Store Sales &amp; Cost'!AD16+'Large Store Sales &amp; Cost'!AD16</f>
        <v>1312500</v>
      </c>
      <c r="AE16" s="18">
        <f>'Small Store Sales &amp; Cost'!AE16+'Medium Store Sales &amp; Cost'!AE16+'Large Store Sales &amp; Cost'!AE16</f>
        <v>1365000</v>
      </c>
    </row>
    <row r="17">
      <c r="A17" s="4" t="str">
        <f>Assumptions!A35</f>
        <v>Electricity</v>
      </c>
      <c r="B17" s="18">
        <f>'Small Store Sales &amp; Cost'!B17+'Medium Store Sales &amp; Cost'!B17+'Large Store Sales &amp; Cost'!B17</f>
        <v>7000</v>
      </c>
      <c r="C17" s="18">
        <f>'Small Store Sales &amp; Cost'!C17+'Medium Store Sales &amp; Cost'!C17+'Large Store Sales &amp; Cost'!C17</f>
        <v>14000</v>
      </c>
      <c r="D17" s="18">
        <f>'Small Store Sales &amp; Cost'!D17+'Medium Store Sales &amp; Cost'!D17+'Large Store Sales &amp; Cost'!D17</f>
        <v>21000</v>
      </c>
      <c r="E17" s="18">
        <f>'Small Store Sales &amp; Cost'!E17+'Medium Store Sales &amp; Cost'!E17+'Large Store Sales &amp; Cost'!E17</f>
        <v>28000</v>
      </c>
      <c r="F17" s="18">
        <f>'Small Store Sales &amp; Cost'!F17+'Medium Store Sales &amp; Cost'!F17+'Large Store Sales &amp; Cost'!F17</f>
        <v>35000</v>
      </c>
      <c r="G17" s="18">
        <f>'Small Store Sales &amp; Cost'!G17+'Medium Store Sales &amp; Cost'!G17+'Large Store Sales &amp; Cost'!G17</f>
        <v>52000</v>
      </c>
      <c r="H17" s="18">
        <f>'Small Store Sales &amp; Cost'!H17+'Medium Store Sales &amp; Cost'!H17+'Large Store Sales &amp; Cost'!H17</f>
        <v>59000</v>
      </c>
      <c r="I17" s="18">
        <f>'Small Store Sales &amp; Cost'!I17+'Medium Store Sales &amp; Cost'!I17+'Large Store Sales &amp; Cost'!I17</f>
        <v>91000</v>
      </c>
      <c r="J17" s="18">
        <f>'Small Store Sales &amp; Cost'!J17+'Medium Store Sales &amp; Cost'!J17+'Large Store Sales &amp; Cost'!J17</f>
        <v>98000</v>
      </c>
      <c r="K17" s="18">
        <f>'Small Store Sales &amp; Cost'!K17+'Medium Store Sales &amp; Cost'!K17+'Large Store Sales &amp; Cost'!K17</f>
        <v>115000</v>
      </c>
      <c r="L17" s="18">
        <f>'Small Store Sales &amp; Cost'!L17+'Medium Store Sales &amp; Cost'!L17+'Large Store Sales &amp; Cost'!L17</f>
        <v>122000</v>
      </c>
      <c r="M17" s="18">
        <f>'Small Store Sales &amp; Cost'!M17+'Medium Store Sales &amp; Cost'!M17+'Large Store Sales &amp; Cost'!M17</f>
        <v>154000</v>
      </c>
      <c r="N17" s="18">
        <f>'Small Store Sales &amp; Cost'!N17+'Medium Store Sales &amp; Cost'!N17+'Large Store Sales &amp; Cost'!N17</f>
        <v>161000</v>
      </c>
      <c r="O17" s="18">
        <f>'Small Store Sales &amp; Cost'!O17+'Medium Store Sales &amp; Cost'!O17+'Large Store Sales &amp; Cost'!O17</f>
        <v>178000</v>
      </c>
      <c r="P17" s="18">
        <f>'Small Store Sales &amp; Cost'!P17+'Medium Store Sales &amp; Cost'!P17+'Large Store Sales &amp; Cost'!P17</f>
        <v>185000</v>
      </c>
      <c r="Q17" s="18">
        <f>'Small Store Sales &amp; Cost'!Q17+'Medium Store Sales &amp; Cost'!Q17+'Large Store Sales &amp; Cost'!Q17</f>
        <v>217000</v>
      </c>
      <c r="R17" s="18">
        <f>'Small Store Sales &amp; Cost'!R17+'Medium Store Sales &amp; Cost'!R17+'Large Store Sales &amp; Cost'!R17</f>
        <v>224000</v>
      </c>
      <c r="S17" s="18">
        <f>'Small Store Sales &amp; Cost'!S17+'Medium Store Sales &amp; Cost'!S17+'Large Store Sales &amp; Cost'!S17</f>
        <v>241000</v>
      </c>
      <c r="T17" s="18">
        <f>'Small Store Sales &amp; Cost'!T17+'Medium Store Sales &amp; Cost'!T17+'Large Store Sales &amp; Cost'!T17</f>
        <v>248000</v>
      </c>
      <c r="U17" s="18">
        <f>'Small Store Sales &amp; Cost'!U17+'Medium Store Sales &amp; Cost'!U17+'Large Store Sales &amp; Cost'!U17</f>
        <v>280000</v>
      </c>
      <c r="V17" s="18">
        <f>'Small Store Sales &amp; Cost'!V17+'Medium Store Sales &amp; Cost'!V17+'Large Store Sales &amp; Cost'!V17</f>
        <v>287000</v>
      </c>
      <c r="W17" s="18">
        <f>'Small Store Sales &amp; Cost'!W17+'Medium Store Sales &amp; Cost'!W17+'Large Store Sales &amp; Cost'!W17</f>
        <v>304000</v>
      </c>
      <c r="X17" s="18">
        <f>'Small Store Sales &amp; Cost'!X17+'Medium Store Sales &amp; Cost'!X17+'Large Store Sales &amp; Cost'!X17</f>
        <v>311000</v>
      </c>
      <c r="Y17" s="18">
        <f>'Small Store Sales &amp; Cost'!Y17+'Medium Store Sales &amp; Cost'!Y17+'Large Store Sales &amp; Cost'!Y17</f>
        <v>343000</v>
      </c>
      <c r="Z17" s="18">
        <f>'Small Store Sales &amp; Cost'!Z17+'Medium Store Sales &amp; Cost'!Z17+'Large Store Sales &amp; Cost'!Z17</f>
        <v>350000</v>
      </c>
      <c r="AA17" s="18">
        <f>'Small Store Sales &amp; Cost'!AA17+'Medium Store Sales &amp; Cost'!AA17+'Large Store Sales &amp; Cost'!AA17</f>
        <v>367000</v>
      </c>
      <c r="AB17" s="18">
        <f>'Small Store Sales &amp; Cost'!AB17+'Medium Store Sales &amp; Cost'!AB17+'Large Store Sales &amp; Cost'!AB17</f>
        <v>374000</v>
      </c>
      <c r="AC17" s="18">
        <f>'Small Store Sales &amp; Cost'!AC17+'Medium Store Sales &amp; Cost'!AC17+'Large Store Sales &amp; Cost'!AC17</f>
        <v>406000</v>
      </c>
      <c r="AD17" s="18">
        <f>'Small Store Sales &amp; Cost'!AD17+'Medium Store Sales &amp; Cost'!AD17+'Large Store Sales &amp; Cost'!AD17</f>
        <v>413000</v>
      </c>
      <c r="AE17" s="18">
        <f>'Small Store Sales &amp; Cost'!AE17+'Medium Store Sales &amp; Cost'!AE17+'Large Store Sales &amp; Cost'!AE17</f>
        <v>430000</v>
      </c>
    </row>
    <row r="18">
      <c r="A18" s="4" t="str">
        <f>Assumptions!A29</f>
        <v>Salaries</v>
      </c>
      <c r="B18" s="18">
        <f>'Small Store Sales &amp; Cost'!B18+'Medium Store Sales &amp; Cost'!B18+'Large Store Sales &amp; Cost'!B18</f>
        <v>19000</v>
      </c>
      <c r="C18" s="18">
        <f>'Small Store Sales &amp; Cost'!C18+'Medium Store Sales &amp; Cost'!C18+'Large Store Sales &amp; Cost'!C18</f>
        <v>38000</v>
      </c>
      <c r="D18" s="18">
        <f>'Small Store Sales &amp; Cost'!D18+'Medium Store Sales &amp; Cost'!D18+'Large Store Sales &amp; Cost'!D18</f>
        <v>57000</v>
      </c>
      <c r="E18" s="18">
        <f>'Small Store Sales &amp; Cost'!E18+'Medium Store Sales &amp; Cost'!E18+'Large Store Sales &amp; Cost'!E18</f>
        <v>76000</v>
      </c>
      <c r="F18" s="18">
        <f>'Small Store Sales &amp; Cost'!F18+'Medium Store Sales &amp; Cost'!F18+'Large Store Sales &amp; Cost'!F18</f>
        <v>95000</v>
      </c>
      <c r="G18" s="18">
        <f>'Small Store Sales &amp; Cost'!G18+'Medium Store Sales &amp; Cost'!G18+'Large Store Sales &amp; Cost'!G18</f>
        <v>152000</v>
      </c>
      <c r="H18" s="18">
        <f>'Small Store Sales &amp; Cost'!H18+'Medium Store Sales &amp; Cost'!H18+'Large Store Sales &amp; Cost'!H18</f>
        <v>171000</v>
      </c>
      <c r="I18" s="18">
        <f>'Small Store Sales &amp; Cost'!I18+'Medium Store Sales &amp; Cost'!I18+'Large Store Sales &amp; Cost'!I18</f>
        <v>304000</v>
      </c>
      <c r="J18" s="18">
        <f>'Small Store Sales &amp; Cost'!J18+'Medium Store Sales &amp; Cost'!J18+'Large Store Sales &amp; Cost'!J18</f>
        <v>323000</v>
      </c>
      <c r="K18" s="18">
        <f>'Small Store Sales &amp; Cost'!K18+'Medium Store Sales &amp; Cost'!K18+'Large Store Sales &amp; Cost'!K18</f>
        <v>380000</v>
      </c>
      <c r="L18" s="18">
        <f>'Small Store Sales &amp; Cost'!L18+'Medium Store Sales &amp; Cost'!L18+'Large Store Sales &amp; Cost'!L18</f>
        <v>399000</v>
      </c>
      <c r="M18" s="18">
        <f>'Small Store Sales &amp; Cost'!M18+'Medium Store Sales &amp; Cost'!M18+'Large Store Sales &amp; Cost'!M18</f>
        <v>532000</v>
      </c>
      <c r="N18" s="18">
        <f>'Small Store Sales &amp; Cost'!N18+'Medium Store Sales &amp; Cost'!N18+'Large Store Sales &amp; Cost'!N18</f>
        <v>551000</v>
      </c>
      <c r="O18" s="18">
        <f>'Small Store Sales &amp; Cost'!O18+'Medium Store Sales &amp; Cost'!O18+'Large Store Sales &amp; Cost'!O18</f>
        <v>608000</v>
      </c>
      <c r="P18" s="18">
        <f>'Small Store Sales &amp; Cost'!P18+'Medium Store Sales &amp; Cost'!P18+'Large Store Sales &amp; Cost'!P18</f>
        <v>627000</v>
      </c>
      <c r="Q18" s="18">
        <f>'Small Store Sales &amp; Cost'!Q18+'Medium Store Sales &amp; Cost'!Q18+'Large Store Sales &amp; Cost'!Q18</f>
        <v>760000</v>
      </c>
      <c r="R18" s="18">
        <f>'Small Store Sales &amp; Cost'!R18+'Medium Store Sales &amp; Cost'!R18+'Large Store Sales &amp; Cost'!R18</f>
        <v>779000</v>
      </c>
      <c r="S18" s="18">
        <f>'Small Store Sales &amp; Cost'!S18+'Medium Store Sales &amp; Cost'!S18+'Large Store Sales &amp; Cost'!S18</f>
        <v>836000</v>
      </c>
      <c r="T18" s="18">
        <f>'Small Store Sales &amp; Cost'!T18+'Medium Store Sales &amp; Cost'!T18+'Large Store Sales &amp; Cost'!T18</f>
        <v>855000</v>
      </c>
      <c r="U18" s="18">
        <f>'Small Store Sales &amp; Cost'!U18+'Medium Store Sales &amp; Cost'!U18+'Large Store Sales &amp; Cost'!U18</f>
        <v>988000</v>
      </c>
      <c r="V18" s="18">
        <f>'Small Store Sales &amp; Cost'!V18+'Medium Store Sales &amp; Cost'!V18+'Large Store Sales &amp; Cost'!V18</f>
        <v>1007000</v>
      </c>
      <c r="W18" s="18">
        <f>'Small Store Sales &amp; Cost'!W18+'Medium Store Sales &amp; Cost'!W18+'Large Store Sales &amp; Cost'!W18</f>
        <v>1064000</v>
      </c>
      <c r="X18" s="18">
        <f>'Small Store Sales &amp; Cost'!X18+'Medium Store Sales &amp; Cost'!X18+'Large Store Sales &amp; Cost'!X18</f>
        <v>1083000</v>
      </c>
      <c r="Y18" s="18">
        <f>'Small Store Sales &amp; Cost'!Y18+'Medium Store Sales &amp; Cost'!Y18+'Large Store Sales &amp; Cost'!Y18</f>
        <v>1216000</v>
      </c>
      <c r="Z18" s="18">
        <f>'Small Store Sales &amp; Cost'!Z18+'Medium Store Sales &amp; Cost'!Z18+'Large Store Sales &amp; Cost'!Z18</f>
        <v>1235000</v>
      </c>
      <c r="AA18" s="18">
        <f>'Small Store Sales &amp; Cost'!AA18+'Medium Store Sales &amp; Cost'!AA18+'Large Store Sales &amp; Cost'!AA18</f>
        <v>1292000</v>
      </c>
      <c r="AB18" s="18">
        <f>'Small Store Sales &amp; Cost'!AB18+'Medium Store Sales &amp; Cost'!AB18+'Large Store Sales &amp; Cost'!AB18</f>
        <v>1311000</v>
      </c>
      <c r="AC18" s="18">
        <f>'Small Store Sales &amp; Cost'!AC18+'Medium Store Sales &amp; Cost'!AC18+'Large Store Sales &amp; Cost'!AC18</f>
        <v>1444000</v>
      </c>
      <c r="AD18" s="18">
        <f>'Small Store Sales &amp; Cost'!AD18+'Medium Store Sales &amp; Cost'!AD18+'Large Store Sales &amp; Cost'!AD18</f>
        <v>1463000</v>
      </c>
      <c r="AE18" s="18">
        <f>'Small Store Sales &amp; Cost'!AE18+'Medium Store Sales &amp; Cost'!AE18+'Large Store Sales &amp; Cost'!AE18</f>
        <v>1520000</v>
      </c>
    </row>
    <row r="19">
      <c r="A19" s="4" t="s">
        <v>324</v>
      </c>
      <c r="B19" s="37">
        <f>'Small Store Sales &amp; Cost'!B19+'Medium Store Sales &amp; Cost'!B19+'Large Store Sales &amp; Cost'!B19</f>
        <v>11369.04762</v>
      </c>
      <c r="C19" s="37">
        <f>'Small Store Sales &amp; Cost'!C19+'Medium Store Sales &amp; Cost'!C19+'Large Store Sales &amp; Cost'!C19</f>
        <v>22738.09524</v>
      </c>
      <c r="D19" s="37">
        <f>'Small Store Sales &amp; Cost'!D19+'Medium Store Sales &amp; Cost'!D19+'Large Store Sales &amp; Cost'!D19</f>
        <v>34107.14286</v>
      </c>
      <c r="E19" s="37">
        <f>'Small Store Sales &amp; Cost'!E19+'Medium Store Sales &amp; Cost'!E19+'Large Store Sales &amp; Cost'!E19</f>
        <v>45476.19048</v>
      </c>
      <c r="F19" s="37">
        <f>'Small Store Sales &amp; Cost'!F19+'Medium Store Sales &amp; Cost'!F19+'Large Store Sales &amp; Cost'!F19</f>
        <v>56845.2381</v>
      </c>
      <c r="G19" s="37">
        <f>'Small Store Sales &amp; Cost'!G19+'Medium Store Sales &amp; Cost'!G19+'Large Store Sales &amp; Cost'!G19</f>
        <v>85285.71429</v>
      </c>
      <c r="H19" s="37">
        <f>'Small Store Sales &amp; Cost'!H19+'Medium Store Sales &amp; Cost'!H19+'Large Store Sales &amp; Cost'!H19</f>
        <v>96654.7619</v>
      </c>
      <c r="I19" s="37">
        <f>'Small Store Sales &amp; Cost'!I19+'Medium Store Sales &amp; Cost'!I19+'Large Store Sales &amp; Cost'!I19</f>
        <v>151738.0952</v>
      </c>
      <c r="J19" s="37">
        <f>'Small Store Sales &amp; Cost'!J19+'Medium Store Sales &amp; Cost'!J19+'Large Store Sales &amp; Cost'!J19</f>
        <v>163107.1429</v>
      </c>
      <c r="K19" s="37">
        <f>'Small Store Sales &amp; Cost'!K19+'Medium Store Sales &amp; Cost'!K19+'Large Store Sales &amp; Cost'!K19</f>
        <v>191547.619</v>
      </c>
      <c r="L19" s="37">
        <f>'Small Store Sales &amp; Cost'!L19+'Medium Store Sales &amp; Cost'!L19+'Large Store Sales &amp; Cost'!L19</f>
        <v>202916.6667</v>
      </c>
      <c r="M19" s="37">
        <f>'Small Store Sales &amp; Cost'!M19+'Medium Store Sales &amp; Cost'!M19+'Large Store Sales &amp; Cost'!M19</f>
        <v>258000</v>
      </c>
      <c r="N19" s="37">
        <f>'Small Store Sales &amp; Cost'!N19+'Medium Store Sales &amp; Cost'!N19+'Large Store Sales &amp; Cost'!N19</f>
        <v>263535.7143</v>
      </c>
      <c r="O19" s="37">
        <f>'Small Store Sales &amp; Cost'!O19+'Medium Store Sales &amp; Cost'!O19+'Large Store Sales &amp; Cost'!O19</f>
        <v>286142.8571</v>
      </c>
      <c r="P19" s="37">
        <f>'Small Store Sales &amp; Cost'!P19+'Medium Store Sales &amp; Cost'!P19+'Large Store Sales &amp; Cost'!P19</f>
        <v>289892.8571</v>
      </c>
      <c r="Q19" s="37">
        <f>'Small Store Sales &amp; Cost'!Q19+'Medium Store Sales &amp; Cost'!Q19+'Large Store Sales &amp; Cost'!Q19</f>
        <v>337357.1429</v>
      </c>
      <c r="R19" s="37">
        <f>'Small Store Sales &amp; Cost'!R19+'Medium Store Sales &amp; Cost'!R19+'Large Store Sales &amp; Cost'!R19</f>
        <v>337357.1429</v>
      </c>
      <c r="S19" s="37">
        <f>'Small Store Sales &amp; Cost'!S19+'Medium Store Sales &amp; Cost'!S19+'Large Store Sales &amp; Cost'!S19</f>
        <v>354428.5714</v>
      </c>
      <c r="T19" s="37">
        <f>'Small Store Sales &amp; Cost'!T19+'Medium Store Sales &amp; Cost'!T19+'Large Store Sales &amp; Cost'!T19</f>
        <v>354428.5714</v>
      </c>
      <c r="U19" s="37">
        <f>'Small Store Sales &amp; Cost'!U19+'Medium Store Sales &amp; Cost'!U19+'Large Store Sales &amp; Cost'!U19</f>
        <v>394571.4286</v>
      </c>
      <c r="V19" s="37">
        <f>'Small Store Sales &amp; Cost'!V19+'Medium Store Sales &amp; Cost'!V19+'Large Store Sales &amp; Cost'!V19</f>
        <v>388571.4286</v>
      </c>
      <c r="W19" s="37">
        <f>'Small Store Sales &amp; Cost'!W19+'Medium Store Sales &amp; Cost'!W19+'Large Store Sales &amp; Cost'!W19</f>
        <v>387428.5714</v>
      </c>
      <c r="X19" s="37">
        <f>'Small Store Sales &amp; Cost'!X19+'Medium Store Sales &amp; Cost'!X19+'Large Store Sales &amp; Cost'!X19</f>
        <v>369428.5714</v>
      </c>
      <c r="Y19" s="37">
        <f>'Small Store Sales &amp; Cost'!Y19+'Medium Store Sales &amp; Cost'!Y19+'Large Store Sales &amp; Cost'!Y19</f>
        <v>394571.4286</v>
      </c>
      <c r="Z19" s="37">
        <f>'Small Store Sales &amp; Cost'!Z19+'Medium Store Sales &amp; Cost'!Z19+'Large Store Sales &amp; Cost'!Z19</f>
        <v>388571.4286</v>
      </c>
      <c r="AA19" s="37">
        <f>'Small Store Sales &amp; Cost'!AA19+'Medium Store Sales &amp; Cost'!AA19+'Large Store Sales &amp; Cost'!AA19</f>
        <v>387428.5714</v>
      </c>
      <c r="AB19" s="37">
        <f>'Small Store Sales &amp; Cost'!AB19+'Medium Store Sales &amp; Cost'!AB19+'Large Store Sales &amp; Cost'!AB19</f>
        <v>369428.5714</v>
      </c>
      <c r="AC19" s="37">
        <f>'Small Store Sales &amp; Cost'!AC19+'Medium Store Sales &amp; Cost'!AC19+'Large Store Sales &amp; Cost'!AC19</f>
        <v>394571.4286</v>
      </c>
      <c r="AD19" s="37">
        <f>'Small Store Sales &amp; Cost'!AD19+'Medium Store Sales &amp; Cost'!AD19+'Large Store Sales &amp; Cost'!AD19</f>
        <v>388571.4286</v>
      </c>
      <c r="AE19" s="37">
        <f>'Small Store Sales &amp; Cost'!AE19+'Medium Store Sales &amp; Cost'!AE19+'Large Store Sales &amp; Cost'!AE19</f>
        <v>387428.5714</v>
      </c>
    </row>
    <row r="20">
      <c r="A20" s="4" t="s">
        <v>325</v>
      </c>
      <c r="B20" s="18">
        <f>'Small Store Sales &amp; Cost'!B20+'Medium Store Sales &amp; Cost'!B20+'Large Store Sales &amp; Cost'!B20</f>
        <v>10000</v>
      </c>
      <c r="C20" s="18">
        <f>'Small Store Sales &amp; Cost'!C20+'Medium Store Sales &amp; Cost'!C20+'Large Store Sales &amp; Cost'!C20</f>
        <v>20000</v>
      </c>
      <c r="D20" s="18">
        <f>'Small Store Sales &amp; Cost'!D20+'Medium Store Sales &amp; Cost'!D20+'Large Store Sales &amp; Cost'!D20</f>
        <v>30000</v>
      </c>
      <c r="E20" s="18">
        <f>'Small Store Sales &amp; Cost'!E20+'Medium Store Sales &amp; Cost'!E20+'Large Store Sales &amp; Cost'!E20</f>
        <v>40000</v>
      </c>
      <c r="F20" s="18">
        <f>'Small Store Sales &amp; Cost'!F20+'Medium Store Sales &amp; Cost'!F20+'Large Store Sales &amp; Cost'!F20</f>
        <v>50000</v>
      </c>
      <c r="G20" s="18">
        <f>'Small Store Sales &amp; Cost'!G20+'Medium Store Sales &amp; Cost'!G20+'Large Store Sales &amp; Cost'!G20</f>
        <v>75000</v>
      </c>
      <c r="H20" s="18">
        <f>'Small Store Sales &amp; Cost'!H20+'Medium Store Sales &amp; Cost'!H20+'Large Store Sales &amp; Cost'!H20</f>
        <v>85000</v>
      </c>
      <c r="I20" s="18">
        <f>'Small Store Sales &amp; Cost'!I20+'Medium Store Sales &amp; Cost'!I20+'Large Store Sales &amp; Cost'!I20</f>
        <v>130000</v>
      </c>
      <c r="J20" s="18">
        <f>'Small Store Sales &amp; Cost'!J20+'Medium Store Sales &amp; Cost'!J20+'Large Store Sales &amp; Cost'!J20</f>
        <v>140000</v>
      </c>
      <c r="K20" s="18">
        <f>'Small Store Sales &amp; Cost'!K20+'Medium Store Sales &amp; Cost'!K20+'Large Store Sales &amp; Cost'!K20</f>
        <v>165000</v>
      </c>
      <c r="L20" s="18">
        <f>'Small Store Sales &amp; Cost'!L20+'Medium Store Sales &amp; Cost'!L20+'Large Store Sales &amp; Cost'!L20</f>
        <v>175000</v>
      </c>
      <c r="M20" s="18">
        <f>'Small Store Sales &amp; Cost'!M20+'Medium Store Sales &amp; Cost'!M20+'Large Store Sales &amp; Cost'!M20</f>
        <v>220000</v>
      </c>
      <c r="N20" s="18">
        <f>'Small Store Sales &amp; Cost'!N20+'Medium Store Sales &amp; Cost'!N20+'Large Store Sales &amp; Cost'!N20</f>
        <v>230000</v>
      </c>
      <c r="O20" s="18">
        <f>'Small Store Sales &amp; Cost'!O20+'Medium Store Sales &amp; Cost'!O20+'Large Store Sales &amp; Cost'!O20</f>
        <v>255000</v>
      </c>
      <c r="P20" s="18">
        <f>'Small Store Sales &amp; Cost'!P20+'Medium Store Sales &amp; Cost'!P20+'Large Store Sales &amp; Cost'!P20</f>
        <v>265000</v>
      </c>
      <c r="Q20" s="18">
        <f>'Small Store Sales &amp; Cost'!Q20+'Medium Store Sales &amp; Cost'!Q20+'Large Store Sales &amp; Cost'!Q20</f>
        <v>310000</v>
      </c>
      <c r="R20" s="18">
        <f>'Small Store Sales &amp; Cost'!R20+'Medium Store Sales &amp; Cost'!R20+'Large Store Sales &amp; Cost'!R20</f>
        <v>320000</v>
      </c>
      <c r="S20" s="18">
        <f>'Small Store Sales &amp; Cost'!S20+'Medium Store Sales &amp; Cost'!S20+'Large Store Sales &amp; Cost'!S20</f>
        <v>345000</v>
      </c>
      <c r="T20" s="18">
        <f>'Small Store Sales &amp; Cost'!T20+'Medium Store Sales &amp; Cost'!T20+'Large Store Sales &amp; Cost'!T20</f>
        <v>355000</v>
      </c>
      <c r="U20" s="18">
        <f>'Small Store Sales &amp; Cost'!U20+'Medium Store Sales &amp; Cost'!U20+'Large Store Sales &amp; Cost'!U20</f>
        <v>400000</v>
      </c>
      <c r="V20" s="18">
        <f>'Small Store Sales &amp; Cost'!V20+'Medium Store Sales &amp; Cost'!V20+'Large Store Sales &amp; Cost'!V20</f>
        <v>410000</v>
      </c>
      <c r="W20" s="18">
        <f>'Small Store Sales &amp; Cost'!W20+'Medium Store Sales &amp; Cost'!W20+'Large Store Sales &amp; Cost'!W20</f>
        <v>435000</v>
      </c>
      <c r="X20" s="18">
        <f>'Small Store Sales &amp; Cost'!X20+'Medium Store Sales &amp; Cost'!X20+'Large Store Sales &amp; Cost'!X20</f>
        <v>445000</v>
      </c>
      <c r="Y20" s="18">
        <f>'Small Store Sales &amp; Cost'!Y20+'Medium Store Sales &amp; Cost'!Y20+'Large Store Sales &amp; Cost'!Y20</f>
        <v>490000</v>
      </c>
      <c r="Z20" s="18">
        <f>'Small Store Sales &amp; Cost'!Z20+'Medium Store Sales &amp; Cost'!Z20+'Large Store Sales &amp; Cost'!Z20</f>
        <v>500000</v>
      </c>
      <c r="AA20" s="18">
        <f>'Small Store Sales &amp; Cost'!AA20+'Medium Store Sales &amp; Cost'!AA20+'Large Store Sales &amp; Cost'!AA20</f>
        <v>525000</v>
      </c>
      <c r="AB20" s="18">
        <f>'Small Store Sales &amp; Cost'!AB20+'Medium Store Sales &amp; Cost'!AB20+'Large Store Sales &amp; Cost'!AB20</f>
        <v>535000</v>
      </c>
      <c r="AC20" s="18">
        <f>'Small Store Sales &amp; Cost'!AC20+'Medium Store Sales &amp; Cost'!AC20+'Large Store Sales &amp; Cost'!AC20</f>
        <v>580000</v>
      </c>
      <c r="AD20" s="18">
        <f>'Small Store Sales &amp; Cost'!AD20+'Medium Store Sales &amp; Cost'!AD20+'Large Store Sales &amp; Cost'!AD20</f>
        <v>590000</v>
      </c>
      <c r="AE20" s="18">
        <f>'Small Store Sales &amp; Cost'!AE20+'Medium Store Sales &amp; Cost'!AE20+'Large Store Sales &amp; Cost'!AE20</f>
        <v>615000</v>
      </c>
    </row>
    <row r="21">
      <c r="A21" s="6" t="s">
        <v>326</v>
      </c>
      <c r="B21" s="37">
        <f t="shared" ref="B21:AE21" si="4">B16+B17+B18+B19+B20</f>
        <v>69869.04762</v>
      </c>
      <c r="C21" s="37">
        <f t="shared" si="4"/>
        <v>139738.0952</v>
      </c>
      <c r="D21" s="37">
        <f t="shared" si="4"/>
        <v>209607.1429</v>
      </c>
      <c r="E21" s="37">
        <f t="shared" si="4"/>
        <v>279476.1905</v>
      </c>
      <c r="F21" s="37">
        <f t="shared" si="4"/>
        <v>349345.2381</v>
      </c>
      <c r="G21" s="37">
        <f t="shared" si="4"/>
        <v>529285.7143</v>
      </c>
      <c r="H21" s="37">
        <f t="shared" si="4"/>
        <v>599154.7619</v>
      </c>
      <c r="I21" s="37">
        <f t="shared" si="4"/>
        <v>966738.0952</v>
      </c>
      <c r="J21" s="37">
        <f t="shared" si="4"/>
        <v>1036607.143</v>
      </c>
      <c r="K21" s="37">
        <f t="shared" si="4"/>
        <v>1216547.619</v>
      </c>
      <c r="L21" s="37">
        <f t="shared" si="4"/>
        <v>1286416.667</v>
      </c>
      <c r="M21" s="37">
        <f t="shared" si="4"/>
        <v>1654000</v>
      </c>
      <c r="N21" s="37">
        <f t="shared" si="4"/>
        <v>1718035.714</v>
      </c>
      <c r="O21" s="37">
        <f t="shared" si="4"/>
        <v>1892142.857</v>
      </c>
      <c r="P21" s="37">
        <f t="shared" si="4"/>
        <v>1954392.857</v>
      </c>
      <c r="Q21" s="37">
        <f t="shared" si="4"/>
        <v>2314357.143</v>
      </c>
      <c r="R21" s="37">
        <f t="shared" si="4"/>
        <v>2372857.143</v>
      </c>
      <c r="S21" s="37">
        <f t="shared" si="4"/>
        <v>2541428.571</v>
      </c>
      <c r="T21" s="37">
        <f t="shared" si="4"/>
        <v>2599928.571</v>
      </c>
      <c r="U21" s="37">
        <f t="shared" si="4"/>
        <v>2952571.429</v>
      </c>
      <c r="V21" s="37">
        <f t="shared" si="4"/>
        <v>3005071.429</v>
      </c>
      <c r="W21" s="37">
        <f t="shared" si="4"/>
        <v>3155428.571</v>
      </c>
      <c r="X21" s="37">
        <f t="shared" si="4"/>
        <v>3195928.571</v>
      </c>
      <c r="Y21" s="37">
        <f t="shared" si="4"/>
        <v>3533571.429</v>
      </c>
      <c r="Z21" s="37">
        <f t="shared" si="4"/>
        <v>3586071.429</v>
      </c>
      <c r="AA21" s="37">
        <f t="shared" si="4"/>
        <v>3736428.571</v>
      </c>
      <c r="AB21" s="37">
        <f t="shared" si="4"/>
        <v>3776928.571</v>
      </c>
      <c r="AC21" s="37">
        <f t="shared" si="4"/>
        <v>4114571.429</v>
      </c>
      <c r="AD21" s="37">
        <f t="shared" si="4"/>
        <v>4167071.429</v>
      </c>
      <c r="AE21" s="37">
        <f t="shared" si="4"/>
        <v>4317428.571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6" t="s">
        <v>327</v>
      </c>
      <c r="B23" s="37">
        <f t="shared" ref="B23:AE23" si="5">B12+B21</f>
        <v>277869.0476</v>
      </c>
      <c r="C23" s="37">
        <f t="shared" si="5"/>
        <v>555738.0952</v>
      </c>
      <c r="D23" s="37">
        <f t="shared" si="5"/>
        <v>833607.1429</v>
      </c>
      <c r="E23" s="37">
        <f t="shared" si="5"/>
        <v>1111476.19</v>
      </c>
      <c r="F23" s="37">
        <f t="shared" si="5"/>
        <v>1389345.238</v>
      </c>
      <c r="G23" s="37">
        <f t="shared" si="5"/>
        <v>2222485.714</v>
      </c>
      <c r="H23" s="37">
        <f t="shared" si="5"/>
        <v>2500354.762</v>
      </c>
      <c r="I23" s="37">
        <f t="shared" si="5"/>
        <v>4294338.095</v>
      </c>
      <c r="J23" s="37">
        <f t="shared" si="5"/>
        <v>4572207.143</v>
      </c>
      <c r="K23" s="37">
        <f t="shared" si="5"/>
        <v>5405347.619</v>
      </c>
      <c r="L23" s="37">
        <f t="shared" si="5"/>
        <v>5683216.667</v>
      </c>
      <c r="M23" s="37">
        <f t="shared" si="5"/>
        <v>7477200</v>
      </c>
      <c r="N23" s="37">
        <f t="shared" si="5"/>
        <v>7749235.714</v>
      </c>
      <c r="O23" s="37">
        <f t="shared" si="5"/>
        <v>8576542.857</v>
      </c>
      <c r="P23" s="37">
        <f t="shared" si="5"/>
        <v>8846792.857</v>
      </c>
      <c r="Q23" s="37">
        <f t="shared" si="5"/>
        <v>10633157.14</v>
      </c>
      <c r="R23" s="37">
        <f t="shared" si="5"/>
        <v>10899657.14</v>
      </c>
      <c r="S23" s="37">
        <f t="shared" si="5"/>
        <v>11721428.57</v>
      </c>
      <c r="T23" s="37">
        <f t="shared" si="5"/>
        <v>11987928.57</v>
      </c>
      <c r="U23" s="37">
        <f t="shared" si="5"/>
        <v>13766971.43</v>
      </c>
      <c r="V23" s="37">
        <f t="shared" si="5"/>
        <v>14027471.43</v>
      </c>
      <c r="W23" s="37">
        <f t="shared" si="5"/>
        <v>14831028.57</v>
      </c>
      <c r="X23" s="37">
        <f t="shared" si="5"/>
        <v>15079528.57</v>
      </c>
      <c r="Y23" s="37">
        <f t="shared" si="5"/>
        <v>16843571.43</v>
      </c>
      <c r="Z23" s="37">
        <f t="shared" si="5"/>
        <v>17104071.43</v>
      </c>
      <c r="AA23" s="37">
        <f t="shared" si="5"/>
        <v>17907628.57</v>
      </c>
      <c r="AB23" s="37">
        <f t="shared" si="5"/>
        <v>18156128.57</v>
      </c>
      <c r="AC23" s="37">
        <f t="shared" si="5"/>
        <v>19920171.43</v>
      </c>
      <c r="AD23" s="37">
        <f t="shared" si="5"/>
        <v>20180671.43</v>
      </c>
      <c r="AE23" s="37">
        <f t="shared" si="5"/>
        <v>20984228.57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6" t="s">
        <v>328</v>
      </c>
      <c r="B25" s="37">
        <f t="shared" ref="B25:AE25" si="6">B6-B23</f>
        <v>192130.9524</v>
      </c>
      <c r="C25" s="37">
        <f t="shared" si="6"/>
        <v>384261.9048</v>
      </c>
      <c r="D25" s="37">
        <f t="shared" si="6"/>
        <v>576392.8571</v>
      </c>
      <c r="E25" s="37">
        <f t="shared" si="6"/>
        <v>768523.8095</v>
      </c>
      <c r="F25" s="37">
        <f t="shared" si="6"/>
        <v>960654.7619</v>
      </c>
      <c r="G25" s="37">
        <f t="shared" si="6"/>
        <v>1593514.286</v>
      </c>
      <c r="H25" s="37">
        <f t="shared" si="6"/>
        <v>1785645.238</v>
      </c>
      <c r="I25" s="37">
        <f t="shared" si="6"/>
        <v>3185661.905</v>
      </c>
      <c r="J25" s="37">
        <f t="shared" si="6"/>
        <v>3377792.857</v>
      </c>
      <c r="K25" s="37">
        <f t="shared" si="6"/>
        <v>4010652.381</v>
      </c>
      <c r="L25" s="37">
        <f t="shared" si="6"/>
        <v>4202783.333</v>
      </c>
      <c r="M25" s="37">
        <f t="shared" si="6"/>
        <v>5602800</v>
      </c>
      <c r="N25" s="37">
        <f t="shared" si="6"/>
        <v>5800764.286</v>
      </c>
      <c r="O25" s="37">
        <f t="shared" si="6"/>
        <v>6439457.143</v>
      </c>
      <c r="P25" s="37">
        <f t="shared" si="6"/>
        <v>6639207.143</v>
      </c>
      <c r="Q25" s="37">
        <f t="shared" si="6"/>
        <v>8046842.857</v>
      </c>
      <c r="R25" s="37">
        <f t="shared" si="6"/>
        <v>8250342.857</v>
      </c>
      <c r="S25" s="37">
        <f t="shared" si="6"/>
        <v>8894571.429</v>
      </c>
      <c r="T25" s="37">
        <f t="shared" si="6"/>
        <v>9098071.429</v>
      </c>
      <c r="U25" s="37">
        <f t="shared" si="6"/>
        <v>10513028.57</v>
      </c>
      <c r="V25" s="37">
        <f t="shared" si="6"/>
        <v>10722528.57</v>
      </c>
      <c r="W25" s="37">
        <f t="shared" si="6"/>
        <v>11384971.43</v>
      </c>
      <c r="X25" s="37">
        <f t="shared" si="6"/>
        <v>11606471.43</v>
      </c>
      <c r="Y25" s="37">
        <f t="shared" si="6"/>
        <v>13036428.57</v>
      </c>
      <c r="Z25" s="37">
        <f t="shared" si="6"/>
        <v>13245928.57</v>
      </c>
      <c r="AA25" s="37">
        <f t="shared" si="6"/>
        <v>13908371.43</v>
      </c>
      <c r="AB25" s="37">
        <f t="shared" si="6"/>
        <v>14129871.43</v>
      </c>
      <c r="AC25" s="37">
        <f t="shared" si="6"/>
        <v>15559828.57</v>
      </c>
      <c r="AD25" s="37">
        <f t="shared" si="6"/>
        <v>15769328.57</v>
      </c>
      <c r="AE25" s="37">
        <f t="shared" si="6"/>
        <v>16431771.43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24" t="s">
        <v>329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'Consolidated Sales &amp; Cost'!A3</f>
        <v>Purses</v>
      </c>
      <c r="B3" s="18">
        <f>'Consolidated Sales &amp; Cost'!B9</f>
        <v>96000</v>
      </c>
      <c r="C3" s="18">
        <f>'Consolidated Sales &amp; Cost'!C9</f>
        <v>192000</v>
      </c>
      <c r="D3" s="18">
        <f>'Consolidated Sales &amp; Cost'!D9</f>
        <v>288000</v>
      </c>
      <c r="E3" s="18">
        <f>'Consolidated Sales &amp; Cost'!E9</f>
        <v>384000</v>
      </c>
      <c r="F3" s="18">
        <f>'Consolidated Sales &amp; Cost'!F9</f>
        <v>480000</v>
      </c>
      <c r="G3" s="18">
        <f>'Consolidated Sales &amp; Cost'!G9</f>
        <v>763200</v>
      </c>
      <c r="H3" s="18">
        <f>'Consolidated Sales &amp; Cost'!H9</f>
        <v>859200</v>
      </c>
      <c r="I3" s="18">
        <f>'Consolidated Sales &amp; Cost'!I9</f>
        <v>1449600</v>
      </c>
      <c r="J3" s="18">
        <f>'Consolidated Sales &amp; Cost'!J9</f>
        <v>1545600</v>
      </c>
      <c r="K3" s="18">
        <f>'Consolidated Sales &amp; Cost'!K9</f>
        <v>1828800</v>
      </c>
      <c r="L3" s="18">
        <f>'Consolidated Sales &amp; Cost'!L9</f>
        <v>1924800</v>
      </c>
      <c r="M3" s="18">
        <f>'Consolidated Sales &amp; Cost'!M9</f>
        <v>2515200</v>
      </c>
      <c r="N3" s="18">
        <f>'Consolidated Sales &amp; Cost'!N9</f>
        <v>2611200</v>
      </c>
      <c r="O3" s="18">
        <f>'Consolidated Sales &amp; Cost'!O9</f>
        <v>2894400</v>
      </c>
      <c r="P3" s="18">
        <f>'Consolidated Sales &amp; Cost'!P9</f>
        <v>2990400</v>
      </c>
      <c r="Q3" s="18">
        <f>'Consolidated Sales &amp; Cost'!Q9</f>
        <v>3580800</v>
      </c>
      <c r="R3" s="18">
        <f>'Consolidated Sales &amp; Cost'!R9</f>
        <v>3676800</v>
      </c>
      <c r="S3" s="18">
        <f>'Consolidated Sales &amp; Cost'!S9</f>
        <v>3960000</v>
      </c>
      <c r="T3" s="18">
        <f>'Consolidated Sales &amp; Cost'!T9</f>
        <v>4056000</v>
      </c>
      <c r="U3" s="18">
        <f>'Consolidated Sales &amp; Cost'!U9</f>
        <v>4646400</v>
      </c>
      <c r="V3" s="18">
        <f>'Consolidated Sales &amp; Cost'!V9</f>
        <v>4742400</v>
      </c>
      <c r="W3" s="18">
        <f>'Consolidated Sales &amp; Cost'!W9</f>
        <v>5025600</v>
      </c>
      <c r="X3" s="18">
        <f>'Consolidated Sales &amp; Cost'!X9</f>
        <v>5121600</v>
      </c>
      <c r="Y3" s="18">
        <f>'Consolidated Sales &amp; Cost'!Y9</f>
        <v>5712000</v>
      </c>
      <c r="Z3" s="18">
        <f>'Consolidated Sales &amp; Cost'!Z9</f>
        <v>5808000</v>
      </c>
      <c r="AA3" s="18">
        <f>'Consolidated Sales &amp; Cost'!AA9</f>
        <v>6091200</v>
      </c>
      <c r="AB3" s="18">
        <f>'Consolidated Sales &amp; Cost'!AB9</f>
        <v>6187200</v>
      </c>
      <c r="AC3" s="18">
        <f>'Consolidated Sales &amp; Cost'!AC9</f>
        <v>6777600</v>
      </c>
      <c r="AD3" s="18">
        <f>'Consolidated Sales &amp; Cost'!AD9</f>
        <v>6873600</v>
      </c>
      <c r="AE3" s="18">
        <f>'Consolidated Sales &amp; Cost'!AE9</f>
        <v>7156800</v>
      </c>
    </row>
    <row r="4">
      <c r="A4" s="4" t="str">
        <f>'Consolidated Sales &amp; Cost'!A4</f>
        <v>Mini Bags</v>
      </c>
      <c r="B4" s="18">
        <f>'Consolidated Sales &amp; Cost'!B10</f>
        <v>27000</v>
      </c>
      <c r="C4" s="18">
        <f>'Consolidated Sales &amp; Cost'!C10</f>
        <v>54000</v>
      </c>
      <c r="D4" s="18">
        <f>'Consolidated Sales &amp; Cost'!D10</f>
        <v>81000</v>
      </c>
      <c r="E4" s="18">
        <f>'Consolidated Sales &amp; Cost'!E10</f>
        <v>108000</v>
      </c>
      <c r="F4" s="18">
        <f>'Consolidated Sales &amp; Cost'!F10</f>
        <v>135000</v>
      </c>
      <c r="G4" s="18">
        <f>'Consolidated Sales &amp; Cost'!G10</f>
        <v>216000</v>
      </c>
      <c r="H4" s="18">
        <f>'Consolidated Sales &amp; Cost'!H10</f>
        <v>243000</v>
      </c>
      <c r="I4" s="18">
        <f>'Consolidated Sales &amp; Cost'!I10</f>
        <v>450000</v>
      </c>
      <c r="J4" s="18">
        <f>'Consolidated Sales &amp; Cost'!J10</f>
        <v>477000</v>
      </c>
      <c r="K4" s="18">
        <f>'Consolidated Sales &amp; Cost'!K10</f>
        <v>558000</v>
      </c>
      <c r="L4" s="18">
        <f>'Consolidated Sales &amp; Cost'!L10</f>
        <v>585000</v>
      </c>
      <c r="M4" s="18">
        <f>'Consolidated Sales &amp; Cost'!M10</f>
        <v>792000</v>
      </c>
      <c r="N4" s="18">
        <f>'Consolidated Sales &amp; Cost'!N10</f>
        <v>819000</v>
      </c>
      <c r="O4" s="18">
        <f>'Consolidated Sales &amp; Cost'!O10</f>
        <v>900000</v>
      </c>
      <c r="P4" s="18">
        <f>'Consolidated Sales &amp; Cost'!P10</f>
        <v>927000</v>
      </c>
      <c r="Q4" s="18">
        <f>'Consolidated Sales &amp; Cost'!Q10</f>
        <v>1134000</v>
      </c>
      <c r="R4" s="18">
        <f>'Consolidated Sales &amp; Cost'!R10</f>
        <v>1161000</v>
      </c>
      <c r="S4" s="18">
        <f>'Consolidated Sales &amp; Cost'!S10</f>
        <v>1242000</v>
      </c>
      <c r="T4" s="18">
        <f>'Consolidated Sales &amp; Cost'!T10</f>
        <v>1269000</v>
      </c>
      <c r="U4" s="18">
        <f>'Consolidated Sales &amp; Cost'!U10</f>
        <v>1476000</v>
      </c>
      <c r="V4" s="18">
        <f>'Consolidated Sales &amp; Cost'!V10</f>
        <v>1503000</v>
      </c>
      <c r="W4" s="18">
        <f>'Consolidated Sales &amp; Cost'!W10</f>
        <v>1584000</v>
      </c>
      <c r="X4" s="18">
        <f>'Consolidated Sales &amp; Cost'!X10</f>
        <v>1611000</v>
      </c>
      <c r="Y4" s="18">
        <f>'Consolidated Sales &amp; Cost'!Y10</f>
        <v>1818000</v>
      </c>
      <c r="Z4" s="18">
        <f>'Consolidated Sales &amp; Cost'!Z10</f>
        <v>1845000</v>
      </c>
      <c r="AA4" s="18">
        <f>'Consolidated Sales &amp; Cost'!AA10</f>
        <v>1926000</v>
      </c>
      <c r="AB4" s="18">
        <f>'Consolidated Sales &amp; Cost'!AB10</f>
        <v>1953000</v>
      </c>
      <c r="AC4" s="18">
        <f>'Consolidated Sales &amp; Cost'!AC10</f>
        <v>2160000</v>
      </c>
      <c r="AD4" s="18">
        <f>'Consolidated Sales &amp; Cost'!AD10</f>
        <v>2187000</v>
      </c>
      <c r="AE4" s="18">
        <f>'Consolidated Sales &amp; Cost'!AE10</f>
        <v>2268000</v>
      </c>
    </row>
    <row r="5">
      <c r="A5" s="4" t="str">
        <f>'Consolidated Sales &amp; Cost'!A5</f>
        <v>Duffel Bags</v>
      </c>
      <c r="B5" s="18">
        <f>'Consolidated Sales &amp; Cost'!B11</f>
        <v>85000</v>
      </c>
      <c r="C5" s="18">
        <f>'Consolidated Sales &amp; Cost'!C11</f>
        <v>170000</v>
      </c>
      <c r="D5" s="18">
        <f>'Consolidated Sales &amp; Cost'!D11</f>
        <v>255000</v>
      </c>
      <c r="E5" s="18">
        <f>'Consolidated Sales &amp; Cost'!E11</f>
        <v>340000</v>
      </c>
      <c r="F5" s="18">
        <f>'Consolidated Sales &amp; Cost'!F11</f>
        <v>425000</v>
      </c>
      <c r="G5" s="18">
        <f>'Consolidated Sales &amp; Cost'!G11</f>
        <v>714000</v>
      </c>
      <c r="H5" s="18">
        <f>'Consolidated Sales &amp; Cost'!H11</f>
        <v>799000</v>
      </c>
      <c r="I5" s="18">
        <f>'Consolidated Sales &amp; Cost'!I11</f>
        <v>1428000</v>
      </c>
      <c r="J5" s="18">
        <f>'Consolidated Sales &amp; Cost'!J11</f>
        <v>1513000</v>
      </c>
      <c r="K5" s="18">
        <f>'Consolidated Sales &amp; Cost'!K11</f>
        <v>1802000</v>
      </c>
      <c r="L5" s="18">
        <f>'Consolidated Sales &amp; Cost'!L11</f>
        <v>1887000</v>
      </c>
      <c r="M5" s="18">
        <f>'Consolidated Sales &amp; Cost'!M11</f>
        <v>2516000</v>
      </c>
      <c r="N5" s="18">
        <f>'Consolidated Sales &amp; Cost'!N11</f>
        <v>2601000</v>
      </c>
      <c r="O5" s="18">
        <f>'Consolidated Sales &amp; Cost'!O11</f>
        <v>2890000</v>
      </c>
      <c r="P5" s="18">
        <f>'Consolidated Sales &amp; Cost'!P11</f>
        <v>2975000</v>
      </c>
      <c r="Q5" s="18">
        <f>'Consolidated Sales &amp; Cost'!Q11</f>
        <v>3604000</v>
      </c>
      <c r="R5" s="18">
        <f>'Consolidated Sales &amp; Cost'!R11</f>
        <v>3689000</v>
      </c>
      <c r="S5" s="18">
        <f>'Consolidated Sales &amp; Cost'!S11</f>
        <v>3978000</v>
      </c>
      <c r="T5" s="18">
        <f>'Consolidated Sales &amp; Cost'!T11</f>
        <v>4063000</v>
      </c>
      <c r="U5" s="18">
        <f>'Consolidated Sales &amp; Cost'!U11</f>
        <v>4692000</v>
      </c>
      <c r="V5" s="18">
        <f>'Consolidated Sales &amp; Cost'!V11</f>
        <v>4777000</v>
      </c>
      <c r="W5" s="18">
        <f>'Consolidated Sales &amp; Cost'!W11</f>
        <v>5066000</v>
      </c>
      <c r="X5" s="18">
        <f>'Consolidated Sales &amp; Cost'!X11</f>
        <v>5151000</v>
      </c>
      <c r="Y5" s="18">
        <f>'Consolidated Sales &amp; Cost'!Y11</f>
        <v>5780000</v>
      </c>
      <c r="Z5" s="18">
        <f>'Consolidated Sales &amp; Cost'!Z11</f>
        <v>5865000</v>
      </c>
      <c r="AA5" s="18">
        <f>'Consolidated Sales &amp; Cost'!AA11</f>
        <v>6154000</v>
      </c>
      <c r="AB5" s="18">
        <f>'Consolidated Sales &amp; Cost'!AB11</f>
        <v>6239000</v>
      </c>
      <c r="AC5" s="18">
        <f>'Consolidated Sales &amp; Cost'!AC11</f>
        <v>6868000</v>
      </c>
      <c r="AD5" s="18">
        <f>'Consolidated Sales &amp; Cost'!AD11</f>
        <v>6953000</v>
      </c>
      <c r="AE5" s="18">
        <f>'Consolidated Sales &amp; Cost'!AE11</f>
        <v>7242000</v>
      </c>
    </row>
    <row r="6">
      <c r="A6" s="6" t="s">
        <v>330</v>
      </c>
      <c r="B6" s="18">
        <f t="shared" ref="B6:AE6" si="1">sum(B3:B5)</f>
        <v>208000</v>
      </c>
      <c r="C6" s="18">
        <f t="shared" si="1"/>
        <v>416000</v>
      </c>
      <c r="D6" s="18">
        <f t="shared" si="1"/>
        <v>624000</v>
      </c>
      <c r="E6" s="18">
        <f t="shared" si="1"/>
        <v>832000</v>
      </c>
      <c r="F6" s="18">
        <f t="shared" si="1"/>
        <v>1040000</v>
      </c>
      <c r="G6" s="18">
        <f t="shared" si="1"/>
        <v>1693200</v>
      </c>
      <c r="H6" s="18">
        <f t="shared" si="1"/>
        <v>1901200</v>
      </c>
      <c r="I6" s="18">
        <f t="shared" si="1"/>
        <v>3327600</v>
      </c>
      <c r="J6" s="18">
        <f t="shared" si="1"/>
        <v>3535600</v>
      </c>
      <c r="K6" s="18">
        <f t="shared" si="1"/>
        <v>4188800</v>
      </c>
      <c r="L6" s="18">
        <f t="shared" si="1"/>
        <v>4396800</v>
      </c>
      <c r="M6" s="18">
        <f t="shared" si="1"/>
        <v>5823200</v>
      </c>
      <c r="N6" s="18">
        <f t="shared" si="1"/>
        <v>6031200</v>
      </c>
      <c r="O6" s="18">
        <f t="shared" si="1"/>
        <v>6684400</v>
      </c>
      <c r="P6" s="18">
        <f t="shared" si="1"/>
        <v>6892400</v>
      </c>
      <c r="Q6" s="18">
        <f t="shared" si="1"/>
        <v>8318800</v>
      </c>
      <c r="R6" s="18">
        <f t="shared" si="1"/>
        <v>8526800</v>
      </c>
      <c r="S6" s="18">
        <f t="shared" si="1"/>
        <v>9180000</v>
      </c>
      <c r="T6" s="18">
        <f t="shared" si="1"/>
        <v>9388000</v>
      </c>
      <c r="U6" s="18">
        <f t="shared" si="1"/>
        <v>10814400</v>
      </c>
      <c r="V6" s="18">
        <f t="shared" si="1"/>
        <v>11022400</v>
      </c>
      <c r="W6" s="18">
        <f t="shared" si="1"/>
        <v>11675600</v>
      </c>
      <c r="X6" s="18">
        <f t="shared" si="1"/>
        <v>11883600</v>
      </c>
      <c r="Y6" s="18">
        <f t="shared" si="1"/>
        <v>13310000</v>
      </c>
      <c r="Z6" s="18">
        <f t="shared" si="1"/>
        <v>13518000</v>
      </c>
      <c r="AA6" s="18">
        <f t="shared" si="1"/>
        <v>14171200</v>
      </c>
      <c r="AB6" s="18">
        <f t="shared" si="1"/>
        <v>14379200</v>
      </c>
      <c r="AC6" s="18">
        <f t="shared" si="1"/>
        <v>15805600</v>
      </c>
      <c r="AD6" s="18">
        <f t="shared" si="1"/>
        <v>16013600</v>
      </c>
      <c r="AE6" s="18">
        <f t="shared" si="1"/>
        <v>16666800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24" t="s">
        <v>331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4" t="str">
        <f t="shared" ref="A10:A12" si="3">A3</f>
        <v>Purses</v>
      </c>
      <c r="B10" s="18">
        <v>0.0</v>
      </c>
      <c r="C10" s="18">
        <v>0.0</v>
      </c>
      <c r="D10" s="18">
        <f t="shared" ref="D10:AE10" si="2">B3</f>
        <v>96000</v>
      </c>
      <c r="E10" s="18">
        <f t="shared" si="2"/>
        <v>192000</v>
      </c>
      <c r="F10" s="18">
        <f t="shared" si="2"/>
        <v>288000</v>
      </c>
      <c r="G10" s="18">
        <f t="shared" si="2"/>
        <v>384000</v>
      </c>
      <c r="H10" s="18">
        <f t="shared" si="2"/>
        <v>480000</v>
      </c>
      <c r="I10" s="18">
        <f t="shared" si="2"/>
        <v>763200</v>
      </c>
      <c r="J10" s="18">
        <f t="shared" si="2"/>
        <v>859200</v>
      </c>
      <c r="K10" s="18">
        <f t="shared" si="2"/>
        <v>1449600</v>
      </c>
      <c r="L10" s="18">
        <f t="shared" si="2"/>
        <v>1545600</v>
      </c>
      <c r="M10" s="18">
        <f t="shared" si="2"/>
        <v>1828800</v>
      </c>
      <c r="N10" s="18">
        <f t="shared" si="2"/>
        <v>1924800</v>
      </c>
      <c r="O10" s="18">
        <f t="shared" si="2"/>
        <v>2515200</v>
      </c>
      <c r="P10" s="18">
        <f t="shared" si="2"/>
        <v>2611200</v>
      </c>
      <c r="Q10" s="18">
        <f t="shared" si="2"/>
        <v>2894400</v>
      </c>
      <c r="R10" s="18">
        <f t="shared" si="2"/>
        <v>2990400</v>
      </c>
      <c r="S10" s="18">
        <f t="shared" si="2"/>
        <v>3580800</v>
      </c>
      <c r="T10" s="18">
        <f t="shared" si="2"/>
        <v>3676800</v>
      </c>
      <c r="U10" s="18">
        <f t="shared" si="2"/>
        <v>3960000</v>
      </c>
      <c r="V10" s="18">
        <f t="shared" si="2"/>
        <v>4056000</v>
      </c>
      <c r="W10" s="18">
        <f t="shared" si="2"/>
        <v>4646400</v>
      </c>
      <c r="X10" s="18">
        <f t="shared" si="2"/>
        <v>4742400</v>
      </c>
      <c r="Y10" s="18">
        <f t="shared" si="2"/>
        <v>5025600</v>
      </c>
      <c r="Z10" s="18">
        <f t="shared" si="2"/>
        <v>5121600</v>
      </c>
      <c r="AA10" s="18">
        <f t="shared" si="2"/>
        <v>5712000</v>
      </c>
      <c r="AB10" s="18">
        <f t="shared" si="2"/>
        <v>5808000</v>
      </c>
      <c r="AC10" s="18">
        <f t="shared" si="2"/>
        <v>6091200</v>
      </c>
      <c r="AD10" s="18">
        <f t="shared" si="2"/>
        <v>6187200</v>
      </c>
      <c r="AE10" s="18">
        <f t="shared" si="2"/>
        <v>6777600</v>
      </c>
    </row>
    <row r="11">
      <c r="A11" s="4" t="str">
        <f t="shared" si="3"/>
        <v>Mini Bags</v>
      </c>
      <c r="B11" s="18">
        <v>0.0</v>
      </c>
      <c r="C11" s="18">
        <v>0.0</v>
      </c>
      <c r="D11" s="7">
        <v>0.0</v>
      </c>
      <c r="E11" s="18">
        <f t="shared" ref="E11:AE11" si="4">B4</f>
        <v>27000</v>
      </c>
      <c r="F11" s="18">
        <f t="shared" si="4"/>
        <v>54000</v>
      </c>
      <c r="G11" s="18">
        <f t="shared" si="4"/>
        <v>81000</v>
      </c>
      <c r="H11" s="18">
        <f t="shared" si="4"/>
        <v>108000</v>
      </c>
      <c r="I11" s="18">
        <f t="shared" si="4"/>
        <v>135000</v>
      </c>
      <c r="J11" s="18">
        <f t="shared" si="4"/>
        <v>216000</v>
      </c>
      <c r="K11" s="18">
        <f t="shared" si="4"/>
        <v>243000</v>
      </c>
      <c r="L11" s="18">
        <f t="shared" si="4"/>
        <v>450000</v>
      </c>
      <c r="M11" s="18">
        <f t="shared" si="4"/>
        <v>477000</v>
      </c>
      <c r="N11" s="18">
        <f t="shared" si="4"/>
        <v>558000</v>
      </c>
      <c r="O11" s="18">
        <f t="shared" si="4"/>
        <v>585000</v>
      </c>
      <c r="P11" s="18">
        <f t="shared" si="4"/>
        <v>792000</v>
      </c>
      <c r="Q11" s="18">
        <f t="shared" si="4"/>
        <v>819000</v>
      </c>
      <c r="R11" s="18">
        <f t="shared" si="4"/>
        <v>900000</v>
      </c>
      <c r="S11" s="18">
        <f t="shared" si="4"/>
        <v>927000</v>
      </c>
      <c r="T11" s="18">
        <f t="shared" si="4"/>
        <v>1134000</v>
      </c>
      <c r="U11" s="18">
        <f t="shared" si="4"/>
        <v>1161000</v>
      </c>
      <c r="V11" s="18">
        <f t="shared" si="4"/>
        <v>1242000</v>
      </c>
      <c r="W11" s="18">
        <f t="shared" si="4"/>
        <v>1269000</v>
      </c>
      <c r="X11" s="18">
        <f t="shared" si="4"/>
        <v>1476000</v>
      </c>
      <c r="Y11" s="18">
        <f t="shared" si="4"/>
        <v>1503000</v>
      </c>
      <c r="Z11" s="18">
        <f t="shared" si="4"/>
        <v>1584000</v>
      </c>
      <c r="AA11" s="18">
        <f t="shared" si="4"/>
        <v>1611000</v>
      </c>
      <c r="AB11" s="18">
        <f t="shared" si="4"/>
        <v>1818000</v>
      </c>
      <c r="AC11" s="18">
        <f t="shared" si="4"/>
        <v>1845000</v>
      </c>
      <c r="AD11" s="18">
        <f t="shared" si="4"/>
        <v>1926000</v>
      </c>
      <c r="AE11" s="18">
        <f t="shared" si="4"/>
        <v>1953000</v>
      </c>
    </row>
    <row r="12">
      <c r="A12" s="4" t="str">
        <f t="shared" si="3"/>
        <v>Duffel Bags</v>
      </c>
      <c r="B12" s="11">
        <f t="shared" ref="B12:AE12" si="5">B5</f>
        <v>85000</v>
      </c>
      <c r="C12" s="11">
        <f t="shared" si="5"/>
        <v>170000</v>
      </c>
      <c r="D12" s="11">
        <f t="shared" si="5"/>
        <v>255000</v>
      </c>
      <c r="E12" s="11">
        <f t="shared" si="5"/>
        <v>340000</v>
      </c>
      <c r="F12" s="11">
        <f t="shared" si="5"/>
        <v>425000</v>
      </c>
      <c r="G12" s="11">
        <f t="shared" si="5"/>
        <v>714000</v>
      </c>
      <c r="H12" s="11">
        <f t="shared" si="5"/>
        <v>799000</v>
      </c>
      <c r="I12" s="11">
        <f t="shared" si="5"/>
        <v>1428000</v>
      </c>
      <c r="J12" s="11">
        <f t="shared" si="5"/>
        <v>1513000</v>
      </c>
      <c r="K12" s="11">
        <f t="shared" si="5"/>
        <v>1802000</v>
      </c>
      <c r="L12" s="11">
        <f t="shared" si="5"/>
        <v>1887000</v>
      </c>
      <c r="M12" s="11">
        <f t="shared" si="5"/>
        <v>2516000</v>
      </c>
      <c r="N12" s="11">
        <f t="shared" si="5"/>
        <v>2601000</v>
      </c>
      <c r="O12" s="11">
        <f t="shared" si="5"/>
        <v>2890000</v>
      </c>
      <c r="P12" s="11">
        <f t="shared" si="5"/>
        <v>2975000</v>
      </c>
      <c r="Q12" s="11">
        <f t="shared" si="5"/>
        <v>3604000</v>
      </c>
      <c r="R12" s="11">
        <f t="shared" si="5"/>
        <v>3689000</v>
      </c>
      <c r="S12" s="11">
        <f t="shared" si="5"/>
        <v>3978000</v>
      </c>
      <c r="T12" s="11">
        <f t="shared" si="5"/>
        <v>4063000</v>
      </c>
      <c r="U12" s="11">
        <f t="shared" si="5"/>
        <v>4692000</v>
      </c>
      <c r="V12" s="11">
        <f t="shared" si="5"/>
        <v>4777000</v>
      </c>
      <c r="W12" s="11">
        <f t="shared" si="5"/>
        <v>5066000</v>
      </c>
      <c r="X12" s="11">
        <f t="shared" si="5"/>
        <v>5151000</v>
      </c>
      <c r="Y12" s="11">
        <f t="shared" si="5"/>
        <v>5780000</v>
      </c>
      <c r="Z12" s="11">
        <f t="shared" si="5"/>
        <v>5865000</v>
      </c>
      <c r="AA12" s="11">
        <f t="shared" si="5"/>
        <v>6154000</v>
      </c>
      <c r="AB12" s="11">
        <f t="shared" si="5"/>
        <v>6239000</v>
      </c>
      <c r="AC12" s="11">
        <f t="shared" si="5"/>
        <v>6868000</v>
      </c>
      <c r="AD12" s="11">
        <f t="shared" si="5"/>
        <v>6953000</v>
      </c>
      <c r="AE12" s="11">
        <f t="shared" si="5"/>
        <v>7242000</v>
      </c>
    </row>
    <row r="13">
      <c r="A13" s="6" t="s">
        <v>332</v>
      </c>
      <c r="B13" s="18">
        <f t="shared" ref="B13:AE13" si="6">sum(B10:B12)</f>
        <v>85000</v>
      </c>
      <c r="C13" s="18">
        <f t="shared" si="6"/>
        <v>170000</v>
      </c>
      <c r="D13" s="18">
        <f t="shared" si="6"/>
        <v>351000</v>
      </c>
      <c r="E13" s="18">
        <f t="shared" si="6"/>
        <v>559000</v>
      </c>
      <c r="F13" s="18">
        <f t="shared" si="6"/>
        <v>767000</v>
      </c>
      <c r="G13" s="18">
        <f t="shared" si="6"/>
        <v>1179000</v>
      </c>
      <c r="H13" s="18">
        <f t="shared" si="6"/>
        <v>1387000</v>
      </c>
      <c r="I13" s="18">
        <f t="shared" si="6"/>
        <v>2326200</v>
      </c>
      <c r="J13" s="18">
        <f t="shared" si="6"/>
        <v>2588200</v>
      </c>
      <c r="K13" s="18">
        <f t="shared" si="6"/>
        <v>3494600</v>
      </c>
      <c r="L13" s="18">
        <f t="shared" si="6"/>
        <v>3882600</v>
      </c>
      <c r="M13" s="18">
        <f t="shared" si="6"/>
        <v>4821800</v>
      </c>
      <c r="N13" s="18">
        <f t="shared" si="6"/>
        <v>5083800</v>
      </c>
      <c r="O13" s="18">
        <f t="shared" si="6"/>
        <v>5990200</v>
      </c>
      <c r="P13" s="18">
        <f t="shared" si="6"/>
        <v>6378200</v>
      </c>
      <c r="Q13" s="18">
        <f t="shared" si="6"/>
        <v>7317400</v>
      </c>
      <c r="R13" s="18">
        <f t="shared" si="6"/>
        <v>7579400</v>
      </c>
      <c r="S13" s="18">
        <f t="shared" si="6"/>
        <v>8485800</v>
      </c>
      <c r="T13" s="18">
        <f t="shared" si="6"/>
        <v>8873800</v>
      </c>
      <c r="U13" s="18">
        <f t="shared" si="6"/>
        <v>9813000</v>
      </c>
      <c r="V13" s="18">
        <f t="shared" si="6"/>
        <v>10075000</v>
      </c>
      <c r="W13" s="18">
        <f t="shared" si="6"/>
        <v>10981400</v>
      </c>
      <c r="X13" s="18">
        <f t="shared" si="6"/>
        <v>11369400</v>
      </c>
      <c r="Y13" s="18">
        <f t="shared" si="6"/>
        <v>12308600</v>
      </c>
      <c r="Z13" s="18">
        <f t="shared" si="6"/>
        <v>12570600</v>
      </c>
      <c r="AA13" s="18">
        <f t="shared" si="6"/>
        <v>13477000</v>
      </c>
      <c r="AB13" s="18">
        <f t="shared" si="6"/>
        <v>13865000</v>
      </c>
      <c r="AC13" s="18">
        <f t="shared" si="6"/>
        <v>14804200</v>
      </c>
      <c r="AD13" s="18">
        <f t="shared" si="6"/>
        <v>15066200</v>
      </c>
      <c r="AE13" s="18">
        <f t="shared" si="6"/>
        <v>15972600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24" t="s">
        <v>333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 t="str">
        <f t="shared" ref="A16:A18" si="8">A10</f>
        <v>Purses</v>
      </c>
      <c r="B16" s="18">
        <f t="shared" ref="B16:B18" si="9">B3-B10</f>
        <v>96000</v>
      </c>
      <c r="C16" s="18">
        <f t="shared" ref="C16:AE16" si="7">B16+C3-C10</f>
        <v>288000</v>
      </c>
      <c r="D16" s="18">
        <f t="shared" si="7"/>
        <v>480000</v>
      </c>
      <c r="E16" s="18">
        <f t="shared" si="7"/>
        <v>672000</v>
      </c>
      <c r="F16" s="18">
        <f t="shared" si="7"/>
        <v>864000</v>
      </c>
      <c r="G16" s="18">
        <f t="shared" si="7"/>
        <v>1243200</v>
      </c>
      <c r="H16" s="18">
        <f t="shared" si="7"/>
        <v>1622400</v>
      </c>
      <c r="I16" s="18">
        <f t="shared" si="7"/>
        <v>2308800</v>
      </c>
      <c r="J16" s="18">
        <f t="shared" si="7"/>
        <v>2995200</v>
      </c>
      <c r="K16" s="18">
        <f t="shared" si="7"/>
        <v>3374400</v>
      </c>
      <c r="L16" s="18">
        <f t="shared" si="7"/>
        <v>3753600</v>
      </c>
      <c r="M16" s="18">
        <f t="shared" si="7"/>
        <v>4440000</v>
      </c>
      <c r="N16" s="18">
        <f t="shared" si="7"/>
        <v>5126400</v>
      </c>
      <c r="O16" s="18">
        <f t="shared" si="7"/>
        <v>5505600</v>
      </c>
      <c r="P16" s="18">
        <f t="shared" si="7"/>
        <v>5884800</v>
      </c>
      <c r="Q16" s="18">
        <f t="shared" si="7"/>
        <v>6571200</v>
      </c>
      <c r="R16" s="18">
        <f t="shared" si="7"/>
        <v>7257600</v>
      </c>
      <c r="S16" s="18">
        <f t="shared" si="7"/>
        <v>7636800</v>
      </c>
      <c r="T16" s="18">
        <f t="shared" si="7"/>
        <v>8016000</v>
      </c>
      <c r="U16" s="18">
        <f t="shared" si="7"/>
        <v>8702400</v>
      </c>
      <c r="V16" s="18">
        <f t="shared" si="7"/>
        <v>9388800</v>
      </c>
      <c r="W16" s="18">
        <f t="shared" si="7"/>
        <v>9768000</v>
      </c>
      <c r="X16" s="18">
        <f t="shared" si="7"/>
        <v>10147200</v>
      </c>
      <c r="Y16" s="18">
        <f t="shared" si="7"/>
        <v>10833600</v>
      </c>
      <c r="Z16" s="18">
        <f t="shared" si="7"/>
        <v>11520000</v>
      </c>
      <c r="AA16" s="18">
        <f t="shared" si="7"/>
        <v>11899200</v>
      </c>
      <c r="AB16" s="18">
        <f t="shared" si="7"/>
        <v>12278400</v>
      </c>
      <c r="AC16" s="18">
        <f t="shared" si="7"/>
        <v>12964800</v>
      </c>
      <c r="AD16" s="18">
        <f t="shared" si="7"/>
        <v>13651200</v>
      </c>
      <c r="AE16" s="18">
        <f t="shared" si="7"/>
        <v>14030400</v>
      </c>
    </row>
    <row r="17">
      <c r="A17" s="4" t="str">
        <f t="shared" si="8"/>
        <v>Mini Bags</v>
      </c>
      <c r="B17" s="18">
        <f t="shared" si="9"/>
        <v>27000</v>
      </c>
      <c r="C17" s="18">
        <f t="shared" ref="C17:AE17" si="10">B17+C4-C11</f>
        <v>81000</v>
      </c>
      <c r="D17" s="18">
        <f t="shared" si="10"/>
        <v>162000</v>
      </c>
      <c r="E17" s="18">
        <f t="shared" si="10"/>
        <v>243000</v>
      </c>
      <c r="F17" s="18">
        <f t="shared" si="10"/>
        <v>324000</v>
      </c>
      <c r="G17" s="18">
        <f t="shared" si="10"/>
        <v>459000</v>
      </c>
      <c r="H17" s="18">
        <f t="shared" si="10"/>
        <v>594000</v>
      </c>
      <c r="I17" s="18">
        <f t="shared" si="10"/>
        <v>909000</v>
      </c>
      <c r="J17" s="18">
        <f t="shared" si="10"/>
        <v>1170000</v>
      </c>
      <c r="K17" s="18">
        <f t="shared" si="10"/>
        <v>1485000</v>
      </c>
      <c r="L17" s="18">
        <f t="shared" si="10"/>
        <v>1620000</v>
      </c>
      <c r="M17" s="18">
        <f t="shared" si="10"/>
        <v>1935000</v>
      </c>
      <c r="N17" s="18">
        <f t="shared" si="10"/>
        <v>2196000</v>
      </c>
      <c r="O17" s="18">
        <f t="shared" si="10"/>
        <v>2511000</v>
      </c>
      <c r="P17" s="18">
        <f t="shared" si="10"/>
        <v>2646000</v>
      </c>
      <c r="Q17" s="18">
        <f t="shared" si="10"/>
        <v>2961000</v>
      </c>
      <c r="R17" s="18">
        <f t="shared" si="10"/>
        <v>3222000</v>
      </c>
      <c r="S17" s="18">
        <f t="shared" si="10"/>
        <v>3537000</v>
      </c>
      <c r="T17" s="18">
        <f t="shared" si="10"/>
        <v>3672000</v>
      </c>
      <c r="U17" s="18">
        <f t="shared" si="10"/>
        <v>3987000</v>
      </c>
      <c r="V17" s="18">
        <f t="shared" si="10"/>
        <v>4248000</v>
      </c>
      <c r="W17" s="18">
        <f t="shared" si="10"/>
        <v>4563000</v>
      </c>
      <c r="X17" s="18">
        <f t="shared" si="10"/>
        <v>4698000</v>
      </c>
      <c r="Y17" s="18">
        <f t="shared" si="10"/>
        <v>5013000</v>
      </c>
      <c r="Z17" s="18">
        <f t="shared" si="10"/>
        <v>5274000</v>
      </c>
      <c r="AA17" s="18">
        <f t="shared" si="10"/>
        <v>5589000</v>
      </c>
      <c r="AB17" s="18">
        <f t="shared" si="10"/>
        <v>5724000</v>
      </c>
      <c r="AC17" s="18">
        <f t="shared" si="10"/>
        <v>6039000</v>
      </c>
      <c r="AD17" s="18">
        <f t="shared" si="10"/>
        <v>6300000</v>
      </c>
      <c r="AE17" s="18">
        <f t="shared" si="10"/>
        <v>6615000</v>
      </c>
    </row>
    <row r="18">
      <c r="A18" s="4" t="str">
        <f t="shared" si="8"/>
        <v>Duffel Bags</v>
      </c>
      <c r="B18" s="18">
        <f t="shared" si="9"/>
        <v>0</v>
      </c>
      <c r="C18" s="18">
        <f t="shared" ref="C18:AE18" si="11">B18+C5-C12</f>
        <v>0</v>
      </c>
      <c r="D18" s="18">
        <f t="shared" si="11"/>
        <v>0</v>
      </c>
      <c r="E18" s="18">
        <f t="shared" si="11"/>
        <v>0</v>
      </c>
      <c r="F18" s="18">
        <f t="shared" si="11"/>
        <v>0</v>
      </c>
      <c r="G18" s="18">
        <f t="shared" si="11"/>
        <v>0</v>
      </c>
      <c r="H18" s="18">
        <f t="shared" si="11"/>
        <v>0</v>
      </c>
      <c r="I18" s="18">
        <f t="shared" si="11"/>
        <v>0</v>
      </c>
      <c r="J18" s="18">
        <f t="shared" si="11"/>
        <v>0</v>
      </c>
      <c r="K18" s="18">
        <f t="shared" si="11"/>
        <v>0</v>
      </c>
      <c r="L18" s="18">
        <f t="shared" si="11"/>
        <v>0</v>
      </c>
      <c r="M18" s="18">
        <f t="shared" si="11"/>
        <v>0</v>
      </c>
      <c r="N18" s="18">
        <f t="shared" si="11"/>
        <v>0</v>
      </c>
      <c r="O18" s="18">
        <f t="shared" si="11"/>
        <v>0</v>
      </c>
      <c r="P18" s="18">
        <f t="shared" si="11"/>
        <v>0</v>
      </c>
      <c r="Q18" s="18">
        <f t="shared" si="11"/>
        <v>0</v>
      </c>
      <c r="R18" s="18">
        <f t="shared" si="11"/>
        <v>0</v>
      </c>
      <c r="S18" s="18">
        <f t="shared" si="11"/>
        <v>0</v>
      </c>
      <c r="T18" s="18">
        <f t="shared" si="11"/>
        <v>0</v>
      </c>
      <c r="U18" s="18">
        <f t="shared" si="11"/>
        <v>0</v>
      </c>
      <c r="V18" s="18">
        <f t="shared" si="11"/>
        <v>0</v>
      </c>
      <c r="W18" s="18">
        <f t="shared" si="11"/>
        <v>0</v>
      </c>
      <c r="X18" s="18">
        <f t="shared" si="11"/>
        <v>0</v>
      </c>
      <c r="Y18" s="18">
        <f t="shared" si="11"/>
        <v>0</v>
      </c>
      <c r="Z18" s="18">
        <f t="shared" si="11"/>
        <v>0</v>
      </c>
      <c r="AA18" s="18">
        <f t="shared" si="11"/>
        <v>0</v>
      </c>
      <c r="AB18" s="18">
        <f t="shared" si="11"/>
        <v>0</v>
      </c>
      <c r="AC18" s="18">
        <f t="shared" si="11"/>
        <v>0</v>
      </c>
      <c r="AD18" s="18">
        <f t="shared" si="11"/>
        <v>0</v>
      </c>
      <c r="AE18" s="18">
        <f t="shared" si="11"/>
        <v>0</v>
      </c>
    </row>
    <row r="19">
      <c r="A19" s="6" t="s">
        <v>334</v>
      </c>
      <c r="B19" s="18">
        <f t="shared" ref="B19:AE19" si="12">sum(B16:B18)</f>
        <v>123000</v>
      </c>
      <c r="C19" s="18">
        <f t="shared" si="12"/>
        <v>369000</v>
      </c>
      <c r="D19" s="18">
        <f t="shared" si="12"/>
        <v>642000</v>
      </c>
      <c r="E19" s="18">
        <f t="shared" si="12"/>
        <v>915000</v>
      </c>
      <c r="F19" s="18">
        <f t="shared" si="12"/>
        <v>1188000</v>
      </c>
      <c r="G19" s="18">
        <f t="shared" si="12"/>
        <v>1702200</v>
      </c>
      <c r="H19" s="18">
        <f t="shared" si="12"/>
        <v>2216400</v>
      </c>
      <c r="I19" s="18">
        <f t="shared" si="12"/>
        <v>3217800</v>
      </c>
      <c r="J19" s="18">
        <f t="shared" si="12"/>
        <v>4165200</v>
      </c>
      <c r="K19" s="18">
        <f t="shared" si="12"/>
        <v>4859400</v>
      </c>
      <c r="L19" s="18">
        <f t="shared" si="12"/>
        <v>5373600</v>
      </c>
      <c r="M19" s="18">
        <f t="shared" si="12"/>
        <v>6375000</v>
      </c>
      <c r="N19" s="18">
        <f t="shared" si="12"/>
        <v>7322400</v>
      </c>
      <c r="O19" s="18">
        <f t="shared" si="12"/>
        <v>8016600</v>
      </c>
      <c r="P19" s="18">
        <f t="shared" si="12"/>
        <v>8530800</v>
      </c>
      <c r="Q19" s="18">
        <f t="shared" si="12"/>
        <v>9532200</v>
      </c>
      <c r="R19" s="18">
        <f t="shared" si="12"/>
        <v>10479600</v>
      </c>
      <c r="S19" s="18">
        <f t="shared" si="12"/>
        <v>11173800</v>
      </c>
      <c r="T19" s="18">
        <f t="shared" si="12"/>
        <v>11688000</v>
      </c>
      <c r="U19" s="18">
        <f t="shared" si="12"/>
        <v>12689400</v>
      </c>
      <c r="V19" s="18">
        <f t="shared" si="12"/>
        <v>13636800</v>
      </c>
      <c r="W19" s="18">
        <f t="shared" si="12"/>
        <v>14331000</v>
      </c>
      <c r="X19" s="18">
        <f t="shared" si="12"/>
        <v>14845200</v>
      </c>
      <c r="Y19" s="18">
        <f t="shared" si="12"/>
        <v>15846600</v>
      </c>
      <c r="Z19" s="18">
        <f t="shared" si="12"/>
        <v>16794000</v>
      </c>
      <c r="AA19" s="18">
        <f t="shared" si="12"/>
        <v>17488200</v>
      </c>
      <c r="AB19" s="18">
        <f t="shared" si="12"/>
        <v>18002400</v>
      </c>
      <c r="AC19" s="18">
        <f t="shared" si="12"/>
        <v>19003800</v>
      </c>
      <c r="AD19" s="18">
        <f t="shared" si="12"/>
        <v>19951200</v>
      </c>
      <c r="AE19" s="18">
        <f t="shared" si="12"/>
        <v>20645400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  <c r="AF1" s="31"/>
      <c r="AG1" s="31"/>
    </row>
    <row r="2">
      <c r="A2" s="24" t="s">
        <v>335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4" t="str">
        <f>Assumptions!A48</f>
        <v>Retailer 1</v>
      </c>
      <c r="B3" s="18">
        <f>'Consolidated Sales &amp; Cost'!B6*Assumptions!$D48</f>
        <v>141000</v>
      </c>
      <c r="C3" s="18">
        <f>'Consolidated Sales &amp; Cost'!C6*Assumptions!$D48</f>
        <v>282000</v>
      </c>
      <c r="D3" s="18">
        <f>'Consolidated Sales &amp; Cost'!D6*Assumptions!$D48</f>
        <v>423000</v>
      </c>
      <c r="E3" s="18">
        <f>'Consolidated Sales &amp; Cost'!E6*Assumptions!$D48</f>
        <v>564000</v>
      </c>
      <c r="F3" s="18">
        <f>'Consolidated Sales &amp; Cost'!F6*Assumptions!$D48</f>
        <v>705000</v>
      </c>
      <c r="G3" s="18">
        <f>'Consolidated Sales &amp; Cost'!G6*Assumptions!$D48</f>
        <v>1144800</v>
      </c>
      <c r="H3" s="18">
        <f>'Consolidated Sales &amp; Cost'!H6*Assumptions!$D48</f>
        <v>1285800</v>
      </c>
      <c r="I3" s="18">
        <f>'Consolidated Sales &amp; Cost'!I6*Assumptions!$D48</f>
        <v>2244000</v>
      </c>
      <c r="J3" s="18">
        <f>'Consolidated Sales &amp; Cost'!J6*Assumptions!$D48</f>
        <v>2385000</v>
      </c>
      <c r="K3" s="18">
        <f>'Consolidated Sales &amp; Cost'!K6*Assumptions!$D48</f>
        <v>2824800</v>
      </c>
      <c r="L3" s="18">
        <f>'Consolidated Sales &amp; Cost'!L6*Assumptions!$D48</f>
        <v>2965800</v>
      </c>
      <c r="M3" s="18">
        <f>'Consolidated Sales &amp; Cost'!M6*Assumptions!$D48</f>
        <v>3924000</v>
      </c>
      <c r="N3" s="18">
        <f>'Consolidated Sales &amp; Cost'!N6*Assumptions!$D48</f>
        <v>4065000</v>
      </c>
      <c r="O3" s="18">
        <f>'Consolidated Sales &amp; Cost'!O6*Assumptions!$D48</f>
        <v>4504800</v>
      </c>
      <c r="P3" s="18">
        <f>'Consolidated Sales &amp; Cost'!P6*Assumptions!$D48</f>
        <v>4645800</v>
      </c>
      <c r="Q3" s="18">
        <f>'Consolidated Sales &amp; Cost'!Q6*Assumptions!$D48</f>
        <v>5604000</v>
      </c>
      <c r="R3" s="18">
        <f>'Consolidated Sales &amp; Cost'!R6*Assumptions!$D48</f>
        <v>5745000</v>
      </c>
      <c r="S3" s="18">
        <f>'Consolidated Sales &amp; Cost'!S6*Assumptions!$D48</f>
        <v>6184800</v>
      </c>
      <c r="T3" s="18">
        <f>'Consolidated Sales &amp; Cost'!T6*Assumptions!$D48</f>
        <v>6325800</v>
      </c>
      <c r="U3" s="18">
        <f>'Consolidated Sales &amp; Cost'!U6*Assumptions!$D48</f>
        <v>7284000</v>
      </c>
      <c r="V3" s="18">
        <f>'Consolidated Sales &amp; Cost'!V6*Assumptions!$D48</f>
        <v>7425000</v>
      </c>
      <c r="W3" s="18">
        <f>'Consolidated Sales &amp; Cost'!W6*Assumptions!$D48</f>
        <v>7864800</v>
      </c>
      <c r="X3" s="18">
        <f>'Consolidated Sales &amp; Cost'!X6*Assumptions!$D48</f>
        <v>8005800</v>
      </c>
      <c r="Y3" s="18">
        <f>'Consolidated Sales &amp; Cost'!Y6*Assumptions!$D48</f>
        <v>8964000</v>
      </c>
      <c r="Z3" s="18">
        <f>'Consolidated Sales &amp; Cost'!Z6*Assumptions!$D48</f>
        <v>9105000</v>
      </c>
      <c r="AA3" s="18">
        <f>'Consolidated Sales &amp; Cost'!AA6*Assumptions!$D48</f>
        <v>9544800</v>
      </c>
      <c r="AB3" s="18">
        <f>'Consolidated Sales &amp; Cost'!AB6*Assumptions!$D48</f>
        <v>9685800</v>
      </c>
      <c r="AC3" s="18">
        <f>'Consolidated Sales &amp; Cost'!AC6*Assumptions!$D48</f>
        <v>10644000</v>
      </c>
      <c r="AD3" s="18">
        <f>'Consolidated Sales &amp; Cost'!AD6*Assumptions!$D48</f>
        <v>10785000</v>
      </c>
      <c r="AE3" s="18">
        <f>'Consolidated Sales &amp; Cost'!AE6*Assumptions!$D48</f>
        <v>11224800</v>
      </c>
      <c r="AF3" s="18"/>
      <c r="AG3" s="18"/>
    </row>
    <row r="4">
      <c r="A4" s="4" t="str">
        <f>Assumptions!A49</f>
        <v>Wholesailer 1</v>
      </c>
      <c r="B4" s="18">
        <f>'Consolidated Sales &amp; Cost'!B6*Assumptions!$D49</f>
        <v>141000</v>
      </c>
      <c r="C4" s="18">
        <f>'Consolidated Sales &amp; Cost'!C6*Assumptions!$D49</f>
        <v>282000</v>
      </c>
      <c r="D4" s="18">
        <f>'Consolidated Sales &amp; Cost'!D6*Assumptions!$D49</f>
        <v>423000</v>
      </c>
      <c r="E4" s="18">
        <f>'Consolidated Sales &amp; Cost'!E6*Assumptions!$D49</f>
        <v>564000</v>
      </c>
      <c r="F4" s="18">
        <f>'Consolidated Sales &amp; Cost'!F6*Assumptions!$D49</f>
        <v>705000</v>
      </c>
      <c r="G4" s="18">
        <f>'Consolidated Sales &amp; Cost'!G6*Assumptions!$D49</f>
        <v>1144800</v>
      </c>
      <c r="H4" s="18">
        <f>'Consolidated Sales &amp; Cost'!H6*Assumptions!$D49</f>
        <v>1285800</v>
      </c>
      <c r="I4" s="18">
        <f>'Consolidated Sales &amp; Cost'!I6*Assumptions!$D49</f>
        <v>2244000</v>
      </c>
      <c r="J4" s="18">
        <f>'Consolidated Sales &amp; Cost'!J6*Assumptions!$D49</f>
        <v>2385000</v>
      </c>
      <c r="K4" s="18">
        <f>'Consolidated Sales &amp; Cost'!K6*Assumptions!$D49</f>
        <v>2824800</v>
      </c>
      <c r="L4" s="18">
        <f>'Consolidated Sales &amp; Cost'!L6*Assumptions!$D49</f>
        <v>2965800</v>
      </c>
      <c r="M4" s="18">
        <f>'Consolidated Sales &amp; Cost'!M6*Assumptions!$D49</f>
        <v>3924000</v>
      </c>
      <c r="N4" s="18">
        <f>'Consolidated Sales &amp; Cost'!N6*Assumptions!$D49</f>
        <v>4065000</v>
      </c>
      <c r="O4" s="18">
        <f>'Consolidated Sales &amp; Cost'!O6*Assumptions!$D49</f>
        <v>4504800</v>
      </c>
      <c r="P4" s="18">
        <f>'Consolidated Sales &amp; Cost'!P6*Assumptions!$D49</f>
        <v>4645800</v>
      </c>
      <c r="Q4" s="18">
        <f>'Consolidated Sales &amp; Cost'!Q6*Assumptions!$D49</f>
        <v>5604000</v>
      </c>
      <c r="R4" s="18">
        <f>'Consolidated Sales &amp; Cost'!R6*Assumptions!$D49</f>
        <v>5745000</v>
      </c>
      <c r="S4" s="18">
        <f>'Consolidated Sales &amp; Cost'!S6*Assumptions!$D49</f>
        <v>6184800</v>
      </c>
      <c r="T4" s="18">
        <f>'Consolidated Sales &amp; Cost'!T6*Assumptions!$D49</f>
        <v>6325800</v>
      </c>
      <c r="U4" s="18">
        <f>'Consolidated Sales &amp; Cost'!U6*Assumptions!$D49</f>
        <v>7284000</v>
      </c>
      <c r="V4" s="18">
        <f>'Consolidated Sales &amp; Cost'!V6*Assumptions!$D49</f>
        <v>7425000</v>
      </c>
      <c r="W4" s="18">
        <f>'Consolidated Sales &amp; Cost'!W6*Assumptions!$D49</f>
        <v>7864800</v>
      </c>
      <c r="X4" s="18">
        <f>'Consolidated Sales &amp; Cost'!X6*Assumptions!$D49</f>
        <v>8005800</v>
      </c>
      <c r="Y4" s="18">
        <f>'Consolidated Sales &amp; Cost'!Y6*Assumptions!$D49</f>
        <v>8964000</v>
      </c>
      <c r="Z4" s="18">
        <f>'Consolidated Sales &amp; Cost'!Z6*Assumptions!$D49</f>
        <v>9105000</v>
      </c>
      <c r="AA4" s="18">
        <f>'Consolidated Sales &amp; Cost'!AA6*Assumptions!$D49</f>
        <v>9544800</v>
      </c>
      <c r="AB4" s="18">
        <f>'Consolidated Sales &amp; Cost'!AB6*Assumptions!$D49</f>
        <v>9685800</v>
      </c>
      <c r="AC4" s="18">
        <f>'Consolidated Sales &amp; Cost'!AC6*Assumptions!$D49</f>
        <v>10644000</v>
      </c>
      <c r="AD4" s="18">
        <f>'Consolidated Sales &amp; Cost'!AD6*Assumptions!$D49</f>
        <v>10785000</v>
      </c>
      <c r="AE4" s="18">
        <f>'Consolidated Sales &amp; Cost'!AE6*Assumptions!$D49</f>
        <v>11224800</v>
      </c>
      <c r="AF4" s="18"/>
      <c r="AG4" s="18"/>
    </row>
    <row r="5">
      <c r="A5" s="4" t="str">
        <f>Assumptions!A50</f>
        <v>Big Customer 1</v>
      </c>
      <c r="B5" s="18">
        <f>'Consolidated Sales &amp; Cost'!B6*Assumptions!$D50</f>
        <v>188000</v>
      </c>
      <c r="C5" s="18">
        <f>'Consolidated Sales &amp; Cost'!C6*Assumptions!$D50</f>
        <v>376000</v>
      </c>
      <c r="D5" s="18">
        <f>'Consolidated Sales &amp; Cost'!D6*Assumptions!$D50</f>
        <v>564000</v>
      </c>
      <c r="E5" s="18">
        <f>'Consolidated Sales &amp; Cost'!E6*Assumptions!$D50</f>
        <v>752000</v>
      </c>
      <c r="F5" s="18">
        <f>'Consolidated Sales &amp; Cost'!F6*Assumptions!$D50</f>
        <v>940000</v>
      </c>
      <c r="G5" s="18">
        <f>'Consolidated Sales &amp; Cost'!G6*Assumptions!$D50</f>
        <v>1526400</v>
      </c>
      <c r="H5" s="18">
        <f>'Consolidated Sales &amp; Cost'!H6*Assumptions!$D50</f>
        <v>1714400</v>
      </c>
      <c r="I5" s="18">
        <f>'Consolidated Sales &amp; Cost'!I6*Assumptions!$D50</f>
        <v>2992000</v>
      </c>
      <c r="J5" s="18">
        <f>'Consolidated Sales &amp; Cost'!J6*Assumptions!$D50</f>
        <v>3180000</v>
      </c>
      <c r="K5" s="18">
        <f>'Consolidated Sales &amp; Cost'!K6*Assumptions!$D50</f>
        <v>3766400</v>
      </c>
      <c r="L5" s="18">
        <f>'Consolidated Sales &amp; Cost'!L6*Assumptions!$D50</f>
        <v>3954400</v>
      </c>
      <c r="M5" s="18">
        <f>'Consolidated Sales &amp; Cost'!M6*Assumptions!$D50</f>
        <v>5232000</v>
      </c>
      <c r="N5" s="18">
        <f>'Consolidated Sales &amp; Cost'!N6*Assumptions!$D50</f>
        <v>5420000</v>
      </c>
      <c r="O5" s="18">
        <f>'Consolidated Sales &amp; Cost'!O6*Assumptions!$D50</f>
        <v>6006400</v>
      </c>
      <c r="P5" s="18">
        <f>'Consolidated Sales &amp; Cost'!P6*Assumptions!$D50</f>
        <v>6194400</v>
      </c>
      <c r="Q5" s="18">
        <f>'Consolidated Sales &amp; Cost'!Q6*Assumptions!$D50</f>
        <v>7472000</v>
      </c>
      <c r="R5" s="18">
        <f>'Consolidated Sales &amp; Cost'!R6*Assumptions!$D50</f>
        <v>7660000</v>
      </c>
      <c r="S5" s="18">
        <f>'Consolidated Sales &amp; Cost'!S6*Assumptions!$D50</f>
        <v>8246400</v>
      </c>
      <c r="T5" s="18">
        <f>'Consolidated Sales &amp; Cost'!T6*Assumptions!$D50</f>
        <v>8434400</v>
      </c>
      <c r="U5" s="18">
        <f>'Consolidated Sales &amp; Cost'!U6*Assumptions!$D50</f>
        <v>9712000</v>
      </c>
      <c r="V5" s="18">
        <f>'Consolidated Sales &amp; Cost'!V6*Assumptions!$D50</f>
        <v>9900000</v>
      </c>
      <c r="W5" s="18">
        <f>'Consolidated Sales &amp; Cost'!W6*Assumptions!$D50</f>
        <v>10486400</v>
      </c>
      <c r="X5" s="18">
        <f>'Consolidated Sales &amp; Cost'!X6*Assumptions!$D50</f>
        <v>10674400</v>
      </c>
      <c r="Y5" s="18">
        <f>'Consolidated Sales &amp; Cost'!Y6*Assumptions!$D50</f>
        <v>11952000</v>
      </c>
      <c r="Z5" s="18">
        <f>'Consolidated Sales &amp; Cost'!Z6*Assumptions!$D50</f>
        <v>12140000</v>
      </c>
      <c r="AA5" s="18">
        <f>'Consolidated Sales &amp; Cost'!AA6*Assumptions!$D50</f>
        <v>12726400</v>
      </c>
      <c r="AB5" s="18">
        <f>'Consolidated Sales &amp; Cost'!AB6*Assumptions!$D50</f>
        <v>12914400</v>
      </c>
      <c r="AC5" s="18">
        <f>'Consolidated Sales &amp; Cost'!AC6*Assumptions!$D50</f>
        <v>14192000</v>
      </c>
      <c r="AD5" s="18">
        <f>'Consolidated Sales &amp; Cost'!AD6*Assumptions!$D50</f>
        <v>14380000</v>
      </c>
      <c r="AE5" s="18">
        <f>'Consolidated Sales &amp; Cost'!AE6*Assumptions!$D50</f>
        <v>14966400</v>
      </c>
      <c r="AF5" s="18"/>
      <c r="AG5" s="18"/>
    </row>
    <row r="6">
      <c r="A6" s="4" t="str">
        <f>Assumptions!H2</f>
        <v/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6" t="s">
        <v>307</v>
      </c>
      <c r="B7" s="18">
        <f t="shared" ref="B7:AE7" si="1">sum(B3:B5)</f>
        <v>470000</v>
      </c>
      <c r="C7" s="18">
        <f t="shared" si="1"/>
        <v>940000</v>
      </c>
      <c r="D7" s="18">
        <f t="shared" si="1"/>
        <v>1410000</v>
      </c>
      <c r="E7" s="18">
        <f t="shared" si="1"/>
        <v>1880000</v>
      </c>
      <c r="F7" s="18">
        <f t="shared" si="1"/>
        <v>2350000</v>
      </c>
      <c r="G7" s="18">
        <f t="shared" si="1"/>
        <v>3816000</v>
      </c>
      <c r="H7" s="18">
        <f t="shared" si="1"/>
        <v>4286000</v>
      </c>
      <c r="I7" s="18">
        <f t="shared" si="1"/>
        <v>7480000</v>
      </c>
      <c r="J7" s="18">
        <f t="shared" si="1"/>
        <v>7950000</v>
      </c>
      <c r="K7" s="18">
        <f t="shared" si="1"/>
        <v>9416000</v>
      </c>
      <c r="L7" s="18">
        <f t="shared" si="1"/>
        <v>9886000</v>
      </c>
      <c r="M7" s="18">
        <f t="shared" si="1"/>
        <v>13080000</v>
      </c>
      <c r="N7" s="18">
        <f t="shared" si="1"/>
        <v>13550000</v>
      </c>
      <c r="O7" s="18">
        <f t="shared" si="1"/>
        <v>15016000</v>
      </c>
      <c r="P7" s="18">
        <f t="shared" si="1"/>
        <v>15486000</v>
      </c>
      <c r="Q7" s="18">
        <f t="shared" si="1"/>
        <v>18680000</v>
      </c>
      <c r="R7" s="18">
        <f t="shared" si="1"/>
        <v>19150000</v>
      </c>
      <c r="S7" s="18">
        <f t="shared" si="1"/>
        <v>20616000</v>
      </c>
      <c r="T7" s="18">
        <f t="shared" si="1"/>
        <v>21086000</v>
      </c>
      <c r="U7" s="18">
        <f t="shared" si="1"/>
        <v>24280000</v>
      </c>
      <c r="V7" s="18">
        <f t="shared" si="1"/>
        <v>24750000</v>
      </c>
      <c r="W7" s="18">
        <f t="shared" si="1"/>
        <v>26216000</v>
      </c>
      <c r="X7" s="18">
        <f t="shared" si="1"/>
        <v>26686000</v>
      </c>
      <c r="Y7" s="18">
        <f t="shared" si="1"/>
        <v>29880000</v>
      </c>
      <c r="Z7" s="18">
        <f t="shared" si="1"/>
        <v>30350000</v>
      </c>
      <c r="AA7" s="18">
        <f t="shared" si="1"/>
        <v>31816000</v>
      </c>
      <c r="AB7" s="18">
        <f t="shared" si="1"/>
        <v>32286000</v>
      </c>
      <c r="AC7" s="18">
        <f t="shared" si="1"/>
        <v>35480000</v>
      </c>
      <c r="AD7" s="18">
        <f t="shared" si="1"/>
        <v>35950000</v>
      </c>
      <c r="AE7" s="18">
        <f t="shared" si="1"/>
        <v>37416000</v>
      </c>
      <c r="AF7" s="18"/>
      <c r="AG7" s="18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6" t="s">
        <v>336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4" t="str">
        <f t="shared" ref="A11:A15" si="2">A3</f>
        <v>Retailer 1</v>
      </c>
      <c r="B11" s="18">
        <v>0.0</v>
      </c>
      <c r="C11" s="18">
        <f>B3</f>
        <v>141000</v>
      </c>
      <c r="D11" s="7">
        <v>0.0</v>
      </c>
      <c r="E11" s="18">
        <f>C3</f>
        <v>282000</v>
      </c>
      <c r="F11" s="18">
        <v>0.0</v>
      </c>
      <c r="G11" s="18">
        <f>D3</f>
        <v>423000</v>
      </c>
      <c r="H11" s="7">
        <v>0.0</v>
      </c>
      <c r="I11" s="18">
        <f>E3</f>
        <v>564000</v>
      </c>
      <c r="J11" s="18">
        <v>0.0</v>
      </c>
      <c r="K11" s="18">
        <f>F3</f>
        <v>705000</v>
      </c>
      <c r="L11" s="7">
        <v>0.0</v>
      </c>
      <c r="M11" s="18">
        <f>G3</f>
        <v>1144800</v>
      </c>
      <c r="N11" s="18">
        <v>0.0</v>
      </c>
      <c r="O11" s="18">
        <f>H3</f>
        <v>1285800</v>
      </c>
      <c r="P11" s="7">
        <v>0.0</v>
      </c>
      <c r="Q11" s="18">
        <f>I3</f>
        <v>2244000</v>
      </c>
      <c r="R11" s="18">
        <v>0.0</v>
      </c>
      <c r="S11" s="18">
        <f>J3</f>
        <v>2385000</v>
      </c>
      <c r="T11" s="7">
        <v>0.0</v>
      </c>
      <c r="U11" s="18">
        <f>K3</f>
        <v>2824800</v>
      </c>
      <c r="V11" s="18">
        <v>0.0</v>
      </c>
      <c r="W11" s="18">
        <f>L3</f>
        <v>2965800</v>
      </c>
      <c r="X11" s="7">
        <v>0.0</v>
      </c>
      <c r="Y11" s="18">
        <f>M3</f>
        <v>3924000</v>
      </c>
      <c r="Z11" s="18">
        <v>0.0</v>
      </c>
      <c r="AA11" s="18">
        <f>N3</f>
        <v>4065000</v>
      </c>
      <c r="AB11" s="7">
        <v>0.0</v>
      </c>
      <c r="AC11" s="18">
        <f>O3</f>
        <v>4504800</v>
      </c>
      <c r="AD11" s="18">
        <v>0.0</v>
      </c>
      <c r="AE11" s="18">
        <f>P3</f>
        <v>4645800</v>
      </c>
      <c r="AF11" s="7"/>
      <c r="AG11" s="18"/>
    </row>
    <row r="12">
      <c r="A12" s="4" t="str">
        <f t="shared" si="2"/>
        <v>Wholesailer 1</v>
      </c>
      <c r="B12" s="11">
        <v>0.0</v>
      </c>
      <c r="C12" s="11">
        <v>0.0</v>
      </c>
      <c r="D12" s="4">
        <f>B4</f>
        <v>141000</v>
      </c>
      <c r="E12" s="11">
        <v>0.0</v>
      </c>
      <c r="F12" s="11">
        <v>0.0</v>
      </c>
      <c r="G12" s="4">
        <f>C4</f>
        <v>282000</v>
      </c>
      <c r="H12" s="11">
        <v>0.0</v>
      </c>
      <c r="I12" s="11">
        <v>0.0</v>
      </c>
      <c r="J12" s="4">
        <f>D4</f>
        <v>423000</v>
      </c>
      <c r="K12" s="11">
        <v>0.0</v>
      </c>
      <c r="L12" s="11">
        <v>0.0</v>
      </c>
      <c r="M12" s="4">
        <f>E4</f>
        <v>564000</v>
      </c>
      <c r="N12" s="11">
        <v>0.0</v>
      </c>
      <c r="O12" s="11">
        <v>0.0</v>
      </c>
      <c r="P12" s="4">
        <f>K11</f>
        <v>705000</v>
      </c>
      <c r="Q12" s="11">
        <v>0.0</v>
      </c>
      <c r="R12" s="11">
        <v>0.0</v>
      </c>
      <c r="S12" s="4">
        <f>M11</f>
        <v>1144800</v>
      </c>
      <c r="T12" s="11">
        <v>0.0</v>
      </c>
      <c r="U12" s="11">
        <v>0.0</v>
      </c>
      <c r="V12" s="4">
        <f>O11</f>
        <v>1285800</v>
      </c>
      <c r="W12" s="11">
        <v>0.0</v>
      </c>
      <c r="X12" s="11">
        <v>0.0</v>
      </c>
      <c r="Y12" s="4">
        <f>Q11</f>
        <v>2244000</v>
      </c>
      <c r="Z12" s="11">
        <v>0.0</v>
      </c>
      <c r="AA12" s="11">
        <v>0.0</v>
      </c>
      <c r="AB12" s="4">
        <f>S11</f>
        <v>2385000</v>
      </c>
      <c r="AC12" s="11">
        <v>0.0</v>
      </c>
      <c r="AD12" s="11">
        <v>0.0</v>
      </c>
      <c r="AE12" s="4">
        <f>U11</f>
        <v>2824800</v>
      </c>
      <c r="AF12" s="4"/>
      <c r="AG12" s="4"/>
    </row>
    <row r="13">
      <c r="A13" s="4" t="str">
        <f t="shared" si="2"/>
        <v>Big Customer 1</v>
      </c>
      <c r="B13" s="4">
        <f t="shared" ref="B13:AE13" si="3">B5</f>
        <v>188000</v>
      </c>
      <c r="C13" s="4">
        <f t="shared" si="3"/>
        <v>376000</v>
      </c>
      <c r="D13" s="4">
        <f t="shared" si="3"/>
        <v>564000</v>
      </c>
      <c r="E13" s="4">
        <f t="shared" si="3"/>
        <v>752000</v>
      </c>
      <c r="F13" s="4">
        <f t="shared" si="3"/>
        <v>940000</v>
      </c>
      <c r="G13" s="4">
        <f t="shared" si="3"/>
        <v>1526400</v>
      </c>
      <c r="H13" s="4">
        <f t="shared" si="3"/>
        <v>1714400</v>
      </c>
      <c r="I13" s="4">
        <f t="shared" si="3"/>
        <v>2992000</v>
      </c>
      <c r="J13" s="4">
        <f t="shared" si="3"/>
        <v>3180000</v>
      </c>
      <c r="K13" s="4">
        <f t="shared" si="3"/>
        <v>3766400</v>
      </c>
      <c r="L13" s="4">
        <f t="shared" si="3"/>
        <v>3954400</v>
      </c>
      <c r="M13" s="4">
        <f t="shared" si="3"/>
        <v>5232000</v>
      </c>
      <c r="N13" s="4">
        <f t="shared" si="3"/>
        <v>5420000</v>
      </c>
      <c r="O13" s="4">
        <f t="shared" si="3"/>
        <v>6006400</v>
      </c>
      <c r="P13" s="4">
        <f t="shared" si="3"/>
        <v>6194400</v>
      </c>
      <c r="Q13" s="4">
        <f t="shared" si="3"/>
        <v>7472000</v>
      </c>
      <c r="R13" s="4">
        <f t="shared" si="3"/>
        <v>7660000</v>
      </c>
      <c r="S13" s="4">
        <f t="shared" si="3"/>
        <v>8246400</v>
      </c>
      <c r="T13" s="4">
        <f t="shared" si="3"/>
        <v>8434400</v>
      </c>
      <c r="U13" s="4">
        <f t="shared" si="3"/>
        <v>9712000</v>
      </c>
      <c r="V13" s="4">
        <f t="shared" si="3"/>
        <v>9900000</v>
      </c>
      <c r="W13" s="4">
        <f t="shared" si="3"/>
        <v>10486400</v>
      </c>
      <c r="X13" s="4">
        <f t="shared" si="3"/>
        <v>10674400</v>
      </c>
      <c r="Y13" s="4">
        <f t="shared" si="3"/>
        <v>11952000</v>
      </c>
      <c r="Z13" s="4">
        <f t="shared" si="3"/>
        <v>12140000</v>
      </c>
      <c r="AA13" s="4">
        <f t="shared" si="3"/>
        <v>12726400</v>
      </c>
      <c r="AB13" s="4">
        <f t="shared" si="3"/>
        <v>12914400</v>
      </c>
      <c r="AC13" s="4">
        <f t="shared" si="3"/>
        <v>14192000</v>
      </c>
      <c r="AD13" s="4">
        <f t="shared" si="3"/>
        <v>14380000</v>
      </c>
      <c r="AE13" s="4">
        <f t="shared" si="3"/>
        <v>14966400</v>
      </c>
      <c r="AF13" s="4"/>
      <c r="AG13" s="4"/>
    </row>
    <row r="14">
      <c r="A14" s="4" t="str">
        <f t="shared" si="2"/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4" t="str">
        <f t="shared" si="2"/>
        <v>Total</v>
      </c>
      <c r="B15" s="18">
        <f t="shared" ref="B15:AE15" si="4">SUM(B11:B14)</f>
        <v>188000</v>
      </c>
      <c r="C15" s="18">
        <f t="shared" si="4"/>
        <v>517000</v>
      </c>
      <c r="D15" s="18">
        <f t="shared" si="4"/>
        <v>705000</v>
      </c>
      <c r="E15" s="18">
        <f t="shared" si="4"/>
        <v>1034000</v>
      </c>
      <c r="F15" s="18">
        <f t="shared" si="4"/>
        <v>940000</v>
      </c>
      <c r="G15" s="18">
        <f t="shared" si="4"/>
        <v>2231400</v>
      </c>
      <c r="H15" s="18">
        <f t="shared" si="4"/>
        <v>1714400</v>
      </c>
      <c r="I15" s="18">
        <f t="shared" si="4"/>
        <v>3556000</v>
      </c>
      <c r="J15" s="18">
        <f t="shared" si="4"/>
        <v>3603000</v>
      </c>
      <c r="K15" s="18">
        <f t="shared" si="4"/>
        <v>4471400</v>
      </c>
      <c r="L15" s="18">
        <f t="shared" si="4"/>
        <v>3954400</v>
      </c>
      <c r="M15" s="18">
        <f t="shared" si="4"/>
        <v>6940800</v>
      </c>
      <c r="N15" s="18">
        <f t="shared" si="4"/>
        <v>5420000</v>
      </c>
      <c r="O15" s="18">
        <f t="shared" si="4"/>
        <v>7292200</v>
      </c>
      <c r="P15" s="18">
        <f t="shared" si="4"/>
        <v>6899400</v>
      </c>
      <c r="Q15" s="18">
        <f t="shared" si="4"/>
        <v>9716000</v>
      </c>
      <c r="R15" s="18">
        <f t="shared" si="4"/>
        <v>7660000</v>
      </c>
      <c r="S15" s="18">
        <f t="shared" si="4"/>
        <v>11776200</v>
      </c>
      <c r="T15" s="18">
        <f t="shared" si="4"/>
        <v>8434400</v>
      </c>
      <c r="U15" s="18">
        <f t="shared" si="4"/>
        <v>12536800</v>
      </c>
      <c r="V15" s="18">
        <f t="shared" si="4"/>
        <v>11185800</v>
      </c>
      <c r="W15" s="18">
        <f t="shared" si="4"/>
        <v>13452200</v>
      </c>
      <c r="X15" s="18">
        <f t="shared" si="4"/>
        <v>10674400</v>
      </c>
      <c r="Y15" s="18">
        <f t="shared" si="4"/>
        <v>18120000</v>
      </c>
      <c r="Z15" s="18">
        <f t="shared" si="4"/>
        <v>12140000</v>
      </c>
      <c r="AA15" s="18">
        <f t="shared" si="4"/>
        <v>16791400</v>
      </c>
      <c r="AB15" s="18">
        <f t="shared" si="4"/>
        <v>15299400</v>
      </c>
      <c r="AC15" s="18">
        <f t="shared" si="4"/>
        <v>18696800</v>
      </c>
      <c r="AD15" s="18">
        <f t="shared" si="4"/>
        <v>14380000</v>
      </c>
      <c r="AE15" s="18">
        <f t="shared" si="4"/>
        <v>22437000</v>
      </c>
      <c r="AF15" s="18"/>
      <c r="AG15" s="18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24" t="s">
        <v>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4" t="str">
        <f t="shared" ref="A18:A22" si="6">A11</f>
        <v>Retailer 1</v>
      </c>
      <c r="B18" s="18">
        <f t="shared" ref="B18:B20" si="7">B3-B11</f>
        <v>141000</v>
      </c>
      <c r="C18" s="18">
        <f t="shared" ref="C18:AE18" si="5">B18+C3-C11</f>
        <v>282000</v>
      </c>
      <c r="D18" s="18">
        <f t="shared" si="5"/>
        <v>705000</v>
      </c>
      <c r="E18" s="18">
        <f t="shared" si="5"/>
        <v>987000</v>
      </c>
      <c r="F18" s="18">
        <f t="shared" si="5"/>
        <v>1692000</v>
      </c>
      <c r="G18" s="18">
        <f t="shared" si="5"/>
        <v>2413800</v>
      </c>
      <c r="H18" s="18">
        <f t="shared" si="5"/>
        <v>3699600</v>
      </c>
      <c r="I18" s="18">
        <f t="shared" si="5"/>
        <v>5379600</v>
      </c>
      <c r="J18" s="18">
        <f t="shared" si="5"/>
        <v>7764600</v>
      </c>
      <c r="K18" s="18">
        <f t="shared" si="5"/>
        <v>9884400</v>
      </c>
      <c r="L18" s="18">
        <f t="shared" si="5"/>
        <v>12850200</v>
      </c>
      <c r="M18" s="18">
        <f t="shared" si="5"/>
        <v>15629400</v>
      </c>
      <c r="N18" s="18">
        <f t="shared" si="5"/>
        <v>19694400</v>
      </c>
      <c r="O18" s="18">
        <f t="shared" si="5"/>
        <v>22913400</v>
      </c>
      <c r="P18" s="18">
        <f t="shared" si="5"/>
        <v>27559200</v>
      </c>
      <c r="Q18" s="18">
        <f t="shared" si="5"/>
        <v>30919200</v>
      </c>
      <c r="R18" s="18">
        <f t="shared" si="5"/>
        <v>36664200</v>
      </c>
      <c r="S18" s="18">
        <f t="shared" si="5"/>
        <v>40464000</v>
      </c>
      <c r="T18" s="18">
        <f t="shared" si="5"/>
        <v>46789800</v>
      </c>
      <c r="U18" s="18">
        <f t="shared" si="5"/>
        <v>51249000</v>
      </c>
      <c r="V18" s="18">
        <f t="shared" si="5"/>
        <v>58674000</v>
      </c>
      <c r="W18" s="18">
        <f t="shared" si="5"/>
        <v>63573000</v>
      </c>
      <c r="X18" s="18">
        <f t="shared" si="5"/>
        <v>71578800</v>
      </c>
      <c r="Y18" s="18">
        <f t="shared" si="5"/>
        <v>76618800</v>
      </c>
      <c r="Z18" s="18">
        <f t="shared" si="5"/>
        <v>85723800</v>
      </c>
      <c r="AA18" s="18">
        <f t="shared" si="5"/>
        <v>91203600</v>
      </c>
      <c r="AB18" s="18">
        <f t="shared" si="5"/>
        <v>100889400</v>
      </c>
      <c r="AC18" s="18">
        <f t="shared" si="5"/>
        <v>107028600</v>
      </c>
      <c r="AD18" s="18">
        <f t="shared" si="5"/>
        <v>117813600</v>
      </c>
      <c r="AE18" s="18">
        <f t="shared" si="5"/>
        <v>124392600</v>
      </c>
      <c r="AF18" s="18"/>
      <c r="AG18" s="18"/>
    </row>
    <row r="19">
      <c r="A19" s="4" t="str">
        <f t="shared" si="6"/>
        <v>Wholesailer 1</v>
      </c>
      <c r="B19" s="18">
        <f t="shared" si="7"/>
        <v>141000</v>
      </c>
      <c r="C19" s="18">
        <f t="shared" ref="C19:AE19" si="8">B19+C4-C12</f>
        <v>423000</v>
      </c>
      <c r="D19" s="18">
        <f t="shared" si="8"/>
        <v>705000</v>
      </c>
      <c r="E19" s="18">
        <f t="shared" si="8"/>
        <v>1269000</v>
      </c>
      <c r="F19" s="18">
        <f t="shared" si="8"/>
        <v>1974000</v>
      </c>
      <c r="G19" s="18">
        <f t="shared" si="8"/>
        <v>2836800</v>
      </c>
      <c r="H19" s="18">
        <f t="shared" si="8"/>
        <v>4122600</v>
      </c>
      <c r="I19" s="18">
        <f t="shared" si="8"/>
        <v>6366600</v>
      </c>
      <c r="J19" s="18">
        <f t="shared" si="8"/>
        <v>8328600</v>
      </c>
      <c r="K19" s="18">
        <f t="shared" si="8"/>
        <v>11153400</v>
      </c>
      <c r="L19" s="18">
        <f t="shared" si="8"/>
        <v>14119200</v>
      </c>
      <c r="M19" s="18">
        <f t="shared" si="8"/>
        <v>17479200</v>
      </c>
      <c r="N19" s="18">
        <f t="shared" si="8"/>
        <v>21544200</v>
      </c>
      <c r="O19" s="18">
        <f t="shared" si="8"/>
        <v>26049000</v>
      </c>
      <c r="P19" s="18">
        <f t="shared" si="8"/>
        <v>29989800</v>
      </c>
      <c r="Q19" s="18">
        <f t="shared" si="8"/>
        <v>35593800</v>
      </c>
      <c r="R19" s="18">
        <f t="shared" si="8"/>
        <v>41338800</v>
      </c>
      <c r="S19" s="18">
        <f t="shared" si="8"/>
        <v>46378800</v>
      </c>
      <c r="T19" s="18">
        <f t="shared" si="8"/>
        <v>52704600</v>
      </c>
      <c r="U19" s="18">
        <f t="shared" si="8"/>
        <v>59988600</v>
      </c>
      <c r="V19" s="18">
        <f t="shared" si="8"/>
        <v>66127800</v>
      </c>
      <c r="W19" s="18">
        <f t="shared" si="8"/>
        <v>73992600</v>
      </c>
      <c r="X19" s="18">
        <f t="shared" si="8"/>
        <v>81998400</v>
      </c>
      <c r="Y19" s="18">
        <f t="shared" si="8"/>
        <v>88718400</v>
      </c>
      <c r="Z19" s="18">
        <f t="shared" si="8"/>
        <v>97823400</v>
      </c>
      <c r="AA19" s="18">
        <f t="shared" si="8"/>
        <v>107368200</v>
      </c>
      <c r="AB19" s="18">
        <f t="shared" si="8"/>
        <v>114669000</v>
      </c>
      <c r="AC19" s="18">
        <f t="shared" si="8"/>
        <v>125313000</v>
      </c>
      <c r="AD19" s="18">
        <f t="shared" si="8"/>
        <v>136098000</v>
      </c>
      <c r="AE19" s="18">
        <f t="shared" si="8"/>
        <v>144498000</v>
      </c>
      <c r="AF19" s="4"/>
      <c r="AG19" s="4"/>
    </row>
    <row r="20">
      <c r="A20" s="4" t="str">
        <f t="shared" si="6"/>
        <v>Big Customer 1</v>
      </c>
      <c r="B20" s="18">
        <f t="shared" si="7"/>
        <v>0</v>
      </c>
      <c r="C20" s="18">
        <f t="shared" ref="C20:AE20" si="9">B20+C5-C13</f>
        <v>0</v>
      </c>
      <c r="D20" s="18">
        <f t="shared" si="9"/>
        <v>0</v>
      </c>
      <c r="E20" s="18">
        <f t="shared" si="9"/>
        <v>0</v>
      </c>
      <c r="F20" s="18">
        <f t="shared" si="9"/>
        <v>0</v>
      </c>
      <c r="G20" s="18">
        <f t="shared" si="9"/>
        <v>0</v>
      </c>
      <c r="H20" s="18">
        <f t="shared" si="9"/>
        <v>0</v>
      </c>
      <c r="I20" s="18">
        <f t="shared" si="9"/>
        <v>0</v>
      </c>
      <c r="J20" s="18">
        <f t="shared" si="9"/>
        <v>0</v>
      </c>
      <c r="K20" s="18">
        <f t="shared" si="9"/>
        <v>0</v>
      </c>
      <c r="L20" s="18">
        <f t="shared" si="9"/>
        <v>0</v>
      </c>
      <c r="M20" s="18">
        <f t="shared" si="9"/>
        <v>0</v>
      </c>
      <c r="N20" s="18">
        <f t="shared" si="9"/>
        <v>0</v>
      </c>
      <c r="O20" s="18">
        <f t="shared" si="9"/>
        <v>0</v>
      </c>
      <c r="P20" s="18">
        <f t="shared" si="9"/>
        <v>0</v>
      </c>
      <c r="Q20" s="18">
        <f t="shared" si="9"/>
        <v>0</v>
      </c>
      <c r="R20" s="18">
        <f t="shared" si="9"/>
        <v>0</v>
      </c>
      <c r="S20" s="18">
        <f t="shared" si="9"/>
        <v>0</v>
      </c>
      <c r="T20" s="18">
        <f t="shared" si="9"/>
        <v>0</v>
      </c>
      <c r="U20" s="18">
        <f t="shared" si="9"/>
        <v>0</v>
      </c>
      <c r="V20" s="18">
        <f t="shared" si="9"/>
        <v>0</v>
      </c>
      <c r="W20" s="18">
        <f t="shared" si="9"/>
        <v>0</v>
      </c>
      <c r="X20" s="18">
        <f t="shared" si="9"/>
        <v>0</v>
      </c>
      <c r="Y20" s="18">
        <f t="shared" si="9"/>
        <v>0</v>
      </c>
      <c r="Z20" s="18">
        <f t="shared" si="9"/>
        <v>0</v>
      </c>
      <c r="AA20" s="18">
        <f t="shared" si="9"/>
        <v>0</v>
      </c>
      <c r="AB20" s="18">
        <f t="shared" si="9"/>
        <v>0</v>
      </c>
      <c r="AC20" s="18">
        <f t="shared" si="9"/>
        <v>0</v>
      </c>
      <c r="AD20" s="18">
        <f t="shared" si="9"/>
        <v>0</v>
      </c>
      <c r="AE20" s="18">
        <f t="shared" si="9"/>
        <v>0</v>
      </c>
      <c r="AF20" s="4"/>
      <c r="AG20" s="4"/>
    </row>
    <row r="21">
      <c r="A21" s="4" t="str">
        <f t="shared" si="6"/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4" t="str">
        <f t="shared" si="6"/>
        <v>Total</v>
      </c>
      <c r="B22" s="18">
        <f t="shared" ref="B22:AE22" si="10">sum(B18:B20)</f>
        <v>282000</v>
      </c>
      <c r="C22" s="18">
        <f t="shared" si="10"/>
        <v>705000</v>
      </c>
      <c r="D22" s="18">
        <f t="shared" si="10"/>
        <v>1410000</v>
      </c>
      <c r="E22" s="18">
        <f t="shared" si="10"/>
        <v>2256000</v>
      </c>
      <c r="F22" s="18">
        <f t="shared" si="10"/>
        <v>3666000</v>
      </c>
      <c r="G22" s="18">
        <f t="shared" si="10"/>
        <v>5250600</v>
      </c>
      <c r="H22" s="18">
        <f t="shared" si="10"/>
        <v>7822200</v>
      </c>
      <c r="I22" s="18">
        <f t="shared" si="10"/>
        <v>11746200</v>
      </c>
      <c r="J22" s="18">
        <f t="shared" si="10"/>
        <v>16093200</v>
      </c>
      <c r="K22" s="18">
        <f t="shared" si="10"/>
        <v>21037800</v>
      </c>
      <c r="L22" s="18">
        <f t="shared" si="10"/>
        <v>26969400</v>
      </c>
      <c r="M22" s="18">
        <f t="shared" si="10"/>
        <v>33108600</v>
      </c>
      <c r="N22" s="18">
        <f t="shared" si="10"/>
        <v>41238600</v>
      </c>
      <c r="O22" s="18">
        <f t="shared" si="10"/>
        <v>48962400</v>
      </c>
      <c r="P22" s="18">
        <f t="shared" si="10"/>
        <v>57549000</v>
      </c>
      <c r="Q22" s="18">
        <f t="shared" si="10"/>
        <v>66513000</v>
      </c>
      <c r="R22" s="18">
        <f t="shared" si="10"/>
        <v>78003000</v>
      </c>
      <c r="S22" s="18">
        <f t="shared" si="10"/>
        <v>86842800</v>
      </c>
      <c r="T22" s="18">
        <f t="shared" si="10"/>
        <v>99494400</v>
      </c>
      <c r="U22" s="18">
        <f t="shared" si="10"/>
        <v>111237600</v>
      </c>
      <c r="V22" s="18">
        <f t="shared" si="10"/>
        <v>124801800</v>
      </c>
      <c r="W22" s="18">
        <f t="shared" si="10"/>
        <v>137565600</v>
      </c>
      <c r="X22" s="18">
        <f t="shared" si="10"/>
        <v>153577200</v>
      </c>
      <c r="Y22" s="18">
        <f t="shared" si="10"/>
        <v>165337200</v>
      </c>
      <c r="Z22" s="18">
        <f t="shared" si="10"/>
        <v>183547200</v>
      </c>
      <c r="AA22" s="18">
        <f t="shared" si="10"/>
        <v>198571800</v>
      </c>
      <c r="AB22" s="18">
        <f t="shared" si="10"/>
        <v>215558400</v>
      </c>
      <c r="AC22" s="18">
        <f t="shared" si="10"/>
        <v>232341600</v>
      </c>
      <c r="AD22" s="18">
        <f t="shared" si="10"/>
        <v>253911600</v>
      </c>
      <c r="AE22" s="18">
        <f t="shared" si="10"/>
        <v>268890600</v>
      </c>
      <c r="AF22" s="18"/>
      <c r="AG22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29.13"/>
  </cols>
  <sheetData>
    <row r="1">
      <c r="A1" s="6" t="s">
        <v>23</v>
      </c>
      <c r="B1" s="6" t="s">
        <v>24</v>
      </c>
      <c r="C1" s="6" t="s">
        <v>25</v>
      </c>
      <c r="D1" s="4"/>
    </row>
    <row r="2">
      <c r="A2" s="11" t="s">
        <v>26</v>
      </c>
      <c r="B2" s="7">
        <v>1200.0</v>
      </c>
      <c r="C2" s="22">
        <v>0.4</v>
      </c>
      <c r="D2" s="4" t="s">
        <v>27</v>
      </c>
    </row>
    <row r="3">
      <c r="A3" s="11" t="s">
        <v>28</v>
      </c>
      <c r="B3" s="7">
        <v>1000.0</v>
      </c>
      <c r="C3" s="23">
        <v>0.45</v>
      </c>
      <c r="D3" s="4" t="s">
        <v>27</v>
      </c>
    </row>
    <row r="4">
      <c r="A4" s="11" t="s">
        <v>29</v>
      </c>
      <c r="B4" s="11">
        <v>1700.0</v>
      </c>
      <c r="C4" s="23">
        <v>0.5</v>
      </c>
      <c r="D4" s="4" t="s">
        <v>27</v>
      </c>
    </row>
    <row r="5">
      <c r="A5" s="4"/>
      <c r="B5" s="4"/>
      <c r="C5" s="4"/>
      <c r="D5" s="4"/>
    </row>
    <row r="6">
      <c r="A6" s="4"/>
      <c r="B6" s="4"/>
      <c r="C6" s="4"/>
      <c r="D6" s="4"/>
    </row>
    <row r="7">
      <c r="A7" s="24" t="s">
        <v>30</v>
      </c>
      <c r="B7" s="4"/>
      <c r="C7" s="4"/>
      <c r="D7" s="4"/>
    </row>
    <row r="8">
      <c r="A8" s="4"/>
      <c r="B8" s="6" t="s">
        <v>31</v>
      </c>
      <c r="C8" s="6" t="s">
        <v>32</v>
      </c>
      <c r="D8" s="6" t="s">
        <v>33</v>
      </c>
    </row>
    <row r="9">
      <c r="A9" s="4"/>
      <c r="B9" s="7">
        <v>200.0</v>
      </c>
      <c r="C9" s="7">
        <v>300.0</v>
      </c>
      <c r="D9" s="25">
        <v>400.0</v>
      </c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24" t="s">
        <v>34</v>
      </c>
      <c r="B12" s="4"/>
      <c r="C12" s="4"/>
      <c r="D12" s="4"/>
    </row>
    <row r="13">
      <c r="A13" s="4" t="s">
        <v>23</v>
      </c>
      <c r="B13" s="6" t="str">
        <f t="shared" ref="B13:D13" si="1">B8</f>
        <v>Small Store</v>
      </c>
      <c r="C13" s="6" t="str">
        <f t="shared" si="1"/>
        <v>Medium Store</v>
      </c>
      <c r="D13" s="6" t="str">
        <f t="shared" si="1"/>
        <v>Large Store</v>
      </c>
    </row>
    <row r="14">
      <c r="A14" s="4" t="str">
        <f t="shared" ref="A14:A16" si="2">A2</f>
        <v>Purses</v>
      </c>
      <c r="B14" s="18">
        <v>1.0</v>
      </c>
      <c r="C14" s="7">
        <v>1.3</v>
      </c>
      <c r="D14" s="25">
        <v>1.6</v>
      </c>
    </row>
    <row r="15">
      <c r="A15" s="4" t="str">
        <f t="shared" si="2"/>
        <v>Mini Bags</v>
      </c>
      <c r="B15" s="7">
        <v>0.3</v>
      </c>
      <c r="C15" s="7">
        <v>0.4</v>
      </c>
      <c r="D15" s="7">
        <v>0.7</v>
      </c>
    </row>
    <row r="16">
      <c r="A16" s="4" t="str">
        <f t="shared" si="2"/>
        <v>Duffel Bags</v>
      </c>
      <c r="B16" s="11">
        <v>0.5</v>
      </c>
      <c r="C16" s="11">
        <v>0.8</v>
      </c>
      <c r="D16" s="11">
        <v>1.0</v>
      </c>
    </row>
    <row r="17">
      <c r="A17" s="4"/>
      <c r="B17" s="4"/>
      <c r="C17" s="4"/>
      <c r="D17" s="4"/>
    </row>
    <row r="18">
      <c r="A18" s="6" t="s">
        <v>35</v>
      </c>
      <c r="B18" s="6" t="str">
        <f>B13</f>
        <v>Small Store</v>
      </c>
      <c r="C18" s="6" t="str">
        <f>C8</f>
        <v>Medium Store</v>
      </c>
      <c r="D18" s="6" t="str">
        <f>D13</f>
        <v>Large Store</v>
      </c>
    </row>
    <row r="19">
      <c r="A19" s="4"/>
      <c r="B19" s="7">
        <v>50.0</v>
      </c>
      <c r="C19" s="18">
        <f t="shared" ref="C19:D19" si="3">B19</f>
        <v>50</v>
      </c>
      <c r="D19" s="26">
        <f t="shared" si="3"/>
        <v>50</v>
      </c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6" t="s">
        <v>36</v>
      </c>
      <c r="B23" s="4"/>
      <c r="C23" s="4"/>
      <c r="D23" s="4"/>
    </row>
    <row r="24">
      <c r="A24" s="6" t="s">
        <v>37</v>
      </c>
      <c r="B24" s="6" t="str">
        <f t="shared" ref="B24:D24" si="4">B18</f>
        <v>Small Store</v>
      </c>
      <c r="C24" s="6" t="str">
        <f t="shared" si="4"/>
        <v>Medium Store</v>
      </c>
      <c r="D24" s="6" t="str">
        <f t="shared" si="4"/>
        <v>Large Store</v>
      </c>
    </row>
    <row r="25">
      <c r="A25" s="4" t="s">
        <v>38</v>
      </c>
      <c r="B25" s="18">
        <v>1.0</v>
      </c>
      <c r="C25" s="18">
        <v>2.0</v>
      </c>
      <c r="D25" s="25">
        <v>4.0</v>
      </c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6" t="s">
        <v>39</v>
      </c>
      <c r="B29" s="6" t="str">
        <f t="shared" ref="B29:D29" si="5">B24</f>
        <v>Small Store</v>
      </c>
      <c r="C29" s="6" t="str">
        <f t="shared" si="5"/>
        <v>Medium Store</v>
      </c>
      <c r="D29" s="6" t="str">
        <f t="shared" si="5"/>
        <v>Large Store</v>
      </c>
    </row>
    <row r="30">
      <c r="A30" s="4" t="str">
        <f>A25</f>
        <v>Sales Person</v>
      </c>
      <c r="B30" s="7">
        <v>19000.0</v>
      </c>
      <c r="C30" s="18">
        <f t="shared" ref="C30:D30" si="6">B30</f>
        <v>19000</v>
      </c>
      <c r="D30" s="18">
        <f t="shared" si="6"/>
        <v>19000</v>
      </c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6" t="str">
        <f>A23</f>
        <v>Other Costs</v>
      </c>
      <c r="B33" s="6" t="str">
        <f t="shared" ref="B33:D33" si="7">B29</f>
        <v>Small Store</v>
      </c>
      <c r="C33" s="6" t="str">
        <f t="shared" si="7"/>
        <v>Medium Store</v>
      </c>
      <c r="D33" s="6" t="str">
        <f t="shared" si="7"/>
        <v>Large Store</v>
      </c>
    </row>
    <row r="34">
      <c r="A34" s="6" t="s">
        <v>40</v>
      </c>
      <c r="B34" s="7">
        <v>22500.0</v>
      </c>
      <c r="C34" s="7">
        <v>30000.0</v>
      </c>
      <c r="D34" s="25">
        <v>50000.0</v>
      </c>
    </row>
    <row r="35">
      <c r="A35" s="6" t="s">
        <v>41</v>
      </c>
      <c r="B35" s="7">
        <v>7000.0</v>
      </c>
      <c r="C35" s="7">
        <v>10000.0</v>
      </c>
      <c r="D35" s="25">
        <v>15000.0</v>
      </c>
    </row>
    <row r="36">
      <c r="A36" s="4"/>
      <c r="B36" s="4"/>
      <c r="C36" s="4"/>
      <c r="D36" s="4"/>
    </row>
    <row r="37">
      <c r="A37" s="6" t="s">
        <v>42</v>
      </c>
      <c r="B37" s="6" t="str">
        <f t="shared" ref="B37:D37" si="8">B33</f>
        <v>Small Store</v>
      </c>
      <c r="C37" s="6" t="str">
        <f t="shared" si="8"/>
        <v>Medium Store</v>
      </c>
      <c r="D37" s="6" t="str">
        <f t="shared" si="8"/>
        <v>Large Store</v>
      </c>
    </row>
    <row r="38">
      <c r="A38" s="6" t="s">
        <v>43</v>
      </c>
      <c r="B38" s="18">
        <v>0.0</v>
      </c>
      <c r="C38" s="18">
        <v>0.0</v>
      </c>
      <c r="D38" s="18">
        <v>0.0</v>
      </c>
    </row>
    <row r="39">
      <c r="A39" s="6" t="s">
        <v>44</v>
      </c>
      <c r="B39" s="18">
        <v>1.0</v>
      </c>
      <c r="C39" s="18">
        <v>1.0</v>
      </c>
      <c r="D39" s="18">
        <v>1.0</v>
      </c>
    </row>
    <row r="40">
      <c r="A40" s="4"/>
      <c r="B40" s="4" t="s">
        <v>45</v>
      </c>
      <c r="C40" s="4" t="s">
        <v>46</v>
      </c>
      <c r="D40" s="27" t="s">
        <v>47</v>
      </c>
    </row>
    <row r="41">
      <c r="A41" s="4"/>
      <c r="B41" s="4"/>
      <c r="C41" s="4"/>
      <c r="D41" s="4"/>
    </row>
    <row r="42">
      <c r="A42" s="6" t="s">
        <v>48</v>
      </c>
      <c r="B42" s="4" t="s">
        <v>49</v>
      </c>
      <c r="C42" s="4"/>
      <c r="D42" s="4"/>
    </row>
    <row r="43">
      <c r="A43" s="4" t="str">
        <f t="shared" ref="A43:A45" si="9">A14</f>
        <v>Purses</v>
      </c>
      <c r="B43" s="7">
        <v>2.0</v>
      </c>
      <c r="C43" s="4"/>
      <c r="D43" s="4"/>
    </row>
    <row r="44">
      <c r="A44" s="4" t="str">
        <f t="shared" si="9"/>
        <v>Mini Bags</v>
      </c>
      <c r="B44" s="7">
        <v>3.0</v>
      </c>
      <c r="C44" s="4"/>
      <c r="D44" s="4"/>
    </row>
    <row r="45">
      <c r="A45" s="4" t="str">
        <f t="shared" si="9"/>
        <v>Duffel Bags</v>
      </c>
      <c r="B45" s="11">
        <v>0.0</v>
      </c>
      <c r="C45" s="4"/>
      <c r="D45" s="4"/>
    </row>
    <row r="46">
      <c r="A46" s="4"/>
      <c r="B46" s="4"/>
      <c r="C46" s="4"/>
      <c r="D46" s="4"/>
    </row>
    <row r="47">
      <c r="A47" s="6" t="s">
        <v>50</v>
      </c>
      <c r="B47" s="4"/>
      <c r="C47" s="4"/>
      <c r="D47" s="4"/>
    </row>
    <row r="48">
      <c r="A48" s="11" t="s">
        <v>51</v>
      </c>
      <c r="B48" s="7">
        <v>1.0</v>
      </c>
      <c r="C48" s="4" t="s">
        <v>52</v>
      </c>
      <c r="D48" s="28">
        <v>0.3</v>
      </c>
    </row>
    <row r="49">
      <c r="A49" s="29" t="s">
        <v>53</v>
      </c>
      <c r="B49" s="29">
        <v>2.0</v>
      </c>
      <c r="D49" s="28">
        <v>0.3</v>
      </c>
    </row>
    <row r="50">
      <c r="A50" s="29" t="s">
        <v>54</v>
      </c>
      <c r="B50" s="29">
        <v>0.0</v>
      </c>
      <c r="D50" s="28">
        <v>0.4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A1" s="35"/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76</v>
      </c>
      <c r="X1" s="36" t="s">
        <v>77</v>
      </c>
      <c r="Y1" s="36" t="s">
        <v>78</v>
      </c>
      <c r="Z1" s="36" t="s">
        <v>79</v>
      </c>
      <c r="AA1" s="36" t="s">
        <v>80</v>
      </c>
      <c r="AB1" s="36" t="s">
        <v>81</v>
      </c>
      <c r="AC1" s="36" t="s">
        <v>82</v>
      </c>
      <c r="AD1" s="36" t="s">
        <v>83</v>
      </c>
      <c r="AE1" s="36" t="s">
        <v>84</v>
      </c>
    </row>
    <row r="2">
      <c r="A2" s="6" t="s">
        <v>338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6" t="s">
        <v>339</v>
      </c>
      <c r="B3" s="18">
        <f>'Consolidated Collection'!B15</f>
        <v>188000</v>
      </c>
      <c r="C3" s="18">
        <f>'Consolidated Collection'!C15</f>
        <v>517000</v>
      </c>
      <c r="D3" s="18">
        <f>'Consolidated Collection'!D15</f>
        <v>705000</v>
      </c>
      <c r="E3" s="18">
        <f>'Consolidated Collection'!E15</f>
        <v>1034000</v>
      </c>
      <c r="F3" s="18">
        <f>'Consolidated Collection'!F15</f>
        <v>940000</v>
      </c>
      <c r="G3" s="18">
        <f>'Consolidated Collection'!G15</f>
        <v>2231400</v>
      </c>
      <c r="H3" s="18">
        <f>'Consolidated Collection'!H15</f>
        <v>1714400</v>
      </c>
      <c r="I3" s="18">
        <f>'Consolidated Collection'!I15</f>
        <v>3556000</v>
      </c>
      <c r="J3" s="18">
        <f>'Consolidated Collection'!J15</f>
        <v>3603000</v>
      </c>
      <c r="K3" s="18">
        <f>'Consolidated Collection'!K15</f>
        <v>4471400</v>
      </c>
      <c r="L3" s="18">
        <f>'Consolidated Collection'!L15</f>
        <v>3954400</v>
      </c>
      <c r="M3" s="18">
        <f>'Consolidated Collection'!M15</f>
        <v>6940800</v>
      </c>
      <c r="N3" s="18">
        <f>'Consolidated Collection'!N15</f>
        <v>5420000</v>
      </c>
      <c r="O3" s="18">
        <f>'Consolidated Collection'!O15</f>
        <v>7292200</v>
      </c>
      <c r="P3" s="18">
        <f>'Consolidated Collection'!P15</f>
        <v>6899400</v>
      </c>
      <c r="Q3" s="18">
        <f>'Consolidated Collection'!Q15</f>
        <v>9716000</v>
      </c>
      <c r="R3" s="18">
        <f>'Consolidated Collection'!R15</f>
        <v>7660000</v>
      </c>
      <c r="S3" s="18">
        <f>'Consolidated Collection'!S15</f>
        <v>11776200</v>
      </c>
      <c r="T3" s="18">
        <f>'Consolidated Collection'!T15</f>
        <v>8434400</v>
      </c>
      <c r="U3" s="18">
        <f>'Consolidated Collection'!U15</f>
        <v>12536800</v>
      </c>
      <c r="V3" s="18">
        <f>'Consolidated Collection'!V15</f>
        <v>11185800</v>
      </c>
      <c r="W3" s="18">
        <f>'Consolidated Collection'!W15</f>
        <v>13452200</v>
      </c>
      <c r="X3" s="18">
        <f>'Consolidated Collection'!X15</f>
        <v>10674400</v>
      </c>
      <c r="Y3" s="18">
        <f>'Consolidated Collection'!Y15</f>
        <v>18120000</v>
      </c>
      <c r="Z3" s="18">
        <f>'Consolidated Collection'!Z15</f>
        <v>12140000</v>
      </c>
      <c r="AA3" s="18">
        <f>'Consolidated Collection'!AA15</f>
        <v>16791400</v>
      </c>
      <c r="AB3" s="18">
        <f>'Consolidated Collection'!AB15</f>
        <v>15299400</v>
      </c>
      <c r="AC3" s="18">
        <f>'Consolidated Collection'!AC15</f>
        <v>18696800</v>
      </c>
      <c r="AD3" s="18">
        <f>'Consolidated Collection'!AD15</f>
        <v>14380000</v>
      </c>
      <c r="AE3" s="18">
        <f>'Consolidated Collection'!AE15</f>
        <v>22437000</v>
      </c>
    </row>
    <row r="4">
      <c r="A4" s="6" t="s">
        <v>340</v>
      </c>
      <c r="B4" s="18">
        <f t="shared" ref="B4:AE4" si="1">sum(B3)</f>
        <v>188000</v>
      </c>
      <c r="C4" s="18">
        <f t="shared" si="1"/>
        <v>517000</v>
      </c>
      <c r="D4" s="18">
        <f t="shared" si="1"/>
        <v>705000</v>
      </c>
      <c r="E4" s="18">
        <f t="shared" si="1"/>
        <v>1034000</v>
      </c>
      <c r="F4" s="18">
        <f t="shared" si="1"/>
        <v>940000</v>
      </c>
      <c r="G4" s="18">
        <f t="shared" si="1"/>
        <v>2231400</v>
      </c>
      <c r="H4" s="18">
        <f t="shared" si="1"/>
        <v>1714400</v>
      </c>
      <c r="I4" s="18">
        <f t="shared" si="1"/>
        <v>3556000</v>
      </c>
      <c r="J4" s="18">
        <f t="shared" si="1"/>
        <v>3603000</v>
      </c>
      <c r="K4" s="18">
        <f t="shared" si="1"/>
        <v>4471400</v>
      </c>
      <c r="L4" s="18">
        <f t="shared" si="1"/>
        <v>3954400</v>
      </c>
      <c r="M4" s="18">
        <f t="shared" si="1"/>
        <v>6940800</v>
      </c>
      <c r="N4" s="18">
        <f t="shared" si="1"/>
        <v>5420000</v>
      </c>
      <c r="O4" s="18">
        <f t="shared" si="1"/>
        <v>7292200</v>
      </c>
      <c r="P4" s="18">
        <f t="shared" si="1"/>
        <v>6899400</v>
      </c>
      <c r="Q4" s="18">
        <f t="shared" si="1"/>
        <v>9716000</v>
      </c>
      <c r="R4" s="18">
        <f t="shared" si="1"/>
        <v>7660000</v>
      </c>
      <c r="S4" s="18">
        <f t="shared" si="1"/>
        <v>11776200</v>
      </c>
      <c r="T4" s="18">
        <f t="shared" si="1"/>
        <v>8434400</v>
      </c>
      <c r="U4" s="18">
        <f t="shared" si="1"/>
        <v>12536800</v>
      </c>
      <c r="V4" s="18">
        <f t="shared" si="1"/>
        <v>11185800</v>
      </c>
      <c r="W4" s="18">
        <f t="shared" si="1"/>
        <v>13452200</v>
      </c>
      <c r="X4" s="18">
        <f t="shared" si="1"/>
        <v>10674400</v>
      </c>
      <c r="Y4" s="18">
        <f t="shared" si="1"/>
        <v>18120000</v>
      </c>
      <c r="Z4" s="18">
        <f t="shared" si="1"/>
        <v>12140000</v>
      </c>
      <c r="AA4" s="18">
        <f t="shared" si="1"/>
        <v>16791400</v>
      </c>
      <c r="AB4" s="18">
        <f t="shared" si="1"/>
        <v>15299400</v>
      </c>
      <c r="AC4" s="18">
        <f t="shared" si="1"/>
        <v>18696800</v>
      </c>
      <c r="AD4" s="18">
        <f t="shared" si="1"/>
        <v>14380000</v>
      </c>
      <c r="AE4" s="18">
        <f t="shared" si="1"/>
        <v>22437000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6" t="s">
        <v>341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4" t="s">
        <v>342</v>
      </c>
      <c r="B7" s="18">
        <f>'Consolidated Purchases'!B13</f>
        <v>85000</v>
      </c>
      <c r="C7" s="18">
        <f>'Consolidated Purchases'!C13</f>
        <v>170000</v>
      </c>
      <c r="D7" s="18">
        <f>'Consolidated Purchases'!D13</f>
        <v>351000</v>
      </c>
      <c r="E7" s="18">
        <f>'Consolidated Purchases'!E13</f>
        <v>559000</v>
      </c>
      <c r="F7" s="18">
        <f>'Consolidated Purchases'!F13</f>
        <v>767000</v>
      </c>
      <c r="G7" s="18">
        <f>'Consolidated Purchases'!G13</f>
        <v>1179000</v>
      </c>
      <c r="H7" s="18">
        <f>'Consolidated Purchases'!H13</f>
        <v>1387000</v>
      </c>
      <c r="I7" s="18">
        <f>'Consolidated Purchases'!I13</f>
        <v>2326200</v>
      </c>
      <c r="J7" s="18">
        <f>'Consolidated Purchases'!J13</f>
        <v>2588200</v>
      </c>
      <c r="K7" s="18">
        <f>'Consolidated Purchases'!K13</f>
        <v>3494600</v>
      </c>
      <c r="L7" s="18">
        <f>'Consolidated Purchases'!L13</f>
        <v>3882600</v>
      </c>
      <c r="M7" s="18">
        <f>'Consolidated Purchases'!M13</f>
        <v>4821800</v>
      </c>
      <c r="N7" s="18">
        <f>'Consolidated Purchases'!N13</f>
        <v>5083800</v>
      </c>
      <c r="O7" s="18">
        <f>'Consolidated Purchases'!O13</f>
        <v>5990200</v>
      </c>
      <c r="P7" s="18">
        <f>'Consolidated Purchases'!P13</f>
        <v>6378200</v>
      </c>
      <c r="Q7" s="18">
        <f>'Consolidated Purchases'!Q13</f>
        <v>7317400</v>
      </c>
      <c r="R7" s="18">
        <f>'Consolidated Purchases'!R13</f>
        <v>7579400</v>
      </c>
      <c r="S7" s="18">
        <f>'Consolidated Purchases'!S13</f>
        <v>8485800</v>
      </c>
      <c r="T7" s="18">
        <f>'Consolidated Purchases'!T13</f>
        <v>8873800</v>
      </c>
      <c r="U7" s="18">
        <f>'Consolidated Purchases'!U13</f>
        <v>9813000</v>
      </c>
      <c r="V7" s="18">
        <f>'Consolidated Purchases'!V13</f>
        <v>10075000</v>
      </c>
      <c r="W7" s="18">
        <f>'Consolidated Purchases'!W13</f>
        <v>10981400</v>
      </c>
      <c r="X7" s="18">
        <f>'Consolidated Purchases'!X13</f>
        <v>11369400</v>
      </c>
      <c r="Y7" s="18">
        <f>'Consolidated Purchases'!Y13</f>
        <v>12308600</v>
      </c>
      <c r="Z7" s="18">
        <f>'Consolidated Purchases'!Z13</f>
        <v>12570600</v>
      </c>
      <c r="AA7" s="18">
        <f>'Consolidated Purchases'!AA13</f>
        <v>13477000</v>
      </c>
      <c r="AB7" s="18">
        <f>'Consolidated Purchases'!AB13</f>
        <v>13865000</v>
      </c>
      <c r="AC7" s="18">
        <f>'Consolidated Purchases'!AC13</f>
        <v>14804200</v>
      </c>
      <c r="AD7" s="18">
        <f>'Consolidated Purchases'!AD13</f>
        <v>15066200</v>
      </c>
      <c r="AE7" s="18">
        <f>'Consolidated Purchases'!AE13</f>
        <v>15972600</v>
      </c>
    </row>
    <row r="8">
      <c r="A8" s="4" t="s">
        <v>343</v>
      </c>
      <c r="B8" s="18">
        <f>'Consolidated Sales &amp; Cost'!B16+'Consolidated Sales &amp; Cost'!B17+'Consolidated Sales &amp; Cost'!B20+'Consolidated Sales &amp; Cost'!B18</f>
        <v>58500</v>
      </c>
      <c r="C8" s="18">
        <f>'Consolidated Sales &amp; Cost'!C16+'Consolidated Sales &amp; Cost'!C17+'Consolidated Sales &amp; Cost'!C20+'Consolidated Sales &amp; Cost'!C18</f>
        <v>117000</v>
      </c>
      <c r="D8" s="18">
        <f>'Consolidated Sales &amp; Cost'!D16+'Consolidated Sales &amp; Cost'!D17+'Consolidated Sales &amp; Cost'!D20+'Consolidated Sales &amp; Cost'!D18</f>
        <v>175500</v>
      </c>
      <c r="E8" s="18">
        <f>'Consolidated Sales &amp; Cost'!E16+'Consolidated Sales &amp; Cost'!E17+'Consolidated Sales &amp; Cost'!E20+'Consolidated Sales &amp; Cost'!E18</f>
        <v>234000</v>
      </c>
      <c r="F8" s="18">
        <f>'Consolidated Sales &amp; Cost'!F16+'Consolidated Sales &amp; Cost'!F17+'Consolidated Sales &amp; Cost'!F20+'Consolidated Sales &amp; Cost'!F18</f>
        <v>292500</v>
      </c>
      <c r="G8" s="18">
        <f>'Consolidated Sales &amp; Cost'!G16+'Consolidated Sales &amp; Cost'!G17+'Consolidated Sales &amp; Cost'!G20+'Consolidated Sales &amp; Cost'!G18</f>
        <v>444000</v>
      </c>
      <c r="H8" s="18">
        <f>'Consolidated Sales &amp; Cost'!H16+'Consolidated Sales &amp; Cost'!H17+'Consolidated Sales &amp; Cost'!H20+'Consolidated Sales &amp; Cost'!H18</f>
        <v>502500</v>
      </c>
      <c r="I8" s="18">
        <f>'Consolidated Sales &amp; Cost'!I16+'Consolidated Sales &amp; Cost'!I17+'Consolidated Sales &amp; Cost'!I20+'Consolidated Sales &amp; Cost'!I18</f>
        <v>815000</v>
      </c>
      <c r="J8" s="18">
        <f>'Consolidated Sales &amp; Cost'!J16+'Consolidated Sales &amp; Cost'!J17+'Consolidated Sales &amp; Cost'!J20+'Consolidated Sales &amp; Cost'!J18</f>
        <v>873500</v>
      </c>
      <c r="K8" s="18">
        <f>'Consolidated Sales &amp; Cost'!K16+'Consolidated Sales &amp; Cost'!K17+'Consolidated Sales &amp; Cost'!K20+'Consolidated Sales &amp; Cost'!K18</f>
        <v>1025000</v>
      </c>
      <c r="L8" s="18">
        <f>'Consolidated Sales &amp; Cost'!L16+'Consolidated Sales &amp; Cost'!L17+'Consolidated Sales &amp; Cost'!L20+'Consolidated Sales &amp; Cost'!L18</f>
        <v>1083500</v>
      </c>
      <c r="M8" s="18">
        <f>'Consolidated Sales &amp; Cost'!M16+'Consolidated Sales &amp; Cost'!M17+'Consolidated Sales &amp; Cost'!M20+'Consolidated Sales &amp; Cost'!M18</f>
        <v>1396000</v>
      </c>
      <c r="N8" s="18">
        <f>'Consolidated Sales &amp; Cost'!N16+'Consolidated Sales &amp; Cost'!N17+'Consolidated Sales &amp; Cost'!N20+'Consolidated Sales &amp; Cost'!N18</f>
        <v>1454500</v>
      </c>
      <c r="O8" s="18">
        <f>'Consolidated Sales &amp; Cost'!O16+'Consolidated Sales &amp; Cost'!O17+'Consolidated Sales &amp; Cost'!O20+'Consolidated Sales &amp; Cost'!O18</f>
        <v>1606000</v>
      </c>
      <c r="P8" s="18">
        <f>'Consolidated Sales &amp; Cost'!P16+'Consolidated Sales &amp; Cost'!P17+'Consolidated Sales &amp; Cost'!P20+'Consolidated Sales &amp; Cost'!P18</f>
        <v>1664500</v>
      </c>
      <c r="Q8" s="18">
        <f>'Consolidated Sales &amp; Cost'!Q16+'Consolidated Sales &amp; Cost'!Q17+'Consolidated Sales &amp; Cost'!Q20+'Consolidated Sales &amp; Cost'!Q18</f>
        <v>1977000</v>
      </c>
      <c r="R8" s="18">
        <f>'Consolidated Sales &amp; Cost'!R16+'Consolidated Sales &amp; Cost'!R17+'Consolidated Sales &amp; Cost'!R20+'Consolidated Sales &amp; Cost'!R18</f>
        <v>2035500</v>
      </c>
      <c r="S8" s="18">
        <f>'Consolidated Sales &amp; Cost'!S16+'Consolidated Sales &amp; Cost'!S17+'Consolidated Sales &amp; Cost'!S20+'Consolidated Sales &amp; Cost'!S18</f>
        <v>2187000</v>
      </c>
      <c r="T8" s="18">
        <f>'Consolidated Sales &amp; Cost'!T16+'Consolidated Sales &amp; Cost'!T17+'Consolidated Sales &amp; Cost'!T20+'Consolidated Sales &amp; Cost'!T18</f>
        <v>2245500</v>
      </c>
      <c r="U8" s="18">
        <f>'Consolidated Sales &amp; Cost'!U16+'Consolidated Sales &amp; Cost'!U17+'Consolidated Sales &amp; Cost'!U20+'Consolidated Sales &amp; Cost'!U18</f>
        <v>2558000</v>
      </c>
      <c r="V8" s="18">
        <f>'Consolidated Sales &amp; Cost'!V16+'Consolidated Sales &amp; Cost'!V17+'Consolidated Sales &amp; Cost'!V20+'Consolidated Sales &amp; Cost'!V18</f>
        <v>2616500</v>
      </c>
      <c r="W8" s="18">
        <f>'Consolidated Sales &amp; Cost'!W16+'Consolidated Sales &amp; Cost'!W17+'Consolidated Sales &amp; Cost'!W20+'Consolidated Sales &amp; Cost'!W18</f>
        <v>2768000</v>
      </c>
      <c r="X8" s="18">
        <f>'Consolidated Sales &amp; Cost'!X16+'Consolidated Sales &amp; Cost'!X17+'Consolidated Sales &amp; Cost'!X20+'Consolidated Sales &amp; Cost'!X18</f>
        <v>2826500</v>
      </c>
      <c r="Y8" s="18">
        <f>'Consolidated Sales &amp; Cost'!Y16+'Consolidated Sales &amp; Cost'!Y17+'Consolidated Sales &amp; Cost'!Y20+'Consolidated Sales &amp; Cost'!Y18</f>
        <v>3139000</v>
      </c>
      <c r="Z8" s="18">
        <f>'Consolidated Sales &amp; Cost'!Z16+'Consolidated Sales &amp; Cost'!Z17+'Consolidated Sales &amp; Cost'!Z20+'Consolidated Sales &amp; Cost'!Z18</f>
        <v>3197500</v>
      </c>
      <c r="AA8" s="18">
        <f>'Consolidated Sales &amp; Cost'!AA16+'Consolidated Sales &amp; Cost'!AA17+'Consolidated Sales &amp; Cost'!AA20+'Consolidated Sales &amp; Cost'!AA18</f>
        <v>3349000</v>
      </c>
      <c r="AB8" s="18">
        <f>'Consolidated Sales &amp; Cost'!AB16+'Consolidated Sales &amp; Cost'!AB17+'Consolidated Sales &amp; Cost'!AB20+'Consolidated Sales &amp; Cost'!AB18</f>
        <v>3407500</v>
      </c>
      <c r="AC8" s="18">
        <f>'Consolidated Sales &amp; Cost'!AC16+'Consolidated Sales &amp; Cost'!AC17+'Consolidated Sales &amp; Cost'!AC20+'Consolidated Sales &amp; Cost'!AC18</f>
        <v>3720000</v>
      </c>
      <c r="AD8" s="18">
        <f>'Consolidated Sales &amp; Cost'!AD16+'Consolidated Sales &amp; Cost'!AD17+'Consolidated Sales &amp; Cost'!AD20+'Consolidated Sales &amp; Cost'!AD18</f>
        <v>3778500</v>
      </c>
      <c r="AE8" s="18">
        <f>'Consolidated Sales &amp; Cost'!AE16+'Consolidated Sales &amp; Cost'!AE17+'Consolidated Sales &amp; Cost'!AE20+'Consolidated Sales &amp; Cost'!AE18</f>
        <v>3930000</v>
      </c>
    </row>
    <row r="9">
      <c r="A9" s="4" t="s">
        <v>344</v>
      </c>
      <c r="B9" s="18">
        <f>'Consolidated Fixed Asset Balanc'!B4</f>
        <v>155000</v>
      </c>
      <c r="C9" s="18">
        <f>'Consolidated Fixed Asset Balanc'!C4</f>
        <v>155000</v>
      </c>
      <c r="D9" s="18">
        <f>'Consolidated Fixed Asset Balanc'!D4</f>
        <v>155000</v>
      </c>
      <c r="E9" s="18">
        <f>'Consolidated Fixed Asset Balanc'!E4</f>
        <v>155000</v>
      </c>
      <c r="F9" s="18">
        <f>'Consolidated Fixed Asset Balanc'!F4</f>
        <v>155000</v>
      </c>
      <c r="G9" s="18">
        <f>'Consolidated Fixed Asset Balanc'!G4</f>
        <v>415000</v>
      </c>
      <c r="H9" s="18">
        <f>'Consolidated Fixed Asset Balanc'!H4</f>
        <v>155000</v>
      </c>
      <c r="I9" s="18">
        <f>'Consolidated Fixed Asset Balanc'!I4</f>
        <v>815000</v>
      </c>
      <c r="J9" s="18">
        <f>'Consolidated Fixed Asset Balanc'!J4</f>
        <v>155000</v>
      </c>
      <c r="K9" s="18">
        <f>'Consolidated Fixed Asset Balanc'!K4</f>
        <v>415000</v>
      </c>
      <c r="L9" s="18">
        <f>'Consolidated Fixed Asset Balanc'!L4</f>
        <v>155000</v>
      </c>
      <c r="M9" s="18">
        <f>'Consolidated Fixed Asset Balanc'!M4</f>
        <v>815000</v>
      </c>
      <c r="N9" s="18">
        <f>'Consolidated Fixed Asset Balanc'!N4</f>
        <v>155000</v>
      </c>
      <c r="O9" s="18">
        <f>'Consolidated Fixed Asset Balanc'!O4</f>
        <v>415000</v>
      </c>
      <c r="P9" s="18">
        <f>'Consolidated Fixed Asset Balanc'!P4</f>
        <v>155000</v>
      </c>
      <c r="Q9" s="18">
        <f>'Consolidated Fixed Asset Balanc'!Q4</f>
        <v>815000</v>
      </c>
      <c r="R9" s="18">
        <f>'Consolidated Fixed Asset Balanc'!R4</f>
        <v>155000</v>
      </c>
      <c r="S9" s="18">
        <f>'Consolidated Fixed Asset Balanc'!S4</f>
        <v>415000</v>
      </c>
      <c r="T9" s="18">
        <f>'Consolidated Fixed Asset Balanc'!T4</f>
        <v>155000</v>
      </c>
      <c r="U9" s="18">
        <f>'Consolidated Fixed Asset Balanc'!U4</f>
        <v>815000</v>
      </c>
      <c r="V9" s="18">
        <f>'Consolidated Fixed Asset Balanc'!V4</f>
        <v>155000</v>
      </c>
      <c r="W9" s="18">
        <f>'Consolidated Fixed Asset Balanc'!W4</f>
        <v>415000</v>
      </c>
      <c r="X9" s="18">
        <f>'Consolidated Fixed Asset Balanc'!X4</f>
        <v>155000</v>
      </c>
      <c r="Y9" s="18">
        <f>'Consolidated Fixed Asset Balanc'!Y4</f>
        <v>815000</v>
      </c>
      <c r="Z9" s="18">
        <f>'Consolidated Fixed Asset Balanc'!Z4</f>
        <v>155000</v>
      </c>
      <c r="AA9" s="18">
        <f>'Consolidated Fixed Asset Balanc'!AA4</f>
        <v>415000</v>
      </c>
      <c r="AB9" s="18">
        <f>'Consolidated Fixed Asset Balanc'!AB4</f>
        <v>155000</v>
      </c>
      <c r="AC9" s="18">
        <f>'Consolidated Fixed Asset Balanc'!AC4</f>
        <v>815000</v>
      </c>
      <c r="AD9" s="18">
        <f>'Consolidated Fixed Asset Balanc'!AD4</f>
        <v>155000</v>
      </c>
      <c r="AE9" s="18">
        <f>'Consolidated Fixed Asset Balanc'!AE4</f>
        <v>415000</v>
      </c>
    </row>
    <row r="10">
      <c r="A10" s="6" t="s">
        <v>345</v>
      </c>
      <c r="B10" s="18">
        <f t="shared" ref="B10:AE10" si="2">sum(B7:B9)</f>
        <v>298500</v>
      </c>
      <c r="C10" s="18">
        <f t="shared" si="2"/>
        <v>442000</v>
      </c>
      <c r="D10" s="18">
        <f t="shared" si="2"/>
        <v>681500</v>
      </c>
      <c r="E10" s="18">
        <f t="shared" si="2"/>
        <v>948000</v>
      </c>
      <c r="F10" s="18">
        <f t="shared" si="2"/>
        <v>1214500</v>
      </c>
      <c r="G10" s="18">
        <f t="shared" si="2"/>
        <v>2038000</v>
      </c>
      <c r="H10" s="18">
        <f t="shared" si="2"/>
        <v>2044500</v>
      </c>
      <c r="I10" s="18">
        <f t="shared" si="2"/>
        <v>3956200</v>
      </c>
      <c r="J10" s="18">
        <f t="shared" si="2"/>
        <v>3616700</v>
      </c>
      <c r="K10" s="18">
        <f t="shared" si="2"/>
        <v>4934600</v>
      </c>
      <c r="L10" s="18">
        <f t="shared" si="2"/>
        <v>5121100</v>
      </c>
      <c r="M10" s="18">
        <f t="shared" si="2"/>
        <v>7032800</v>
      </c>
      <c r="N10" s="18">
        <f t="shared" si="2"/>
        <v>6693300</v>
      </c>
      <c r="O10" s="18">
        <f t="shared" si="2"/>
        <v>8011200</v>
      </c>
      <c r="P10" s="18">
        <f t="shared" si="2"/>
        <v>8197700</v>
      </c>
      <c r="Q10" s="18">
        <f t="shared" si="2"/>
        <v>10109400</v>
      </c>
      <c r="R10" s="18">
        <f t="shared" si="2"/>
        <v>9769900</v>
      </c>
      <c r="S10" s="18">
        <f t="shared" si="2"/>
        <v>11087800</v>
      </c>
      <c r="T10" s="18">
        <f t="shared" si="2"/>
        <v>11274300</v>
      </c>
      <c r="U10" s="18">
        <f t="shared" si="2"/>
        <v>13186000</v>
      </c>
      <c r="V10" s="18">
        <f t="shared" si="2"/>
        <v>12846500</v>
      </c>
      <c r="W10" s="18">
        <f t="shared" si="2"/>
        <v>14164400</v>
      </c>
      <c r="X10" s="18">
        <f t="shared" si="2"/>
        <v>14350900</v>
      </c>
      <c r="Y10" s="18">
        <f t="shared" si="2"/>
        <v>16262600</v>
      </c>
      <c r="Z10" s="18">
        <f t="shared" si="2"/>
        <v>15923100</v>
      </c>
      <c r="AA10" s="18">
        <f t="shared" si="2"/>
        <v>17241000</v>
      </c>
      <c r="AB10" s="18">
        <f t="shared" si="2"/>
        <v>17427500</v>
      </c>
      <c r="AC10" s="18">
        <f t="shared" si="2"/>
        <v>19339200</v>
      </c>
      <c r="AD10" s="18">
        <f t="shared" si="2"/>
        <v>18999700</v>
      </c>
      <c r="AE10" s="18">
        <f t="shared" si="2"/>
        <v>20317600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6" t="s">
        <v>346</v>
      </c>
      <c r="B12" s="18">
        <f t="shared" ref="B12:AE12" si="3">B4-B10</f>
        <v>-110500</v>
      </c>
      <c r="C12" s="18">
        <f t="shared" si="3"/>
        <v>75000</v>
      </c>
      <c r="D12" s="18">
        <f t="shared" si="3"/>
        <v>23500</v>
      </c>
      <c r="E12" s="18">
        <f t="shared" si="3"/>
        <v>86000</v>
      </c>
      <c r="F12" s="18">
        <f t="shared" si="3"/>
        <v>-274500</v>
      </c>
      <c r="G12" s="18">
        <f t="shared" si="3"/>
        <v>193400</v>
      </c>
      <c r="H12" s="18">
        <f t="shared" si="3"/>
        <v>-330100</v>
      </c>
      <c r="I12" s="18">
        <f t="shared" si="3"/>
        <v>-400200</v>
      </c>
      <c r="J12" s="18">
        <f t="shared" si="3"/>
        <v>-13700</v>
      </c>
      <c r="K12" s="18">
        <f t="shared" si="3"/>
        <v>-463200</v>
      </c>
      <c r="L12" s="18">
        <f t="shared" si="3"/>
        <v>-1166700</v>
      </c>
      <c r="M12" s="18">
        <f t="shared" si="3"/>
        <v>-92000</v>
      </c>
      <c r="N12" s="18">
        <f t="shared" si="3"/>
        <v>-1273300</v>
      </c>
      <c r="O12" s="18">
        <f t="shared" si="3"/>
        <v>-719000</v>
      </c>
      <c r="P12" s="18">
        <f t="shared" si="3"/>
        <v>-1298300</v>
      </c>
      <c r="Q12" s="18">
        <f t="shared" si="3"/>
        <v>-393400</v>
      </c>
      <c r="R12" s="18">
        <f t="shared" si="3"/>
        <v>-2109900</v>
      </c>
      <c r="S12" s="18">
        <f t="shared" si="3"/>
        <v>688400</v>
      </c>
      <c r="T12" s="18">
        <f t="shared" si="3"/>
        <v>-2839900</v>
      </c>
      <c r="U12" s="18">
        <f t="shared" si="3"/>
        <v>-649200</v>
      </c>
      <c r="V12" s="18">
        <f t="shared" si="3"/>
        <v>-1660700</v>
      </c>
      <c r="W12" s="18">
        <f t="shared" si="3"/>
        <v>-712200</v>
      </c>
      <c r="X12" s="18">
        <f t="shared" si="3"/>
        <v>-3676500</v>
      </c>
      <c r="Y12" s="18">
        <f t="shared" si="3"/>
        <v>1857400</v>
      </c>
      <c r="Z12" s="18">
        <f t="shared" si="3"/>
        <v>-3783100</v>
      </c>
      <c r="AA12" s="18">
        <f t="shared" si="3"/>
        <v>-449600</v>
      </c>
      <c r="AB12" s="18">
        <f t="shared" si="3"/>
        <v>-2128100</v>
      </c>
      <c r="AC12" s="18">
        <f t="shared" si="3"/>
        <v>-642400</v>
      </c>
      <c r="AD12" s="18">
        <f t="shared" si="3"/>
        <v>-4619700</v>
      </c>
      <c r="AE12" s="18">
        <f t="shared" si="3"/>
        <v>2119400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6" t="s">
        <v>347</v>
      </c>
      <c r="B14" s="18">
        <v>0.0</v>
      </c>
      <c r="C14" s="18">
        <f t="shared" ref="C14:AE14" si="4">B16</f>
        <v>-110500</v>
      </c>
      <c r="D14" s="18">
        <f t="shared" si="4"/>
        <v>-35500</v>
      </c>
      <c r="E14" s="18">
        <f t="shared" si="4"/>
        <v>-12000</v>
      </c>
      <c r="F14" s="18">
        <f t="shared" si="4"/>
        <v>74000</v>
      </c>
      <c r="G14" s="18">
        <f t="shared" si="4"/>
        <v>-200500</v>
      </c>
      <c r="H14" s="18">
        <f t="shared" si="4"/>
        <v>-7100</v>
      </c>
      <c r="I14" s="18">
        <f t="shared" si="4"/>
        <v>-337200</v>
      </c>
      <c r="J14" s="18">
        <f t="shared" si="4"/>
        <v>-737400</v>
      </c>
      <c r="K14" s="18">
        <f t="shared" si="4"/>
        <v>-751100</v>
      </c>
      <c r="L14" s="18">
        <f t="shared" si="4"/>
        <v>-1214300</v>
      </c>
      <c r="M14" s="18">
        <f t="shared" si="4"/>
        <v>-2381000</v>
      </c>
      <c r="N14" s="18">
        <f t="shared" si="4"/>
        <v>-2473000</v>
      </c>
      <c r="O14" s="18">
        <f t="shared" si="4"/>
        <v>-3746300</v>
      </c>
      <c r="P14" s="18">
        <f t="shared" si="4"/>
        <v>-4465300</v>
      </c>
      <c r="Q14" s="18">
        <f t="shared" si="4"/>
        <v>-5763600</v>
      </c>
      <c r="R14" s="18">
        <f t="shared" si="4"/>
        <v>-6157000</v>
      </c>
      <c r="S14" s="18">
        <f t="shared" si="4"/>
        <v>-8266900</v>
      </c>
      <c r="T14" s="18">
        <f t="shared" si="4"/>
        <v>-7578500</v>
      </c>
      <c r="U14" s="18">
        <f t="shared" si="4"/>
        <v>-10418400</v>
      </c>
      <c r="V14" s="18">
        <f t="shared" si="4"/>
        <v>-11067600</v>
      </c>
      <c r="W14" s="18">
        <f t="shared" si="4"/>
        <v>-12728300</v>
      </c>
      <c r="X14" s="18">
        <f t="shared" si="4"/>
        <v>-13440500</v>
      </c>
      <c r="Y14" s="18">
        <f t="shared" si="4"/>
        <v>-17117000</v>
      </c>
      <c r="Z14" s="18">
        <f t="shared" si="4"/>
        <v>-15259600</v>
      </c>
      <c r="AA14" s="18">
        <f t="shared" si="4"/>
        <v>-19042700</v>
      </c>
      <c r="AB14" s="18">
        <f t="shared" si="4"/>
        <v>-19492300</v>
      </c>
      <c r="AC14" s="18">
        <f t="shared" si="4"/>
        <v>-21620400</v>
      </c>
      <c r="AD14" s="18">
        <f t="shared" si="4"/>
        <v>-22262800</v>
      </c>
      <c r="AE14" s="18">
        <f t="shared" si="4"/>
        <v>-26882500</v>
      </c>
    </row>
    <row r="15">
      <c r="A15" s="6" t="s">
        <v>346</v>
      </c>
      <c r="B15" s="18">
        <f t="shared" ref="B15:AE15" si="5">B12</f>
        <v>-110500</v>
      </c>
      <c r="C15" s="18">
        <f t="shared" si="5"/>
        <v>75000</v>
      </c>
      <c r="D15" s="18">
        <f t="shared" si="5"/>
        <v>23500</v>
      </c>
      <c r="E15" s="18">
        <f t="shared" si="5"/>
        <v>86000</v>
      </c>
      <c r="F15" s="18">
        <f t="shared" si="5"/>
        <v>-274500</v>
      </c>
      <c r="G15" s="18">
        <f t="shared" si="5"/>
        <v>193400</v>
      </c>
      <c r="H15" s="18">
        <f t="shared" si="5"/>
        <v>-330100</v>
      </c>
      <c r="I15" s="18">
        <f t="shared" si="5"/>
        <v>-400200</v>
      </c>
      <c r="J15" s="18">
        <f t="shared" si="5"/>
        <v>-13700</v>
      </c>
      <c r="K15" s="18">
        <f t="shared" si="5"/>
        <v>-463200</v>
      </c>
      <c r="L15" s="18">
        <f t="shared" si="5"/>
        <v>-1166700</v>
      </c>
      <c r="M15" s="18">
        <f t="shared" si="5"/>
        <v>-92000</v>
      </c>
      <c r="N15" s="18">
        <f t="shared" si="5"/>
        <v>-1273300</v>
      </c>
      <c r="O15" s="18">
        <f t="shared" si="5"/>
        <v>-719000</v>
      </c>
      <c r="P15" s="18">
        <f t="shared" si="5"/>
        <v>-1298300</v>
      </c>
      <c r="Q15" s="18">
        <f t="shared" si="5"/>
        <v>-393400</v>
      </c>
      <c r="R15" s="18">
        <f t="shared" si="5"/>
        <v>-2109900</v>
      </c>
      <c r="S15" s="18">
        <f t="shared" si="5"/>
        <v>688400</v>
      </c>
      <c r="T15" s="18">
        <f t="shared" si="5"/>
        <v>-2839900</v>
      </c>
      <c r="U15" s="18">
        <f t="shared" si="5"/>
        <v>-649200</v>
      </c>
      <c r="V15" s="18">
        <f t="shared" si="5"/>
        <v>-1660700</v>
      </c>
      <c r="W15" s="18">
        <f t="shared" si="5"/>
        <v>-712200</v>
      </c>
      <c r="X15" s="18">
        <f t="shared" si="5"/>
        <v>-3676500</v>
      </c>
      <c r="Y15" s="18">
        <f t="shared" si="5"/>
        <v>1857400</v>
      </c>
      <c r="Z15" s="18">
        <f t="shared" si="5"/>
        <v>-3783100</v>
      </c>
      <c r="AA15" s="18">
        <f t="shared" si="5"/>
        <v>-449600</v>
      </c>
      <c r="AB15" s="18">
        <f t="shared" si="5"/>
        <v>-2128100</v>
      </c>
      <c r="AC15" s="18">
        <f t="shared" si="5"/>
        <v>-642400</v>
      </c>
      <c r="AD15" s="18">
        <f t="shared" si="5"/>
        <v>-4619700</v>
      </c>
      <c r="AE15" s="18">
        <f t="shared" si="5"/>
        <v>2119400</v>
      </c>
    </row>
    <row r="16">
      <c r="A16" s="6" t="s">
        <v>348</v>
      </c>
      <c r="B16" s="18">
        <f t="shared" ref="B16:AE16" si="6">B14+B15</f>
        <v>-110500</v>
      </c>
      <c r="C16" s="18">
        <f t="shared" si="6"/>
        <v>-35500</v>
      </c>
      <c r="D16" s="18">
        <f t="shared" si="6"/>
        <v>-12000</v>
      </c>
      <c r="E16" s="18">
        <f t="shared" si="6"/>
        <v>74000</v>
      </c>
      <c r="F16" s="18">
        <f t="shared" si="6"/>
        <v>-200500</v>
      </c>
      <c r="G16" s="18">
        <f t="shared" si="6"/>
        <v>-7100</v>
      </c>
      <c r="H16" s="18">
        <f t="shared" si="6"/>
        <v>-337200</v>
      </c>
      <c r="I16" s="18">
        <f t="shared" si="6"/>
        <v>-737400</v>
      </c>
      <c r="J16" s="18">
        <f t="shared" si="6"/>
        <v>-751100</v>
      </c>
      <c r="K16" s="18">
        <f t="shared" si="6"/>
        <v>-1214300</v>
      </c>
      <c r="L16" s="18">
        <f t="shared" si="6"/>
        <v>-2381000</v>
      </c>
      <c r="M16" s="18">
        <f t="shared" si="6"/>
        <v>-2473000</v>
      </c>
      <c r="N16" s="18">
        <f t="shared" si="6"/>
        <v>-3746300</v>
      </c>
      <c r="O16" s="18">
        <f t="shared" si="6"/>
        <v>-4465300</v>
      </c>
      <c r="P16" s="18">
        <f t="shared" si="6"/>
        <v>-5763600</v>
      </c>
      <c r="Q16" s="18">
        <f t="shared" si="6"/>
        <v>-6157000</v>
      </c>
      <c r="R16" s="18">
        <f t="shared" si="6"/>
        <v>-8266900</v>
      </c>
      <c r="S16" s="18">
        <f t="shared" si="6"/>
        <v>-7578500</v>
      </c>
      <c r="T16" s="18">
        <f t="shared" si="6"/>
        <v>-10418400</v>
      </c>
      <c r="U16" s="18">
        <f t="shared" si="6"/>
        <v>-11067600</v>
      </c>
      <c r="V16" s="18">
        <f t="shared" si="6"/>
        <v>-12728300</v>
      </c>
      <c r="W16" s="18">
        <f t="shared" si="6"/>
        <v>-13440500</v>
      </c>
      <c r="X16" s="18">
        <f t="shared" si="6"/>
        <v>-17117000</v>
      </c>
      <c r="Y16" s="18">
        <f t="shared" si="6"/>
        <v>-15259600</v>
      </c>
      <c r="Z16" s="18">
        <f t="shared" si="6"/>
        <v>-19042700</v>
      </c>
      <c r="AA16" s="18">
        <f t="shared" si="6"/>
        <v>-19492300</v>
      </c>
      <c r="AB16" s="18">
        <f t="shared" si="6"/>
        <v>-21620400</v>
      </c>
      <c r="AC16" s="18">
        <f t="shared" si="6"/>
        <v>-22262800</v>
      </c>
      <c r="AD16" s="18">
        <f t="shared" si="6"/>
        <v>-26882500</v>
      </c>
      <c r="AE16" s="18">
        <f t="shared" si="6"/>
        <v>-24763100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35"/>
      <c r="B1" s="36" t="s">
        <v>55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76</v>
      </c>
      <c r="X1" s="36" t="s">
        <v>77</v>
      </c>
      <c r="Y1" s="36" t="s">
        <v>78</v>
      </c>
      <c r="Z1" s="36" t="s">
        <v>79</v>
      </c>
      <c r="AA1" s="36" t="s">
        <v>80</v>
      </c>
      <c r="AB1" s="36" t="s">
        <v>81</v>
      </c>
      <c r="AC1" s="36" t="s">
        <v>82</v>
      </c>
      <c r="AD1" s="36" t="s">
        <v>83</v>
      </c>
      <c r="AE1" s="36" t="s">
        <v>84</v>
      </c>
    </row>
    <row r="2">
      <c r="A2" s="6" t="s">
        <v>349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">
        <v>350</v>
      </c>
      <c r="B3" s="18">
        <f>'Cash Detailes'!B16</f>
        <v>-110500</v>
      </c>
      <c r="C3" s="18">
        <f>'Cash Detailes'!C16</f>
        <v>-35500</v>
      </c>
      <c r="D3" s="18">
        <f>'Cash Detailes'!D16</f>
        <v>-12000</v>
      </c>
      <c r="E3" s="18">
        <f>'Cash Detailes'!E16</f>
        <v>74000</v>
      </c>
      <c r="F3" s="18">
        <f>'Cash Detailes'!F16</f>
        <v>-200500</v>
      </c>
      <c r="G3" s="18">
        <f>'Cash Detailes'!G16</f>
        <v>-7100</v>
      </c>
      <c r="H3" s="18">
        <f>'Cash Detailes'!H16</f>
        <v>-337200</v>
      </c>
      <c r="I3" s="18">
        <f>'Cash Detailes'!I16</f>
        <v>-737400</v>
      </c>
      <c r="J3" s="18">
        <f>'Cash Detailes'!J16</f>
        <v>-751100</v>
      </c>
      <c r="K3" s="18">
        <f>'Cash Detailes'!K16</f>
        <v>-1214300</v>
      </c>
      <c r="L3" s="18">
        <f>'Cash Detailes'!L16</f>
        <v>-2381000</v>
      </c>
      <c r="M3" s="18">
        <f>'Cash Detailes'!M16</f>
        <v>-2473000</v>
      </c>
      <c r="N3" s="18">
        <f>'Cash Detailes'!N16</f>
        <v>-3746300</v>
      </c>
      <c r="O3" s="18">
        <f>'Cash Detailes'!O16</f>
        <v>-4465300</v>
      </c>
      <c r="P3" s="18">
        <f>'Cash Detailes'!P16</f>
        <v>-5763600</v>
      </c>
      <c r="Q3" s="18">
        <f>'Cash Detailes'!Q16</f>
        <v>-6157000</v>
      </c>
      <c r="R3" s="18">
        <f>'Cash Detailes'!R16</f>
        <v>-8266900</v>
      </c>
      <c r="S3" s="18">
        <f>'Cash Detailes'!S16</f>
        <v>-7578500</v>
      </c>
      <c r="T3" s="18">
        <f>'Cash Detailes'!T16</f>
        <v>-10418400</v>
      </c>
      <c r="U3" s="18">
        <f>'Cash Detailes'!U16</f>
        <v>-11067600</v>
      </c>
      <c r="V3" s="18">
        <f>'Cash Detailes'!V16</f>
        <v>-12728300</v>
      </c>
      <c r="W3" s="18">
        <f>'Cash Detailes'!W16</f>
        <v>-13440500</v>
      </c>
      <c r="X3" s="18">
        <f>'Cash Detailes'!X16</f>
        <v>-17117000</v>
      </c>
      <c r="Y3" s="18">
        <f>'Cash Detailes'!Y16</f>
        <v>-15259600</v>
      </c>
      <c r="Z3" s="18">
        <f>'Cash Detailes'!Z16</f>
        <v>-19042700</v>
      </c>
      <c r="AA3" s="18">
        <f>'Cash Detailes'!AA16</f>
        <v>-19492300</v>
      </c>
      <c r="AB3" s="18">
        <f>'Cash Detailes'!AB16</f>
        <v>-21620400</v>
      </c>
      <c r="AC3" s="18">
        <f>'Cash Detailes'!AC16</f>
        <v>-22262800</v>
      </c>
      <c r="AD3" s="18">
        <f>'Cash Detailes'!AD16</f>
        <v>-26882500</v>
      </c>
      <c r="AE3" s="18">
        <f>'Cash Detailes'!AE16</f>
        <v>-24763100</v>
      </c>
    </row>
    <row r="4">
      <c r="A4" s="4" t="s">
        <v>337</v>
      </c>
      <c r="B4" s="18">
        <f>'Consolidated Collection'!B22</f>
        <v>282000</v>
      </c>
      <c r="C4" s="18">
        <f>'Consolidated Collection'!C22</f>
        <v>705000</v>
      </c>
      <c r="D4" s="18">
        <f>'Consolidated Collection'!D22</f>
        <v>1410000</v>
      </c>
      <c r="E4" s="18">
        <f>'Consolidated Collection'!E22</f>
        <v>2256000</v>
      </c>
      <c r="F4" s="18">
        <f>'Consolidated Collection'!F22</f>
        <v>3666000</v>
      </c>
      <c r="G4" s="18">
        <f>'Consolidated Collection'!G22</f>
        <v>5250600</v>
      </c>
      <c r="H4" s="18">
        <f>'Consolidated Collection'!H22</f>
        <v>7822200</v>
      </c>
      <c r="I4" s="18">
        <f>'Consolidated Collection'!I22</f>
        <v>11746200</v>
      </c>
      <c r="J4" s="18">
        <f>'Consolidated Collection'!J22</f>
        <v>16093200</v>
      </c>
      <c r="K4" s="18">
        <f>'Consolidated Collection'!K22</f>
        <v>21037800</v>
      </c>
      <c r="L4" s="18">
        <f>'Consolidated Collection'!L22</f>
        <v>26969400</v>
      </c>
      <c r="M4" s="18">
        <f>'Consolidated Collection'!M22</f>
        <v>33108600</v>
      </c>
      <c r="N4" s="18">
        <f>'Consolidated Collection'!N22</f>
        <v>41238600</v>
      </c>
      <c r="O4" s="18">
        <f>'Consolidated Collection'!O22</f>
        <v>48962400</v>
      </c>
      <c r="P4" s="18">
        <f>'Consolidated Collection'!P22</f>
        <v>57549000</v>
      </c>
      <c r="Q4" s="18">
        <f>'Consolidated Collection'!Q22</f>
        <v>66513000</v>
      </c>
      <c r="R4" s="18">
        <f>'Consolidated Collection'!R22</f>
        <v>78003000</v>
      </c>
      <c r="S4" s="18">
        <f>'Consolidated Collection'!S22</f>
        <v>86842800</v>
      </c>
      <c r="T4" s="18">
        <f>'Consolidated Collection'!T22</f>
        <v>99494400</v>
      </c>
      <c r="U4" s="18">
        <f>'Consolidated Collection'!U22</f>
        <v>111237600</v>
      </c>
      <c r="V4" s="18">
        <f>'Consolidated Collection'!V22</f>
        <v>124801800</v>
      </c>
      <c r="W4" s="18">
        <f>'Consolidated Collection'!W22</f>
        <v>137565600</v>
      </c>
      <c r="X4" s="18">
        <f>'Consolidated Collection'!X22</f>
        <v>153577200</v>
      </c>
      <c r="Y4" s="18">
        <f>'Consolidated Collection'!Y22</f>
        <v>165337200</v>
      </c>
      <c r="Z4" s="18">
        <f>'Consolidated Collection'!Z22</f>
        <v>183547200</v>
      </c>
      <c r="AA4" s="18">
        <f>'Consolidated Collection'!AA22</f>
        <v>198571800</v>
      </c>
      <c r="AB4" s="18">
        <f>'Consolidated Collection'!AB22</f>
        <v>215558400</v>
      </c>
      <c r="AC4" s="18">
        <f>'Consolidated Collection'!AC22</f>
        <v>232341600</v>
      </c>
      <c r="AD4" s="18">
        <f>'Consolidated Collection'!AD22</f>
        <v>253911600</v>
      </c>
      <c r="AE4" s="18">
        <f>'Consolidated Collection'!AE22</f>
        <v>268890600</v>
      </c>
    </row>
    <row r="5">
      <c r="A5" s="4" t="s">
        <v>351</v>
      </c>
      <c r="B5" s="37">
        <f>'Consolidated Fixed Asset Balanc'!B8-'Consolidated Fixed Asset Balanc'!B16</f>
        <v>143630.9524</v>
      </c>
      <c r="C5" s="37">
        <f>'Consolidated Fixed Asset Balanc'!C8-'Consolidated Fixed Asset Balanc'!C16</f>
        <v>275892.8571</v>
      </c>
      <c r="D5" s="37">
        <f>'Consolidated Fixed Asset Balanc'!D8-'Consolidated Fixed Asset Balanc'!D16</f>
        <v>396785.7143</v>
      </c>
      <c r="E5" s="37">
        <f>'Consolidated Fixed Asset Balanc'!E8-'Consolidated Fixed Asset Balanc'!E16</f>
        <v>506309.5238</v>
      </c>
      <c r="F5" s="37">
        <f>'Consolidated Fixed Asset Balanc'!F8-'Consolidated Fixed Asset Balanc'!F16</f>
        <v>604464.2857</v>
      </c>
      <c r="G5" s="37">
        <f>'Consolidated Fixed Asset Balanc'!G8-'Consolidated Fixed Asset Balanc'!G16</f>
        <v>934178.5714</v>
      </c>
      <c r="H5" s="37">
        <f>'Consolidated Fixed Asset Balanc'!H8-'Consolidated Fixed Asset Balanc'!H16</f>
        <v>992523.8095</v>
      </c>
      <c r="I5" s="37">
        <f>'Consolidated Fixed Asset Balanc'!I8-'Consolidated Fixed Asset Balanc'!I16</f>
        <v>1655785.714</v>
      </c>
      <c r="J5" s="37">
        <f>'Consolidated Fixed Asset Balanc'!J8-'Consolidated Fixed Asset Balanc'!J16</f>
        <v>1647678.571</v>
      </c>
      <c r="K5" s="37">
        <f>'Consolidated Fixed Asset Balanc'!K8-'Consolidated Fixed Asset Balanc'!K16</f>
        <v>1871130.952</v>
      </c>
      <c r="L5" s="37">
        <f>'Consolidated Fixed Asset Balanc'!L8-'Consolidated Fixed Asset Balanc'!L16</f>
        <v>1823214.286</v>
      </c>
      <c r="M5" s="37">
        <f>'Consolidated Fixed Asset Balanc'!M8-'Consolidated Fixed Asset Balanc'!M16</f>
        <v>2380214.286</v>
      </c>
      <c r="N5" s="37">
        <f>'Consolidated Fixed Asset Balanc'!N8-'Consolidated Fixed Asset Balanc'!N16</f>
        <v>2271678.571</v>
      </c>
      <c r="O5" s="37">
        <f>'Consolidated Fixed Asset Balanc'!O8-'Consolidated Fixed Asset Balanc'!O16</f>
        <v>2400535.714</v>
      </c>
      <c r="P5" s="37">
        <f>'Consolidated Fixed Asset Balanc'!P8-'Consolidated Fixed Asset Balanc'!P16</f>
        <v>2265642.857</v>
      </c>
      <c r="Q5" s="37">
        <f>'Consolidated Fixed Asset Balanc'!Q8-'Consolidated Fixed Asset Balanc'!Q16</f>
        <v>2743285.714</v>
      </c>
      <c r="R5" s="37">
        <f>'Consolidated Fixed Asset Balanc'!R8-'Consolidated Fixed Asset Balanc'!R16</f>
        <v>2560928.571</v>
      </c>
      <c r="S5" s="37">
        <f>'Consolidated Fixed Asset Balanc'!S8-'Consolidated Fixed Asset Balanc'!S16</f>
        <v>2621500</v>
      </c>
      <c r="T5" s="37">
        <f>'Consolidated Fixed Asset Balanc'!T8-'Consolidated Fixed Asset Balanc'!T16</f>
        <v>2422071.429</v>
      </c>
      <c r="U5" s="37">
        <f>'Consolidated Fixed Asset Balanc'!U8-'Consolidated Fixed Asset Balanc'!U16</f>
        <v>2842500</v>
      </c>
      <c r="V5" s="37">
        <f>'Consolidated Fixed Asset Balanc'!V8-'Consolidated Fixed Asset Balanc'!V16</f>
        <v>2608928.571</v>
      </c>
      <c r="W5" s="37">
        <f>'Consolidated Fixed Asset Balanc'!W8-'Consolidated Fixed Asset Balanc'!W16</f>
        <v>2636500</v>
      </c>
      <c r="X5" s="37">
        <f>'Consolidated Fixed Asset Balanc'!X8-'Consolidated Fixed Asset Balanc'!X16</f>
        <v>2422071.429</v>
      </c>
      <c r="Y5" s="37">
        <f>'Consolidated Fixed Asset Balanc'!Y8-'Consolidated Fixed Asset Balanc'!Y16</f>
        <v>2842500</v>
      </c>
      <c r="Z5" s="37">
        <f>'Consolidated Fixed Asset Balanc'!Z8-'Consolidated Fixed Asset Balanc'!Z16</f>
        <v>2608928.571</v>
      </c>
      <c r="AA5" s="37">
        <f>'Consolidated Fixed Asset Balanc'!AA8-'Consolidated Fixed Asset Balanc'!AA16</f>
        <v>2636500</v>
      </c>
      <c r="AB5" s="37">
        <f>'Consolidated Fixed Asset Balanc'!AB8-'Consolidated Fixed Asset Balanc'!AB16</f>
        <v>2422071.429</v>
      </c>
      <c r="AC5" s="37">
        <f>'Consolidated Fixed Asset Balanc'!AC8-'Consolidated Fixed Asset Balanc'!AC16</f>
        <v>2842500</v>
      </c>
      <c r="AD5" s="37">
        <f>'Consolidated Fixed Asset Balanc'!AD8-'Consolidated Fixed Asset Balanc'!AD16</f>
        <v>2608928.571</v>
      </c>
      <c r="AE5" s="37">
        <f>'Consolidated Fixed Asset Balanc'!AE8-'Consolidated Fixed Asset Balanc'!AE16</f>
        <v>2636500</v>
      </c>
    </row>
    <row r="6">
      <c r="A6" s="39" t="s">
        <v>352</v>
      </c>
      <c r="B6" s="18">
        <f t="shared" ref="B6:AE6" si="1">sum(B3:B5)</f>
        <v>315130.9524</v>
      </c>
      <c r="C6" s="18">
        <f t="shared" si="1"/>
        <v>945392.8571</v>
      </c>
      <c r="D6" s="18">
        <f t="shared" si="1"/>
        <v>1794785.714</v>
      </c>
      <c r="E6" s="18">
        <f t="shared" si="1"/>
        <v>2836309.524</v>
      </c>
      <c r="F6" s="18">
        <f t="shared" si="1"/>
        <v>4069964.286</v>
      </c>
      <c r="G6" s="18">
        <f t="shared" si="1"/>
        <v>6177678.571</v>
      </c>
      <c r="H6" s="18">
        <f t="shared" si="1"/>
        <v>8477523.81</v>
      </c>
      <c r="I6" s="18">
        <f t="shared" si="1"/>
        <v>12664585.71</v>
      </c>
      <c r="J6" s="18">
        <f t="shared" si="1"/>
        <v>16989778.57</v>
      </c>
      <c r="K6" s="18">
        <f t="shared" si="1"/>
        <v>21694630.95</v>
      </c>
      <c r="L6" s="18">
        <f t="shared" si="1"/>
        <v>26411614.29</v>
      </c>
      <c r="M6" s="18">
        <f t="shared" si="1"/>
        <v>33015814.29</v>
      </c>
      <c r="N6" s="18">
        <f t="shared" si="1"/>
        <v>39763978.57</v>
      </c>
      <c r="O6" s="18">
        <f t="shared" si="1"/>
        <v>46897635.71</v>
      </c>
      <c r="P6" s="18">
        <f t="shared" si="1"/>
        <v>54051042.86</v>
      </c>
      <c r="Q6" s="18">
        <f t="shared" si="1"/>
        <v>63099285.71</v>
      </c>
      <c r="R6" s="18">
        <f t="shared" si="1"/>
        <v>72297028.57</v>
      </c>
      <c r="S6" s="18">
        <f t="shared" si="1"/>
        <v>81885800</v>
      </c>
      <c r="T6" s="18">
        <f t="shared" si="1"/>
        <v>91498071.43</v>
      </c>
      <c r="U6" s="18">
        <f t="shared" si="1"/>
        <v>103012500</v>
      </c>
      <c r="V6" s="18">
        <f t="shared" si="1"/>
        <v>114682428.6</v>
      </c>
      <c r="W6" s="18">
        <f t="shared" si="1"/>
        <v>126761600</v>
      </c>
      <c r="X6" s="18">
        <f t="shared" si="1"/>
        <v>138882271.4</v>
      </c>
      <c r="Y6" s="18">
        <f t="shared" si="1"/>
        <v>152920100</v>
      </c>
      <c r="Z6" s="18">
        <f t="shared" si="1"/>
        <v>167113428.6</v>
      </c>
      <c r="AA6" s="18">
        <f t="shared" si="1"/>
        <v>181716000</v>
      </c>
      <c r="AB6" s="18">
        <f t="shared" si="1"/>
        <v>196360071.4</v>
      </c>
      <c r="AC6" s="18">
        <f t="shared" si="1"/>
        <v>212921300</v>
      </c>
      <c r="AD6" s="18">
        <f t="shared" si="1"/>
        <v>229638028.6</v>
      </c>
      <c r="AE6" s="18">
        <f t="shared" si="1"/>
        <v>246764000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6" t="s">
        <v>353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">
        <v>354</v>
      </c>
      <c r="B9" s="18">
        <f>'Consolidated Purchases'!B19</f>
        <v>123000</v>
      </c>
      <c r="C9" s="18">
        <f>'Consolidated Purchases'!C19</f>
        <v>369000</v>
      </c>
      <c r="D9" s="18">
        <f>'Consolidated Purchases'!D19</f>
        <v>642000</v>
      </c>
      <c r="E9" s="18">
        <f>'Consolidated Purchases'!E19</f>
        <v>915000</v>
      </c>
      <c r="F9" s="18">
        <f>'Consolidated Purchases'!F19</f>
        <v>1188000</v>
      </c>
      <c r="G9" s="18">
        <f>'Consolidated Purchases'!G19</f>
        <v>1702200</v>
      </c>
      <c r="H9" s="18">
        <f>'Consolidated Purchases'!H19</f>
        <v>2216400</v>
      </c>
      <c r="I9" s="18">
        <f>'Consolidated Purchases'!I19</f>
        <v>3217800</v>
      </c>
      <c r="J9" s="18">
        <f>'Consolidated Purchases'!J19</f>
        <v>4165200</v>
      </c>
      <c r="K9" s="18">
        <f>'Consolidated Purchases'!K19</f>
        <v>4859400</v>
      </c>
      <c r="L9" s="18">
        <f>'Consolidated Purchases'!L19</f>
        <v>5373600</v>
      </c>
      <c r="M9" s="18">
        <f>'Consolidated Purchases'!M19</f>
        <v>6375000</v>
      </c>
      <c r="N9" s="18">
        <f>'Consolidated Purchases'!N19</f>
        <v>7322400</v>
      </c>
      <c r="O9" s="18">
        <f>'Consolidated Purchases'!O19</f>
        <v>8016600</v>
      </c>
      <c r="P9" s="18">
        <f>'Consolidated Purchases'!P19</f>
        <v>8530800</v>
      </c>
      <c r="Q9" s="18">
        <f>'Consolidated Purchases'!Q19</f>
        <v>9532200</v>
      </c>
      <c r="R9" s="18">
        <f>'Consolidated Purchases'!R19</f>
        <v>10479600</v>
      </c>
      <c r="S9" s="18">
        <f>'Consolidated Purchases'!S19</f>
        <v>11173800</v>
      </c>
      <c r="T9" s="18">
        <f>'Consolidated Purchases'!T19</f>
        <v>11688000</v>
      </c>
      <c r="U9" s="18">
        <f>'Consolidated Purchases'!U19</f>
        <v>12689400</v>
      </c>
      <c r="V9" s="18">
        <f>'Consolidated Purchases'!V19</f>
        <v>13636800</v>
      </c>
      <c r="W9" s="18">
        <f>'Consolidated Purchases'!W19</f>
        <v>14331000</v>
      </c>
      <c r="X9" s="18">
        <f>'Consolidated Purchases'!X19</f>
        <v>14845200</v>
      </c>
      <c r="Y9" s="18">
        <f>'Consolidated Purchases'!Y19</f>
        <v>15846600</v>
      </c>
      <c r="Z9" s="18">
        <f>'Consolidated Purchases'!Z19</f>
        <v>16794000</v>
      </c>
      <c r="AA9" s="18">
        <f>'Consolidated Purchases'!AA19</f>
        <v>17488200</v>
      </c>
      <c r="AB9" s="18">
        <f>'Consolidated Purchases'!AB19</f>
        <v>18002400</v>
      </c>
      <c r="AC9" s="18">
        <f>'Consolidated Purchases'!AC19</f>
        <v>19003800</v>
      </c>
      <c r="AD9" s="18">
        <f>'Consolidated Purchases'!AD19</f>
        <v>19951200</v>
      </c>
      <c r="AE9" s="18">
        <f>'Consolidated Purchases'!AE19</f>
        <v>20645400</v>
      </c>
    </row>
    <row r="10">
      <c r="A10" s="6" t="s">
        <v>355</v>
      </c>
      <c r="B10" s="18">
        <f t="shared" ref="B10:AE10" si="2">B9</f>
        <v>123000</v>
      </c>
      <c r="C10" s="18">
        <f t="shared" si="2"/>
        <v>369000</v>
      </c>
      <c r="D10" s="18">
        <f t="shared" si="2"/>
        <v>642000</v>
      </c>
      <c r="E10" s="18">
        <f t="shared" si="2"/>
        <v>915000</v>
      </c>
      <c r="F10" s="18">
        <f t="shared" si="2"/>
        <v>1188000</v>
      </c>
      <c r="G10" s="18">
        <f t="shared" si="2"/>
        <v>1702200</v>
      </c>
      <c r="H10" s="18">
        <f t="shared" si="2"/>
        <v>2216400</v>
      </c>
      <c r="I10" s="18">
        <f t="shared" si="2"/>
        <v>3217800</v>
      </c>
      <c r="J10" s="18">
        <f t="shared" si="2"/>
        <v>4165200</v>
      </c>
      <c r="K10" s="18">
        <f t="shared" si="2"/>
        <v>4859400</v>
      </c>
      <c r="L10" s="18">
        <f t="shared" si="2"/>
        <v>5373600</v>
      </c>
      <c r="M10" s="18">
        <f t="shared" si="2"/>
        <v>6375000</v>
      </c>
      <c r="N10" s="18">
        <f t="shared" si="2"/>
        <v>7322400</v>
      </c>
      <c r="O10" s="18">
        <f t="shared" si="2"/>
        <v>8016600</v>
      </c>
      <c r="P10" s="18">
        <f t="shared" si="2"/>
        <v>8530800</v>
      </c>
      <c r="Q10" s="18">
        <f t="shared" si="2"/>
        <v>9532200</v>
      </c>
      <c r="R10" s="18">
        <f t="shared" si="2"/>
        <v>10479600</v>
      </c>
      <c r="S10" s="18">
        <f t="shared" si="2"/>
        <v>11173800</v>
      </c>
      <c r="T10" s="18">
        <f t="shared" si="2"/>
        <v>11688000</v>
      </c>
      <c r="U10" s="18">
        <f t="shared" si="2"/>
        <v>12689400</v>
      </c>
      <c r="V10" s="18">
        <f t="shared" si="2"/>
        <v>13636800</v>
      </c>
      <c r="W10" s="18">
        <f t="shared" si="2"/>
        <v>14331000</v>
      </c>
      <c r="X10" s="18">
        <f t="shared" si="2"/>
        <v>14845200</v>
      </c>
      <c r="Y10" s="18">
        <f t="shared" si="2"/>
        <v>15846600</v>
      </c>
      <c r="Z10" s="18">
        <f t="shared" si="2"/>
        <v>16794000</v>
      </c>
      <c r="AA10" s="18">
        <f t="shared" si="2"/>
        <v>17488200</v>
      </c>
      <c r="AB10" s="18">
        <f t="shared" si="2"/>
        <v>18002400</v>
      </c>
      <c r="AC10" s="18">
        <f t="shared" si="2"/>
        <v>19003800</v>
      </c>
      <c r="AD10" s="18">
        <f t="shared" si="2"/>
        <v>19951200</v>
      </c>
      <c r="AE10" s="18">
        <f t="shared" si="2"/>
        <v>20645400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6" t="s">
        <v>356</v>
      </c>
      <c r="B12" s="37">
        <f t="shared" ref="B12:AE12" si="3">B6-B10</f>
        <v>192130.9524</v>
      </c>
      <c r="C12" s="37">
        <f t="shared" si="3"/>
        <v>576392.8571</v>
      </c>
      <c r="D12" s="37">
        <f t="shared" si="3"/>
        <v>1152785.714</v>
      </c>
      <c r="E12" s="37">
        <f t="shared" si="3"/>
        <v>1921309.524</v>
      </c>
      <c r="F12" s="37">
        <f t="shared" si="3"/>
        <v>2881964.286</v>
      </c>
      <c r="G12" s="37">
        <f t="shared" si="3"/>
        <v>4475478.571</v>
      </c>
      <c r="H12" s="37">
        <f t="shared" si="3"/>
        <v>6261123.81</v>
      </c>
      <c r="I12" s="37">
        <f t="shared" si="3"/>
        <v>9446785.714</v>
      </c>
      <c r="J12" s="37">
        <f t="shared" si="3"/>
        <v>12824578.57</v>
      </c>
      <c r="K12" s="37">
        <f t="shared" si="3"/>
        <v>16835230.95</v>
      </c>
      <c r="L12" s="37">
        <f t="shared" si="3"/>
        <v>21038014.29</v>
      </c>
      <c r="M12" s="37">
        <f t="shared" si="3"/>
        <v>26640814.29</v>
      </c>
      <c r="N12" s="37">
        <f t="shared" si="3"/>
        <v>32441578.57</v>
      </c>
      <c r="O12" s="37">
        <f t="shared" si="3"/>
        <v>38881035.71</v>
      </c>
      <c r="P12" s="37">
        <f t="shared" si="3"/>
        <v>45520242.86</v>
      </c>
      <c r="Q12" s="37">
        <f t="shared" si="3"/>
        <v>53567085.71</v>
      </c>
      <c r="R12" s="37">
        <f t="shared" si="3"/>
        <v>61817428.57</v>
      </c>
      <c r="S12" s="37">
        <f t="shared" si="3"/>
        <v>70712000</v>
      </c>
      <c r="T12" s="37">
        <f t="shared" si="3"/>
        <v>79810071.43</v>
      </c>
      <c r="U12" s="37">
        <f t="shared" si="3"/>
        <v>90323100</v>
      </c>
      <c r="V12" s="37">
        <f t="shared" si="3"/>
        <v>101045628.6</v>
      </c>
      <c r="W12" s="37">
        <f t="shared" si="3"/>
        <v>112430600</v>
      </c>
      <c r="X12" s="37">
        <f t="shared" si="3"/>
        <v>124037071.4</v>
      </c>
      <c r="Y12" s="37">
        <f t="shared" si="3"/>
        <v>137073500</v>
      </c>
      <c r="Z12" s="37">
        <f t="shared" si="3"/>
        <v>150319428.6</v>
      </c>
      <c r="AA12" s="37">
        <f t="shared" si="3"/>
        <v>164227800</v>
      </c>
      <c r="AB12" s="37">
        <f t="shared" si="3"/>
        <v>178357671.4</v>
      </c>
      <c r="AC12" s="37">
        <f t="shared" si="3"/>
        <v>193917500</v>
      </c>
      <c r="AD12" s="37">
        <f t="shared" si="3"/>
        <v>209686828.6</v>
      </c>
      <c r="AE12" s="37">
        <f t="shared" si="3"/>
        <v>226118600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6" t="s">
        <v>357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6" t="s">
        <v>358</v>
      </c>
      <c r="B15" s="18">
        <v>0.0</v>
      </c>
      <c r="C15" s="37">
        <f t="shared" ref="C15:AE15" si="4">B17</f>
        <v>192130.9524</v>
      </c>
      <c r="D15" s="37">
        <f t="shared" si="4"/>
        <v>576392.8571</v>
      </c>
      <c r="E15" s="37">
        <f t="shared" si="4"/>
        <v>1152785.714</v>
      </c>
      <c r="F15" s="37">
        <f t="shared" si="4"/>
        <v>1921309.524</v>
      </c>
      <c r="G15" s="37">
        <f t="shared" si="4"/>
        <v>2881964.286</v>
      </c>
      <c r="H15" s="37">
        <f t="shared" si="4"/>
        <v>4475478.571</v>
      </c>
      <c r="I15" s="37">
        <f t="shared" si="4"/>
        <v>6261123.81</v>
      </c>
      <c r="J15" s="37">
        <f t="shared" si="4"/>
        <v>9446785.714</v>
      </c>
      <c r="K15" s="37">
        <f t="shared" si="4"/>
        <v>12824578.57</v>
      </c>
      <c r="L15" s="37">
        <f t="shared" si="4"/>
        <v>16835230.95</v>
      </c>
      <c r="M15" s="37">
        <f t="shared" si="4"/>
        <v>21038014.29</v>
      </c>
      <c r="N15" s="37">
        <f t="shared" si="4"/>
        <v>26640814.29</v>
      </c>
      <c r="O15" s="37">
        <f t="shared" si="4"/>
        <v>32441578.57</v>
      </c>
      <c r="P15" s="37">
        <f t="shared" si="4"/>
        <v>38881035.71</v>
      </c>
      <c r="Q15" s="37">
        <f t="shared" si="4"/>
        <v>45520242.86</v>
      </c>
      <c r="R15" s="37">
        <f t="shared" si="4"/>
        <v>53567085.71</v>
      </c>
      <c r="S15" s="37">
        <f t="shared" si="4"/>
        <v>61817428.57</v>
      </c>
      <c r="T15" s="37">
        <f t="shared" si="4"/>
        <v>70712000</v>
      </c>
      <c r="U15" s="37">
        <f t="shared" si="4"/>
        <v>79810071.43</v>
      </c>
      <c r="V15" s="37">
        <f t="shared" si="4"/>
        <v>90323100</v>
      </c>
      <c r="W15" s="37">
        <f t="shared" si="4"/>
        <v>101045628.6</v>
      </c>
      <c r="X15" s="37">
        <f t="shared" si="4"/>
        <v>112430600</v>
      </c>
      <c r="Y15" s="37">
        <f t="shared" si="4"/>
        <v>124037071.4</v>
      </c>
      <c r="Z15" s="37">
        <f t="shared" si="4"/>
        <v>137073500</v>
      </c>
      <c r="AA15" s="37">
        <f t="shared" si="4"/>
        <v>150319428.6</v>
      </c>
      <c r="AB15" s="37">
        <f t="shared" si="4"/>
        <v>164227800</v>
      </c>
      <c r="AC15" s="37">
        <f t="shared" si="4"/>
        <v>178357671.4</v>
      </c>
      <c r="AD15" s="37">
        <f t="shared" si="4"/>
        <v>193917500</v>
      </c>
      <c r="AE15" s="37">
        <f t="shared" si="4"/>
        <v>209686828.6</v>
      </c>
    </row>
    <row r="16">
      <c r="A16" s="6" t="s">
        <v>359</v>
      </c>
      <c r="B16" s="37">
        <f>'Consolidated Sales &amp; Cost'!B25</f>
        <v>192130.9524</v>
      </c>
      <c r="C16" s="37">
        <f>'Consolidated Sales &amp; Cost'!C25</f>
        <v>384261.9048</v>
      </c>
      <c r="D16" s="37">
        <f>'Consolidated Sales &amp; Cost'!D25</f>
        <v>576392.8571</v>
      </c>
      <c r="E16" s="37">
        <f>'Consolidated Sales &amp; Cost'!E25</f>
        <v>768523.8095</v>
      </c>
      <c r="F16" s="37">
        <f>'Consolidated Sales &amp; Cost'!F25</f>
        <v>960654.7619</v>
      </c>
      <c r="G16" s="37">
        <f>'Consolidated Sales &amp; Cost'!G25</f>
        <v>1593514.286</v>
      </c>
      <c r="H16" s="37">
        <f>'Consolidated Sales &amp; Cost'!H25</f>
        <v>1785645.238</v>
      </c>
      <c r="I16" s="37">
        <f>'Consolidated Sales &amp; Cost'!I25</f>
        <v>3185661.905</v>
      </c>
      <c r="J16" s="37">
        <f>'Consolidated Sales &amp; Cost'!J25</f>
        <v>3377792.857</v>
      </c>
      <c r="K16" s="37">
        <f>'Consolidated Sales &amp; Cost'!K25</f>
        <v>4010652.381</v>
      </c>
      <c r="L16" s="37">
        <f>'Consolidated Sales &amp; Cost'!L25</f>
        <v>4202783.333</v>
      </c>
      <c r="M16" s="37">
        <f>'Consolidated Sales &amp; Cost'!M25</f>
        <v>5602800</v>
      </c>
      <c r="N16" s="37">
        <f>'Consolidated Sales &amp; Cost'!N25</f>
        <v>5800764.286</v>
      </c>
      <c r="O16" s="37">
        <f>'Consolidated Sales &amp; Cost'!O25</f>
        <v>6439457.143</v>
      </c>
      <c r="P16" s="37">
        <f>'Consolidated Sales &amp; Cost'!P25</f>
        <v>6639207.143</v>
      </c>
      <c r="Q16" s="37">
        <f>'Consolidated Sales &amp; Cost'!Q25</f>
        <v>8046842.857</v>
      </c>
      <c r="R16" s="37">
        <f>'Consolidated Sales &amp; Cost'!R25</f>
        <v>8250342.857</v>
      </c>
      <c r="S16" s="37">
        <f>'Consolidated Sales &amp; Cost'!S25</f>
        <v>8894571.429</v>
      </c>
      <c r="T16" s="37">
        <f>'Consolidated Sales &amp; Cost'!T25</f>
        <v>9098071.429</v>
      </c>
      <c r="U16" s="37">
        <f>'Consolidated Sales &amp; Cost'!U25</f>
        <v>10513028.57</v>
      </c>
      <c r="V16" s="37">
        <f>'Consolidated Sales &amp; Cost'!V25</f>
        <v>10722528.57</v>
      </c>
      <c r="W16" s="37">
        <f>'Consolidated Sales &amp; Cost'!W25</f>
        <v>11384971.43</v>
      </c>
      <c r="X16" s="37">
        <f>'Consolidated Sales &amp; Cost'!X25</f>
        <v>11606471.43</v>
      </c>
      <c r="Y16" s="37">
        <f>'Consolidated Sales &amp; Cost'!Y25</f>
        <v>13036428.57</v>
      </c>
      <c r="Z16" s="37">
        <f>'Consolidated Sales &amp; Cost'!Z25</f>
        <v>13245928.57</v>
      </c>
      <c r="AA16" s="37">
        <f>'Consolidated Sales &amp; Cost'!AA25</f>
        <v>13908371.43</v>
      </c>
      <c r="AB16" s="37">
        <f>'Consolidated Sales &amp; Cost'!AB25</f>
        <v>14129871.43</v>
      </c>
      <c r="AC16" s="37">
        <f>'Consolidated Sales &amp; Cost'!AC25</f>
        <v>15559828.57</v>
      </c>
      <c r="AD16" s="37">
        <f>'Consolidated Sales &amp; Cost'!AD25</f>
        <v>15769328.57</v>
      </c>
      <c r="AE16" s="37">
        <f>'Consolidated Sales &amp; Cost'!AE25</f>
        <v>16431771.43</v>
      </c>
    </row>
    <row r="17">
      <c r="A17" s="6" t="s">
        <v>360</v>
      </c>
      <c r="B17" s="37">
        <f t="shared" ref="B17:AE17" si="5">B15+B16</f>
        <v>192130.9524</v>
      </c>
      <c r="C17" s="37">
        <f t="shared" si="5"/>
        <v>576392.8571</v>
      </c>
      <c r="D17" s="37">
        <f t="shared" si="5"/>
        <v>1152785.714</v>
      </c>
      <c r="E17" s="37">
        <f t="shared" si="5"/>
        <v>1921309.524</v>
      </c>
      <c r="F17" s="37">
        <f t="shared" si="5"/>
        <v>2881964.286</v>
      </c>
      <c r="G17" s="37">
        <f t="shared" si="5"/>
        <v>4475478.571</v>
      </c>
      <c r="H17" s="37">
        <f t="shared" si="5"/>
        <v>6261123.81</v>
      </c>
      <c r="I17" s="37">
        <f t="shared" si="5"/>
        <v>9446785.714</v>
      </c>
      <c r="J17" s="37">
        <f t="shared" si="5"/>
        <v>12824578.57</v>
      </c>
      <c r="K17" s="37">
        <f t="shared" si="5"/>
        <v>16835230.95</v>
      </c>
      <c r="L17" s="37">
        <f t="shared" si="5"/>
        <v>21038014.29</v>
      </c>
      <c r="M17" s="37">
        <f t="shared" si="5"/>
        <v>26640814.29</v>
      </c>
      <c r="N17" s="37">
        <f t="shared" si="5"/>
        <v>32441578.57</v>
      </c>
      <c r="O17" s="37">
        <f t="shared" si="5"/>
        <v>38881035.71</v>
      </c>
      <c r="P17" s="37">
        <f t="shared" si="5"/>
        <v>45520242.86</v>
      </c>
      <c r="Q17" s="37">
        <f t="shared" si="5"/>
        <v>53567085.71</v>
      </c>
      <c r="R17" s="37">
        <f t="shared" si="5"/>
        <v>61817428.57</v>
      </c>
      <c r="S17" s="37">
        <f t="shared" si="5"/>
        <v>70712000</v>
      </c>
      <c r="T17" s="37">
        <f t="shared" si="5"/>
        <v>79810071.43</v>
      </c>
      <c r="U17" s="37">
        <f t="shared" si="5"/>
        <v>90323100</v>
      </c>
      <c r="V17" s="37">
        <f t="shared" si="5"/>
        <v>101045628.6</v>
      </c>
      <c r="W17" s="37">
        <f t="shared" si="5"/>
        <v>112430600</v>
      </c>
      <c r="X17" s="37">
        <f t="shared" si="5"/>
        <v>124037071.4</v>
      </c>
      <c r="Y17" s="37">
        <f t="shared" si="5"/>
        <v>137073500</v>
      </c>
      <c r="Z17" s="37">
        <f t="shared" si="5"/>
        <v>150319428.6</v>
      </c>
      <c r="AA17" s="37">
        <f t="shared" si="5"/>
        <v>164227800</v>
      </c>
      <c r="AB17" s="37">
        <f t="shared" si="5"/>
        <v>178357671.4</v>
      </c>
      <c r="AC17" s="37">
        <f t="shared" si="5"/>
        <v>193917500</v>
      </c>
      <c r="AD17" s="37">
        <f t="shared" si="5"/>
        <v>209686828.6</v>
      </c>
      <c r="AE17" s="37">
        <f t="shared" si="5"/>
        <v>226118600</v>
      </c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6" t="s">
        <v>361</v>
      </c>
      <c r="B19" s="37">
        <f t="shared" ref="B19:AE19" si="6">B12-B17</f>
        <v>0</v>
      </c>
      <c r="C19" s="37">
        <f t="shared" si="6"/>
        <v>0.0000000001164153218</v>
      </c>
      <c r="D19" s="37">
        <f t="shared" si="6"/>
        <v>0.0000000002328306437</v>
      </c>
      <c r="E19" s="37">
        <f t="shared" si="6"/>
        <v>0.0000000002328306437</v>
      </c>
      <c r="F19" s="37">
        <f t="shared" si="6"/>
        <v>0</v>
      </c>
      <c r="G19" s="37">
        <f t="shared" si="6"/>
        <v>0</v>
      </c>
      <c r="H19" s="37">
        <f t="shared" si="6"/>
        <v>0.0000000009313225746</v>
      </c>
      <c r="I19" s="37">
        <f t="shared" si="6"/>
        <v>0.000000001862645149</v>
      </c>
      <c r="J19" s="37">
        <f t="shared" si="6"/>
        <v>0</v>
      </c>
      <c r="K19" s="37">
        <f t="shared" si="6"/>
        <v>0</v>
      </c>
      <c r="L19" s="37">
        <f t="shared" si="6"/>
        <v>0.000000003725290298</v>
      </c>
      <c r="M19" s="37">
        <f t="shared" si="6"/>
        <v>0</v>
      </c>
      <c r="N19" s="37">
        <f t="shared" si="6"/>
        <v>0.000000007450580597</v>
      </c>
      <c r="O19" s="37">
        <f t="shared" si="6"/>
        <v>0.000000007450580597</v>
      </c>
      <c r="P19" s="37">
        <f t="shared" si="6"/>
        <v>0.000000007450580597</v>
      </c>
      <c r="Q19" s="37">
        <f t="shared" si="6"/>
        <v>0.000000007450580597</v>
      </c>
      <c r="R19" s="37">
        <f t="shared" si="6"/>
        <v>0</v>
      </c>
      <c r="S19" s="37">
        <f t="shared" si="6"/>
        <v>0</v>
      </c>
      <c r="T19" s="37">
        <f t="shared" si="6"/>
        <v>0</v>
      </c>
      <c r="U19" s="37">
        <f t="shared" si="6"/>
        <v>0</v>
      </c>
      <c r="V19" s="37">
        <f t="shared" si="6"/>
        <v>0</v>
      </c>
      <c r="W19" s="37">
        <f t="shared" si="6"/>
        <v>0</v>
      </c>
      <c r="X19" s="37">
        <f t="shared" si="6"/>
        <v>0</v>
      </c>
      <c r="Y19" s="37">
        <f t="shared" si="6"/>
        <v>0</v>
      </c>
      <c r="Z19" s="37">
        <f t="shared" si="6"/>
        <v>0</v>
      </c>
      <c r="AA19" s="37">
        <f t="shared" si="6"/>
        <v>0</v>
      </c>
      <c r="AB19" s="37">
        <f t="shared" si="6"/>
        <v>0</v>
      </c>
      <c r="AC19" s="37">
        <f t="shared" si="6"/>
        <v>0</v>
      </c>
      <c r="AD19" s="37">
        <f t="shared" si="6"/>
        <v>0</v>
      </c>
      <c r="AE19" s="37">
        <f t="shared" si="6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24" t="s">
        <v>85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Assumptions!B24</f>
        <v>Small Store</v>
      </c>
      <c r="B3" s="18">
        <f>Assumptions!B39</f>
        <v>1</v>
      </c>
      <c r="C3" s="18">
        <f>B3+Assumptions!$B39</f>
        <v>2</v>
      </c>
      <c r="D3" s="18">
        <f>C3+Assumptions!$B39</f>
        <v>3</v>
      </c>
      <c r="E3" s="18">
        <f>D3+Assumptions!$B39</f>
        <v>4</v>
      </c>
      <c r="F3" s="18">
        <f>E3+Assumptions!$B39</f>
        <v>5</v>
      </c>
      <c r="G3" s="18">
        <f>F3+Assumptions!$B39</f>
        <v>6</v>
      </c>
      <c r="H3" s="18">
        <f>G3+Assumptions!$B39</f>
        <v>7</v>
      </c>
      <c r="I3" s="18">
        <f>H3+Assumptions!$B39</f>
        <v>8</v>
      </c>
      <c r="J3" s="18">
        <f>I3+Assumptions!$B39</f>
        <v>9</v>
      </c>
      <c r="K3" s="18">
        <f>J3+Assumptions!$B39</f>
        <v>10</v>
      </c>
      <c r="L3" s="18">
        <f>K3+Assumptions!$B39</f>
        <v>11</v>
      </c>
      <c r="M3" s="18">
        <f>L3+Assumptions!$B39</f>
        <v>12</v>
      </c>
      <c r="N3" s="18">
        <f>M3+Assumptions!$B39</f>
        <v>13</v>
      </c>
      <c r="O3" s="18">
        <f>N3+Assumptions!$B39</f>
        <v>14</v>
      </c>
      <c r="P3" s="18">
        <f>O3+Assumptions!$B39</f>
        <v>15</v>
      </c>
      <c r="Q3" s="18">
        <f>P3+Assumptions!$B39</f>
        <v>16</v>
      </c>
      <c r="R3" s="18">
        <f>Q3+Assumptions!$B39</f>
        <v>17</v>
      </c>
      <c r="S3" s="18">
        <f>R3+Assumptions!$B39</f>
        <v>18</v>
      </c>
      <c r="T3" s="18">
        <f>S3+Assumptions!$B39</f>
        <v>19</v>
      </c>
      <c r="U3" s="18">
        <f>T3+Assumptions!$B39</f>
        <v>20</v>
      </c>
      <c r="V3" s="18">
        <f>U3+Assumptions!$B39</f>
        <v>21</v>
      </c>
      <c r="W3" s="18">
        <f>V3+Assumptions!$B39</f>
        <v>22</v>
      </c>
      <c r="X3" s="18">
        <f>W3+Assumptions!$B39</f>
        <v>23</v>
      </c>
      <c r="Y3" s="18">
        <f>X3+Assumptions!$B39</f>
        <v>24</v>
      </c>
      <c r="Z3" s="18">
        <f>Y3+Assumptions!$B39</f>
        <v>25</v>
      </c>
      <c r="AA3" s="18">
        <f>Z3+Assumptions!$B39</f>
        <v>26</v>
      </c>
      <c r="AB3" s="18">
        <f>AA3+Assumptions!$B39</f>
        <v>27</v>
      </c>
      <c r="AC3" s="18">
        <f>AB3+Assumptions!$B39</f>
        <v>28</v>
      </c>
      <c r="AD3" s="18">
        <f>AC3+Assumptions!$B39</f>
        <v>29</v>
      </c>
      <c r="AE3" s="18">
        <f>AD3+Assumptions!$B39</f>
        <v>30</v>
      </c>
    </row>
    <row r="4">
      <c r="A4" s="4" t="str">
        <f>Assumptions!C8</f>
        <v>Medium Store</v>
      </c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1.0</v>
      </c>
      <c r="H4" s="18">
        <f>G4</f>
        <v>1</v>
      </c>
      <c r="I4" s="18">
        <f>H4+Assumptions!$C$39</f>
        <v>2</v>
      </c>
      <c r="J4" s="18">
        <f t="shared" ref="J4:J5" si="1">I4</f>
        <v>2</v>
      </c>
      <c r="K4" s="18">
        <f>J4+Assumptions!$C$39</f>
        <v>3</v>
      </c>
      <c r="L4" s="18">
        <f>K4</f>
        <v>3</v>
      </c>
      <c r="M4" s="18">
        <f>L4+Assumptions!$C$39</f>
        <v>4</v>
      </c>
      <c r="N4" s="18">
        <f t="shared" ref="N4:N5" si="3">M4</f>
        <v>4</v>
      </c>
      <c r="O4" s="18">
        <f>N4+Assumptions!$C$39</f>
        <v>5</v>
      </c>
      <c r="P4" s="18">
        <f>O4</f>
        <v>5</v>
      </c>
      <c r="Q4" s="18">
        <f>P4+Assumptions!$C$39</f>
        <v>6</v>
      </c>
      <c r="R4" s="18">
        <f t="shared" ref="R4:R5" si="5">Q4</f>
        <v>6</v>
      </c>
      <c r="S4" s="18">
        <f>R4+Assumptions!$C$39</f>
        <v>7</v>
      </c>
      <c r="T4" s="18">
        <f>S4</f>
        <v>7</v>
      </c>
      <c r="U4" s="18">
        <f>T4+Assumptions!$C$39</f>
        <v>8</v>
      </c>
      <c r="V4" s="18">
        <f t="shared" ref="V4:V5" si="7">U4</f>
        <v>8</v>
      </c>
      <c r="W4" s="18">
        <f>V4+Assumptions!$C$39</f>
        <v>9</v>
      </c>
      <c r="X4" s="18">
        <f>W4</f>
        <v>9</v>
      </c>
      <c r="Y4" s="18">
        <f>X4+Assumptions!$C$39</f>
        <v>10</v>
      </c>
      <c r="Z4" s="18">
        <f t="shared" ref="Z4:Z5" si="9">Y4</f>
        <v>10</v>
      </c>
      <c r="AA4" s="18">
        <f>Z4+Assumptions!$C$39</f>
        <v>11</v>
      </c>
      <c r="AB4" s="18">
        <f>AA4</f>
        <v>11</v>
      </c>
      <c r="AC4" s="18">
        <f>AB4+Assumptions!$C$39</f>
        <v>12</v>
      </c>
      <c r="AD4" s="18">
        <f t="shared" ref="AD4:AD5" si="11">AC4</f>
        <v>12</v>
      </c>
      <c r="AE4" s="18">
        <f>AD4+Assumptions!$C$39</f>
        <v>13</v>
      </c>
    </row>
    <row r="5">
      <c r="A5" s="4" t="str">
        <f>Assumptions!D8</f>
        <v>Large Store</v>
      </c>
      <c r="B5" s="18">
        <v>0.0</v>
      </c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1.0</v>
      </c>
      <c r="J5" s="18">
        <f t="shared" si="1"/>
        <v>1</v>
      </c>
      <c r="K5" s="18">
        <f t="shared" ref="K5:L5" si="2">J5</f>
        <v>1</v>
      </c>
      <c r="L5" s="18">
        <f t="shared" si="2"/>
        <v>1</v>
      </c>
      <c r="M5" s="18">
        <f>L5+Assumptions!$D$39</f>
        <v>2</v>
      </c>
      <c r="N5" s="18">
        <f t="shared" si="3"/>
        <v>2</v>
      </c>
      <c r="O5" s="18">
        <f t="shared" ref="O5:P5" si="4">N5</f>
        <v>2</v>
      </c>
      <c r="P5" s="18">
        <f t="shared" si="4"/>
        <v>2</v>
      </c>
      <c r="Q5" s="18">
        <f>P5+Assumptions!$D$39</f>
        <v>3</v>
      </c>
      <c r="R5" s="18">
        <f t="shared" si="5"/>
        <v>3</v>
      </c>
      <c r="S5" s="18">
        <f t="shared" ref="S5:T5" si="6">R5</f>
        <v>3</v>
      </c>
      <c r="T5" s="18">
        <f t="shared" si="6"/>
        <v>3</v>
      </c>
      <c r="U5" s="18">
        <f>T5+Assumptions!$D$39</f>
        <v>4</v>
      </c>
      <c r="V5" s="18">
        <f t="shared" si="7"/>
        <v>4</v>
      </c>
      <c r="W5" s="18">
        <f t="shared" ref="W5:X5" si="8">V5</f>
        <v>4</v>
      </c>
      <c r="X5" s="18">
        <f t="shared" si="8"/>
        <v>4</v>
      </c>
      <c r="Y5" s="18">
        <f>X5+Assumptions!$D$39</f>
        <v>5</v>
      </c>
      <c r="Z5" s="18">
        <f t="shared" si="9"/>
        <v>5</v>
      </c>
      <c r="AA5" s="18">
        <f t="shared" ref="AA5:AB5" si="10">Z5</f>
        <v>5</v>
      </c>
      <c r="AB5" s="18">
        <f t="shared" si="10"/>
        <v>5</v>
      </c>
      <c r="AC5" s="18">
        <f>AB5+Assumptions!$D$39</f>
        <v>6</v>
      </c>
      <c r="AD5" s="18">
        <f t="shared" si="11"/>
        <v>6</v>
      </c>
      <c r="AE5" s="18">
        <f>AD5</f>
        <v>6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6" t="s">
        <v>86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4" t="str">
        <f t="shared" ref="A8:A10" si="12">A3</f>
        <v>Small Store</v>
      </c>
      <c r="B8" s="18">
        <f>Assumptions!$B$9*B3</f>
        <v>200</v>
      </c>
      <c r="C8" s="18">
        <f>Assumptions!$B$9*C3</f>
        <v>400</v>
      </c>
      <c r="D8" s="18">
        <f>Assumptions!$B$9*D3</f>
        <v>600</v>
      </c>
      <c r="E8" s="18">
        <f>Assumptions!$B$9*E3</f>
        <v>800</v>
      </c>
      <c r="F8" s="18">
        <f>Assumptions!$B$9*F3</f>
        <v>1000</v>
      </c>
      <c r="G8" s="18">
        <f>Assumptions!$B$9*G3</f>
        <v>1200</v>
      </c>
      <c r="H8" s="18">
        <f>Assumptions!$B$9*H3</f>
        <v>1400</v>
      </c>
      <c r="I8" s="18">
        <f>Assumptions!$B$9*I3</f>
        <v>1600</v>
      </c>
      <c r="J8" s="18">
        <f>Assumptions!$B$9*J3</f>
        <v>1800</v>
      </c>
      <c r="K8" s="18">
        <f>Assumptions!$B$9*K3</f>
        <v>2000</v>
      </c>
      <c r="L8" s="18">
        <f>Assumptions!$B$9*L3</f>
        <v>2200</v>
      </c>
      <c r="M8" s="18">
        <f>Assumptions!$B$9*M3</f>
        <v>2400</v>
      </c>
      <c r="N8" s="18">
        <f>Assumptions!$B$9*N3</f>
        <v>2600</v>
      </c>
      <c r="O8" s="18">
        <f>Assumptions!$B$9*O3</f>
        <v>2800</v>
      </c>
      <c r="P8" s="18">
        <f>Assumptions!$B$9*P3</f>
        <v>3000</v>
      </c>
      <c r="Q8" s="18">
        <f>Assumptions!$B$9*Q3</f>
        <v>3200</v>
      </c>
      <c r="R8" s="18">
        <f>Assumptions!$B$9*R3</f>
        <v>3400</v>
      </c>
      <c r="S8" s="18">
        <f>Assumptions!$B$9*S3</f>
        <v>3600</v>
      </c>
      <c r="T8" s="18">
        <f>Assumptions!$B$9*T3</f>
        <v>3800</v>
      </c>
      <c r="U8" s="18">
        <f>Assumptions!$B$9*U3</f>
        <v>4000</v>
      </c>
      <c r="V8" s="18">
        <f>Assumptions!$B$9*V3</f>
        <v>4200</v>
      </c>
      <c r="W8" s="18">
        <f>Assumptions!$B$9*W3</f>
        <v>4400</v>
      </c>
      <c r="X8" s="18">
        <f>Assumptions!$B$9*X3</f>
        <v>4600</v>
      </c>
      <c r="Y8" s="18">
        <f>Assumptions!$B$9*Y3</f>
        <v>4800</v>
      </c>
      <c r="Z8" s="18">
        <f>Assumptions!$B$9*Z3</f>
        <v>5000</v>
      </c>
      <c r="AA8" s="18">
        <f>Assumptions!$B$9*AA3</f>
        <v>5200</v>
      </c>
      <c r="AB8" s="18">
        <f>Assumptions!$B$9*AB3</f>
        <v>5400</v>
      </c>
      <c r="AC8" s="18">
        <f>Assumptions!$B$9*AC3</f>
        <v>5600</v>
      </c>
      <c r="AD8" s="18">
        <f>Assumptions!$B$9*AD3</f>
        <v>5800</v>
      </c>
      <c r="AE8" s="18">
        <f>Assumptions!$B$9*AE3</f>
        <v>6000</v>
      </c>
    </row>
    <row r="9">
      <c r="A9" s="4" t="str">
        <f t="shared" si="12"/>
        <v>Medium Store</v>
      </c>
      <c r="B9" s="18">
        <f>Assumptions!$C$9*B4</f>
        <v>0</v>
      </c>
      <c r="C9" s="18">
        <f>Assumptions!$C$9*C4</f>
        <v>0</v>
      </c>
      <c r="D9" s="18">
        <f>Assumptions!$C$9*D4</f>
        <v>0</v>
      </c>
      <c r="E9" s="18">
        <f>Assumptions!$C$9*E4</f>
        <v>0</v>
      </c>
      <c r="F9" s="18">
        <f>Assumptions!$C$9*F4</f>
        <v>0</v>
      </c>
      <c r="G9" s="18">
        <f>Assumptions!$C$9*G4</f>
        <v>300</v>
      </c>
      <c r="H9" s="18">
        <f>Assumptions!$C$9*H4</f>
        <v>300</v>
      </c>
      <c r="I9" s="18">
        <f>Assumptions!$C$9*I4</f>
        <v>600</v>
      </c>
      <c r="J9" s="18">
        <f>Assumptions!$C$9*J4</f>
        <v>600</v>
      </c>
      <c r="K9" s="18">
        <f>Assumptions!$C$9*K4</f>
        <v>900</v>
      </c>
      <c r="L9" s="18">
        <f>Assumptions!$C$9*L4</f>
        <v>900</v>
      </c>
      <c r="M9" s="18">
        <f>Assumptions!$C$9*M4</f>
        <v>1200</v>
      </c>
      <c r="N9" s="18">
        <f>Assumptions!$C$9*N4</f>
        <v>1200</v>
      </c>
      <c r="O9" s="18">
        <f>Assumptions!$C$9*O4</f>
        <v>1500</v>
      </c>
      <c r="P9" s="18">
        <f>Assumptions!$C$9*P4</f>
        <v>1500</v>
      </c>
      <c r="Q9" s="18">
        <f>Assumptions!$C$9*Q4</f>
        <v>1800</v>
      </c>
      <c r="R9" s="18">
        <f>Assumptions!$C$9*R4</f>
        <v>1800</v>
      </c>
      <c r="S9" s="18">
        <f>Assumptions!$C$9*S4</f>
        <v>2100</v>
      </c>
      <c r="T9" s="18">
        <f>Assumptions!$C$9*T4</f>
        <v>2100</v>
      </c>
      <c r="U9" s="18">
        <f>Assumptions!$C$9*U4</f>
        <v>2400</v>
      </c>
      <c r="V9" s="18">
        <f>Assumptions!$C$9*V4</f>
        <v>2400</v>
      </c>
      <c r="W9" s="18">
        <f>Assumptions!$C$9*W4</f>
        <v>2700</v>
      </c>
      <c r="X9" s="18">
        <f>Assumptions!$C$9*X4</f>
        <v>2700</v>
      </c>
      <c r="Y9" s="18">
        <f>Assumptions!$C$9*Y4</f>
        <v>3000</v>
      </c>
      <c r="Z9" s="18">
        <f>Assumptions!$C$9*Z4</f>
        <v>3000</v>
      </c>
      <c r="AA9" s="18">
        <f>Assumptions!$C$9*AA4</f>
        <v>3300</v>
      </c>
      <c r="AB9" s="18">
        <f>Assumptions!$C$9*AB4</f>
        <v>3300</v>
      </c>
      <c r="AC9" s="18">
        <f>Assumptions!$C$9*AC4</f>
        <v>3600</v>
      </c>
      <c r="AD9" s="18">
        <f>Assumptions!$C$9*AD4</f>
        <v>3600</v>
      </c>
      <c r="AE9" s="18">
        <f>Assumptions!$C$9*AE4</f>
        <v>3900</v>
      </c>
    </row>
    <row r="10">
      <c r="A10" s="4" t="str">
        <f t="shared" si="12"/>
        <v>Large Store</v>
      </c>
      <c r="B10" s="18">
        <f>Assumptions!$D$9*B5</f>
        <v>0</v>
      </c>
      <c r="C10" s="18">
        <f>Assumptions!$D$9*C5</f>
        <v>0</v>
      </c>
      <c r="D10" s="18">
        <f>Assumptions!$D$9*D5</f>
        <v>0</v>
      </c>
      <c r="E10" s="18">
        <f>Assumptions!$D$9*E5</f>
        <v>0</v>
      </c>
      <c r="F10" s="18">
        <f>Assumptions!$D$9*F5</f>
        <v>0</v>
      </c>
      <c r="G10" s="18">
        <f>Assumptions!$D$9*G5</f>
        <v>0</v>
      </c>
      <c r="H10" s="18">
        <f>Assumptions!$D$9*H5</f>
        <v>0</v>
      </c>
      <c r="I10" s="18">
        <f>Assumptions!$D$9*I5</f>
        <v>400</v>
      </c>
      <c r="J10" s="18">
        <f>Assumptions!$D$9*J5</f>
        <v>400</v>
      </c>
      <c r="K10" s="18">
        <f>Assumptions!$D$9*K5</f>
        <v>400</v>
      </c>
      <c r="L10" s="18">
        <f>Assumptions!$D$9*L5</f>
        <v>400</v>
      </c>
      <c r="M10" s="18">
        <f>Assumptions!$D$9*M5</f>
        <v>800</v>
      </c>
      <c r="N10" s="18">
        <f>Assumptions!$D$9*N5</f>
        <v>800</v>
      </c>
      <c r="O10" s="18">
        <f>Assumptions!$D$9*O5</f>
        <v>800</v>
      </c>
      <c r="P10" s="18">
        <f>Assumptions!$D$9*P5</f>
        <v>800</v>
      </c>
      <c r="Q10" s="18">
        <f>Assumptions!$D$9*Q5</f>
        <v>1200</v>
      </c>
      <c r="R10" s="18">
        <f>Assumptions!$D$9*R5</f>
        <v>1200</v>
      </c>
      <c r="S10" s="18">
        <f>Assumptions!$D$9*S5</f>
        <v>1200</v>
      </c>
      <c r="T10" s="18">
        <f>Assumptions!$D$9*T5</f>
        <v>1200</v>
      </c>
      <c r="U10" s="18">
        <f>Assumptions!$D$9*U5</f>
        <v>1600</v>
      </c>
      <c r="V10" s="18">
        <f>Assumptions!$D$9*V5</f>
        <v>1600</v>
      </c>
      <c r="W10" s="18">
        <f>Assumptions!$D$9*W5</f>
        <v>1600</v>
      </c>
      <c r="X10" s="18">
        <f>Assumptions!$D$9*X5</f>
        <v>1600</v>
      </c>
      <c r="Y10" s="18">
        <f>Assumptions!$D$9*Y5</f>
        <v>2000</v>
      </c>
      <c r="Z10" s="18">
        <f>Assumptions!$D$9*Z5</f>
        <v>2000</v>
      </c>
      <c r="AA10" s="18">
        <f>Assumptions!$D$9*AA5</f>
        <v>2000</v>
      </c>
      <c r="AB10" s="18">
        <f>Assumptions!$D$9*AB5</f>
        <v>2000</v>
      </c>
      <c r="AC10" s="18">
        <f>Assumptions!$D$9*AC5</f>
        <v>2400</v>
      </c>
      <c r="AD10" s="18">
        <f>Assumptions!$D$9*AD5</f>
        <v>2400</v>
      </c>
      <c r="AE10" s="18">
        <f>Assumptions!$D$9*AE5</f>
        <v>2400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6" t="s">
        <v>87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6" t="str">
        <f>A8</f>
        <v>Small Store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 t="str">
        <f>Assumptions!A2</f>
        <v>Purses</v>
      </c>
      <c r="B15" s="18">
        <f>B8*Assumptions!$B$14</f>
        <v>200</v>
      </c>
      <c r="C15" s="18">
        <f>C8*Assumptions!$B$14</f>
        <v>400</v>
      </c>
      <c r="D15" s="18">
        <f>D8*Assumptions!$B$14</f>
        <v>600</v>
      </c>
      <c r="E15" s="18">
        <f>E8*Assumptions!$B$14</f>
        <v>800</v>
      </c>
      <c r="F15" s="18">
        <f>F8*Assumptions!$B$14</f>
        <v>1000</v>
      </c>
      <c r="G15" s="18">
        <f>G8*Assumptions!$B$14</f>
        <v>1200</v>
      </c>
      <c r="H15" s="18">
        <f>H8*Assumptions!$B$14</f>
        <v>1400</v>
      </c>
      <c r="I15" s="18">
        <f>I8*Assumptions!$B$14</f>
        <v>1600</v>
      </c>
      <c r="J15" s="18">
        <f>J8*Assumptions!$B$14</f>
        <v>1800</v>
      </c>
      <c r="K15" s="18">
        <f>K8*Assumptions!$B$14</f>
        <v>2000</v>
      </c>
      <c r="L15" s="18">
        <f>L8*Assumptions!$B$14</f>
        <v>2200</v>
      </c>
      <c r="M15" s="18">
        <f>M8*Assumptions!$B$14</f>
        <v>2400</v>
      </c>
      <c r="N15" s="18">
        <f>N8*Assumptions!$B$14</f>
        <v>2600</v>
      </c>
      <c r="O15" s="18">
        <f>O8*Assumptions!$B$14</f>
        <v>2800</v>
      </c>
      <c r="P15" s="18">
        <f>P8*Assumptions!$B$14</f>
        <v>3000</v>
      </c>
      <c r="Q15" s="18">
        <f>Q8*Assumptions!$B$14</f>
        <v>3200</v>
      </c>
      <c r="R15" s="18">
        <f>R8*Assumptions!$B$14</f>
        <v>3400</v>
      </c>
      <c r="S15" s="18">
        <f>S8*Assumptions!$B$14</f>
        <v>3600</v>
      </c>
      <c r="T15" s="18">
        <f>T8*Assumptions!$B$14</f>
        <v>3800</v>
      </c>
      <c r="U15" s="18">
        <f>U8*Assumptions!$B$14</f>
        <v>4000</v>
      </c>
      <c r="V15" s="18">
        <f>V8*Assumptions!$B$14</f>
        <v>4200</v>
      </c>
      <c r="W15" s="18">
        <f>W8*Assumptions!$B$14</f>
        <v>4400</v>
      </c>
      <c r="X15" s="18">
        <f>X8*Assumptions!$B$14</f>
        <v>4600</v>
      </c>
      <c r="Y15" s="18">
        <f>Y8*Assumptions!$B$14</f>
        <v>4800</v>
      </c>
      <c r="Z15" s="18">
        <f>Z8*Assumptions!$B$14</f>
        <v>5000</v>
      </c>
      <c r="AA15" s="18">
        <f>AA8*Assumptions!$B$14</f>
        <v>5200</v>
      </c>
      <c r="AB15" s="18">
        <f>AB8*Assumptions!$B$14</f>
        <v>5400</v>
      </c>
      <c r="AC15" s="18">
        <f>AC8*Assumptions!$B$14</f>
        <v>5600</v>
      </c>
      <c r="AD15" s="18">
        <f>AD8*Assumptions!$B$14</f>
        <v>5800</v>
      </c>
      <c r="AE15" s="18">
        <f>AE8*Assumptions!$B$14</f>
        <v>6000</v>
      </c>
    </row>
    <row r="16">
      <c r="A16" s="4" t="str">
        <f>Assumptions!A3</f>
        <v>Mini Bags</v>
      </c>
      <c r="B16" s="18">
        <f>B8*Assumptions!$B$15</f>
        <v>60</v>
      </c>
      <c r="C16" s="18">
        <f>C8*Assumptions!$B$15</f>
        <v>120</v>
      </c>
      <c r="D16" s="18">
        <f>D8*Assumptions!$B$15</f>
        <v>180</v>
      </c>
      <c r="E16" s="18">
        <f>E8*Assumptions!$B$15</f>
        <v>240</v>
      </c>
      <c r="F16" s="18">
        <f>F8*Assumptions!$B$15</f>
        <v>300</v>
      </c>
      <c r="G16" s="18">
        <f>G8*Assumptions!$B$15</f>
        <v>360</v>
      </c>
      <c r="H16" s="18">
        <f>H8*Assumptions!$B$15</f>
        <v>420</v>
      </c>
      <c r="I16" s="18">
        <f>I8*Assumptions!$B$15</f>
        <v>480</v>
      </c>
      <c r="J16" s="18">
        <f>J8*Assumptions!$B$15</f>
        <v>540</v>
      </c>
      <c r="K16" s="18">
        <f>K8*Assumptions!$B$15</f>
        <v>600</v>
      </c>
      <c r="L16" s="18">
        <f>L8*Assumptions!$B$15</f>
        <v>660</v>
      </c>
      <c r="M16" s="18">
        <f>M8*Assumptions!$B$15</f>
        <v>720</v>
      </c>
      <c r="N16" s="18">
        <f>N8*Assumptions!$B$15</f>
        <v>780</v>
      </c>
      <c r="O16" s="18">
        <f>O8*Assumptions!$B$15</f>
        <v>840</v>
      </c>
      <c r="P16" s="18">
        <f>P8*Assumptions!$B$15</f>
        <v>900</v>
      </c>
      <c r="Q16" s="18">
        <f>Q8*Assumptions!$B$15</f>
        <v>960</v>
      </c>
      <c r="R16" s="18">
        <f>R8*Assumptions!$B$15</f>
        <v>1020</v>
      </c>
      <c r="S16" s="18">
        <f>S8*Assumptions!$B$15</f>
        <v>1080</v>
      </c>
      <c r="T16" s="18">
        <f>T8*Assumptions!$B$15</f>
        <v>1140</v>
      </c>
      <c r="U16" s="18">
        <f>U8*Assumptions!$B$15</f>
        <v>1200</v>
      </c>
      <c r="V16" s="18">
        <f>V8*Assumptions!$B$15</f>
        <v>1260</v>
      </c>
      <c r="W16" s="18">
        <f>W8*Assumptions!$B$15</f>
        <v>1320</v>
      </c>
      <c r="X16" s="18">
        <f>X8*Assumptions!$B$15</f>
        <v>1380</v>
      </c>
      <c r="Y16" s="18">
        <f>Y8*Assumptions!$B$15</f>
        <v>1440</v>
      </c>
      <c r="Z16" s="18">
        <f>Z8*Assumptions!$B$15</f>
        <v>1500</v>
      </c>
      <c r="AA16" s="18">
        <f>AA8*Assumptions!$B$15</f>
        <v>1560</v>
      </c>
      <c r="AB16" s="18">
        <f>AB8*Assumptions!$B$15</f>
        <v>1620</v>
      </c>
      <c r="AC16" s="18">
        <f>AC8*Assumptions!$B$15</f>
        <v>1680</v>
      </c>
      <c r="AD16" s="18">
        <f>AD8*Assumptions!$B$15</f>
        <v>1740</v>
      </c>
      <c r="AE16" s="18">
        <f>AE8*Assumptions!$B$15</f>
        <v>1800</v>
      </c>
    </row>
    <row r="17">
      <c r="A17" s="4" t="str">
        <f>Assumptions!A4</f>
        <v>Duffel Bags</v>
      </c>
      <c r="B17" s="4">
        <f>B8*Assumptions!$B$16</f>
        <v>100</v>
      </c>
      <c r="C17" s="4">
        <f>C8*Assumptions!$B$16</f>
        <v>200</v>
      </c>
      <c r="D17" s="4">
        <f>D8*Assumptions!$B$16</f>
        <v>300</v>
      </c>
      <c r="E17" s="4">
        <f>E8*Assumptions!$B$16</f>
        <v>400</v>
      </c>
      <c r="F17" s="4">
        <f>F8*Assumptions!$B$16</f>
        <v>500</v>
      </c>
      <c r="G17" s="4">
        <f>G8*Assumptions!$B$16</f>
        <v>600</v>
      </c>
      <c r="H17" s="4">
        <f>H8*Assumptions!$B$16</f>
        <v>700</v>
      </c>
      <c r="I17" s="4">
        <f>I8*Assumptions!$B$16</f>
        <v>800</v>
      </c>
      <c r="J17" s="4">
        <f>J8*Assumptions!$B$16</f>
        <v>900</v>
      </c>
      <c r="K17" s="4">
        <f>K8*Assumptions!$B$16</f>
        <v>1000</v>
      </c>
      <c r="L17" s="4">
        <f>L8*Assumptions!$B$16</f>
        <v>1100</v>
      </c>
      <c r="M17" s="4">
        <f>M8*Assumptions!$B$16</f>
        <v>1200</v>
      </c>
      <c r="N17" s="4">
        <f>N8*Assumptions!$B$16</f>
        <v>1300</v>
      </c>
      <c r="O17" s="4">
        <f>O8*Assumptions!$B$16</f>
        <v>1400</v>
      </c>
      <c r="P17" s="4">
        <f>P8*Assumptions!$B$16</f>
        <v>1500</v>
      </c>
      <c r="Q17" s="4">
        <f>Q8*Assumptions!$B$16</f>
        <v>1600</v>
      </c>
      <c r="R17" s="4">
        <f>R8*Assumptions!$B$16</f>
        <v>1700</v>
      </c>
      <c r="S17" s="4">
        <f>S8*Assumptions!$B$16</f>
        <v>1800</v>
      </c>
      <c r="T17" s="4">
        <f>T8*Assumptions!$B$16</f>
        <v>1900</v>
      </c>
      <c r="U17" s="4">
        <f>U8*Assumptions!$B$16</f>
        <v>2000</v>
      </c>
      <c r="V17" s="4">
        <f>V8*Assumptions!$B$16</f>
        <v>2100</v>
      </c>
      <c r="W17" s="4">
        <f>W8*Assumptions!$B$16</f>
        <v>2200</v>
      </c>
      <c r="X17" s="4">
        <f>X8*Assumptions!$B$16</f>
        <v>2300</v>
      </c>
      <c r="Y17" s="4">
        <f>Y8*Assumptions!$B$16</f>
        <v>2400</v>
      </c>
      <c r="Z17" s="4">
        <f>Z8*Assumptions!$B$16</f>
        <v>2500</v>
      </c>
      <c r="AA17" s="4">
        <f>AA8*Assumptions!$B$16</f>
        <v>2600</v>
      </c>
      <c r="AB17" s="4">
        <f>AB8*Assumptions!$B$16</f>
        <v>2700</v>
      </c>
      <c r="AC17" s="4">
        <f>AC8*Assumptions!$B$16</f>
        <v>2800</v>
      </c>
      <c r="AD17" s="4">
        <f>AD8*Assumptions!$B$16</f>
        <v>2900</v>
      </c>
      <c r="AE17" s="4">
        <f>AE8*Assumptions!$B$16</f>
        <v>3000</v>
      </c>
    </row>
    <row r="18">
      <c r="A18" s="6" t="str">
        <f>A9</f>
        <v>Medium Store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4" t="str">
        <f t="shared" ref="A19:A21" si="13">A15</f>
        <v>Purses</v>
      </c>
      <c r="B19" s="18">
        <f>B9*Assumptions!$C$14</f>
        <v>0</v>
      </c>
      <c r="C19" s="18">
        <f>C9*Assumptions!$C$14</f>
        <v>0</v>
      </c>
      <c r="D19" s="18">
        <f>D9*Assumptions!$C$14</f>
        <v>0</v>
      </c>
      <c r="E19" s="18">
        <f>E9*Assumptions!$C$14</f>
        <v>0</v>
      </c>
      <c r="F19" s="18">
        <f>F9*Assumptions!$C$14</f>
        <v>0</v>
      </c>
      <c r="G19" s="18">
        <f>G9*Assumptions!$C$14</f>
        <v>390</v>
      </c>
      <c r="H19" s="18">
        <f>H9*Assumptions!$C$14</f>
        <v>390</v>
      </c>
      <c r="I19" s="18">
        <f>I9*Assumptions!$C$14</f>
        <v>780</v>
      </c>
      <c r="J19" s="18">
        <f>J9*Assumptions!$C$14</f>
        <v>780</v>
      </c>
      <c r="K19" s="18">
        <f>K9*Assumptions!$C$14</f>
        <v>1170</v>
      </c>
      <c r="L19" s="18">
        <f>L9*Assumptions!$C$14</f>
        <v>1170</v>
      </c>
      <c r="M19" s="18">
        <f>M9*Assumptions!$C$14</f>
        <v>1560</v>
      </c>
      <c r="N19" s="18">
        <f>N9*Assumptions!$C$14</f>
        <v>1560</v>
      </c>
      <c r="O19" s="18">
        <f>O9*Assumptions!$C$14</f>
        <v>1950</v>
      </c>
      <c r="P19" s="18">
        <f>P9*Assumptions!$C$14</f>
        <v>1950</v>
      </c>
      <c r="Q19" s="18">
        <f>Q9*Assumptions!$C$14</f>
        <v>2340</v>
      </c>
      <c r="R19" s="18">
        <f>R9*Assumptions!$C$14</f>
        <v>2340</v>
      </c>
      <c r="S19" s="18">
        <f>S9*Assumptions!$C$14</f>
        <v>2730</v>
      </c>
      <c r="T19" s="18">
        <f>T9*Assumptions!$C$14</f>
        <v>2730</v>
      </c>
      <c r="U19" s="18">
        <f>U9*Assumptions!$C$14</f>
        <v>3120</v>
      </c>
      <c r="V19" s="18">
        <f>V9*Assumptions!$C$14</f>
        <v>3120</v>
      </c>
      <c r="W19" s="18">
        <f>W9*Assumptions!$C$14</f>
        <v>3510</v>
      </c>
      <c r="X19" s="18">
        <f>X9*Assumptions!$C$14</f>
        <v>3510</v>
      </c>
      <c r="Y19" s="18">
        <f>Y9*Assumptions!$C$14</f>
        <v>3900</v>
      </c>
      <c r="Z19" s="18">
        <f>Z9*Assumptions!$C$14</f>
        <v>3900</v>
      </c>
      <c r="AA19" s="18">
        <f>AA9*Assumptions!$C$14</f>
        <v>4290</v>
      </c>
      <c r="AB19" s="18">
        <f>AB9*Assumptions!$C$14</f>
        <v>4290</v>
      </c>
      <c r="AC19" s="18">
        <f>AC9*Assumptions!$C$14</f>
        <v>4680</v>
      </c>
      <c r="AD19" s="18">
        <f>AD9*Assumptions!$C$14</f>
        <v>4680</v>
      </c>
      <c r="AE19" s="18">
        <f>AE9*Assumptions!$C$14</f>
        <v>5070</v>
      </c>
    </row>
    <row r="20">
      <c r="A20" s="4" t="str">
        <f t="shared" si="13"/>
        <v>Mini Bags</v>
      </c>
      <c r="B20" s="18">
        <f>B9*Assumptions!$C$15</f>
        <v>0</v>
      </c>
      <c r="C20" s="18">
        <f>C9*Assumptions!$C$15</f>
        <v>0</v>
      </c>
      <c r="D20" s="18">
        <f>D9*Assumptions!$C$15</f>
        <v>0</v>
      </c>
      <c r="E20" s="18">
        <f>E9*Assumptions!$C$15</f>
        <v>0</v>
      </c>
      <c r="F20" s="18">
        <f>F9*Assumptions!$C$15</f>
        <v>0</v>
      </c>
      <c r="G20" s="18">
        <f>G9*Assumptions!$C$15</f>
        <v>120</v>
      </c>
      <c r="H20" s="18">
        <f>H9*Assumptions!$C$15</f>
        <v>120</v>
      </c>
      <c r="I20" s="18">
        <f>I9*Assumptions!$C$15</f>
        <v>240</v>
      </c>
      <c r="J20" s="18">
        <f>J9*Assumptions!$C$15</f>
        <v>240</v>
      </c>
      <c r="K20" s="18">
        <f>K9*Assumptions!$C$15</f>
        <v>360</v>
      </c>
      <c r="L20" s="18">
        <f>L9*Assumptions!$C$15</f>
        <v>360</v>
      </c>
      <c r="M20" s="18">
        <f>M9*Assumptions!$C$15</f>
        <v>480</v>
      </c>
      <c r="N20" s="18">
        <f>N9*Assumptions!$C$15</f>
        <v>480</v>
      </c>
      <c r="O20" s="18">
        <f>O9*Assumptions!$C$15</f>
        <v>600</v>
      </c>
      <c r="P20" s="18">
        <f>P9*Assumptions!$C$15</f>
        <v>600</v>
      </c>
      <c r="Q20" s="18">
        <f>Q9*Assumptions!$C$15</f>
        <v>720</v>
      </c>
      <c r="R20" s="18">
        <f>R9*Assumptions!$C$15</f>
        <v>720</v>
      </c>
      <c r="S20" s="18">
        <f>S9*Assumptions!$C$15</f>
        <v>840</v>
      </c>
      <c r="T20" s="18">
        <f>T9*Assumptions!$C$15</f>
        <v>840</v>
      </c>
      <c r="U20" s="18">
        <f>U9*Assumptions!$C$15</f>
        <v>960</v>
      </c>
      <c r="V20" s="18">
        <f>V9*Assumptions!$C$15</f>
        <v>960</v>
      </c>
      <c r="W20" s="18">
        <f>W9*Assumptions!$C$15</f>
        <v>1080</v>
      </c>
      <c r="X20" s="18">
        <f>X9*Assumptions!$C$15</f>
        <v>1080</v>
      </c>
      <c r="Y20" s="18">
        <f>Y9*Assumptions!$C$15</f>
        <v>1200</v>
      </c>
      <c r="Z20" s="18">
        <f>Z9*Assumptions!$C$15</f>
        <v>1200</v>
      </c>
      <c r="AA20" s="18">
        <f>AA9*Assumptions!$C$15</f>
        <v>1320</v>
      </c>
      <c r="AB20" s="18">
        <f>AB9*Assumptions!$C$15</f>
        <v>1320</v>
      </c>
      <c r="AC20" s="18">
        <f>AC9*Assumptions!$C$15</f>
        <v>1440</v>
      </c>
      <c r="AD20" s="18">
        <f>AD9*Assumptions!$C$15</f>
        <v>1440</v>
      </c>
      <c r="AE20" s="18">
        <f>AE9*Assumptions!$C$15</f>
        <v>1560</v>
      </c>
    </row>
    <row r="21">
      <c r="A21" s="4" t="str">
        <f t="shared" si="13"/>
        <v>Duffel Bags</v>
      </c>
      <c r="B21" s="18">
        <f>B9*Assumptions!$C$16</f>
        <v>0</v>
      </c>
      <c r="C21" s="18">
        <f>C9*Assumptions!$C$16</f>
        <v>0</v>
      </c>
      <c r="D21" s="18">
        <f>D9*Assumptions!$C$16</f>
        <v>0</v>
      </c>
      <c r="E21" s="18">
        <f>E9*Assumptions!$C$16</f>
        <v>0</v>
      </c>
      <c r="F21" s="18">
        <f>F9*Assumptions!$C$16</f>
        <v>0</v>
      </c>
      <c r="G21" s="18">
        <f>G9*Assumptions!$C$16</f>
        <v>240</v>
      </c>
      <c r="H21" s="18">
        <f>H9*Assumptions!$C$16</f>
        <v>240</v>
      </c>
      <c r="I21" s="18">
        <f>I9*Assumptions!$C$16</f>
        <v>480</v>
      </c>
      <c r="J21" s="18">
        <f>J9*Assumptions!$C$16</f>
        <v>480</v>
      </c>
      <c r="K21" s="18">
        <f>K9*Assumptions!$C$16</f>
        <v>720</v>
      </c>
      <c r="L21" s="18">
        <f>L9*Assumptions!$C$16</f>
        <v>720</v>
      </c>
      <c r="M21" s="18">
        <f>M9*Assumptions!$C$16</f>
        <v>960</v>
      </c>
      <c r="N21" s="18">
        <f>N9*Assumptions!$C$16</f>
        <v>960</v>
      </c>
      <c r="O21" s="18">
        <f>O9*Assumptions!$C$16</f>
        <v>1200</v>
      </c>
      <c r="P21" s="18">
        <f>P9*Assumptions!$C$16</f>
        <v>1200</v>
      </c>
      <c r="Q21" s="18">
        <f>Q9*Assumptions!$C$16</f>
        <v>1440</v>
      </c>
      <c r="R21" s="18">
        <f>R9*Assumptions!$C$16</f>
        <v>1440</v>
      </c>
      <c r="S21" s="18">
        <f>S9*Assumptions!$C$16</f>
        <v>1680</v>
      </c>
      <c r="T21" s="18">
        <f>T9*Assumptions!$C$16</f>
        <v>1680</v>
      </c>
      <c r="U21" s="18">
        <f>U9*Assumptions!$C$16</f>
        <v>1920</v>
      </c>
      <c r="V21" s="18">
        <f>V9*Assumptions!$C$16</f>
        <v>1920</v>
      </c>
      <c r="W21" s="18">
        <f>W9*Assumptions!$C$16</f>
        <v>2160</v>
      </c>
      <c r="X21" s="18">
        <f>X9*Assumptions!$C$16</f>
        <v>2160</v>
      </c>
      <c r="Y21" s="18">
        <f>Y9*Assumptions!$C$16</f>
        <v>2400</v>
      </c>
      <c r="Z21" s="18">
        <f>Z9*Assumptions!$C$16</f>
        <v>2400</v>
      </c>
      <c r="AA21" s="18">
        <f>AA9*Assumptions!$C$16</f>
        <v>2640</v>
      </c>
      <c r="AB21" s="18">
        <f>AB9*Assumptions!$C$16</f>
        <v>2640</v>
      </c>
      <c r="AC21" s="18">
        <f>AC9*Assumptions!$C$16</f>
        <v>2880</v>
      </c>
      <c r="AD21" s="18">
        <f>AD9*Assumptions!$C$16</f>
        <v>2880</v>
      </c>
      <c r="AE21" s="18">
        <f>AE9*Assumptions!$C$16</f>
        <v>3120</v>
      </c>
    </row>
    <row r="22">
      <c r="A22" s="6" t="str">
        <f>A10</f>
        <v>Large Store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 t="str">
        <f t="shared" ref="A23:A25" si="14">A19</f>
        <v>Purses</v>
      </c>
      <c r="B23" s="18">
        <f>B10*Assumptions!$D$14</f>
        <v>0</v>
      </c>
      <c r="C23" s="18">
        <f>C10*Assumptions!$D$14</f>
        <v>0</v>
      </c>
      <c r="D23" s="18">
        <f>D10*Assumptions!$D$14</f>
        <v>0</v>
      </c>
      <c r="E23" s="18">
        <f>E10*Assumptions!$D$14</f>
        <v>0</v>
      </c>
      <c r="F23" s="18">
        <f>F10*Assumptions!$D$14</f>
        <v>0</v>
      </c>
      <c r="G23" s="18">
        <f>G10*Assumptions!$D$14</f>
        <v>0</v>
      </c>
      <c r="H23" s="18">
        <f>H10*Assumptions!$D$14</f>
        <v>0</v>
      </c>
      <c r="I23" s="18">
        <f>I10*Assumptions!$D$14</f>
        <v>640</v>
      </c>
      <c r="J23" s="18">
        <f>J10*Assumptions!$D$14</f>
        <v>640</v>
      </c>
      <c r="K23" s="18">
        <f>K10*Assumptions!$D$14</f>
        <v>640</v>
      </c>
      <c r="L23" s="18">
        <f>L10*Assumptions!$D$14</f>
        <v>640</v>
      </c>
      <c r="M23" s="18">
        <f>M10*Assumptions!$D$14</f>
        <v>1280</v>
      </c>
      <c r="N23" s="18">
        <f>N10*Assumptions!$D$14</f>
        <v>1280</v>
      </c>
      <c r="O23" s="18">
        <f>O10*Assumptions!$D$14</f>
        <v>1280</v>
      </c>
      <c r="P23" s="18">
        <f>P10*Assumptions!$D$14</f>
        <v>1280</v>
      </c>
      <c r="Q23" s="18">
        <f>Q10*Assumptions!$D$14</f>
        <v>1920</v>
      </c>
      <c r="R23" s="18">
        <f>R10*Assumptions!$D$14</f>
        <v>1920</v>
      </c>
      <c r="S23" s="18">
        <f>S10*Assumptions!$D$14</f>
        <v>1920</v>
      </c>
      <c r="T23" s="18">
        <f>T10*Assumptions!$D$14</f>
        <v>1920</v>
      </c>
      <c r="U23" s="18">
        <f>U10*Assumptions!$D$14</f>
        <v>2560</v>
      </c>
      <c r="V23" s="18">
        <f>V10*Assumptions!$D$14</f>
        <v>2560</v>
      </c>
      <c r="W23" s="18">
        <f>W10*Assumptions!$D$14</f>
        <v>2560</v>
      </c>
      <c r="X23" s="18">
        <f>X10*Assumptions!$D$14</f>
        <v>2560</v>
      </c>
      <c r="Y23" s="18">
        <f>Y10*Assumptions!$D$14</f>
        <v>3200</v>
      </c>
      <c r="Z23" s="18">
        <f>Z10*Assumptions!$D$14</f>
        <v>3200</v>
      </c>
      <c r="AA23" s="18">
        <f>AA10*Assumptions!$D$14</f>
        <v>3200</v>
      </c>
      <c r="AB23" s="18">
        <f>AB10*Assumptions!$D$14</f>
        <v>3200</v>
      </c>
      <c r="AC23" s="18">
        <f>AC10*Assumptions!$D$14</f>
        <v>3840</v>
      </c>
      <c r="AD23" s="18">
        <f>AD10*Assumptions!$D$14</f>
        <v>3840</v>
      </c>
      <c r="AE23" s="18">
        <f>AE10*Assumptions!$D$14</f>
        <v>3840</v>
      </c>
    </row>
    <row r="24">
      <c r="A24" s="4" t="str">
        <f t="shared" si="14"/>
        <v>Mini Bags</v>
      </c>
      <c r="B24" s="18">
        <f>B10*Assumptions!$D$15</f>
        <v>0</v>
      </c>
      <c r="C24" s="18">
        <f>C10*Assumptions!$D$15</f>
        <v>0</v>
      </c>
      <c r="D24" s="18">
        <f>D10*Assumptions!$D$15</f>
        <v>0</v>
      </c>
      <c r="E24" s="18">
        <f>E10*Assumptions!$D$15</f>
        <v>0</v>
      </c>
      <c r="F24" s="18">
        <f>F10*Assumptions!$D$15</f>
        <v>0</v>
      </c>
      <c r="G24" s="18">
        <f>G10*Assumptions!$D$15</f>
        <v>0</v>
      </c>
      <c r="H24" s="18">
        <f>H10*Assumptions!$D$15</f>
        <v>0</v>
      </c>
      <c r="I24" s="18">
        <f>I10*Assumptions!$D$15</f>
        <v>280</v>
      </c>
      <c r="J24" s="18">
        <f>J10*Assumptions!$D$15</f>
        <v>280</v>
      </c>
      <c r="K24" s="18">
        <f>K10*Assumptions!$D$15</f>
        <v>280</v>
      </c>
      <c r="L24" s="18">
        <f>L10*Assumptions!$D$15</f>
        <v>280</v>
      </c>
      <c r="M24" s="18">
        <f>M10*Assumptions!$D$15</f>
        <v>560</v>
      </c>
      <c r="N24" s="18">
        <f>N10*Assumptions!$D$15</f>
        <v>560</v>
      </c>
      <c r="O24" s="18">
        <f>O10*Assumptions!$D$15</f>
        <v>560</v>
      </c>
      <c r="P24" s="18">
        <f>P10*Assumptions!$D$15</f>
        <v>560</v>
      </c>
      <c r="Q24" s="18">
        <f>Q10*Assumptions!$D$15</f>
        <v>840</v>
      </c>
      <c r="R24" s="18">
        <f>R10*Assumptions!$D$15</f>
        <v>840</v>
      </c>
      <c r="S24" s="18">
        <f>S10*Assumptions!$D$15</f>
        <v>840</v>
      </c>
      <c r="T24" s="18">
        <f>T10*Assumptions!$D$15</f>
        <v>840</v>
      </c>
      <c r="U24" s="18">
        <f>U10*Assumptions!$D$15</f>
        <v>1120</v>
      </c>
      <c r="V24" s="18">
        <f>V10*Assumptions!$D$15</f>
        <v>1120</v>
      </c>
      <c r="W24" s="18">
        <f>W10*Assumptions!$D$15</f>
        <v>1120</v>
      </c>
      <c r="X24" s="18">
        <f>X10*Assumptions!$D$15</f>
        <v>1120</v>
      </c>
      <c r="Y24" s="18">
        <f>Y10*Assumptions!$D$15</f>
        <v>1400</v>
      </c>
      <c r="Z24" s="18">
        <f>Z10*Assumptions!$D$15</f>
        <v>1400</v>
      </c>
      <c r="AA24" s="18">
        <f>AA10*Assumptions!$D$15</f>
        <v>1400</v>
      </c>
      <c r="AB24" s="18">
        <f>AB10*Assumptions!$D$15</f>
        <v>1400</v>
      </c>
      <c r="AC24" s="18">
        <f>AC10*Assumptions!$D$15</f>
        <v>1680</v>
      </c>
      <c r="AD24" s="18">
        <f>AD10*Assumptions!$D$15</f>
        <v>1680</v>
      </c>
      <c r="AE24" s="18">
        <f>AE10*Assumptions!$D$15</f>
        <v>1680</v>
      </c>
    </row>
    <row r="25">
      <c r="A25" s="4" t="str">
        <f t="shared" si="14"/>
        <v>Duffel Bags</v>
      </c>
      <c r="B25" s="18">
        <f>B10*Assumptions!$D$16</f>
        <v>0</v>
      </c>
      <c r="C25" s="18">
        <f>C10*Assumptions!$D$16</f>
        <v>0</v>
      </c>
      <c r="D25" s="18">
        <f>D10*Assumptions!$D$16</f>
        <v>0</v>
      </c>
      <c r="E25" s="18">
        <f>E10*Assumptions!$D$16</f>
        <v>0</v>
      </c>
      <c r="F25" s="18">
        <f>F10*Assumptions!$D$16</f>
        <v>0</v>
      </c>
      <c r="G25" s="18">
        <f>G10*Assumptions!$D$16</f>
        <v>0</v>
      </c>
      <c r="H25" s="18">
        <f>H10*Assumptions!$D$16</f>
        <v>0</v>
      </c>
      <c r="I25" s="18">
        <f>I10*Assumptions!$D$16</f>
        <v>400</v>
      </c>
      <c r="J25" s="18">
        <f>J10*Assumptions!$D$16</f>
        <v>400</v>
      </c>
      <c r="K25" s="18">
        <f>K10*Assumptions!$D$16</f>
        <v>400</v>
      </c>
      <c r="L25" s="18">
        <f>L10*Assumptions!$D$16</f>
        <v>400</v>
      </c>
      <c r="M25" s="18">
        <f>M10*Assumptions!$D$16</f>
        <v>800</v>
      </c>
      <c r="N25" s="18">
        <f>N10*Assumptions!$D$16</f>
        <v>800</v>
      </c>
      <c r="O25" s="18">
        <f>O10*Assumptions!$D$16</f>
        <v>800</v>
      </c>
      <c r="P25" s="18">
        <f>P10*Assumptions!$D$16</f>
        <v>800</v>
      </c>
      <c r="Q25" s="18">
        <f>Q10*Assumptions!$D$16</f>
        <v>1200</v>
      </c>
      <c r="R25" s="18">
        <f>R10*Assumptions!$D$16</f>
        <v>1200</v>
      </c>
      <c r="S25" s="18">
        <f>S10*Assumptions!$D$16</f>
        <v>1200</v>
      </c>
      <c r="T25" s="18">
        <f>T10*Assumptions!$D$16</f>
        <v>1200</v>
      </c>
      <c r="U25" s="18">
        <f>U10*Assumptions!$D$16</f>
        <v>1600</v>
      </c>
      <c r="V25" s="18">
        <f>V10*Assumptions!$D$16</f>
        <v>1600</v>
      </c>
      <c r="W25" s="18">
        <f>W10*Assumptions!$D$16</f>
        <v>1600</v>
      </c>
      <c r="X25" s="18">
        <f>X10*Assumptions!$D$16</f>
        <v>1600</v>
      </c>
      <c r="Y25" s="18">
        <f>Y10*Assumptions!$D$16</f>
        <v>2000</v>
      </c>
      <c r="Z25" s="18">
        <f>Z10*Assumptions!$D$16</f>
        <v>2000</v>
      </c>
      <c r="AA25" s="18">
        <f>AA10*Assumptions!$D$16</f>
        <v>2000</v>
      </c>
      <c r="AB25" s="18">
        <f>AB10*Assumptions!$D$16</f>
        <v>2000</v>
      </c>
      <c r="AC25" s="18">
        <f>AC10*Assumptions!$D$16</f>
        <v>2400</v>
      </c>
      <c r="AD25" s="18">
        <f>AD10*Assumptions!$D$16</f>
        <v>2400</v>
      </c>
      <c r="AE25" s="18">
        <f>AE10*Assumptions!$D$16</f>
        <v>2400</v>
      </c>
    </row>
    <row r="26">
      <c r="A26" s="2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24" t="s">
        <v>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 t="str">
        <f>A8</f>
        <v>Small Store</v>
      </c>
      <c r="B28" s="18">
        <f>B3-Assumptions!B38</f>
        <v>1</v>
      </c>
      <c r="C28" s="18">
        <f t="shared" ref="C28:AE28" si="15">C3-B3</f>
        <v>1</v>
      </c>
      <c r="D28" s="18">
        <f t="shared" si="15"/>
        <v>1</v>
      </c>
      <c r="E28" s="18">
        <f t="shared" si="15"/>
        <v>1</v>
      </c>
      <c r="F28" s="18">
        <f t="shared" si="15"/>
        <v>1</v>
      </c>
      <c r="G28" s="18">
        <f t="shared" si="15"/>
        <v>1</v>
      </c>
      <c r="H28" s="18">
        <f t="shared" si="15"/>
        <v>1</v>
      </c>
      <c r="I28" s="18">
        <f t="shared" si="15"/>
        <v>1</v>
      </c>
      <c r="J28" s="18">
        <f t="shared" si="15"/>
        <v>1</v>
      </c>
      <c r="K28" s="18">
        <f t="shared" si="15"/>
        <v>1</v>
      </c>
      <c r="L28" s="18">
        <f t="shared" si="15"/>
        <v>1</v>
      </c>
      <c r="M28" s="18">
        <f t="shared" si="15"/>
        <v>1</v>
      </c>
      <c r="N28" s="18">
        <f t="shared" si="15"/>
        <v>1</v>
      </c>
      <c r="O28" s="18">
        <f t="shared" si="15"/>
        <v>1</v>
      </c>
      <c r="P28" s="18">
        <f t="shared" si="15"/>
        <v>1</v>
      </c>
      <c r="Q28" s="18">
        <f t="shared" si="15"/>
        <v>1</v>
      </c>
      <c r="R28" s="18">
        <f t="shared" si="15"/>
        <v>1</v>
      </c>
      <c r="S28" s="18">
        <f t="shared" si="15"/>
        <v>1</v>
      </c>
      <c r="T28" s="18">
        <f t="shared" si="15"/>
        <v>1</v>
      </c>
      <c r="U28" s="18">
        <f t="shared" si="15"/>
        <v>1</v>
      </c>
      <c r="V28" s="18">
        <f t="shared" si="15"/>
        <v>1</v>
      </c>
      <c r="W28" s="18">
        <f t="shared" si="15"/>
        <v>1</v>
      </c>
      <c r="X28" s="18">
        <f t="shared" si="15"/>
        <v>1</v>
      </c>
      <c r="Y28" s="18">
        <f t="shared" si="15"/>
        <v>1</v>
      </c>
      <c r="Z28" s="18">
        <f t="shared" si="15"/>
        <v>1</v>
      </c>
      <c r="AA28" s="18">
        <f t="shared" si="15"/>
        <v>1</v>
      </c>
      <c r="AB28" s="18">
        <f t="shared" si="15"/>
        <v>1</v>
      </c>
      <c r="AC28" s="18">
        <f t="shared" si="15"/>
        <v>1</v>
      </c>
      <c r="AD28" s="18">
        <f t="shared" si="15"/>
        <v>1</v>
      </c>
      <c r="AE28" s="18">
        <f t="shared" si="15"/>
        <v>1</v>
      </c>
    </row>
    <row r="29">
      <c r="A29" s="4" t="str">
        <f>A18</f>
        <v>Medium Store</v>
      </c>
      <c r="B29" s="18">
        <f>B4-Assumptions!C38</f>
        <v>0</v>
      </c>
      <c r="C29" s="18">
        <f t="shared" ref="C29:AE29" si="16">C4-B4</f>
        <v>0</v>
      </c>
      <c r="D29" s="18">
        <f t="shared" si="16"/>
        <v>0</v>
      </c>
      <c r="E29" s="18">
        <f t="shared" si="16"/>
        <v>0</v>
      </c>
      <c r="F29" s="18">
        <f t="shared" si="16"/>
        <v>0</v>
      </c>
      <c r="G29" s="18">
        <f t="shared" si="16"/>
        <v>1</v>
      </c>
      <c r="H29" s="18">
        <f t="shared" si="16"/>
        <v>0</v>
      </c>
      <c r="I29" s="18">
        <f t="shared" si="16"/>
        <v>1</v>
      </c>
      <c r="J29" s="18">
        <f t="shared" si="16"/>
        <v>0</v>
      </c>
      <c r="K29" s="18">
        <f t="shared" si="16"/>
        <v>1</v>
      </c>
      <c r="L29" s="18">
        <f t="shared" si="16"/>
        <v>0</v>
      </c>
      <c r="M29" s="18">
        <f t="shared" si="16"/>
        <v>1</v>
      </c>
      <c r="N29" s="18">
        <f t="shared" si="16"/>
        <v>0</v>
      </c>
      <c r="O29" s="18">
        <f t="shared" si="16"/>
        <v>1</v>
      </c>
      <c r="P29" s="18">
        <f t="shared" si="16"/>
        <v>0</v>
      </c>
      <c r="Q29" s="18">
        <f t="shared" si="16"/>
        <v>1</v>
      </c>
      <c r="R29" s="18">
        <f t="shared" si="16"/>
        <v>0</v>
      </c>
      <c r="S29" s="18">
        <f t="shared" si="16"/>
        <v>1</v>
      </c>
      <c r="T29" s="18">
        <f t="shared" si="16"/>
        <v>0</v>
      </c>
      <c r="U29" s="18">
        <f t="shared" si="16"/>
        <v>1</v>
      </c>
      <c r="V29" s="18">
        <f t="shared" si="16"/>
        <v>0</v>
      </c>
      <c r="W29" s="18">
        <f t="shared" si="16"/>
        <v>1</v>
      </c>
      <c r="X29" s="18">
        <f t="shared" si="16"/>
        <v>0</v>
      </c>
      <c r="Y29" s="18">
        <f t="shared" si="16"/>
        <v>1</v>
      </c>
      <c r="Z29" s="18">
        <f t="shared" si="16"/>
        <v>0</v>
      </c>
      <c r="AA29" s="18">
        <f t="shared" si="16"/>
        <v>1</v>
      </c>
      <c r="AB29" s="18">
        <f t="shared" si="16"/>
        <v>0</v>
      </c>
      <c r="AC29" s="18">
        <f t="shared" si="16"/>
        <v>1</v>
      </c>
      <c r="AD29" s="18">
        <f t="shared" si="16"/>
        <v>0</v>
      </c>
      <c r="AE29" s="18">
        <f t="shared" si="16"/>
        <v>1</v>
      </c>
    </row>
    <row r="30">
      <c r="A30" s="4" t="str">
        <f>A22</f>
        <v>Large Store</v>
      </c>
      <c r="B30" s="18">
        <f>B5-Assumptions!D38</f>
        <v>0</v>
      </c>
      <c r="C30" s="18">
        <f t="shared" ref="C30:AE30" si="17">C5-B5</f>
        <v>0</v>
      </c>
      <c r="D30" s="18">
        <f t="shared" si="17"/>
        <v>0</v>
      </c>
      <c r="E30" s="18">
        <f t="shared" si="17"/>
        <v>0</v>
      </c>
      <c r="F30" s="18">
        <f t="shared" si="17"/>
        <v>0</v>
      </c>
      <c r="G30" s="18">
        <f t="shared" si="17"/>
        <v>0</v>
      </c>
      <c r="H30" s="18">
        <f t="shared" si="17"/>
        <v>0</v>
      </c>
      <c r="I30" s="18">
        <f t="shared" si="17"/>
        <v>1</v>
      </c>
      <c r="J30" s="18">
        <f t="shared" si="17"/>
        <v>0</v>
      </c>
      <c r="K30" s="18">
        <f t="shared" si="17"/>
        <v>0</v>
      </c>
      <c r="L30" s="18">
        <f t="shared" si="17"/>
        <v>0</v>
      </c>
      <c r="M30" s="18">
        <f t="shared" si="17"/>
        <v>1</v>
      </c>
      <c r="N30" s="18">
        <f t="shared" si="17"/>
        <v>0</v>
      </c>
      <c r="O30" s="18">
        <f t="shared" si="17"/>
        <v>0</v>
      </c>
      <c r="P30" s="18">
        <f t="shared" si="17"/>
        <v>0</v>
      </c>
      <c r="Q30" s="18">
        <f t="shared" si="17"/>
        <v>1</v>
      </c>
      <c r="R30" s="18">
        <f t="shared" si="17"/>
        <v>0</v>
      </c>
      <c r="S30" s="18">
        <f t="shared" si="17"/>
        <v>0</v>
      </c>
      <c r="T30" s="18">
        <f t="shared" si="17"/>
        <v>0</v>
      </c>
      <c r="U30" s="18">
        <f t="shared" si="17"/>
        <v>1</v>
      </c>
      <c r="V30" s="18">
        <f t="shared" si="17"/>
        <v>0</v>
      </c>
      <c r="W30" s="18">
        <f t="shared" si="17"/>
        <v>0</v>
      </c>
      <c r="X30" s="18">
        <f t="shared" si="17"/>
        <v>0</v>
      </c>
      <c r="Y30" s="18">
        <f t="shared" si="17"/>
        <v>1</v>
      </c>
      <c r="Z30" s="18">
        <f t="shared" si="17"/>
        <v>0</v>
      </c>
      <c r="AA30" s="18">
        <f t="shared" si="17"/>
        <v>0</v>
      </c>
      <c r="AB30" s="18">
        <f t="shared" si="17"/>
        <v>0</v>
      </c>
      <c r="AC30" s="18">
        <f t="shared" si="17"/>
        <v>1</v>
      </c>
      <c r="AD30" s="18">
        <f t="shared" si="17"/>
        <v>0</v>
      </c>
      <c r="AE30" s="18">
        <f t="shared" si="17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2" t="s">
        <v>96</v>
      </c>
    </row>
    <row r="2">
      <c r="A2" s="11" t="s">
        <v>97</v>
      </c>
      <c r="B2" s="11" t="s">
        <v>98</v>
      </c>
      <c r="C2" s="33" t="s">
        <v>99</v>
      </c>
      <c r="D2" s="18">
        <v>1.0</v>
      </c>
      <c r="E2" s="7">
        <v>25000.0</v>
      </c>
      <c r="F2" s="7">
        <v>14.0</v>
      </c>
      <c r="G2" s="18">
        <f t="shared" ref="G2:G91" si="1">F2+D2</f>
        <v>15</v>
      </c>
      <c r="H2" s="18">
        <f t="shared" ref="H2:H91" si="2">E2/F2*F2</f>
        <v>25000</v>
      </c>
    </row>
    <row r="3">
      <c r="A3" s="11" t="s">
        <v>100</v>
      </c>
      <c r="B3" s="29" t="s">
        <v>101</v>
      </c>
      <c r="C3" s="33" t="s">
        <v>102</v>
      </c>
      <c r="D3" s="29">
        <v>1.0</v>
      </c>
      <c r="E3" s="29">
        <v>60000.0</v>
      </c>
      <c r="F3" s="29">
        <v>16.0</v>
      </c>
      <c r="G3" s="18">
        <f t="shared" si="1"/>
        <v>17</v>
      </c>
      <c r="H3" s="18">
        <f t="shared" si="2"/>
        <v>60000</v>
      </c>
    </row>
    <row r="4">
      <c r="A4" s="11" t="s">
        <v>103</v>
      </c>
      <c r="B4" s="29" t="s">
        <v>104</v>
      </c>
      <c r="C4" s="33" t="s">
        <v>105</v>
      </c>
      <c r="D4" s="29">
        <v>1.0</v>
      </c>
      <c r="E4" s="29">
        <v>70000.0</v>
      </c>
      <c r="F4" s="29">
        <v>12.0</v>
      </c>
      <c r="G4" s="18">
        <f t="shared" si="1"/>
        <v>13</v>
      </c>
      <c r="H4" s="18">
        <f t="shared" si="2"/>
        <v>70000</v>
      </c>
    </row>
    <row r="5">
      <c r="A5" s="11" t="s">
        <v>106</v>
      </c>
      <c r="B5" s="11" t="s">
        <v>98</v>
      </c>
      <c r="C5" s="33" t="s">
        <v>99</v>
      </c>
      <c r="D5" s="34">
        <f t="shared" ref="D5:D91" si="3">D2+1</f>
        <v>2</v>
      </c>
      <c r="E5" s="7">
        <v>25000.0</v>
      </c>
      <c r="F5" s="7">
        <v>14.0</v>
      </c>
      <c r="G5" s="18">
        <f t="shared" si="1"/>
        <v>16</v>
      </c>
      <c r="H5" s="18">
        <f t="shared" si="2"/>
        <v>25000</v>
      </c>
    </row>
    <row r="6">
      <c r="A6" s="11" t="s">
        <v>107</v>
      </c>
      <c r="B6" s="29" t="s">
        <v>101</v>
      </c>
      <c r="C6" s="33" t="s">
        <v>102</v>
      </c>
      <c r="D6" s="34">
        <f t="shared" si="3"/>
        <v>2</v>
      </c>
      <c r="E6" s="29">
        <v>60000.0</v>
      </c>
      <c r="F6" s="29">
        <v>16.0</v>
      </c>
      <c r="G6" s="18">
        <f t="shared" si="1"/>
        <v>18</v>
      </c>
      <c r="H6" s="18">
        <f t="shared" si="2"/>
        <v>60000</v>
      </c>
    </row>
    <row r="7">
      <c r="A7" s="11" t="s">
        <v>108</v>
      </c>
      <c r="B7" s="29" t="s">
        <v>104</v>
      </c>
      <c r="C7" s="33" t="s">
        <v>105</v>
      </c>
      <c r="D7" s="34">
        <f t="shared" si="3"/>
        <v>2</v>
      </c>
      <c r="E7" s="29">
        <v>70000.0</v>
      </c>
      <c r="F7" s="29">
        <v>12.0</v>
      </c>
      <c r="G7" s="18">
        <f t="shared" si="1"/>
        <v>14</v>
      </c>
      <c r="H7" s="18">
        <f t="shared" si="2"/>
        <v>70000</v>
      </c>
    </row>
    <row r="8">
      <c r="A8" s="11" t="s">
        <v>109</v>
      </c>
      <c r="B8" s="11" t="s">
        <v>98</v>
      </c>
      <c r="C8" s="33" t="s">
        <v>99</v>
      </c>
      <c r="D8" s="34">
        <f t="shared" si="3"/>
        <v>3</v>
      </c>
      <c r="E8" s="7">
        <v>25000.0</v>
      </c>
      <c r="F8" s="7">
        <v>14.0</v>
      </c>
      <c r="G8" s="18">
        <f t="shared" si="1"/>
        <v>17</v>
      </c>
      <c r="H8" s="18">
        <f t="shared" si="2"/>
        <v>25000</v>
      </c>
    </row>
    <row r="9">
      <c r="A9" s="11" t="s">
        <v>110</v>
      </c>
      <c r="B9" s="29" t="s">
        <v>101</v>
      </c>
      <c r="C9" s="33" t="s">
        <v>102</v>
      </c>
      <c r="D9" s="34">
        <f t="shared" si="3"/>
        <v>3</v>
      </c>
      <c r="E9" s="29">
        <v>60000.0</v>
      </c>
      <c r="F9" s="29">
        <v>16.0</v>
      </c>
      <c r="G9" s="18">
        <f t="shared" si="1"/>
        <v>19</v>
      </c>
      <c r="H9" s="18">
        <f t="shared" si="2"/>
        <v>60000</v>
      </c>
    </row>
    <row r="10">
      <c r="A10" s="11" t="s">
        <v>111</v>
      </c>
      <c r="B10" s="29" t="s">
        <v>104</v>
      </c>
      <c r="C10" s="33" t="s">
        <v>105</v>
      </c>
      <c r="D10" s="34">
        <f t="shared" si="3"/>
        <v>3</v>
      </c>
      <c r="E10" s="29">
        <v>70000.0</v>
      </c>
      <c r="F10" s="29">
        <v>12.0</v>
      </c>
      <c r="G10" s="18">
        <f t="shared" si="1"/>
        <v>15</v>
      </c>
      <c r="H10" s="18">
        <f t="shared" si="2"/>
        <v>70000</v>
      </c>
    </row>
    <row r="11">
      <c r="A11" s="11" t="s">
        <v>112</v>
      </c>
      <c r="B11" s="11" t="s">
        <v>98</v>
      </c>
      <c r="C11" s="33" t="s">
        <v>99</v>
      </c>
      <c r="D11" s="34">
        <f t="shared" si="3"/>
        <v>4</v>
      </c>
      <c r="E11" s="7">
        <v>25000.0</v>
      </c>
      <c r="F11" s="7">
        <v>14.0</v>
      </c>
      <c r="G11" s="18">
        <f t="shared" si="1"/>
        <v>18</v>
      </c>
      <c r="H11" s="18">
        <f t="shared" si="2"/>
        <v>25000</v>
      </c>
    </row>
    <row r="12">
      <c r="A12" s="11" t="s">
        <v>113</v>
      </c>
      <c r="B12" s="29" t="s">
        <v>101</v>
      </c>
      <c r="C12" s="33" t="s">
        <v>102</v>
      </c>
      <c r="D12" s="34">
        <f t="shared" si="3"/>
        <v>4</v>
      </c>
      <c r="E12" s="29">
        <v>60000.0</v>
      </c>
      <c r="F12" s="29">
        <v>16.0</v>
      </c>
      <c r="G12" s="18">
        <f t="shared" si="1"/>
        <v>20</v>
      </c>
      <c r="H12" s="18">
        <f t="shared" si="2"/>
        <v>60000</v>
      </c>
    </row>
    <row r="13">
      <c r="A13" s="11" t="s">
        <v>114</v>
      </c>
      <c r="B13" s="29" t="s">
        <v>104</v>
      </c>
      <c r="C13" s="33" t="s">
        <v>105</v>
      </c>
      <c r="D13" s="34">
        <f t="shared" si="3"/>
        <v>4</v>
      </c>
      <c r="E13" s="29">
        <v>70000.0</v>
      </c>
      <c r="F13" s="29">
        <v>12.0</v>
      </c>
      <c r="G13" s="18">
        <f t="shared" si="1"/>
        <v>16</v>
      </c>
      <c r="H13" s="18">
        <f t="shared" si="2"/>
        <v>70000</v>
      </c>
    </row>
    <row r="14">
      <c r="A14" s="11" t="s">
        <v>115</v>
      </c>
      <c r="B14" s="11" t="s">
        <v>98</v>
      </c>
      <c r="C14" s="33" t="s">
        <v>99</v>
      </c>
      <c r="D14" s="34">
        <f t="shared" si="3"/>
        <v>5</v>
      </c>
      <c r="E14" s="7">
        <v>25000.0</v>
      </c>
      <c r="F14" s="7">
        <v>14.0</v>
      </c>
      <c r="G14" s="18">
        <f t="shared" si="1"/>
        <v>19</v>
      </c>
      <c r="H14" s="18">
        <f t="shared" si="2"/>
        <v>25000</v>
      </c>
    </row>
    <row r="15">
      <c r="A15" s="11" t="s">
        <v>116</v>
      </c>
      <c r="B15" s="29" t="s">
        <v>101</v>
      </c>
      <c r="C15" s="33" t="s">
        <v>102</v>
      </c>
      <c r="D15" s="34">
        <f t="shared" si="3"/>
        <v>5</v>
      </c>
      <c r="E15" s="29">
        <v>60000.0</v>
      </c>
      <c r="F15" s="29">
        <v>16.0</v>
      </c>
      <c r="G15" s="18">
        <f t="shared" si="1"/>
        <v>21</v>
      </c>
      <c r="H15" s="18">
        <f t="shared" si="2"/>
        <v>60000</v>
      </c>
    </row>
    <row r="16">
      <c r="A16" s="11" t="s">
        <v>117</v>
      </c>
      <c r="B16" s="29" t="s">
        <v>104</v>
      </c>
      <c r="C16" s="33" t="s">
        <v>105</v>
      </c>
      <c r="D16" s="34">
        <f t="shared" si="3"/>
        <v>5</v>
      </c>
      <c r="E16" s="29">
        <v>70000.0</v>
      </c>
      <c r="F16" s="29">
        <v>12.0</v>
      </c>
      <c r="G16" s="18">
        <f t="shared" si="1"/>
        <v>17</v>
      </c>
      <c r="H16" s="18">
        <f t="shared" si="2"/>
        <v>70000</v>
      </c>
    </row>
    <row r="17">
      <c r="A17" s="11" t="s">
        <v>118</v>
      </c>
      <c r="B17" s="11" t="s">
        <v>98</v>
      </c>
      <c r="C17" s="33" t="s">
        <v>99</v>
      </c>
      <c r="D17" s="34">
        <f t="shared" si="3"/>
        <v>6</v>
      </c>
      <c r="E17" s="7">
        <v>25000.0</v>
      </c>
      <c r="F17" s="7">
        <v>14.0</v>
      </c>
      <c r="G17" s="18">
        <f t="shared" si="1"/>
        <v>20</v>
      </c>
      <c r="H17" s="18">
        <f t="shared" si="2"/>
        <v>25000</v>
      </c>
    </row>
    <row r="18">
      <c r="A18" s="11" t="s">
        <v>119</v>
      </c>
      <c r="B18" s="29" t="s">
        <v>101</v>
      </c>
      <c r="C18" s="33" t="s">
        <v>102</v>
      </c>
      <c r="D18" s="34">
        <f t="shared" si="3"/>
        <v>6</v>
      </c>
      <c r="E18" s="29">
        <v>60000.0</v>
      </c>
      <c r="F18" s="29">
        <v>16.0</v>
      </c>
      <c r="G18" s="18">
        <f t="shared" si="1"/>
        <v>22</v>
      </c>
      <c r="H18" s="18">
        <f t="shared" si="2"/>
        <v>60000</v>
      </c>
    </row>
    <row r="19">
      <c r="A19" s="11" t="s">
        <v>120</v>
      </c>
      <c r="B19" s="29" t="s">
        <v>104</v>
      </c>
      <c r="C19" s="33" t="s">
        <v>105</v>
      </c>
      <c r="D19" s="34">
        <f t="shared" si="3"/>
        <v>6</v>
      </c>
      <c r="E19" s="29">
        <v>70000.0</v>
      </c>
      <c r="F19" s="29">
        <v>12.0</v>
      </c>
      <c r="G19" s="18">
        <f t="shared" si="1"/>
        <v>18</v>
      </c>
      <c r="H19" s="18">
        <f t="shared" si="2"/>
        <v>70000</v>
      </c>
    </row>
    <row r="20">
      <c r="A20" s="11" t="s">
        <v>121</v>
      </c>
      <c r="B20" s="11" t="s">
        <v>98</v>
      </c>
      <c r="C20" s="33" t="s">
        <v>99</v>
      </c>
      <c r="D20" s="34">
        <f t="shared" si="3"/>
        <v>7</v>
      </c>
      <c r="E20" s="7">
        <v>25000.0</v>
      </c>
      <c r="F20" s="7">
        <v>14.0</v>
      </c>
      <c r="G20" s="18">
        <f t="shared" si="1"/>
        <v>21</v>
      </c>
      <c r="H20" s="18">
        <f t="shared" si="2"/>
        <v>25000</v>
      </c>
    </row>
    <row r="21">
      <c r="A21" s="11" t="s">
        <v>122</v>
      </c>
      <c r="B21" s="29" t="s">
        <v>101</v>
      </c>
      <c r="C21" s="33" t="s">
        <v>102</v>
      </c>
      <c r="D21" s="34">
        <f t="shared" si="3"/>
        <v>7</v>
      </c>
      <c r="E21" s="29">
        <v>60000.0</v>
      </c>
      <c r="F21" s="29">
        <v>16.0</v>
      </c>
      <c r="G21" s="18">
        <f t="shared" si="1"/>
        <v>23</v>
      </c>
      <c r="H21" s="18">
        <f t="shared" si="2"/>
        <v>60000</v>
      </c>
    </row>
    <row r="22">
      <c r="A22" s="11" t="s">
        <v>123</v>
      </c>
      <c r="B22" s="29" t="s">
        <v>104</v>
      </c>
      <c r="C22" s="33" t="s">
        <v>105</v>
      </c>
      <c r="D22" s="34">
        <f t="shared" si="3"/>
        <v>7</v>
      </c>
      <c r="E22" s="29">
        <v>70000.0</v>
      </c>
      <c r="F22" s="29">
        <v>12.0</v>
      </c>
      <c r="G22" s="18">
        <f t="shared" si="1"/>
        <v>19</v>
      </c>
      <c r="H22" s="18">
        <f t="shared" si="2"/>
        <v>70000</v>
      </c>
    </row>
    <row r="23">
      <c r="A23" s="11" t="s">
        <v>124</v>
      </c>
      <c r="B23" s="11" t="s">
        <v>98</v>
      </c>
      <c r="C23" s="33" t="s">
        <v>99</v>
      </c>
      <c r="D23" s="34">
        <f t="shared" si="3"/>
        <v>8</v>
      </c>
      <c r="E23" s="7">
        <v>25000.0</v>
      </c>
      <c r="F23" s="7">
        <v>14.0</v>
      </c>
      <c r="G23" s="18">
        <f t="shared" si="1"/>
        <v>22</v>
      </c>
      <c r="H23" s="18">
        <f t="shared" si="2"/>
        <v>25000</v>
      </c>
    </row>
    <row r="24">
      <c r="A24" s="11" t="s">
        <v>125</v>
      </c>
      <c r="B24" s="29" t="s">
        <v>101</v>
      </c>
      <c r="C24" s="33" t="s">
        <v>102</v>
      </c>
      <c r="D24" s="34">
        <f t="shared" si="3"/>
        <v>8</v>
      </c>
      <c r="E24" s="29">
        <v>60000.0</v>
      </c>
      <c r="F24" s="29">
        <v>16.0</v>
      </c>
      <c r="G24" s="18">
        <f t="shared" si="1"/>
        <v>24</v>
      </c>
      <c r="H24" s="18">
        <f t="shared" si="2"/>
        <v>60000</v>
      </c>
    </row>
    <row r="25">
      <c r="A25" s="11" t="s">
        <v>126</v>
      </c>
      <c r="B25" s="29" t="s">
        <v>104</v>
      </c>
      <c r="C25" s="33" t="s">
        <v>105</v>
      </c>
      <c r="D25" s="34">
        <f t="shared" si="3"/>
        <v>8</v>
      </c>
      <c r="E25" s="29">
        <v>70000.0</v>
      </c>
      <c r="F25" s="29">
        <v>12.0</v>
      </c>
      <c r="G25" s="18">
        <f t="shared" si="1"/>
        <v>20</v>
      </c>
      <c r="H25" s="18">
        <f t="shared" si="2"/>
        <v>70000</v>
      </c>
    </row>
    <row r="26">
      <c r="A26" s="11" t="s">
        <v>127</v>
      </c>
      <c r="B26" s="11" t="s">
        <v>98</v>
      </c>
      <c r="C26" s="33" t="s">
        <v>99</v>
      </c>
      <c r="D26" s="34">
        <f t="shared" si="3"/>
        <v>9</v>
      </c>
      <c r="E26" s="7">
        <v>25000.0</v>
      </c>
      <c r="F26" s="7">
        <v>14.0</v>
      </c>
      <c r="G26" s="18">
        <f t="shared" si="1"/>
        <v>23</v>
      </c>
      <c r="H26" s="18">
        <f t="shared" si="2"/>
        <v>25000</v>
      </c>
    </row>
    <row r="27">
      <c r="A27" s="11" t="s">
        <v>128</v>
      </c>
      <c r="B27" s="29" t="s">
        <v>101</v>
      </c>
      <c r="C27" s="33" t="s">
        <v>102</v>
      </c>
      <c r="D27" s="34">
        <f t="shared" si="3"/>
        <v>9</v>
      </c>
      <c r="E27" s="29">
        <v>60000.0</v>
      </c>
      <c r="F27" s="29">
        <v>16.0</v>
      </c>
      <c r="G27" s="18">
        <f t="shared" si="1"/>
        <v>25</v>
      </c>
      <c r="H27" s="18">
        <f t="shared" si="2"/>
        <v>60000</v>
      </c>
    </row>
    <row r="28">
      <c r="A28" s="11" t="s">
        <v>129</v>
      </c>
      <c r="B28" s="29" t="s">
        <v>104</v>
      </c>
      <c r="C28" s="33" t="s">
        <v>105</v>
      </c>
      <c r="D28" s="34">
        <f t="shared" si="3"/>
        <v>9</v>
      </c>
      <c r="E28" s="29">
        <v>70000.0</v>
      </c>
      <c r="F28" s="29">
        <v>12.0</v>
      </c>
      <c r="G28" s="18">
        <f t="shared" si="1"/>
        <v>21</v>
      </c>
      <c r="H28" s="18">
        <f t="shared" si="2"/>
        <v>70000</v>
      </c>
    </row>
    <row r="29">
      <c r="A29" s="11" t="s">
        <v>130</v>
      </c>
      <c r="B29" s="11" t="s">
        <v>98</v>
      </c>
      <c r="C29" s="33" t="s">
        <v>99</v>
      </c>
      <c r="D29" s="34">
        <f t="shared" si="3"/>
        <v>10</v>
      </c>
      <c r="E29" s="7">
        <v>25000.0</v>
      </c>
      <c r="F29" s="7">
        <v>14.0</v>
      </c>
      <c r="G29" s="18">
        <f t="shared" si="1"/>
        <v>24</v>
      </c>
      <c r="H29" s="18">
        <f t="shared" si="2"/>
        <v>25000</v>
      </c>
    </row>
    <row r="30">
      <c r="A30" s="11" t="s">
        <v>131</v>
      </c>
      <c r="B30" s="29" t="s">
        <v>101</v>
      </c>
      <c r="C30" s="33" t="s">
        <v>102</v>
      </c>
      <c r="D30" s="34">
        <f t="shared" si="3"/>
        <v>10</v>
      </c>
      <c r="E30" s="29">
        <v>60000.0</v>
      </c>
      <c r="F30" s="29">
        <v>16.0</v>
      </c>
      <c r="G30" s="18">
        <f t="shared" si="1"/>
        <v>26</v>
      </c>
      <c r="H30" s="18">
        <f t="shared" si="2"/>
        <v>60000</v>
      </c>
    </row>
    <row r="31">
      <c r="A31" s="11" t="s">
        <v>132</v>
      </c>
      <c r="B31" s="29" t="s">
        <v>104</v>
      </c>
      <c r="C31" s="33" t="s">
        <v>105</v>
      </c>
      <c r="D31" s="34">
        <f t="shared" si="3"/>
        <v>10</v>
      </c>
      <c r="E31" s="29">
        <v>70000.0</v>
      </c>
      <c r="F31" s="29">
        <v>12.0</v>
      </c>
      <c r="G31" s="18">
        <f t="shared" si="1"/>
        <v>22</v>
      </c>
      <c r="H31" s="18">
        <f t="shared" si="2"/>
        <v>70000</v>
      </c>
    </row>
    <row r="32">
      <c r="A32" s="11" t="s">
        <v>133</v>
      </c>
      <c r="B32" s="11" t="s">
        <v>98</v>
      </c>
      <c r="C32" s="33" t="s">
        <v>99</v>
      </c>
      <c r="D32" s="34">
        <f t="shared" si="3"/>
        <v>11</v>
      </c>
      <c r="E32" s="7">
        <v>25000.0</v>
      </c>
      <c r="F32" s="7">
        <v>14.0</v>
      </c>
      <c r="G32" s="18">
        <f t="shared" si="1"/>
        <v>25</v>
      </c>
      <c r="H32" s="18">
        <f t="shared" si="2"/>
        <v>25000</v>
      </c>
    </row>
    <row r="33">
      <c r="A33" s="11" t="s">
        <v>134</v>
      </c>
      <c r="B33" s="29" t="s">
        <v>101</v>
      </c>
      <c r="C33" s="33" t="s">
        <v>102</v>
      </c>
      <c r="D33" s="34">
        <f t="shared" si="3"/>
        <v>11</v>
      </c>
      <c r="E33" s="29">
        <v>60000.0</v>
      </c>
      <c r="F33" s="29">
        <v>16.0</v>
      </c>
      <c r="G33" s="18">
        <f t="shared" si="1"/>
        <v>27</v>
      </c>
      <c r="H33" s="18">
        <f t="shared" si="2"/>
        <v>60000</v>
      </c>
    </row>
    <row r="34">
      <c r="A34" s="11" t="s">
        <v>135</v>
      </c>
      <c r="B34" s="29" t="s">
        <v>104</v>
      </c>
      <c r="C34" s="33" t="s">
        <v>105</v>
      </c>
      <c r="D34" s="34">
        <f t="shared" si="3"/>
        <v>11</v>
      </c>
      <c r="E34" s="29">
        <v>70000.0</v>
      </c>
      <c r="F34" s="29">
        <v>12.0</v>
      </c>
      <c r="G34" s="18">
        <f t="shared" si="1"/>
        <v>23</v>
      </c>
      <c r="H34" s="18">
        <f t="shared" si="2"/>
        <v>70000</v>
      </c>
    </row>
    <row r="35">
      <c r="A35" s="11" t="s">
        <v>136</v>
      </c>
      <c r="B35" s="11" t="s">
        <v>98</v>
      </c>
      <c r="C35" s="33" t="s">
        <v>99</v>
      </c>
      <c r="D35" s="34">
        <f t="shared" si="3"/>
        <v>12</v>
      </c>
      <c r="E35" s="7">
        <v>25000.0</v>
      </c>
      <c r="F35" s="7">
        <v>14.0</v>
      </c>
      <c r="G35" s="18">
        <f t="shared" si="1"/>
        <v>26</v>
      </c>
      <c r="H35" s="18">
        <f t="shared" si="2"/>
        <v>25000</v>
      </c>
    </row>
    <row r="36">
      <c r="A36" s="11" t="s">
        <v>137</v>
      </c>
      <c r="B36" s="29" t="s">
        <v>101</v>
      </c>
      <c r="C36" s="33" t="s">
        <v>102</v>
      </c>
      <c r="D36" s="34">
        <f t="shared" si="3"/>
        <v>12</v>
      </c>
      <c r="E36" s="29">
        <v>60000.0</v>
      </c>
      <c r="F36" s="29">
        <v>16.0</v>
      </c>
      <c r="G36" s="18">
        <f t="shared" si="1"/>
        <v>28</v>
      </c>
      <c r="H36" s="18">
        <f t="shared" si="2"/>
        <v>60000</v>
      </c>
    </row>
    <row r="37">
      <c r="A37" s="11" t="s">
        <v>138</v>
      </c>
      <c r="B37" s="29" t="s">
        <v>104</v>
      </c>
      <c r="C37" s="33" t="s">
        <v>105</v>
      </c>
      <c r="D37" s="34">
        <f t="shared" si="3"/>
        <v>12</v>
      </c>
      <c r="E37" s="29">
        <v>70000.0</v>
      </c>
      <c r="F37" s="29">
        <v>12.0</v>
      </c>
      <c r="G37" s="18">
        <f t="shared" si="1"/>
        <v>24</v>
      </c>
      <c r="H37" s="18">
        <f t="shared" si="2"/>
        <v>70000</v>
      </c>
    </row>
    <row r="38">
      <c r="A38" s="11" t="s">
        <v>139</v>
      </c>
      <c r="B38" s="11" t="s">
        <v>98</v>
      </c>
      <c r="C38" s="33" t="s">
        <v>99</v>
      </c>
      <c r="D38" s="34">
        <f t="shared" si="3"/>
        <v>13</v>
      </c>
      <c r="E38" s="7">
        <v>25000.0</v>
      </c>
      <c r="F38" s="7">
        <v>14.0</v>
      </c>
      <c r="G38" s="18">
        <f t="shared" si="1"/>
        <v>27</v>
      </c>
      <c r="H38" s="18">
        <f t="shared" si="2"/>
        <v>25000</v>
      </c>
    </row>
    <row r="39">
      <c r="A39" s="11" t="s">
        <v>140</v>
      </c>
      <c r="B39" s="29" t="s">
        <v>101</v>
      </c>
      <c r="C39" s="33" t="s">
        <v>102</v>
      </c>
      <c r="D39" s="34">
        <f t="shared" si="3"/>
        <v>13</v>
      </c>
      <c r="E39" s="29">
        <v>60000.0</v>
      </c>
      <c r="F39" s="29">
        <v>16.0</v>
      </c>
      <c r="G39" s="18">
        <f t="shared" si="1"/>
        <v>29</v>
      </c>
      <c r="H39" s="18">
        <f t="shared" si="2"/>
        <v>60000</v>
      </c>
    </row>
    <row r="40">
      <c r="A40" s="11" t="s">
        <v>141</v>
      </c>
      <c r="B40" s="29" t="s">
        <v>104</v>
      </c>
      <c r="C40" s="33" t="s">
        <v>105</v>
      </c>
      <c r="D40" s="34">
        <f t="shared" si="3"/>
        <v>13</v>
      </c>
      <c r="E40" s="29">
        <v>70000.0</v>
      </c>
      <c r="F40" s="29">
        <v>12.0</v>
      </c>
      <c r="G40" s="18">
        <f t="shared" si="1"/>
        <v>25</v>
      </c>
      <c r="H40" s="18">
        <f t="shared" si="2"/>
        <v>70000</v>
      </c>
    </row>
    <row r="41">
      <c r="A41" s="11" t="s">
        <v>142</v>
      </c>
      <c r="B41" s="11" t="s">
        <v>98</v>
      </c>
      <c r="C41" s="33" t="s">
        <v>99</v>
      </c>
      <c r="D41" s="34">
        <f t="shared" si="3"/>
        <v>14</v>
      </c>
      <c r="E41" s="7">
        <v>25000.0</v>
      </c>
      <c r="F41" s="7">
        <v>14.0</v>
      </c>
      <c r="G41" s="18">
        <f t="shared" si="1"/>
        <v>28</v>
      </c>
      <c r="H41" s="18">
        <f t="shared" si="2"/>
        <v>25000</v>
      </c>
    </row>
    <row r="42">
      <c r="A42" s="11" t="s">
        <v>143</v>
      </c>
      <c r="B42" s="29" t="s">
        <v>101</v>
      </c>
      <c r="C42" s="33" t="s">
        <v>102</v>
      </c>
      <c r="D42" s="34">
        <f t="shared" si="3"/>
        <v>14</v>
      </c>
      <c r="E42" s="29">
        <v>60000.0</v>
      </c>
      <c r="F42" s="29">
        <v>16.0</v>
      </c>
      <c r="G42" s="18">
        <f t="shared" si="1"/>
        <v>30</v>
      </c>
      <c r="H42" s="18">
        <f t="shared" si="2"/>
        <v>60000</v>
      </c>
    </row>
    <row r="43">
      <c r="A43" s="11" t="s">
        <v>144</v>
      </c>
      <c r="B43" s="29" t="s">
        <v>104</v>
      </c>
      <c r="C43" s="33" t="s">
        <v>105</v>
      </c>
      <c r="D43" s="34">
        <f t="shared" si="3"/>
        <v>14</v>
      </c>
      <c r="E43" s="29">
        <v>70000.0</v>
      </c>
      <c r="F43" s="29">
        <v>12.0</v>
      </c>
      <c r="G43" s="18">
        <f t="shared" si="1"/>
        <v>26</v>
      </c>
      <c r="H43" s="18">
        <f t="shared" si="2"/>
        <v>70000</v>
      </c>
    </row>
    <row r="44">
      <c r="A44" s="11" t="s">
        <v>145</v>
      </c>
      <c r="B44" s="11" t="s">
        <v>98</v>
      </c>
      <c r="C44" s="33" t="s">
        <v>99</v>
      </c>
      <c r="D44" s="34">
        <f t="shared" si="3"/>
        <v>15</v>
      </c>
      <c r="E44" s="7">
        <v>25000.0</v>
      </c>
      <c r="F44" s="7">
        <v>14.0</v>
      </c>
      <c r="G44" s="18">
        <f t="shared" si="1"/>
        <v>29</v>
      </c>
      <c r="H44" s="18">
        <f t="shared" si="2"/>
        <v>25000</v>
      </c>
    </row>
    <row r="45">
      <c r="A45" s="11" t="s">
        <v>146</v>
      </c>
      <c r="B45" s="29" t="s">
        <v>101</v>
      </c>
      <c r="C45" s="33" t="s">
        <v>102</v>
      </c>
      <c r="D45" s="34">
        <f t="shared" si="3"/>
        <v>15</v>
      </c>
      <c r="E45" s="29">
        <v>60000.0</v>
      </c>
      <c r="F45" s="29">
        <v>16.0</v>
      </c>
      <c r="G45" s="18">
        <f t="shared" si="1"/>
        <v>31</v>
      </c>
      <c r="H45" s="18">
        <f t="shared" si="2"/>
        <v>60000</v>
      </c>
    </row>
    <row r="46">
      <c r="A46" s="11" t="s">
        <v>147</v>
      </c>
      <c r="B46" s="29" t="s">
        <v>104</v>
      </c>
      <c r="C46" s="33" t="s">
        <v>105</v>
      </c>
      <c r="D46" s="34">
        <f t="shared" si="3"/>
        <v>15</v>
      </c>
      <c r="E46" s="29">
        <v>70000.0</v>
      </c>
      <c r="F46" s="29">
        <v>12.0</v>
      </c>
      <c r="G46" s="18">
        <f t="shared" si="1"/>
        <v>27</v>
      </c>
      <c r="H46" s="18">
        <f t="shared" si="2"/>
        <v>70000</v>
      </c>
    </row>
    <row r="47">
      <c r="A47" s="11" t="s">
        <v>148</v>
      </c>
      <c r="B47" s="11" t="s">
        <v>98</v>
      </c>
      <c r="C47" s="33" t="s">
        <v>99</v>
      </c>
      <c r="D47" s="34">
        <f t="shared" si="3"/>
        <v>16</v>
      </c>
      <c r="E47" s="7">
        <v>25000.0</v>
      </c>
      <c r="F47" s="7">
        <v>14.0</v>
      </c>
      <c r="G47" s="18">
        <f t="shared" si="1"/>
        <v>30</v>
      </c>
      <c r="H47" s="18">
        <f t="shared" si="2"/>
        <v>25000</v>
      </c>
    </row>
    <row r="48">
      <c r="A48" s="11" t="s">
        <v>149</v>
      </c>
      <c r="B48" s="29" t="s">
        <v>101</v>
      </c>
      <c r="C48" s="33" t="s">
        <v>102</v>
      </c>
      <c r="D48" s="34">
        <f t="shared" si="3"/>
        <v>16</v>
      </c>
      <c r="E48" s="29">
        <v>60000.0</v>
      </c>
      <c r="F48" s="29">
        <v>16.0</v>
      </c>
      <c r="G48" s="18">
        <f t="shared" si="1"/>
        <v>32</v>
      </c>
      <c r="H48" s="18">
        <f t="shared" si="2"/>
        <v>60000</v>
      </c>
    </row>
    <row r="49">
      <c r="A49" s="11" t="s">
        <v>150</v>
      </c>
      <c r="B49" s="29" t="s">
        <v>104</v>
      </c>
      <c r="C49" s="33" t="s">
        <v>105</v>
      </c>
      <c r="D49" s="34">
        <f t="shared" si="3"/>
        <v>16</v>
      </c>
      <c r="E49" s="29">
        <v>70000.0</v>
      </c>
      <c r="F49" s="29">
        <v>12.0</v>
      </c>
      <c r="G49" s="18">
        <f t="shared" si="1"/>
        <v>28</v>
      </c>
      <c r="H49" s="18">
        <f t="shared" si="2"/>
        <v>70000</v>
      </c>
    </row>
    <row r="50">
      <c r="A50" s="11" t="s">
        <v>151</v>
      </c>
      <c r="B50" s="11" t="s">
        <v>98</v>
      </c>
      <c r="C50" s="33" t="s">
        <v>99</v>
      </c>
      <c r="D50" s="34">
        <f t="shared" si="3"/>
        <v>17</v>
      </c>
      <c r="E50" s="7">
        <v>25000.0</v>
      </c>
      <c r="F50" s="7">
        <v>14.0</v>
      </c>
      <c r="G50" s="18">
        <f t="shared" si="1"/>
        <v>31</v>
      </c>
      <c r="H50" s="18">
        <f t="shared" si="2"/>
        <v>25000</v>
      </c>
    </row>
    <row r="51">
      <c r="A51" s="11" t="s">
        <v>152</v>
      </c>
      <c r="B51" s="29" t="s">
        <v>101</v>
      </c>
      <c r="C51" s="33" t="s">
        <v>102</v>
      </c>
      <c r="D51" s="34">
        <f t="shared" si="3"/>
        <v>17</v>
      </c>
      <c r="E51" s="29">
        <v>60000.0</v>
      </c>
      <c r="F51" s="29">
        <v>16.0</v>
      </c>
      <c r="G51" s="18">
        <f t="shared" si="1"/>
        <v>33</v>
      </c>
      <c r="H51" s="18">
        <f t="shared" si="2"/>
        <v>60000</v>
      </c>
    </row>
    <row r="52">
      <c r="A52" s="11" t="s">
        <v>153</v>
      </c>
      <c r="B52" s="29" t="s">
        <v>104</v>
      </c>
      <c r="C52" s="33" t="s">
        <v>105</v>
      </c>
      <c r="D52" s="34">
        <f t="shared" si="3"/>
        <v>17</v>
      </c>
      <c r="E52" s="29">
        <v>70000.0</v>
      </c>
      <c r="F52" s="29">
        <v>12.0</v>
      </c>
      <c r="G52" s="18">
        <f t="shared" si="1"/>
        <v>29</v>
      </c>
      <c r="H52" s="18">
        <f t="shared" si="2"/>
        <v>70000</v>
      </c>
    </row>
    <row r="53">
      <c r="A53" s="11" t="s">
        <v>154</v>
      </c>
      <c r="B53" s="11" t="s">
        <v>98</v>
      </c>
      <c r="C53" s="33" t="s">
        <v>99</v>
      </c>
      <c r="D53" s="34">
        <f t="shared" si="3"/>
        <v>18</v>
      </c>
      <c r="E53" s="7">
        <v>25000.0</v>
      </c>
      <c r="F53" s="7">
        <v>14.0</v>
      </c>
      <c r="G53" s="18">
        <f t="shared" si="1"/>
        <v>32</v>
      </c>
      <c r="H53" s="18">
        <f t="shared" si="2"/>
        <v>25000</v>
      </c>
    </row>
    <row r="54">
      <c r="A54" s="11" t="s">
        <v>155</v>
      </c>
      <c r="B54" s="29" t="s">
        <v>101</v>
      </c>
      <c r="C54" s="33" t="s">
        <v>102</v>
      </c>
      <c r="D54" s="34">
        <f t="shared" si="3"/>
        <v>18</v>
      </c>
      <c r="E54" s="29">
        <v>60000.0</v>
      </c>
      <c r="F54" s="29">
        <v>16.0</v>
      </c>
      <c r="G54" s="18">
        <f t="shared" si="1"/>
        <v>34</v>
      </c>
      <c r="H54" s="18">
        <f t="shared" si="2"/>
        <v>60000</v>
      </c>
    </row>
    <row r="55">
      <c r="A55" s="11" t="s">
        <v>156</v>
      </c>
      <c r="B55" s="29" t="s">
        <v>104</v>
      </c>
      <c r="C55" s="33" t="s">
        <v>105</v>
      </c>
      <c r="D55" s="34">
        <f t="shared" si="3"/>
        <v>18</v>
      </c>
      <c r="E55" s="29">
        <v>70000.0</v>
      </c>
      <c r="F55" s="29">
        <v>12.0</v>
      </c>
      <c r="G55" s="18">
        <f t="shared" si="1"/>
        <v>30</v>
      </c>
      <c r="H55" s="18">
        <f t="shared" si="2"/>
        <v>70000</v>
      </c>
    </row>
    <row r="56">
      <c r="A56" s="11" t="s">
        <v>157</v>
      </c>
      <c r="B56" s="11" t="s">
        <v>98</v>
      </c>
      <c r="C56" s="33" t="s">
        <v>99</v>
      </c>
      <c r="D56" s="34">
        <f t="shared" si="3"/>
        <v>19</v>
      </c>
      <c r="E56" s="7">
        <v>25000.0</v>
      </c>
      <c r="F56" s="7">
        <v>14.0</v>
      </c>
      <c r="G56" s="18">
        <f t="shared" si="1"/>
        <v>33</v>
      </c>
      <c r="H56" s="18">
        <f t="shared" si="2"/>
        <v>25000</v>
      </c>
    </row>
    <row r="57">
      <c r="A57" s="11" t="s">
        <v>158</v>
      </c>
      <c r="B57" s="29" t="s">
        <v>101</v>
      </c>
      <c r="C57" s="33" t="s">
        <v>102</v>
      </c>
      <c r="D57" s="34">
        <f t="shared" si="3"/>
        <v>19</v>
      </c>
      <c r="E57" s="29">
        <v>60000.0</v>
      </c>
      <c r="F57" s="29">
        <v>16.0</v>
      </c>
      <c r="G57" s="18">
        <f t="shared" si="1"/>
        <v>35</v>
      </c>
      <c r="H57" s="18">
        <f t="shared" si="2"/>
        <v>60000</v>
      </c>
    </row>
    <row r="58">
      <c r="A58" s="11" t="s">
        <v>159</v>
      </c>
      <c r="B58" s="29" t="s">
        <v>104</v>
      </c>
      <c r="C58" s="33" t="s">
        <v>105</v>
      </c>
      <c r="D58" s="34">
        <f t="shared" si="3"/>
        <v>19</v>
      </c>
      <c r="E58" s="29">
        <v>70000.0</v>
      </c>
      <c r="F58" s="29">
        <v>12.0</v>
      </c>
      <c r="G58" s="18">
        <f t="shared" si="1"/>
        <v>31</v>
      </c>
      <c r="H58" s="18">
        <f t="shared" si="2"/>
        <v>70000</v>
      </c>
    </row>
    <row r="59">
      <c r="A59" s="11" t="s">
        <v>160</v>
      </c>
      <c r="B59" s="11" t="s">
        <v>98</v>
      </c>
      <c r="C59" s="33" t="s">
        <v>99</v>
      </c>
      <c r="D59" s="34">
        <f t="shared" si="3"/>
        <v>20</v>
      </c>
      <c r="E59" s="7">
        <v>25000.0</v>
      </c>
      <c r="F59" s="7">
        <v>14.0</v>
      </c>
      <c r="G59" s="18">
        <f t="shared" si="1"/>
        <v>34</v>
      </c>
      <c r="H59" s="18">
        <f t="shared" si="2"/>
        <v>25000</v>
      </c>
    </row>
    <row r="60">
      <c r="A60" s="11" t="s">
        <v>161</v>
      </c>
      <c r="B60" s="29" t="s">
        <v>101</v>
      </c>
      <c r="C60" s="33" t="s">
        <v>102</v>
      </c>
      <c r="D60" s="34">
        <f t="shared" si="3"/>
        <v>20</v>
      </c>
      <c r="E60" s="29">
        <v>60000.0</v>
      </c>
      <c r="F60" s="29">
        <v>16.0</v>
      </c>
      <c r="G60" s="18">
        <f t="shared" si="1"/>
        <v>36</v>
      </c>
      <c r="H60" s="18">
        <f t="shared" si="2"/>
        <v>60000</v>
      </c>
    </row>
    <row r="61">
      <c r="A61" s="11" t="s">
        <v>162</v>
      </c>
      <c r="B61" s="29" t="s">
        <v>104</v>
      </c>
      <c r="C61" s="33" t="s">
        <v>105</v>
      </c>
      <c r="D61" s="34">
        <f t="shared" si="3"/>
        <v>20</v>
      </c>
      <c r="E61" s="29">
        <v>70000.0</v>
      </c>
      <c r="F61" s="29">
        <v>12.0</v>
      </c>
      <c r="G61" s="18">
        <f t="shared" si="1"/>
        <v>32</v>
      </c>
      <c r="H61" s="18">
        <f t="shared" si="2"/>
        <v>70000</v>
      </c>
    </row>
    <row r="62">
      <c r="A62" s="11" t="s">
        <v>163</v>
      </c>
      <c r="B62" s="11" t="s">
        <v>98</v>
      </c>
      <c r="C62" s="33" t="s">
        <v>99</v>
      </c>
      <c r="D62" s="34">
        <f t="shared" si="3"/>
        <v>21</v>
      </c>
      <c r="E62" s="7">
        <v>25000.0</v>
      </c>
      <c r="F62" s="7">
        <v>14.0</v>
      </c>
      <c r="G62" s="18">
        <f t="shared" si="1"/>
        <v>35</v>
      </c>
      <c r="H62" s="18">
        <f t="shared" si="2"/>
        <v>25000</v>
      </c>
    </row>
    <row r="63">
      <c r="A63" s="11" t="s">
        <v>164</v>
      </c>
      <c r="B63" s="29" t="s">
        <v>101</v>
      </c>
      <c r="C63" s="33" t="s">
        <v>102</v>
      </c>
      <c r="D63" s="34">
        <f t="shared" si="3"/>
        <v>21</v>
      </c>
      <c r="E63" s="29">
        <v>60000.0</v>
      </c>
      <c r="F63" s="29">
        <v>16.0</v>
      </c>
      <c r="G63" s="18">
        <f t="shared" si="1"/>
        <v>37</v>
      </c>
      <c r="H63" s="18">
        <f t="shared" si="2"/>
        <v>60000</v>
      </c>
    </row>
    <row r="64">
      <c r="A64" s="11" t="s">
        <v>165</v>
      </c>
      <c r="B64" s="29" t="s">
        <v>104</v>
      </c>
      <c r="C64" s="33" t="s">
        <v>105</v>
      </c>
      <c r="D64" s="34">
        <f t="shared" si="3"/>
        <v>21</v>
      </c>
      <c r="E64" s="29">
        <v>70000.0</v>
      </c>
      <c r="F64" s="29">
        <v>12.0</v>
      </c>
      <c r="G64" s="18">
        <f t="shared" si="1"/>
        <v>33</v>
      </c>
      <c r="H64" s="18">
        <f t="shared" si="2"/>
        <v>70000</v>
      </c>
    </row>
    <row r="65">
      <c r="A65" s="11" t="s">
        <v>166</v>
      </c>
      <c r="B65" s="11" t="s">
        <v>98</v>
      </c>
      <c r="C65" s="33" t="s">
        <v>99</v>
      </c>
      <c r="D65" s="34">
        <f t="shared" si="3"/>
        <v>22</v>
      </c>
      <c r="E65" s="7">
        <v>25000.0</v>
      </c>
      <c r="F65" s="7">
        <v>14.0</v>
      </c>
      <c r="G65" s="18">
        <f t="shared" si="1"/>
        <v>36</v>
      </c>
      <c r="H65" s="18">
        <f t="shared" si="2"/>
        <v>25000</v>
      </c>
    </row>
    <row r="66">
      <c r="A66" s="11" t="s">
        <v>167</v>
      </c>
      <c r="B66" s="29" t="s">
        <v>101</v>
      </c>
      <c r="C66" s="33" t="s">
        <v>102</v>
      </c>
      <c r="D66" s="34">
        <f t="shared" si="3"/>
        <v>22</v>
      </c>
      <c r="E66" s="29">
        <v>60000.0</v>
      </c>
      <c r="F66" s="29">
        <v>16.0</v>
      </c>
      <c r="G66" s="18">
        <f t="shared" si="1"/>
        <v>38</v>
      </c>
      <c r="H66" s="18">
        <f t="shared" si="2"/>
        <v>60000</v>
      </c>
    </row>
    <row r="67">
      <c r="A67" s="11" t="s">
        <v>168</v>
      </c>
      <c r="B67" s="29" t="s">
        <v>104</v>
      </c>
      <c r="C67" s="33" t="s">
        <v>105</v>
      </c>
      <c r="D67" s="34">
        <f t="shared" si="3"/>
        <v>22</v>
      </c>
      <c r="E67" s="29">
        <v>70000.0</v>
      </c>
      <c r="F67" s="29">
        <v>12.0</v>
      </c>
      <c r="G67" s="18">
        <f t="shared" si="1"/>
        <v>34</v>
      </c>
      <c r="H67" s="18">
        <f t="shared" si="2"/>
        <v>70000</v>
      </c>
    </row>
    <row r="68">
      <c r="A68" s="11" t="s">
        <v>169</v>
      </c>
      <c r="B68" s="11" t="s">
        <v>98</v>
      </c>
      <c r="C68" s="33" t="s">
        <v>99</v>
      </c>
      <c r="D68" s="34">
        <f t="shared" si="3"/>
        <v>23</v>
      </c>
      <c r="E68" s="7">
        <v>25000.0</v>
      </c>
      <c r="F68" s="7">
        <v>14.0</v>
      </c>
      <c r="G68" s="18">
        <f t="shared" si="1"/>
        <v>37</v>
      </c>
      <c r="H68" s="18">
        <f t="shared" si="2"/>
        <v>25000</v>
      </c>
    </row>
    <row r="69">
      <c r="A69" s="11" t="s">
        <v>170</v>
      </c>
      <c r="B69" s="29" t="s">
        <v>101</v>
      </c>
      <c r="C69" s="33" t="s">
        <v>102</v>
      </c>
      <c r="D69" s="34">
        <f t="shared" si="3"/>
        <v>23</v>
      </c>
      <c r="E69" s="29">
        <v>60000.0</v>
      </c>
      <c r="F69" s="29">
        <v>16.0</v>
      </c>
      <c r="G69" s="18">
        <f t="shared" si="1"/>
        <v>39</v>
      </c>
      <c r="H69" s="18">
        <f t="shared" si="2"/>
        <v>60000</v>
      </c>
    </row>
    <row r="70">
      <c r="A70" s="11" t="s">
        <v>171</v>
      </c>
      <c r="B70" s="29" t="s">
        <v>104</v>
      </c>
      <c r="C70" s="33" t="s">
        <v>105</v>
      </c>
      <c r="D70" s="34">
        <f t="shared" si="3"/>
        <v>23</v>
      </c>
      <c r="E70" s="29">
        <v>70000.0</v>
      </c>
      <c r="F70" s="29">
        <v>12.0</v>
      </c>
      <c r="G70" s="18">
        <f t="shared" si="1"/>
        <v>35</v>
      </c>
      <c r="H70" s="18">
        <f t="shared" si="2"/>
        <v>70000</v>
      </c>
    </row>
    <row r="71">
      <c r="A71" s="11" t="s">
        <v>172</v>
      </c>
      <c r="B71" s="11" t="s">
        <v>98</v>
      </c>
      <c r="C71" s="33" t="s">
        <v>99</v>
      </c>
      <c r="D71" s="34">
        <f t="shared" si="3"/>
        <v>24</v>
      </c>
      <c r="E71" s="7">
        <v>25000.0</v>
      </c>
      <c r="F71" s="7">
        <v>14.0</v>
      </c>
      <c r="G71" s="18">
        <f t="shared" si="1"/>
        <v>38</v>
      </c>
      <c r="H71" s="18">
        <f t="shared" si="2"/>
        <v>25000</v>
      </c>
    </row>
    <row r="72">
      <c r="A72" s="11" t="s">
        <v>173</v>
      </c>
      <c r="B72" s="29" t="s">
        <v>101</v>
      </c>
      <c r="C72" s="33" t="s">
        <v>102</v>
      </c>
      <c r="D72" s="34">
        <f t="shared" si="3"/>
        <v>24</v>
      </c>
      <c r="E72" s="29">
        <v>60000.0</v>
      </c>
      <c r="F72" s="29">
        <v>16.0</v>
      </c>
      <c r="G72" s="18">
        <f t="shared" si="1"/>
        <v>40</v>
      </c>
      <c r="H72" s="18">
        <f t="shared" si="2"/>
        <v>60000</v>
      </c>
    </row>
    <row r="73">
      <c r="A73" s="11" t="s">
        <v>174</v>
      </c>
      <c r="B73" s="29" t="s">
        <v>104</v>
      </c>
      <c r="C73" s="33" t="s">
        <v>105</v>
      </c>
      <c r="D73" s="34">
        <f t="shared" si="3"/>
        <v>24</v>
      </c>
      <c r="E73" s="29">
        <v>70000.0</v>
      </c>
      <c r="F73" s="29">
        <v>12.0</v>
      </c>
      <c r="G73" s="18">
        <f t="shared" si="1"/>
        <v>36</v>
      </c>
      <c r="H73" s="18">
        <f t="shared" si="2"/>
        <v>70000</v>
      </c>
    </row>
    <row r="74">
      <c r="A74" s="11" t="s">
        <v>175</v>
      </c>
      <c r="B74" s="11" t="s">
        <v>98</v>
      </c>
      <c r="C74" s="33" t="s">
        <v>99</v>
      </c>
      <c r="D74" s="34">
        <f t="shared" si="3"/>
        <v>25</v>
      </c>
      <c r="E74" s="7">
        <v>25000.0</v>
      </c>
      <c r="F74" s="7">
        <v>14.0</v>
      </c>
      <c r="G74" s="18">
        <f t="shared" si="1"/>
        <v>39</v>
      </c>
      <c r="H74" s="18">
        <f t="shared" si="2"/>
        <v>25000</v>
      </c>
    </row>
    <row r="75">
      <c r="A75" s="11" t="s">
        <v>176</v>
      </c>
      <c r="B75" s="29" t="s">
        <v>101</v>
      </c>
      <c r="C75" s="33" t="s">
        <v>102</v>
      </c>
      <c r="D75" s="34">
        <f t="shared" si="3"/>
        <v>25</v>
      </c>
      <c r="E75" s="29">
        <v>60000.0</v>
      </c>
      <c r="F75" s="29">
        <v>16.0</v>
      </c>
      <c r="G75" s="18">
        <f t="shared" si="1"/>
        <v>41</v>
      </c>
      <c r="H75" s="18">
        <f t="shared" si="2"/>
        <v>60000</v>
      </c>
    </row>
    <row r="76">
      <c r="A76" s="11" t="s">
        <v>177</v>
      </c>
      <c r="B76" s="29" t="s">
        <v>104</v>
      </c>
      <c r="C76" s="33" t="s">
        <v>105</v>
      </c>
      <c r="D76" s="34">
        <f t="shared" si="3"/>
        <v>25</v>
      </c>
      <c r="E76" s="29">
        <v>70000.0</v>
      </c>
      <c r="F76" s="29">
        <v>12.0</v>
      </c>
      <c r="G76" s="18">
        <f t="shared" si="1"/>
        <v>37</v>
      </c>
      <c r="H76" s="18">
        <f t="shared" si="2"/>
        <v>70000</v>
      </c>
    </row>
    <row r="77">
      <c r="A77" s="11" t="s">
        <v>178</v>
      </c>
      <c r="B77" s="11" t="s">
        <v>98</v>
      </c>
      <c r="C77" s="33" t="s">
        <v>99</v>
      </c>
      <c r="D77" s="34">
        <f t="shared" si="3"/>
        <v>26</v>
      </c>
      <c r="E77" s="7">
        <v>25000.0</v>
      </c>
      <c r="F77" s="7">
        <v>14.0</v>
      </c>
      <c r="G77" s="18">
        <f t="shared" si="1"/>
        <v>40</v>
      </c>
      <c r="H77" s="18">
        <f t="shared" si="2"/>
        <v>25000</v>
      </c>
    </row>
    <row r="78">
      <c r="A78" s="11" t="s">
        <v>179</v>
      </c>
      <c r="B78" s="29" t="s">
        <v>101</v>
      </c>
      <c r="C78" s="33" t="s">
        <v>102</v>
      </c>
      <c r="D78" s="34">
        <f t="shared" si="3"/>
        <v>26</v>
      </c>
      <c r="E78" s="29">
        <v>60000.0</v>
      </c>
      <c r="F78" s="29">
        <v>16.0</v>
      </c>
      <c r="G78" s="18">
        <f t="shared" si="1"/>
        <v>42</v>
      </c>
      <c r="H78" s="18">
        <f t="shared" si="2"/>
        <v>60000</v>
      </c>
    </row>
    <row r="79">
      <c r="A79" s="11" t="s">
        <v>180</v>
      </c>
      <c r="B79" s="29" t="s">
        <v>104</v>
      </c>
      <c r="C79" s="33" t="s">
        <v>105</v>
      </c>
      <c r="D79" s="34">
        <f t="shared" si="3"/>
        <v>26</v>
      </c>
      <c r="E79" s="29">
        <v>70000.0</v>
      </c>
      <c r="F79" s="29">
        <v>12.0</v>
      </c>
      <c r="G79" s="18">
        <f t="shared" si="1"/>
        <v>38</v>
      </c>
      <c r="H79" s="18">
        <f t="shared" si="2"/>
        <v>70000</v>
      </c>
    </row>
    <row r="80">
      <c r="A80" s="11" t="s">
        <v>181</v>
      </c>
      <c r="B80" s="11" t="s">
        <v>98</v>
      </c>
      <c r="C80" s="33" t="s">
        <v>99</v>
      </c>
      <c r="D80" s="34">
        <f t="shared" si="3"/>
        <v>27</v>
      </c>
      <c r="E80" s="7">
        <v>25000.0</v>
      </c>
      <c r="F80" s="7">
        <v>14.0</v>
      </c>
      <c r="G80" s="18">
        <f t="shared" si="1"/>
        <v>41</v>
      </c>
      <c r="H80" s="18">
        <f t="shared" si="2"/>
        <v>25000</v>
      </c>
    </row>
    <row r="81">
      <c r="A81" s="11" t="s">
        <v>182</v>
      </c>
      <c r="B81" s="29" t="s">
        <v>101</v>
      </c>
      <c r="C81" s="33" t="s">
        <v>102</v>
      </c>
      <c r="D81" s="34">
        <f t="shared" si="3"/>
        <v>27</v>
      </c>
      <c r="E81" s="29">
        <v>60000.0</v>
      </c>
      <c r="F81" s="29">
        <v>16.0</v>
      </c>
      <c r="G81" s="18">
        <f t="shared" si="1"/>
        <v>43</v>
      </c>
      <c r="H81" s="18">
        <f t="shared" si="2"/>
        <v>60000</v>
      </c>
    </row>
    <row r="82">
      <c r="A82" s="11" t="s">
        <v>183</v>
      </c>
      <c r="B82" s="29" t="s">
        <v>104</v>
      </c>
      <c r="C82" s="33" t="s">
        <v>105</v>
      </c>
      <c r="D82" s="34">
        <f t="shared" si="3"/>
        <v>27</v>
      </c>
      <c r="E82" s="29">
        <v>70000.0</v>
      </c>
      <c r="F82" s="29">
        <v>12.0</v>
      </c>
      <c r="G82" s="18">
        <f t="shared" si="1"/>
        <v>39</v>
      </c>
      <c r="H82" s="18">
        <f t="shared" si="2"/>
        <v>70000</v>
      </c>
    </row>
    <row r="83">
      <c r="A83" s="11" t="s">
        <v>184</v>
      </c>
      <c r="B83" s="11" t="s">
        <v>98</v>
      </c>
      <c r="C83" s="33" t="s">
        <v>99</v>
      </c>
      <c r="D83" s="34">
        <f t="shared" si="3"/>
        <v>28</v>
      </c>
      <c r="E83" s="7">
        <v>25000.0</v>
      </c>
      <c r="F83" s="7">
        <v>14.0</v>
      </c>
      <c r="G83" s="18">
        <f t="shared" si="1"/>
        <v>42</v>
      </c>
      <c r="H83" s="18">
        <f t="shared" si="2"/>
        <v>25000</v>
      </c>
    </row>
    <row r="84">
      <c r="A84" s="11" t="s">
        <v>185</v>
      </c>
      <c r="B84" s="29" t="s">
        <v>101</v>
      </c>
      <c r="C84" s="33" t="s">
        <v>102</v>
      </c>
      <c r="D84" s="34">
        <f t="shared" si="3"/>
        <v>28</v>
      </c>
      <c r="E84" s="29">
        <v>60000.0</v>
      </c>
      <c r="F84" s="29">
        <v>16.0</v>
      </c>
      <c r="G84" s="18">
        <f t="shared" si="1"/>
        <v>44</v>
      </c>
      <c r="H84" s="18">
        <f t="shared" si="2"/>
        <v>60000</v>
      </c>
    </row>
    <row r="85">
      <c r="A85" s="11" t="s">
        <v>186</v>
      </c>
      <c r="B85" s="29" t="s">
        <v>104</v>
      </c>
      <c r="C85" s="33" t="s">
        <v>105</v>
      </c>
      <c r="D85" s="34">
        <f t="shared" si="3"/>
        <v>28</v>
      </c>
      <c r="E85" s="29">
        <v>70000.0</v>
      </c>
      <c r="F85" s="29">
        <v>12.0</v>
      </c>
      <c r="G85" s="18">
        <f t="shared" si="1"/>
        <v>40</v>
      </c>
      <c r="H85" s="18">
        <f t="shared" si="2"/>
        <v>70000</v>
      </c>
    </row>
    <row r="86">
      <c r="A86" s="11" t="s">
        <v>187</v>
      </c>
      <c r="B86" s="11" t="s">
        <v>98</v>
      </c>
      <c r="C86" s="33" t="s">
        <v>99</v>
      </c>
      <c r="D86" s="34">
        <f t="shared" si="3"/>
        <v>29</v>
      </c>
      <c r="E86" s="7">
        <v>25000.0</v>
      </c>
      <c r="F86" s="7">
        <v>14.0</v>
      </c>
      <c r="G86" s="18">
        <f t="shared" si="1"/>
        <v>43</v>
      </c>
      <c r="H86" s="18">
        <f t="shared" si="2"/>
        <v>25000</v>
      </c>
    </row>
    <row r="87">
      <c r="A87" s="11" t="s">
        <v>188</v>
      </c>
      <c r="B87" s="29" t="s">
        <v>101</v>
      </c>
      <c r="C87" s="33" t="s">
        <v>102</v>
      </c>
      <c r="D87" s="34">
        <f t="shared" si="3"/>
        <v>29</v>
      </c>
      <c r="E87" s="29">
        <v>60000.0</v>
      </c>
      <c r="F87" s="29">
        <v>16.0</v>
      </c>
      <c r="G87" s="18">
        <f t="shared" si="1"/>
        <v>45</v>
      </c>
      <c r="H87" s="18">
        <f t="shared" si="2"/>
        <v>60000</v>
      </c>
    </row>
    <row r="88">
      <c r="A88" s="11" t="s">
        <v>189</v>
      </c>
      <c r="B88" s="29" t="s">
        <v>104</v>
      </c>
      <c r="C88" s="33" t="s">
        <v>105</v>
      </c>
      <c r="D88" s="34">
        <f t="shared" si="3"/>
        <v>29</v>
      </c>
      <c r="E88" s="29">
        <v>70000.0</v>
      </c>
      <c r="F88" s="29">
        <v>12.0</v>
      </c>
      <c r="G88" s="18">
        <f t="shared" si="1"/>
        <v>41</v>
      </c>
      <c r="H88" s="18">
        <f t="shared" si="2"/>
        <v>70000</v>
      </c>
    </row>
    <row r="89">
      <c r="A89" s="11" t="s">
        <v>190</v>
      </c>
      <c r="B89" s="11" t="s">
        <v>98</v>
      </c>
      <c r="C89" s="33" t="s">
        <v>99</v>
      </c>
      <c r="D89" s="34">
        <f t="shared" si="3"/>
        <v>30</v>
      </c>
      <c r="E89" s="7">
        <v>25000.0</v>
      </c>
      <c r="F89" s="7">
        <v>14.0</v>
      </c>
      <c r="G89" s="18">
        <f t="shared" si="1"/>
        <v>44</v>
      </c>
      <c r="H89" s="18">
        <f t="shared" si="2"/>
        <v>25000</v>
      </c>
    </row>
    <row r="90">
      <c r="A90" s="11" t="s">
        <v>191</v>
      </c>
      <c r="B90" s="29" t="s">
        <v>101</v>
      </c>
      <c r="C90" s="33" t="s">
        <v>102</v>
      </c>
      <c r="D90" s="34">
        <f t="shared" si="3"/>
        <v>30</v>
      </c>
      <c r="E90" s="29">
        <v>60000.0</v>
      </c>
      <c r="F90" s="29">
        <v>16.0</v>
      </c>
      <c r="G90" s="18">
        <f t="shared" si="1"/>
        <v>46</v>
      </c>
      <c r="H90" s="18">
        <f t="shared" si="2"/>
        <v>60000</v>
      </c>
    </row>
    <row r="91">
      <c r="A91" s="11" t="s">
        <v>192</v>
      </c>
      <c r="B91" s="29" t="s">
        <v>104</v>
      </c>
      <c r="C91" s="33" t="s">
        <v>105</v>
      </c>
      <c r="D91" s="34">
        <f t="shared" si="3"/>
        <v>30</v>
      </c>
      <c r="E91" s="29">
        <v>70000.0</v>
      </c>
      <c r="F91" s="29">
        <v>12.0</v>
      </c>
      <c r="G91" s="18">
        <f t="shared" si="1"/>
        <v>42</v>
      </c>
      <c r="H91" s="18">
        <f t="shared" si="2"/>
        <v>70000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2" t="s">
        <v>96</v>
      </c>
    </row>
    <row r="2">
      <c r="A2" s="11" t="s">
        <v>193</v>
      </c>
      <c r="B2" s="11" t="s">
        <v>98</v>
      </c>
      <c r="C2" s="33" t="s">
        <v>99</v>
      </c>
      <c r="D2" s="7">
        <v>6.0</v>
      </c>
      <c r="E2" s="7">
        <v>25000.0</v>
      </c>
      <c r="F2" s="7">
        <v>14.0</v>
      </c>
      <c r="G2" s="18">
        <f t="shared" ref="G2:G66" si="1">F2+D2</f>
        <v>20</v>
      </c>
      <c r="H2" s="18">
        <f t="shared" ref="H2:H66" si="2">E2/F2*F2</f>
        <v>25000</v>
      </c>
    </row>
    <row r="3">
      <c r="A3" s="11" t="s">
        <v>194</v>
      </c>
      <c r="B3" s="11" t="s">
        <v>98</v>
      </c>
      <c r="C3" s="33" t="s">
        <v>99</v>
      </c>
      <c r="D3" s="7">
        <v>6.0</v>
      </c>
      <c r="E3" s="7">
        <v>25000.0</v>
      </c>
      <c r="F3" s="7">
        <v>14.0</v>
      </c>
      <c r="G3" s="18">
        <f t="shared" si="1"/>
        <v>20</v>
      </c>
      <c r="H3" s="18">
        <f t="shared" si="2"/>
        <v>25000</v>
      </c>
    </row>
    <row r="4">
      <c r="A4" s="11" t="s">
        <v>195</v>
      </c>
      <c r="B4" s="29" t="s">
        <v>101</v>
      </c>
      <c r="C4" s="33" t="s">
        <v>102</v>
      </c>
      <c r="D4" s="29">
        <v>6.0</v>
      </c>
      <c r="E4" s="29">
        <v>60000.0</v>
      </c>
      <c r="F4" s="29">
        <v>16.0</v>
      </c>
      <c r="G4" s="18">
        <f t="shared" si="1"/>
        <v>22</v>
      </c>
      <c r="H4" s="18">
        <f t="shared" si="2"/>
        <v>60000</v>
      </c>
    </row>
    <row r="5">
      <c r="A5" s="11" t="s">
        <v>196</v>
      </c>
      <c r="B5" s="29" t="s">
        <v>101</v>
      </c>
      <c r="C5" s="33" t="s">
        <v>102</v>
      </c>
      <c r="D5" s="29">
        <v>6.0</v>
      </c>
      <c r="E5" s="29">
        <v>60000.0</v>
      </c>
      <c r="F5" s="29">
        <v>16.0</v>
      </c>
      <c r="G5" s="18">
        <f t="shared" si="1"/>
        <v>22</v>
      </c>
      <c r="H5" s="18">
        <f t="shared" si="2"/>
        <v>60000</v>
      </c>
    </row>
    <row r="6">
      <c r="A6" s="11" t="s">
        <v>197</v>
      </c>
      <c r="B6" s="29" t="s">
        <v>104</v>
      </c>
      <c r="C6" s="33" t="s">
        <v>105</v>
      </c>
      <c r="D6" s="29">
        <v>6.0</v>
      </c>
      <c r="E6" s="29">
        <v>90000.0</v>
      </c>
      <c r="F6" s="29">
        <v>15.0</v>
      </c>
      <c r="G6" s="18">
        <f t="shared" si="1"/>
        <v>21</v>
      </c>
      <c r="H6" s="18">
        <f t="shared" si="2"/>
        <v>90000</v>
      </c>
    </row>
    <row r="7">
      <c r="A7" s="11" t="s">
        <v>198</v>
      </c>
      <c r="B7" s="11" t="s">
        <v>98</v>
      </c>
      <c r="C7" s="33" t="s">
        <v>99</v>
      </c>
      <c r="D7" s="34">
        <f t="shared" ref="D7:D66" si="3">D2+2</f>
        <v>8</v>
      </c>
      <c r="E7" s="7">
        <v>25000.0</v>
      </c>
      <c r="F7" s="7">
        <v>14.0</v>
      </c>
      <c r="G7" s="18">
        <f t="shared" si="1"/>
        <v>22</v>
      </c>
      <c r="H7" s="18">
        <f t="shared" si="2"/>
        <v>25000</v>
      </c>
    </row>
    <row r="8">
      <c r="A8" s="11" t="s">
        <v>199</v>
      </c>
      <c r="B8" s="11" t="s">
        <v>98</v>
      </c>
      <c r="C8" s="33" t="s">
        <v>99</v>
      </c>
      <c r="D8" s="34">
        <f t="shared" si="3"/>
        <v>8</v>
      </c>
      <c r="E8" s="7">
        <v>25000.0</v>
      </c>
      <c r="F8" s="7">
        <v>14.0</v>
      </c>
      <c r="G8" s="18">
        <f t="shared" si="1"/>
        <v>22</v>
      </c>
      <c r="H8" s="18">
        <f t="shared" si="2"/>
        <v>25000</v>
      </c>
    </row>
    <row r="9">
      <c r="A9" s="11" t="s">
        <v>200</v>
      </c>
      <c r="B9" s="29" t="s">
        <v>101</v>
      </c>
      <c r="C9" s="33" t="s">
        <v>102</v>
      </c>
      <c r="D9" s="34">
        <f t="shared" si="3"/>
        <v>8</v>
      </c>
      <c r="E9" s="29">
        <v>60000.0</v>
      </c>
      <c r="F9" s="29">
        <v>16.0</v>
      </c>
      <c r="G9" s="18">
        <f t="shared" si="1"/>
        <v>24</v>
      </c>
      <c r="H9" s="18">
        <f t="shared" si="2"/>
        <v>60000</v>
      </c>
    </row>
    <row r="10">
      <c r="A10" s="11" t="s">
        <v>201</v>
      </c>
      <c r="B10" s="29" t="s">
        <v>101</v>
      </c>
      <c r="C10" s="33" t="s">
        <v>102</v>
      </c>
      <c r="D10" s="34">
        <f t="shared" si="3"/>
        <v>8</v>
      </c>
      <c r="E10" s="29">
        <v>60000.0</v>
      </c>
      <c r="F10" s="29">
        <v>16.0</v>
      </c>
      <c r="G10" s="18">
        <f t="shared" si="1"/>
        <v>24</v>
      </c>
      <c r="H10" s="18">
        <f t="shared" si="2"/>
        <v>60000</v>
      </c>
    </row>
    <row r="11">
      <c r="A11" s="11" t="s">
        <v>202</v>
      </c>
      <c r="B11" s="29" t="s">
        <v>104</v>
      </c>
      <c r="C11" s="33" t="s">
        <v>105</v>
      </c>
      <c r="D11" s="34">
        <f t="shared" si="3"/>
        <v>8</v>
      </c>
      <c r="E11" s="29">
        <v>90000.0</v>
      </c>
      <c r="F11" s="29">
        <v>15.0</v>
      </c>
      <c r="G11" s="18">
        <f t="shared" si="1"/>
        <v>23</v>
      </c>
      <c r="H11" s="18">
        <f t="shared" si="2"/>
        <v>90000</v>
      </c>
    </row>
    <row r="12">
      <c r="A12" s="11" t="s">
        <v>203</v>
      </c>
      <c r="B12" s="11" t="s">
        <v>98</v>
      </c>
      <c r="C12" s="33" t="s">
        <v>99</v>
      </c>
      <c r="D12" s="34">
        <f t="shared" si="3"/>
        <v>10</v>
      </c>
      <c r="E12" s="7">
        <v>25000.0</v>
      </c>
      <c r="F12" s="7">
        <v>14.0</v>
      </c>
      <c r="G12" s="18">
        <f t="shared" si="1"/>
        <v>24</v>
      </c>
      <c r="H12" s="18">
        <f t="shared" si="2"/>
        <v>25000</v>
      </c>
    </row>
    <row r="13">
      <c r="A13" s="11" t="s">
        <v>204</v>
      </c>
      <c r="B13" s="11" t="s">
        <v>98</v>
      </c>
      <c r="C13" s="33" t="s">
        <v>99</v>
      </c>
      <c r="D13" s="34">
        <f t="shared" si="3"/>
        <v>10</v>
      </c>
      <c r="E13" s="7">
        <v>25000.0</v>
      </c>
      <c r="F13" s="7">
        <v>14.0</v>
      </c>
      <c r="G13" s="18">
        <f t="shared" si="1"/>
        <v>24</v>
      </c>
      <c r="H13" s="18">
        <f t="shared" si="2"/>
        <v>25000</v>
      </c>
    </row>
    <row r="14">
      <c r="A14" s="11" t="s">
        <v>205</v>
      </c>
      <c r="B14" s="29" t="s">
        <v>101</v>
      </c>
      <c r="C14" s="33" t="s">
        <v>102</v>
      </c>
      <c r="D14" s="34">
        <f t="shared" si="3"/>
        <v>10</v>
      </c>
      <c r="E14" s="29">
        <v>60000.0</v>
      </c>
      <c r="F14" s="29">
        <v>16.0</v>
      </c>
      <c r="G14" s="18">
        <f t="shared" si="1"/>
        <v>26</v>
      </c>
      <c r="H14" s="18">
        <f t="shared" si="2"/>
        <v>60000</v>
      </c>
    </row>
    <row r="15">
      <c r="A15" s="11" t="s">
        <v>206</v>
      </c>
      <c r="B15" s="29" t="s">
        <v>101</v>
      </c>
      <c r="C15" s="33" t="s">
        <v>102</v>
      </c>
      <c r="D15" s="34">
        <f t="shared" si="3"/>
        <v>10</v>
      </c>
      <c r="E15" s="29">
        <v>60000.0</v>
      </c>
      <c r="F15" s="29">
        <v>16.0</v>
      </c>
      <c r="G15" s="18">
        <f t="shared" si="1"/>
        <v>26</v>
      </c>
      <c r="H15" s="18">
        <f t="shared" si="2"/>
        <v>60000</v>
      </c>
    </row>
    <row r="16">
      <c r="A16" s="11" t="s">
        <v>207</v>
      </c>
      <c r="B16" s="29" t="s">
        <v>104</v>
      </c>
      <c r="C16" s="33" t="s">
        <v>105</v>
      </c>
      <c r="D16" s="34">
        <f t="shared" si="3"/>
        <v>10</v>
      </c>
      <c r="E16" s="29">
        <v>90000.0</v>
      </c>
      <c r="F16" s="29">
        <v>15.0</v>
      </c>
      <c r="G16" s="18">
        <f t="shared" si="1"/>
        <v>25</v>
      </c>
      <c r="H16" s="18">
        <f t="shared" si="2"/>
        <v>90000</v>
      </c>
    </row>
    <row r="17">
      <c r="A17" s="11" t="s">
        <v>208</v>
      </c>
      <c r="B17" s="11" t="s">
        <v>98</v>
      </c>
      <c r="C17" s="33" t="s">
        <v>99</v>
      </c>
      <c r="D17" s="34">
        <f t="shared" si="3"/>
        <v>12</v>
      </c>
      <c r="E17" s="7">
        <v>25000.0</v>
      </c>
      <c r="F17" s="7">
        <v>14.0</v>
      </c>
      <c r="G17" s="18">
        <f t="shared" si="1"/>
        <v>26</v>
      </c>
      <c r="H17" s="18">
        <f t="shared" si="2"/>
        <v>25000</v>
      </c>
    </row>
    <row r="18">
      <c r="A18" s="11" t="s">
        <v>209</v>
      </c>
      <c r="B18" s="11" t="s">
        <v>98</v>
      </c>
      <c r="C18" s="33" t="s">
        <v>99</v>
      </c>
      <c r="D18" s="34">
        <f t="shared" si="3"/>
        <v>12</v>
      </c>
      <c r="E18" s="7">
        <v>25000.0</v>
      </c>
      <c r="F18" s="7">
        <v>14.0</v>
      </c>
      <c r="G18" s="18">
        <f t="shared" si="1"/>
        <v>26</v>
      </c>
      <c r="H18" s="18">
        <f t="shared" si="2"/>
        <v>25000</v>
      </c>
    </row>
    <row r="19">
      <c r="A19" s="11" t="s">
        <v>210</v>
      </c>
      <c r="B19" s="29" t="s">
        <v>101</v>
      </c>
      <c r="C19" s="33" t="s">
        <v>102</v>
      </c>
      <c r="D19" s="34">
        <f t="shared" si="3"/>
        <v>12</v>
      </c>
      <c r="E19" s="29">
        <v>60000.0</v>
      </c>
      <c r="F19" s="29">
        <v>16.0</v>
      </c>
      <c r="G19" s="18">
        <f t="shared" si="1"/>
        <v>28</v>
      </c>
      <c r="H19" s="18">
        <f t="shared" si="2"/>
        <v>60000</v>
      </c>
    </row>
    <row r="20">
      <c r="A20" s="11" t="s">
        <v>211</v>
      </c>
      <c r="B20" s="29" t="s">
        <v>101</v>
      </c>
      <c r="C20" s="33" t="s">
        <v>102</v>
      </c>
      <c r="D20" s="34">
        <f t="shared" si="3"/>
        <v>12</v>
      </c>
      <c r="E20" s="29">
        <v>60000.0</v>
      </c>
      <c r="F20" s="29">
        <v>16.0</v>
      </c>
      <c r="G20" s="18">
        <f t="shared" si="1"/>
        <v>28</v>
      </c>
      <c r="H20" s="18">
        <f t="shared" si="2"/>
        <v>60000</v>
      </c>
    </row>
    <row r="21">
      <c r="A21" s="11" t="s">
        <v>212</v>
      </c>
      <c r="B21" s="29" t="s">
        <v>104</v>
      </c>
      <c r="C21" s="33" t="s">
        <v>105</v>
      </c>
      <c r="D21" s="34">
        <f t="shared" si="3"/>
        <v>12</v>
      </c>
      <c r="E21" s="29">
        <v>90000.0</v>
      </c>
      <c r="F21" s="29">
        <v>15.0</v>
      </c>
      <c r="G21" s="18">
        <f t="shared" si="1"/>
        <v>27</v>
      </c>
      <c r="H21" s="18">
        <f t="shared" si="2"/>
        <v>90000</v>
      </c>
    </row>
    <row r="22">
      <c r="A22" s="11" t="s">
        <v>213</v>
      </c>
      <c r="B22" s="11" t="s">
        <v>98</v>
      </c>
      <c r="C22" s="33" t="s">
        <v>99</v>
      </c>
      <c r="D22" s="34">
        <f t="shared" si="3"/>
        <v>14</v>
      </c>
      <c r="E22" s="7">
        <v>25000.0</v>
      </c>
      <c r="F22" s="7">
        <v>14.0</v>
      </c>
      <c r="G22" s="18">
        <f t="shared" si="1"/>
        <v>28</v>
      </c>
      <c r="H22" s="18">
        <f t="shared" si="2"/>
        <v>25000</v>
      </c>
    </row>
    <row r="23">
      <c r="A23" s="11" t="s">
        <v>214</v>
      </c>
      <c r="B23" s="11" t="s">
        <v>98</v>
      </c>
      <c r="C23" s="33" t="s">
        <v>99</v>
      </c>
      <c r="D23" s="34">
        <f t="shared" si="3"/>
        <v>14</v>
      </c>
      <c r="E23" s="7">
        <v>25000.0</v>
      </c>
      <c r="F23" s="7">
        <v>14.0</v>
      </c>
      <c r="G23" s="18">
        <f t="shared" si="1"/>
        <v>28</v>
      </c>
      <c r="H23" s="18">
        <f t="shared" si="2"/>
        <v>25000</v>
      </c>
    </row>
    <row r="24">
      <c r="A24" s="11" t="s">
        <v>215</v>
      </c>
      <c r="B24" s="29" t="s">
        <v>101</v>
      </c>
      <c r="C24" s="33" t="s">
        <v>102</v>
      </c>
      <c r="D24" s="34">
        <f t="shared" si="3"/>
        <v>14</v>
      </c>
      <c r="E24" s="29">
        <v>60000.0</v>
      </c>
      <c r="F24" s="29">
        <v>16.0</v>
      </c>
      <c r="G24" s="18">
        <f t="shared" si="1"/>
        <v>30</v>
      </c>
      <c r="H24" s="18">
        <f t="shared" si="2"/>
        <v>60000</v>
      </c>
    </row>
    <row r="25">
      <c r="A25" s="11" t="s">
        <v>216</v>
      </c>
      <c r="B25" s="29" t="s">
        <v>101</v>
      </c>
      <c r="C25" s="33" t="s">
        <v>102</v>
      </c>
      <c r="D25" s="34">
        <f t="shared" si="3"/>
        <v>14</v>
      </c>
      <c r="E25" s="29">
        <v>60000.0</v>
      </c>
      <c r="F25" s="29">
        <v>16.0</v>
      </c>
      <c r="G25" s="18">
        <f t="shared" si="1"/>
        <v>30</v>
      </c>
      <c r="H25" s="18">
        <f t="shared" si="2"/>
        <v>60000</v>
      </c>
    </row>
    <row r="26">
      <c r="A26" s="11" t="s">
        <v>217</v>
      </c>
      <c r="B26" s="29" t="s">
        <v>104</v>
      </c>
      <c r="C26" s="33" t="s">
        <v>105</v>
      </c>
      <c r="D26" s="34">
        <f t="shared" si="3"/>
        <v>14</v>
      </c>
      <c r="E26" s="29">
        <v>90000.0</v>
      </c>
      <c r="F26" s="29">
        <v>15.0</v>
      </c>
      <c r="G26" s="18">
        <f t="shared" si="1"/>
        <v>29</v>
      </c>
      <c r="H26" s="18">
        <f t="shared" si="2"/>
        <v>90000</v>
      </c>
    </row>
    <row r="27">
      <c r="A27" s="11" t="s">
        <v>218</v>
      </c>
      <c r="B27" s="11" t="s">
        <v>98</v>
      </c>
      <c r="C27" s="33" t="s">
        <v>99</v>
      </c>
      <c r="D27" s="34">
        <f t="shared" si="3"/>
        <v>16</v>
      </c>
      <c r="E27" s="7">
        <v>25000.0</v>
      </c>
      <c r="F27" s="7">
        <v>14.0</v>
      </c>
      <c r="G27" s="18">
        <f t="shared" si="1"/>
        <v>30</v>
      </c>
      <c r="H27" s="18">
        <f t="shared" si="2"/>
        <v>25000</v>
      </c>
    </row>
    <row r="28">
      <c r="A28" s="11" t="s">
        <v>219</v>
      </c>
      <c r="B28" s="11" t="s">
        <v>98</v>
      </c>
      <c r="C28" s="33" t="s">
        <v>99</v>
      </c>
      <c r="D28" s="34">
        <f t="shared" si="3"/>
        <v>16</v>
      </c>
      <c r="E28" s="7">
        <v>25000.0</v>
      </c>
      <c r="F28" s="7">
        <v>14.0</v>
      </c>
      <c r="G28" s="18">
        <f t="shared" si="1"/>
        <v>30</v>
      </c>
      <c r="H28" s="18">
        <f t="shared" si="2"/>
        <v>25000</v>
      </c>
    </row>
    <row r="29">
      <c r="A29" s="11" t="s">
        <v>220</v>
      </c>
      <c r="B29" s="29" t="s">
        <v>101</v>
      </c>
      <c r="C29" s="33" t="s">
        <v>102</v>
      </c>
      <c r="D29" s="34">
        <f t="shared" si="3"/>
        <v>16</v>
      </c>
      <c r="E29" s="29">
        <v>60000.0</v>
      </c>
      <c r="F29" s="29">
        <v>16.0</v>
      </c>
      <c r="G29" s="18">
        <f t="shared" si="1"/>
        <v>32</v>
      </c>
      <c r="H29" s="18">
        <f t="shared" si="2"/>
        <v>60000</v>
      </c>
    </row>
    <row r="30">
      <c r="A30" s="11" t="s">
        <v>221</v>
      </c>
      <c r="B30" s="29" t="s">
        <v>101</v>
      </c>
      <c r="C30" s="33" t="s">
        <v>102</v>
      </c>
      <c r="D30" s="34">
        <f t="shared" si="3"/>
        <v>16</v>
      </c>
      <c r="E30" s="29">
        <v>60000.0</v>
      </c>
      <c r="F30" s="29">
        <v>16.0</v>
      </c>
      <c r="G30" s="18">
        <f t="shared" si="1"/>
        <v>32</v>
      </c>
      <c r="H30" s="18">
        <f t="shared" si="2"/>
        <v>60000</v>
      </c>
    </row>
    <row r="31">
      <c r="A31" s="11" t="s">
        <v>222</v>
      </c>
      <c r="B31" s="29" t="s">
        <v>104</v>
      </c>
      <c r="C31" s="33" t="s">
        <v>105</v>
      </c>
      <c r="D31" s="34">
        <f t="shared" si="3"/>
        <v>16</v>
      </c>
      <c r="E31" s="29">
        <v>90000.0</v>
      </c>
      <c r="F31" s="29">
        <v>15.0</v>
      </c>
      <c r="G31" s="18">
        <f t="shared" si="1"/>
        <v>31</v>
      </c>
      <c r="H31" s="18">
        <f t="shared" si="2"/>
        <v>90000</v>
      </c>
    </row>
    <row r="32">
      <c r="A32" s="11" t="s">
        <v>223</v>
      </c>
      <c r="B32" s="11" t="s">
        <v>98</v>
      </c>
      <c r="C32" s="33" t="s">
        <v>99</v>
      </c>
      <c r="D32" s="34">
        <f t="shared" si="3"/>
        <v>18</v>
      </c>
      <c r="E32" s="7">
        <v>25000.0</v>
      </c>
      <c r="F32" s="7">
        <v>14.0</v>
      </c>
      <c r="G32" s="18">
        <f t="shared" si="1"/>
        <v>32</v>
      </c>
      <c r="H32" s="18">
        <f t="shared" si="2"/>
        <v>25000</v>
      </c>
    </row>
    <row r="33">
      <c r="A33" s="11" t="s">
        <v>224</v>
      </c>
      <c r="B33" s="11" t="s">
        <v>98</v>
      </c>
      <c r="C33" s="33" t="s">
        <v>99</v>
      </c>
      <c r="D33" s="34">
        <f t="shared" si="3"/>
        <v>18</v>
      </c>
      <c r="E33" s="7">
        <v>25000.0</v>
      </c>
      <c r="F33" s="7">
        <v>14.0</v>
      </c>
      <c r="G33" s="18">
        <f t="shared" si="1"/>
        <v>32</v>
      </c>
      <c r="H33" s="18">
        <f t="shared" si="2"/>
        <v>25000</v>
      </c>
    </row>
    <row r="34">
      <c r="A34" s="11" t="s">
        <v>225</v>
      </c>
      <c r="B34" s="29" t="s">
        <v>101</v>
      </c>
      <c r="C34" s="33" t="s">
        <v>102</v>
      </c>
      <c r="D34" s="34">
        <f t="shared" si="3"/>
        <v>18</v>
      </c>
      <c r="E34" s="29">
        <v>60000.0</v>
      </c>
      <c r="F34" s="29">
        <v>16.0</v>
      </c>
      <c r="G34" s="18">
        <f t="shared" si="1"/>
        <v>34</v>
      </c>
      <c r="H34" s="18">
        <f t="shared" si="2"/>
        <v>60000</v>
      </c>
    </row>
    <row r="35">
      <c r="A35" s="11" t="s">
        <v>226</v>
      </c>
      <c r="B35" s="29" t="s">
        <v>101</v>
      </c>
      <c r="C35" s="33" t="s">
        <v>102</v>
      </c>
      <c r="D35" s="34">
        <f t="shared" si="3"/>
        <v>18</v>
      </c>
      <c r="E35" s="29">
        <v>60000.0</v>
      </c>
      <c r="F35" s="29">
        <v>16.0</v>
      </c>
      <c r="G35" s="18">
        <f t="shared" si="1"/>
        <v>34</v>
      </c>
      <c r="H35" s="18">
        <f t="shared" si="2"/>
        <v>60000</v>
      </c>
    </row>
    <row r="36">
      <c r="A36" s="11" t="s">
        <v>227</v>
      </c>
      <c r="B36" s="29" t="s">
        <v>104</v>
      </c>
      <c r="C36" s="33" t="s">
        <v>105</v>
      </c>
      <c r="D36" s="34">
        <f t="shared" si="3"/>
        <v>18</v>
      </c>
      <c r="E36" s="29">
        <v>90000.0</v>
      </c>
      <c r="F36" s="29">
        <v>15.0</v>
      </c>
      <c r="G36" s="18">
        <f t="shared" si="1"/>
        <v>33</v>
      </c>
      <c r="H36" s="18">
        <f t="shared" si="2"/>
        <v>90000</v>
      </c>
    </row>
    <row r="37">
      <c r="A37" s="11" t="s">
        <v>228</v>
      </c>
      <c r="B37" s="11" t="s">
        <v>98</v>
      </c>
      <c r="C37" s="33" t="s">
        <v>99</v>
      </c>
      <c r="D37" s="34">
        <f t="shared" si="3"/>
        <v>20</v>
      </c>
      <c r="E37" s="7">
        <v>25000.0</v>
      </c>
      <c r="F37" s="7">
        <v>14.0</v>
      </c>
      <c r="G37" s="18">
        <f t="shared" si="1"/>
        <v>34</v>
      </c>
      <c r="H37" s="18">
        <f t="shared" si="2"/>
        <v>25000</v>
      </c>
    </row>
    <row r="38">
      <c r="A38" s="11" t="s">
        <v>229</v>
      </c>
      <c r="B38" s="11" t="s">
        <v>98</v>
      </c>
      <c r="C38" s="33" t="s">
        <v>99</v>
      </c>
      <c r="D38" s="34">
        <f t="shared" si="3"/>
        <v>20</v>
      </c>
      <c r="E38" s="7">
        <v>25000.0</v>
      </c>
      <c r="F38" s="7">
        <v>14.0</v>
      </c>
      <c r="G38" s="18">
        <f t="shared" si="1"/>
        <v>34</v>
      </c>
      <c r="H38" s="18">
        <f t="shared" si="2"/>
        <v>25000</v>
      </c>
    </row>
    <row r="39">
      <c r="A39" s="11" t="s">
        <v>230</v>
      </c>
      <c r="B39" s="29" t="s">
        <v>101</v>
      </c>
      <c r="C39" s="33" t="s">
        <v>102</v>
      </c>
      <c r="D39" s="34">
        <f t="shared" si="3"/>
        <v>20</v>
      </c>
      <c r="E39" s="29">
        <v>60000.0</v>
      </c>
      <c r="F39" s="29">
        <v>16.0</v>
      </c>
      <c r="G39" s="18">
        <f t="shared" si="1"/>
        <v>36</v>
      </c>
      <c r="H39" s="18">
        <f t="shared" si="2"/>
        <v>60000</v>
      </c>
    </row>
    <row r="40">
      <c r="A40" s="11" t="s">
        <v>231</v>
      </c>
      <c r="B40" s="29" t="s">
        <v>101</v>
      </c>
      <c r="C40" s="33" t="s">
        <v>102</v>
      </c>
      <c r="D40" s="34">
        <f t="shared" si="3"/>
        <v>20</v>
      </c>
      <c r="E40" s="29">
        <v>60000.0</v>
      </c>
      <c r="F40" s="29">
        <v>16.0</v>
      </c>
      <c r="G40" s="18">
        <f t="shared" si="1"/>
        <v>36</v>
      </c>
      <c r="H40" s="18">
        <f t="shared" si="2"/>
        <v>60000</v>
      </c>
    </row>
    <row r="41">
      <c r="A41" s="11" t="s">
        <v>232</v>
      </c>
      <c r="B41" s="29" t="s">
        <v>104</v>
      </c>
      <c r="C41" s="33" t="s">
        <v>105</v>
      </c>
      <c r="D41" s="34">
        <f t="shared" si="3"/>
        <v>20</v>
      </c>
      <c r="E41" s="29">
        <v>90000.0</v>
      </c>
      <c r="F41" s="29">
        <v>15.0</v>
      </c>
      <c r="G41" s="18">
        <f t="shared" si="1"/>
        <v>35</v>
      </c>
      <c r="H41" s="18">
        <f t="shared" si="2"/>
        <v>90000</v>
      </c>
    </row>
    <row r="42">
      <c r="A42" s="11" t="s">
        <v>233</v>
      </c>
      <c r="B42" s="11" t="s">
        <v>98</v>
      </c>
      <c r="C42" s="33" t="s">
        <v>99</v>
      </c>
      <c r="D42" s="34">
        <f t="shared" si="3"/>
        <v>22</v>
      </c>
      <c r="E42" s="7">
        <v>25000.0</v>
      </c>
      <c r="F42" s="7">
        <v>14.0</v>
      </c>
      <c r="G42" s="18">
        <f t="shared" si="1"/>
        <v>36</v>
      </c>
      <c r="H42" s="18">
        <f t="shared" si="2"/>
        <v>25000</v>
      </c>
    </row>
    <row r="43">
      <c r="A43" s="11" t="s">
        <v>234</v>
      </c>
      <c r="B43" s="11" t="s">
        <v>98</v>
      </c>
      <c r="C43" s="33" t="s">
        <v>99</v>
      </c>
      <c r="D43" s="34">
        <f t="shared" si="3"/>
        <v>22</v>
      </c>
      <c r="E43" s="7">
        <v>25000.0</v>
      </c>
      <c r="F43" s="7">
        <v>14.0</v>
      </c>
      <c r="G43" s="18">
        <f t="shared" si="1"/>
        <v>36</v>
      </c>
      <c r="H43" s="18">
        <f t="shared" si="2"/>
        <v>25000</v>
      </c>
    </row>
    <row r="44">
      <c r="A44" s="11" t="s">
        <v>235</v>
      </c>
      <c r="B44" s="29" t="s">
        <v>101</v>
      </c>
      <c r="C44" s="33" t="s">
        <v>102</v>
      </c>
      <c r="D44" s="34">
        <f t="shared" si="3"/>
        <v>22</v>
      </c>
      <c r="E44" s="29">
        <v>60000.0</v>
      </c>
      <c r="F44" s="29">
        <v>16.0</v>
      </c>
      <c r="G44" s="18">
        <f t="shared" si="1"/>
        <v>38</v>
      </c>
      <c r="H44" s="18">
        <f t="shared" si="2"/>
        <v>60000</v>
      </c>
    </row>
    <row r="45">
      <c r="A45" s="11" t="s">
        <v>236</v>
      </c>
      <c r="B45" s="29" t="s">
        <v>101</v>
      </c>
      <c r="C45" s="33" t="s">
        <v>102</v>
      </c>
      <c r="D45" s="34">
        <f t="shared" si="3"/>
        <v>22</v>
      </c>
      <c r="E45" s="29">
        <v>60000.0</v>
      </c>
      <c r="F45" s="29">
        <v>16.0</v>
      </c>
      <c r="G45" s="18">
        <f t="shared" si="1"/>
        <v>38</v>
      </c>
      <c r="H45" s="18">
        <f t="shared" si="2"/>
        <v>60000</v>
      </c>
    </row>
    <row r="46">
      <c r="A46" s="11" t="s">
        <v>237</v>
      </c>
      <c r="B46" s="29" t="s">
        <v>104</v>
      </c>
      <c r="C46" s="33" t="s">
        <v>105</v>
      </c>
      <c r="D46" s="34">
        <f t="shared" si="3"/>
        <v>22</v>
      </c>
      <c r="E46" s="29">
        <v>90000.0</v>
      </c>
      <c r="F46" s="29">
        <v>15.0</v>
      </c>
      <c r="G46" s="18">
        <f t="shared" si="1"/>
        <v>37</v>
      </c>
      <c r="H46" s="18">
        <f t="shared" si="2"/>
        <v>90000</v>
      </c>
    </row>
    <row r="47">
      <c r="A47" s="11" t="s">
        <v>238</v>
      </c>
      <c r="B47" s="11" t="s">
        <v>98</v>
      </c>
      <c r="C47" s="33" t="s">
        <v>99</v>
      </c>
      <c r="D47" s="34">
        <f t="shared" si="3"/>
        <v>24</v>
      </c>
      <c r="E47" s="7">
        <v>25000.0</v>
      </c>
      <c r="F47" s="7">
        <v>14.0</v>
      </c>
      <c r="G47" s="18">
        <f t="shared" si="1"/>
        <v>38</v>
      </c>
      <c r="H47" s="18">
        <f t="shared" si="2"/>
        <v>25000</v>
      </c>
    </row>
    <row r="48">
      <c r="A48" s="11" t="s">
        <v>239</v>
      </c>
      <c r="B48" s="11" t="s">
        <v>98</v>
      </c>
      <c r="C48" s="33" t="s">
        <v>99</v>
      </c>
      <c r="D48" s="34">
        <f t="shared" si="3"/>
        <v>24</v>
      </c>
      <c r="E48" s="7">
        <v>25000.0</v>
      </c>
      <c r="F48" s="7">
        <v>14.0</v>
      </c>
      <c r="G48" s="18">
        <f t="shared" si="1"/>
        <v>38</v>
      </c>
      <c r="H48" s="18">
        <f t="shared" si="2"/>
        <v>25000</v>
      </c>
    </row>
    <row r="49">
      <c r="A49" s="11" t="s">
        <v>240</v>
      </c>
      <c r="B49" s="29" t="s">
        <v>101</v>
      </c>
      <c r="C49" s="33" t="s">
        <v>102</v>
      </c>
      <c r="D49" s="34">
        <f t="shared" si="3"/>
        <v>24</v>
      </c>
      <c r="E49" s="29">
        <v>60000.0</v>
      </c>
      <c r="F49" s="29">
        <v>16.0</v>
      </c>
      <c r="G49" s="18">
        <f t="shared" si="1"/>
        <v>40</v>
      </c>
      <c r="H49" s="18">
        <f t="shared" si="2"/>
        <v>60000</v>
      </c>
    </row>
    <row r="50">
      <c r="A50" s="11" t="s">
        <v>241</v>
      </c>
      <c r="B50" s="29" t="s">
        <v>101</v>
      </c>
      <c r="C50" s="33" t="s">
        <v>102</v>
      </c>
      <c r="D50" s="34">
        <f t="shared" si="3"/>
        <v>24</v>
      </c>
      <c r="E50" s="29">
        <v>60000.0</v>
      </c>
      <c r="F50" s="29">
        <v>16.0</v>
      </c>
      <c r="G50" s="18">
        <f t="shared" si="1"/>
        <v>40</v>
      </c>
      <c r="H50" s="18">
        <f t="shared" si="2"/>
        <v>60000</v>
      </c>
    </row>
    <row r="51">
      <c r="A51" s="11" t="s">
        <v>242</v>
      </c>
      <c r="B51" s="29" t="s">
        <v>104</v>
      </c>
      <c r="C51" s="33" t="s">
        <v>105</v>
      </c>
      <c r="D51" s="34">
        <f t="shared" si="3"/>
        <v>24</v>
      </c>
      <c r="E51" s="29">
        <v>90000.0</v>
      </c>
      <c r="F51" s="29">
        <v>15.0</v>
      </c>
      <c r="G51" s="18">
        <f t="shared" si="1"/>
        <v>39</v>
      </c>
      <c r="H51" s="18">
        <f t="shared" si="2"/>
        <v>90000</v>
      </c>
    </row>
    <row r="52">
      <c r="A52" s="11" t="s">
        <v>243</v>
      </c>
      <c r="B52" s="11" t="s">
        <v>98</v>
      </c>
      <c r="C52" s="33" t="s">
        <v>99</v>
      </c>
      <c r="D52" s="34">
        <f t="shared" si="3"/>
        <v>26</v>
      </c>
      <c r="E52" s="7">
        <v>25000.0</v>
      </c>
      <c r="F52" s="7">
        <v>14.0</v>
      </c>
      <c r="G52" s="18">
        <f t="shared" si="1"/>
        <v>40</v>
      </c>
      <c r="H52" s="18">
        <f t="shared" si="2"/>
        <v>25000</v>
      </c>
    </row>
    <row r="53">
      <c r="A53" s="11" t="s">
        <v>244</v>
      </c>
      <c r="B53" s="11" t="s">
        <v>98</v>
      </c>
      <c r="C53" s="33" t="s">
        <v>99</v>
      </c>
      <c r="D53" s="34">
        <f t="shared" si="3"/>
        <v>26</v>
      </c>
      <c r="E53" s="7">
        <v>25000.0</v>
      </c>
      <c r="F53" s="7">
        <v>14.0</v>
      </c>
      <c r="G53" s="18">
        <f t="shared" si="1"/>
        <v>40</v>
      </c>
      <c r="H53" s="18">
        <f t="shared" si="2"/>
        <v>25000</v>
      </c>
    </row>
    <row r="54">
      <c r="A54" s="11" t="s">
        <v>245</v>
      </c>
      <c r="B54" s="29" t="s">
        <v>101</v>
      </c>
      <c r="C54" s="33" t="s">
        <v>102</v>
      </c>
      <c r="D54" s="34">
        <f t="shared" si="3"/>
        <v>26</v>
      </c>
      <c r="E54" s="29">
        <v>60000.0</v>
      </c>
      <c r="F54" s="29">
        <v>16.0</v>
      </c>
      <c r="G54" s="18">
        <f t="shared" si="1"/>
        <v>42</v>
      </c>
      <c r="H54" s="18">
        <f t="shared" si="2"/>
        <v>60000</v>
      </c>
    </row>
    <row r="55">
      <c r="A55" s="11" t="s">
        <v>246</v>
      </c>
      <c r="B55" s="29" t="s">
        <v>101</v>
      </c>
      <c r="C55" s="33" t="s">
        <v>102</v>
      </c>
      <c r="D55" s="34">
        <f t="shared" si="3"/>
        <v>26</v>
      </c>
      <c r="E55" s="29">
        <v>60000.0</v>
      </c>
      <c r="F55" s="29">
        <v>16.0</v>
      </c>
      <c r="G55" s="18">
        <f t="shared" si="1"/>
        <v>42</v>
      </c>
      <c r="H55" s="18">
        <f t="shared" si="2"/>
        <v>60000</v>
      </c>
    </row>
    <row r="56">
      <c r="A56" s="11" t="s">
        <v>247</v>
      </c>
      <c r="B56" s="29" t="s">
        <v>104</v>
      </c>
      <c r="C56" s="33" t="s">
        <v>105</v>
      </c>
      <c r="D56" s="34">
        <f t="shared" si="3"/>
        <v>26</v>
      </c>
      <c r="E56" s="29">
        <v>90000.0</v>
      </c>
      <c r="F56" s="29">
        <v>15.0</v>
      </c>
      <c r="G56" s="18">
        <f t="shared" si="1"/>
        <v>41</v>
      </c>
      <c r="H56" s="18">
        <f t="shared" si="2"/>
        <v>90000</v>
      </c>
    </row>
    <row r="57">
      <c r="A57" s="11" t="s">
        <v>248</v>
      </c>
      <c r="B57" s="11" t="s">
        <v>98</v>
      </c>
      <c r="C57" s="33" t="s">
        <v>99</v>
      </c>
      <c r="D57" s="34">
        <f t="shared" si="3"/>
        <v>28</v>
      </c>
      <c r="E57" s="7">
        <v>25000.0</v>
      </c>
      <c r="F57" s="7">
        <v>14.0</v>
      </c>
      <c r="G57" s="18">
        <f t="shared" si="1"/>
        <v>42</v>
      </c>
      <c r="H57" s="18">
        <f t="shared" si="2"/>
        <v>25000</v>
      </c>
    </row>
    <row r="58">
      <c r="A58" s="11" t="s">
        <v>249</v>
      </c>
      <c r="B58" s="11" t="s">
        <v>98</v>
      </c>
      <c r="C58" s="33" t="s">
        <v>99</v>
      </c>
      <c r="D58" s="34">
        <f t="shared" si="3"/>
        <v>28</v>
      </c>
      <c r="E58" s="7">
        <v>25000.0</v>
      </c>
      <c r="F58" s="7">
        <v>14.0</v>
      </c>
      <c r="G58" s="18">
        <f t="shared" si="1"/>
        <v>42</v>
      </c>
      <c r="H58" s="18">
        <f t="shared" si="2"/>
        <v>25000</v>
      </c>
    </row>
    <row r="59">
      <c r="A59" s="11" t="s">
        <v>250</v>
      </c>
      <c r="B59" s="29" t="s">
        <v>101</v>
      </c>
      <c r="C59" s="33" t="s">
        <v>102</v>
      </c>
      <c r="D59" s="34">
        <f t="shared" si="3"/>
        <v>28</v>
      </c>
      <c r="E59" s="29">
        <v>60000.0</v>
      </c>
      <c r="F59" s="29">
        <v>16.0</v>
      </c>
      <c r="G59" s="18">
        <f t="shared" si="1"/>
        <v>44</v>
      </c>
      <c r="H59" s="18">
        <f t="shared" si="2"/>
        <v>60000</v>
      </c>
    </row>
    <row r="60">
      <c r="A60" s="11" t="s">
        <v>251</v>
      </c>
      <c r="B60" s="29" t="s">
        <v>101</v>
      </c>
      <c r="C60" s="33" t="s">
        <v>102</v>
      </c>
      <c r="D60" s="34">
        <f t="shared" si="3"/>
        <v>28</v>
      </c>
      <c r="E60" s="29">
        <v>60000.0</v>
      </c>
      <c r="F60" s="29">
        <v>16.0</v>
      </c>
      <c r="G60" s="18">
        <f t="shared" si="1"/>
        <v>44</v>
      </c>
      <c r="H60" s="18">
        <f t="shared" si="2"/>
        <v>60000</v>
      </c>
    </row>
    <row r="61">
      <c r="A61" s="11" t="s">
        <v>252</v>
      </c>
      <c r="B61" s="29" t="s">
        <v>104</v>
      </c>
      <c r="C61" s="33" t="s">
        <v>105</v>
      </c>
      <c r="D61" s="34">
        <f t="shared" si="3"/>
        <v>28</v>
      </c>
      <c r="E61" s="29">
        <v>90000.0</v>
      </c>
      <c r="F61" s="29">
        <v>15.0</v>
      </c>
      <c r="G61" s="18">
        <f t="shared" si="1"/>
        <v>43</v>
      </c>
      <c r="H61" s="18">
        <f t="shared" si="2"/>
        <v>90000</v>
      </c>
    </row>
    <row r="62">
      <c r="A62" s="11" t="s">
        <v>253</v>
      </c>
      <c r="B62" s="11" t="s">
        <v>98</v>
      </c>
      <c r="C62" s="33" t="s">
        <v>99</v>
      </c>
      <c r="D62" s="34">
        <f t="shared" si="3"/>
        <v>30</v>
      </c>
      <c r="E62" s="7">
        <v>25000.0</v>
      </c>
      <c r="F62" s="7">
        <v>14.0</v>
      </c>
      <c r="G62" s="18">
        <f t="shared" si="1"/>
        <v>44</v>
      </c>
      <c r="H62" s="18">
        <f t="shared" si="2"/>
        <v>25000</v>
      </c>
    </row>
    <row r="63">
      <c r="A63" s="11" t="s">
        <v>254</v>
      </c>
      <c r="B63" s="11" t="s">
        <v>98</v>
      </c>
      <c r="C63" s="33" t="s">
        <v>99</v>
      </c>
      <c r="D63" s="34">
        <f t="shared" si="3"/>
        <v>30</v>
      </c>
      <c r="E63" s="7">
        <v>25000.0</v>
      </c>
      <c r="F63" s="7">
        <v>14.0</v>
      </c>
      <c r="G63" s="18">
        <f t="shared" si="1"/>
        <v>44</v>
      </c>
      <c r="H63" s="18">
        <f t="shared" si="2"/>
        <v>25000</v>
      </c>
    </row>
    <row r="64">
      <c r="A64" s="11" t="s">
        <v>255</v>
      </c>
      <c r="B64" s="29" t="s">
        <v>101</v>
      </c>
      <c r="C64" s="33" t="s">
        <v>102</v>
      </c>
      <c r="D64" s="34">
        <f t="shared" si="3"/>
        <v>30</v>
      </c>
      <c r="E64" s="29">
        <v>60000.0</v>
      </c>
      <c r="F64" s="29">
        <v>16.0</v>
      </c>
      <c r="G64" s="18">
        <f t="shared" si="1"/>
        <v>46</v>
      </c>
      <c r="H64" s="18">
        <f t="shared" si="2"/>
        <v>60000</v>
      </c>
    </row>
    <row r="65">
      <c r="A65" s="11" t="s">
        <v>256</v>
      </c>
      <c r="B65" s="29" t="s">
        <v>101</v>
      </c>
      <c r="C65" s="33" t="s">
        <v>102</v>
      </c>
      <c r="D65" s="34">
        <f t="shared" si="3"/>
        <v>30</v>
      </c>
      <c r="E65" s="29">
        <v>60000.0</v>
      </c>
      <c r="F65" s="29">
        <v>16.0</v>
      </c>
      <c r="G65" s="18">
        <f t="shared" si="1"/>
        <v>46</v>
      </c>
      <c r="H65" s="18">
        <f t="shared" si="2"/>
        <v>60000</v>
      </c>
    </row>
    <row r="66">
      <c r="A66" s="11" t="s">
        <v>257</v>
      </c>
      <c r="B66" s="29" t="s">
        <v>104</v>
      </c>
      <c r="C66" s="33" t="s">
        <v>105</v>
      </c>
      <c r="D66" s="34">
        <f t="shared" si="3"/>
        <v>30</v>
      </c>
      <c r="E66" s="29">
        <v>90000.0</v>
      </c>
      <c r="F66" s="29">
        <v>15.0</v>
      </c>
      <c r="G66" s="18">
        <f t="shared" si="1"/>
        <v>45</v>
      </c>
      <c r="H66" s="18">
        <f t="shared" si="2"/>
        <v>90000</v>
      </c>
    </row>
    <row r="67">
      <c r="A67" s="11"/>
      <c r="B67" s="11"/>
      <c r="C67" s="33"/>
      <c r="E67" s="7"/>
      <c r="F67" s="7"/>
      <c r="G67" s="18"/>
      <c r="H67" s="18"/>
    </row>
    <row r="68">
      <c r="A68" s="11"/>
      <c r="C68" s="33"/>
      <c r="G68" s="18"/>
      <c r="H68" s="18"/>
    </row>
    <row r="69">
      <c r="A69" s="11"/>
      <c r="C69" s="33"/>
      <c r="G69" s="18"/>
      <c r="H69" s="18"/>
    </row>
    <row r="70">
      <c r="A70" s="11"/>
      <c r="B70" s="11"/>
      <c r="C70" s="33"/>
      <c r="E70" s="7"/>
      <c r="F70" s="7"/>
      <c r="G70" s="18"/>
      <c r="H70" s="18"/>
    </row>
    <row r="71">
      <c r="A71" s="11"/>
      <c r="C71" s="33"/>
      <c r="G71" s="18"/>
      <c r="H71" s="18"/>
    </row>
    <row r="72">
      <c r="A72" s="11"/>
      <c r="C72" s="33"/>
      <c r="G72" s="18"/>
      <c r="H72" s="18"/>
    </row>
    <row r="73">
      <c r="A73" s="11"/>
      <c r="B73" s="11"/>
      <c r="C73" s="33"/>
      <c r="E73" s="7"/>
      <c r="F73" s="7"/>
      <c r="G73" s="18"/>
      <c r="H73" s="18"/>
    </row>
    <row r="74">
      <c r="A74" s="11"/>
      <c r="C74" s="33"/>
      <c r="G74" s="18"/>
      <c r="H74" s="18"/>
    </row>
    <row r="75">
      <c r="A75" s="11"/>
      <c r="C75" s="33"/>
      <c r="G75" s="18"/>
      <c r="H75" s="18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2" t="s">
        <v>96</v>
      </c>
    </row>
    <row r="2">
      <c r="A2" s="11" t="s">
        <v>258</v>
      </c>
      <c r="B2" s="11" t="s">
        <v>98</v>
      </c>
      <c r="C2" s="33" t="s">
        <v>99</v>
      </c>
      <c r="D2" s="7">
        <v>8.0</v>
      </c>
      <c r="E2" s="7">
        <v>25000.0</v>
      </c>
      <c r="F2" s="7">
        <v>14.0</v>
      </c>
      <c r="G2" s="18">
        <f t="shared" ref="G2:G49" si="1">F2+D2</f>
        <v>22</v>
      </c>
      <c r="H2" s="18">
        <f t="shared" ref="H2:H49" si="2">E2/F2*F2</f>
        <v>25000</v>
      </c>
    </row>
    <row r="3">
      <c r="A3" s="11" t="s">
        <v>259</v>
      </c>
      <c r="B3" s="11" t="s">
        <v>98</v>
      </c>
      <c r="C3" s="33" t="s">
        <v>99</v>
      </c>
      <c r="D3" s="7">
        <v>8.0</v>
      </c>
      <c r="E3" s="7">
        <v>25000.0</v>
      </c>
      <c r="F3" s="7">
        <v>14.0</v>
      </c>
      <c r="G3" s="18">
        <f t="shared" si="1"/>
        <v>22</v>
      </c>
      <c r="H3" s="18">
        <f t="shared" si="2"/>
        <v>25000</v>
      </c>
    </row>
    <row r="4">
      <c r="A4" s="11" t="s">
        <v>260</v>
      </c>
      <c r="B4" s="11" t="s">
        <v>98</v>
      </c>
      <c r="C4" s="33" t="s">
        <v>99</v>
      </c>
      <c r="D4" s="7">
        <v>8.0</v>
      </c>
      <c r="E4" s="7">
        <v>25000.0</v>
      </c>
      <c r="F4" s="7">
        <v>14.0</v>
      </c>
      <c r="G4" s="18">
        <f t="shared" si="1"/>
        <v>22</v>
      </c>
      <c r="H4" s="18">
        <f t="shared" si="2"/>
        <v>25000</v>
      </c>
    </row>
    <row r="5">
      <c r="A5" s="11" t="s">
        <v>261</v>
      </c>
      <c r="B5" s="11" t="s">
        <v>98</v>
      </c>
      <c r="C5" s="33" t="s">
        <v>99</v>
      </c>
      <c r="D5" s="7">
        <v>8.0</v>
      </c>
      <c r="E5" s="7">
        <v>25000.0</v>
      </c>
      <c r="F5" s="7">
        <v>14.0</v>
      </c>
      <c r="G5" s="18">
        <f t="shared" si="1"/>
        <v>22</v>
      </c>
      <c r="H5" s="18">
        <f t="shared" si="2"/>
        <v>25000</v>
      </c>
    </row>
    <row r="6">
      <c r="A6" s="11" t="s">
        <v>262</v>
      </c>
      <c r="B6" s="29" t="s">
        <v>101</v>
      </c>
      <c r="C6" s="33" t="s">
        <v>102</v>
      </c>
      <c r="D6" s="29">
        <v>8.0</v>
      </c>
      <c r="E6" s="29">
        <v>60000.0</v>
      </c>
      <c r="F6" s="29">
        <v>16.0</v>
      </c>
      <c r="G6" s="18">
        <f t="shared" si="1"/>
        <v>24</v>
      </c>
      <c r="H6" s="18">
        <f t="shared" si="2"/>
        <v>60000</v>
      </c>
    </row>
    <row r="7">
      <c r="A7" s="11" t="s">
        <v>263</v>
      </c>
      <c r="B7" s="29" t="s">
        <v>101</v>
      </c>
      <c r="C7" s="33" t="s">
        <v>102</v>
      </c>
      <c r="D7" s="29">
        <v>8.0</v>
      </c>
      <c r="E7" s="29">
        <v>60000.0</v>
      </c>
      <c r="F7" s="29">
        <v>16.0</v>
      </c>
      <c r="G7" s="18">
        <f t="shared" si="1"/>
        <v>24</v>
      </c>
      <c r="H7" s="18">
        <f t="shared" si="2"/>
        <v>60000</v>
      </c>
    </row>
    <row r="8">
      <c r="A8" s="11" t="s">
        <v>264</v>
      </c>
      <c r="B8" s="29" t="s">
        <v>104</v>
      </c>
      <c r="C8" s="33" t="s">
        <v>105</v>
      </c>
      <c r="D8" s="29">
        <v>8.0</v>
      </c>
      <c r="E8" s="29">
        <v>90000.0</v>
      </c>
      <c r="F8" s="29">
        <v>15.0</v>
      </c>
      <c r="G8" s="18">
        <f t="shared" si="1"/>
        <v>23</v>
      </c>
      <c r="H8" s="18">
        <f t="shared" si="2"/>
        <v>90000</v>
      </c>
    </row>
    <row r="9">
      <c r="A9" s="11" t="s">
        <v>265</v>
      </c>
      <c r="B9" s="29" t="s">
        <v>104</v>
      </c>
      <c r="C9" s="33" t="s">
        <v>105</v>
      </c>
      <c r="D9" s="29">
        <v>8.0</v>
      </c>
      <c r="E9" s="29">
        <v>90000.0</v>
      </c>
      <c r="F9" s="29">
        <v>15.0</v>
      </c>
      <c r="G9" s="18">
        <f t="shared" si="1"/>
        <v>23</v>
      </c>
      <c r="H9" s="18">
        <f t="shared" si="2"/>
        <v>90000</v>
      </c>
    </row>
    <row r="10">
      <c r="A10" s="11" t="s">
        <v>266</v>
      </c>
      <c r="B10" s="11" t="s">
        <v>98</v>
      </c>
      <c r="C10" s="33" t="s">
        <v>99</v>
      </c>
      <c r="D10" s="34">
        <f t="shared" ref="D10:D49" si="3">D2+4</f>
        <v>12</v>
      </c>
      <c r="E10" s="7">
        <v>25000.0</v>
      </c>
      <c r="F10" s="7">
        <v>14.0</v>
      </c>
      <c r="G10" s="18">
        <f t="shared" si="1"/>
        <v>26</v>
      </c>
      <c r="H10" s="18">
        <f t="shared" si="2"/>
        <v>25000</v>
      </c>
    </row>
    <row r="11">
      <c r="A11" s="11" t="s">
        <v>267</v>
      </c>
      <c r="B11" s="11" t="s">
        <v>98</v>
      </c>
      <c r="C11" s="33" t="s">
        <v>99</v>
      </c>
      <c r="D11" s="34">
        <f t="shared" si="3"/>
        <v>12</v>
      </c>
      <c r="E11" s="7">
        <v>25000.0</v>
      </c>
      <c r="F11" s="7">
        <v>14.0</v>
      </c>
      <c r="G11" s="18">
        <f t="shared" si="1"/>
        <v>26</v>
      </c>
      <c r="H11" s="18">
        <f t="shared" si="2"/>
        <v>25000</v>
      </c>
    </row>
    <row r="12">
      <c r="A12" s="11" t="s">
        <v>268</v>
      </c>
      <c r="B12" s="11" t="s">
        <v>98</v>
      </c>
      <c r="C12" s="33" t="s">
        <v>99</v>
      </c>
      <c r="D12" s="34">
        <f t="shared" si="3"/>
        <v>12</v>
      </c>
      <c r="E12" s="7">
        <v>25000.0</v>
      </c>
      <c r="F12" s="7">
        <v>14.0</v>
      </c>
      <c r="G12" s="18">
        <f t="shared" si="1"/>
        <v>26</v>
      </c>
      <c r="H12" s="18">
        <f t="shared" si="2"/>
        <v>25000</v>
      </c>
    </row>
    <row r="13">
      <c r="A13" s="11" t="s">
        <v>269</v>
      </c>
      <c r="B13" s="11" t="s">
        <v>98</v>
      </c>
      <c r="C13" s="33" t="s">
        <v>99</v>
      </c>
      <c r="D13" s="34">
        <f t="shared" si="3"/>
        <v>12</v>
      </c>
      <c r="E13" s="7">
        <v>25000.0</v>
      </c>
      <c r="F13" s="7">
        <v>14.0</v>
      </c>
      <c r="G13" s="18">
        <f t="shared" si="1"/>
        <v>26</v>
      </c>
      <c r="H13" s="18">
        <f t="shared" si="2"/>
        <v>25000</v>
      </c>
    </row>
    <row r="14">
      <c r="A14" s="11" t="s">
        <v>270</v>
      </c>
      <c r="B14" s="29" t="s">
        <v>101</v>
      </c>
      <c r="C14" s="33" t="s">
        <v>102</v>
      </c>
      <c r="D14" s="34">
        <f t="shared" si="3"/>
        <v>12</v>
      </c>
      <c r="E14" s="29">
        <v>60000.0</v>
      </c>
      <c r="F14" s="29">
        <v>16.0</v>
      </c>
      <c r="G14" s="18">
        <f t="shared" si="1"/>
        <v>28</v>
      </c>
      <c r="H14" s="18">
        <f t="shared" si="2"/>
        <v>60000</v>
      </c>
    </row>
    <row r="15">
      <c r="A15" s="11" t="s">
        <v>271</v>
      </c>
      <c r="B15" s="29" t="s">
        <v>101</v>
      </c>
      <c r="C15" s="33" t="s">
        <v>102</v>
      </c>
      <c r="D15" s="34">
        <f t="shared" si="3"/>
        <v>12</v>
      </c>
      <c r="E15" s="29">
        <v>60000.0</v>
      </c>
      <c r="F15" s="29">
        <v>16.0</v>
      </c>
      <c r="G15" s="18">
        <f t="shared" si="1"/>
        <v>28</v>
      </c>
      <c r="H15" s="18">
        <f t="shared" si="2"/>
        <v>60000</v>
      </c>
    </row>
    <row r="16">
      <c r="A16" s="11" t="s">
        <v>272</v>
      </c>
      <c r="B16" s="29" t="s">
        <v>104</v>
      </c>
      <c r="C16" s="33" t="s">
        <v>105</v>
      </c>
      <c r="D16" s="34">
        <f t="shared" si="3"/>
        <v>12</v>
      </c>
      <c r="E16" s="29">
        <v>90000.0</v>
      </c>
      <c r="F16" s="29">
        <v>15.0</v>
      </c>
      <c r="G16" s="18">
        <f t="shared" si="1"/>
        <v>27</v>
      </c>
      <c r="H16" s="18">
        <f t="shared" si="2"/>
        <v>90000</v>
      </c>
    </row>
    <row r="17">
      <c r="A17" s="11" t="s">
        <v>273</v>
      </c>
      <c r="B17" s="29" t="s">
        <v>104</v>
      </c>
      <c r="C17" s="33" t="s">
        <v>105</v>
      </c>
      <c r="D17" s="34">
        <f t="shared" si="3"/>
        <v>12</v>
      </c>
      <c r="E17" s="29">
        <v>90000.0</v>
      </c>
      <c r="F17" s="29">
        <v>15.0</v>
      </c>
      <c r="G17" s="18">
        <f t="shared" si="1"/>
        <v>27</v>
      </c>
      <c r="H17" s="18">
        <f t="shared" si="2"/>
        <v>90000</v>
      </c>
    </row>
    <row r="18">
      <c r="A18" s="11" t="s">
        <v>274</v>
      </c>
      <c r="B18" s="11" t="s">
        <v>98</v>
      </c>
      <c r="C18" s="33" t="s">
        <v>99</v>
      </c>
      <c r="D18" s="34">
        <f t="shared" si="3"/>
        <v>16</v>
      </c>
      <c r="E18" s="7">
        <v>25000.0</v>
      </c>
      <c r="F18" s="7">
        <v>14.0</v>
      </c>
      <c r="G18" s="18">
        <f t="shared" si="1"/>
        <v>30</v>
      </c>
      <c r="H18" s="18">
        <f t="shared" si="2"/>
        <v>25000</v>
      </c>
    </row>
    <row r="19">
      <c r="A19" s="11" t="s">
        <v>275</v>
      </c>
      <c r="B19" s="11" t="s">
        <v>98</v>
      </c>
      <c r="C19" s="33" t="s">
        <v>99</v>
      </c>
      <c r="D19" s="34">
        <f t="shared" si="3"/>
        <v>16</v>
      </c>
      <c r="E19" s="7">
        <v>25000.0</v>
      </c>
      <c r="F19" s="7">
        <v>14.0</v>
      </c>
      <c r="G19" s="18">
        <f t="shared" si="1"/>
        <v>30</v>
      </c>
      <c r="H19" s="18">
        <f t="shared" si="2"/>
        <v>25000</v>
      </c>
    </row>
    <row r="20">
      <c r="A20" s="11" t="s">
        <v>276</v>
      </c>
      <c r="B20" s="11" t="s">
        <v>98</v>
      </c>
      <c r="C20" s="33" t="s">
        <v>99</v>
      </c>
      <c r="D20" s="34">
        <f t="shared" si="3"/>
        <v>16</v>
      </c>
      <c r="E20" s="7">
        <v>25000.0</v>
      </c>
      <c r="F20" s="7">
        <v>14.0</v>
      </c>
      <c r="G20" s="18">
        <f t="shared" si="1"/>
        <v>30</v>
      </c>
      <c r="H20" s="18">
        <f t="shared" si="2"/>
        <v>25000</v>
      </c>
    </row>
    <row r="21">
      <c r="A21" s="11" t="s">
        <v>277</v>
      </c>
      <c r="B21" s="11" t="s">
        <v>98</v>
      </c>
      <c r="C21" s="33" t="s">
        <v>99</v>
      </c>
      <c r="D21" s="34">
        <f t="shared" si="3"/>
        <v>16</v>
      </c>
      <c r="E21" s="7">
        <v>25000.0</v>
      </c>
      <c r="F21" s="7">
        <v>14.0</v>
      </c>
      <c r="G21" s="18">
        <f t="shared" si="1"/>
        <v>30</v>
      </c>
      <c r="H21" s="18">
        <f t="shared" si="2"/>
        <v>25000</v>
      </c>
    </row>
    <row r="22">
      <c r="A22" s="11" t="s">
        <v>278</v>
      </c>
      <c r="B22" s="29" t="s">
        <v>101</v>
      </c>
      <c r="C22" s="33" t="s">
        <v>102</v>
      </c>
      <c r="D22" s="34">
        <f t="shared" si="3"/>
        <v>16</v>
      </c>
      <c r="E22" s="29">
        <v>60000.0</v>
      </c>
      <c r="F22" s="29">
        <v>16.0</v>
      </c>
      <c r="G22" s="18">
        <f t="shared" si="1"/>
        <v>32</v>
      </c>
      <c r="H22" s="18">
        <f t="shared" si="2"/>
        <v>60000</v>
      </c>
    </row>
    <row r="23">
      <c r="A23" s="11" t="s">
        <v>279</v>
      </c>
      <c r="B23" s="29" t="s">
        <v>101</v>
      </c>
      <c r="C23" s="33" t="s">
        <v>102</v>
      </c>
      <c r="D23" s="34">
        <f t="shared" si="3"/>
        <v>16</v>
      </c>
      <c r="E23" s="29">
        <v>60000.0</v>
      </c>
      <c r="F23" s="29">
        <v>16.0</v>
      </c>
      <c r="G23" s="18">
        <f t="shared" si="1"/>
        <v>32</v>
      </c>
      <c r="H23" s="18">
        <f t="shared" si="2"/>
        <v>60000</v>
      </c>
    </row>
    <row r="24">
      <c r="A24" s="11" t="s">
        <v>280</v>
      </c>
      <c r="B24" s="29" t="s">
        <v>104</v>
      </c>
      <c r="C24" s="33" t="s">
        <v>105</v>
      </c>
      <c r="D24" s="34">
        <f t="shared" si="3"/>
        <v>16</v>
      </c>
      <c r="E24" s="29">
        <v>90000.0</v>
      </c>
      <c r="F24" s="29">
        <v>15.0</v>
      </c>
      <c r="G24" s="18">
        <f t="shared" si="1"/>
        <v>31</v>
      </c>
      <c r="H24" s="18">
        <f t="shared" si="2"/>
        <v>90000</v>
      </c>
    </row>
    <row r="25">
      <c r="A25" s="11" t="s">
        <v>281</v>
      </c>
      <c r="B25" s="29" t="s">
        <v>104</v>
      </c>
      <c r="C25" s="33" t="s">
        <v>105</v>
      </c>
      <c r="D25" s="34">
        <f t="shared" si="3"/>
        <v>16</v>
      </c>
      <c r="E25" s="29">
        <v>90000.0</v>
      </c>
      <c r="F25" s="29">
        <v>15.0</v>
      </c>
      <c r="G25" s="18">
        <f t="shared" si="1"/>
        <v>31</v>
      </c>
      <c r="H25" s="18">
        <f t="shared" si="2"/>
        <v>90000</v>
      </c>
    </row>
    <row r="26">
      <c r="A26" s="11" t="s">
        <v>282</v>
      </c>
      <c r="B26" s="11" t="s">
        <v>98</v>
      </c>
      <c r="C26" s="33" t="s">
        <v>99</v>
      </c>
      <c r="D26" s="34">
        <f t="shared" si="3"/>
        <v>20</v>
      </c>
      <c r="E26" s="7">
        <v>25000.0</v>
      </c>
      <c r="F26" s="7">
        <v>14.0</v>
      </c>
      <c r="G26" s="18">
        <f t="shared" si="1"/>
        <v>34</v>
      </c>
      <c r="H26" s="18">
        <f t="shared" si="2"/>
        <v>25000</v>
      </c>
    </row>
    <row r="27">
      <c r="A27" s="11" t="s">
        <v>283</v>
      </c>
      <c r="B27" s="11" t="s">
        <v>98</v>
      </c>
      <c r="C27" s="33" t="s">
        <v>99</v>
      </c>
      <c r="D27" s="34">
        <f t="shared" si="3"/>
        <v>20</v>
      </c>
      <c r="E27" s="7">
        <v>25000.0</v>
      </c>
      <c r="F27" s="7">
        <v>14.0</v>
      </c>
      <c r="G27" s="18">
        <f t="shared" si="1"/>
        <v>34</v>
      </c>
      <c r="H27" s="18">
        <f t="shared" si="2"/>
        <v>25000</v>
      </c>
    </row>
    <row r="28">
      <c r="A28" s="11" t="s">
        <v>284</v>
      </c>
      <c r="B28" s="11" t="s">
        <v>98</v>
      </c>
      <c r="C28" s="33" t="s">
        <v>99</v>
      </c>
      <c r="D28" s="34">
        <f t="shared" si="3"/>
        <v>20</v>
      </c>
      <c r="E28" s="7">
        <v>25000.0</v>
      </c>
      <c r="F28" s="7">
        <v>14.0</v>
      </c>
      <c r="G28" s="18">
        <f t="shared" si="1"/>
        <v>34</v>
      </c>
      <c r="H28" s="18">
        <f t="shared" si="2"/>
        <v>25000</v>
      </c>
    </row>
    <row r="29">
      <c r="A29" s="11" t="s">
        <v>285</v>
      </c>
      <c r="B29" s="11" t="s">
        <v>98</v>
      </c>
      <c r="C29" s="33" t="s">
        <v>99</v>
      </c>
      <c r="D29" s="34">
        <f t="shared" si="3"/>
        <v>20</v>
      </c>
      <c r="E29" s="7">
        <v>25000.0</v>
      </c>
      <c r="F29" s="7">
        <v>14.0</v>
      </c>
      <c r="G29" s="18">
        <f t="shared" si="1"/>
        <v>34</v>
      </c>
      <c r="H29" s="18">
        <f t="shared" si="2"/>
        <v>25000</v>
      </c>
    </row>
    <row r="30">
      <c r="A30" s="11" t="s">
        <v>286</v>
      </c>
      <c r="B30" s="29" t="s">
        <v>101</v>
      </c>
      <c r="C30" s="33" t="s">
        <v>102</v>
      </c>
      <c r="D30" s="34">
        <f t="shared" si="3"/>
        <v>20</v>
      </c>
      <c r="E30" s="29">
        <v>60000.0</v>
      </c>
      <c r="F30" s="29">
        <v>16.0</v>
      </c>
      <c r="G30" s="18">
        <f t="shared" si="1"/>
        <v>36</v>
      </c>
      <c r="H30" s="18">
        <f t="shared" si="2"/>
        <v>60000</v>
      </c>
    </row>
    <row r="31">
      <c r="A31" s="11" t="s">
        <v>287</v>
      </c>
      <c r="B31" s="29" t="s">
        <v>101</v>
      </c>
      <c r="C31" s="33" t="s">
        <v>102</v>
      </c>
      <c r="D31" s="34">
        <f t="shared" si="3"/>
        <v>20</v>
      </c>
      <c r="E31" s="29">
        <v>60000.0</v>
      </c>
      <c r="F31" s="29">
        <v>16.0</v>
      </c>
      <c r="G31" s="18">
        <f t="shared" si="1"/>
        <v>36</v>
      </c>
      <c r="H31" s="18">
        <f t="shared" si="2"/>
        <v>60000</v>
      </c>
    </row>
    <row r="32">
      <c r="A32" s="11" t="s">
        <v>288</v>
      </c>
      <c r="B32" s="29" t="s">
        <v>104</v>
      </c>
      <c r="C32" s="33" t="s">
        <v>105</v>
      </c>
      <c r="D32" s="34">
        <f t="shared" si="3"/>
        <v>20</v>
      </c>
      <c r="E32" s="29">
        <v>90000.0</v>
      </c>
      <c r="F32" s="29">
        <v>15.0</v>
      </c>
      <c r="G32" s="18">
        <f t="shared" si="1"/>
        <v>35</v>
      </c>
      <c r="H32" s="18">
        <f t="shared" si="2"/>
        <v>90000</v>
      </c>
    </row>
    <row r="33">
      <c r="A33" s="11" t="s">
        <v>289</v>
      </c>
      <c r="B33" s="29" t="s">
        <v>104</v>
      </c>
      <c r="C33" s="33" t="s">
        <v>105</v>
      </c>
      <c r="D33" s="34">
        <f t="shared" si="3"/>
        <v>20</v>
      </c>
      <c r="E33" s="29">
        <v>90000.0</v>
      </c>
      <c r="F33" s="29">
        <v>15.0</v>
      </c>
      <c r="G33" s="18">
        <f t="shared" si="1"/>
        <v>35</v>
      </c>
      <c r="H33" s="18">
        <f t="shared" si="2"/>
        <v>90000</v>
      </c>
    </row>
    <row r="34">
      <c r="A34" s="11" t="s">
        <v>290</v>
      </c>
      <c r="B34" s="11" t="s">
        <v>98</v>
      </c>
      <c r="C34" s="33" t="s">
        <v>99</v>
      </c>
      <c r="D34" s="34">
        <f t="shared" si="3"/>
        <v>24</v>
      </c>
      <c r="E34" s="7">
        <v>25000.0</v>
      </c>
      <c r="F34" s="7">
        <v>14.0</v>
      </c>
      <c r="G34" s="18">
        <f t="shared" si="1"/>
        <v>38</v>
      </c>
      <c r="H34" s="18">
        <f t="shared" si="2"/>
        <v>25000</v>
      </c>
    </row>
    <row r="35">
      <c r="A35" s="11" t="s">
        <v>291</v>
      </c>
      <c r="B35" s="11" t="s">
        <v>98</v>
      </c>
      <c r="C35" s="33" t="s">
        <v>99</v>
      </c>
      <c r="D35" s="34">
        <f t="shared" si="3"/>
        <v>24</v>
      </c>
      <c r="E35" s="7">
        <v>25000.0</v>
      </c>
      <c r="F35" s="7">
        <v>14.0</v>
      </c>
      <c r="G35" s="18">
        <f t="shared" si="1"/>
        <v>38</v>
      </c>
      <c r="H35" s="18">
        <f t="shared" si="2"/>
        <v>25000</v>
      </c>
    </row>
    <row r="36">
      <c r="A36" s="11" t="s">
        <v>292</v>
      </c>
      <c r="B36" s="11" t="s">
        <v>98</v>
      </c>
      <c r="C36" s="33" t="s">
        <v>99</v>
      </c>
      <c r="D36" s="34">
        <f t="shared" si="3"/>
        <v>24</v>
      </c>
      <c r="E36" s="7">
        <v>25000.0</v>
      </c>
      <c r="F36" s="7">
        <v>14.0</v>
      </c>
      <c r="G36" s="18">
        <f t="shared" si="1"/>
        <v>38</v>
      </c>
      <c r="H36" s="18">
        <f t="shared" si="2"/>
        <v>25000</v>
      </c>
    </row>
    <row r="37">
      <c r="A37" s="11" t="s">
        <v>293</v>
      </c>
      <c r="B37" s="11" t="s">
        <v>98</v>
      </c>
      <c r="C37" s="33" t="s">
        <v>99</v>
      </c>
      <c r="D37" s="34">
        <f t="shared" si="3"/>
        <v>24</v>
      </c>
      <c r="E37" s="7">
        <v>25000.0</v>
      </c>
      <c r="F37" s="7">
        <v>14.0</v>
      </c>
      <c r="G37" s="18">
        <f t="shared" si="1"/>
        <v>38</v>
      </c>
      <c r="H37" s="18">
        <f t="shared" si="2"/>
        <v>25000</v>
      </c>
    </row>
    <row r="38">
      <c r="A38" s="11" t="s">
        <v>294</v>
      </c>
      <c r="B38" s="29" t="s">
        <v>101</v>
      </c>
      <c r="C38" s="33" t="s">
        <v>102</v>
      </c>
      <c r="D38" s="34">
        <f t="shared" si="3"/>
        <v>24</v>
      </c>
      <c r="E38" s="29">
        <v>60000.0</v>
      </c>
      <c r="F38" s="29">
        <v>16.0</v>
      </c>
      <c r="G38" s="18">
        <f t="shared" si="1"/>
        <v>40</v>
      </c>
      <c r="H38" s="18">
        <f t="shared" si="2"/>
        <v>60000</v>
      </c>
    </row>
    <row r="39">
      <c r="A39" s="11" t="s">
        <v>295</v>
      </c>
      <c r="B39" s="29" t="s">
        <v>101</v>
      </c>
      <c r="C39" s="33" t="s">
        <v>102</v>
      </c>
      <c r="D39" s="34">
        <f t="shared" si="3"/>
        <v>24</v>
      </c>
      <c r="E39" s="29">
        <v>60000.0</v>
      </c>
      <c r="F39" s="29">
        <v>16.0</v>
      </c>
      <c r="G39" s="18">
        <f t="shared" si="1"/>
        <v>40</v>
      </c>
      <c r="H39" s="18">
        <f t="shared" si="2"/>
        <v>60000</v>
      </c>
    </row>
    <row r="40">
      <c r="A40" s="11" t="s">
        <v>296</v>
      </c>
      <c r="B40" s="29" t="s">
        <v>104</v>
      </c>
      <c r="C40" s="33" t="s">
        <v>105</v>
      </c>
      <c r="D40" s="34">
        <f t="shared" si="3"/>
        <v>24</v>
      </c>
      <c r="E40" s="29">
        <v>90000.0</v>
      </c>
      <c r="F40" s="29">
        <v>15.0</v>
      </c>
      <c r="G40" s="18">
        <f t="shared" si="1"/>
        <v>39</v>
      </c>
      <c r="H40" s="18">
        <f t="shared" si="2"/>
        <v>90000</v>
      </c>
    </row>
    <row r="41">
      <c r="A41" s="11" t="s">
        <v>297</v>
      </c>
      <c r="B41" s="29" t="s">
        <v>104</v>
      </c>
      <c r="C41" s="33" t="s">
        <v>105</v>
      </c>
      <c r="D41" s="34">
        <f t="shared" si="3"/>
        <v>24</v>
      </c>
      <c r="E41" s="29">
        <v>90000.0</v>
      </c>
      <c r="F41" s="29">
        <v>15.0</v>
      </c>
      <c r="G41" s="18">
        <f t="shared" si="1"/>
        <v>39</v>
      </c>
      <c r="H41" s="18">
        <f t="shared" si="2"/>
        <v>90000</v>
      </c>
    </row>
    <row r="42">
      <c r="A42" s="11" t="s">
        <v>298</v>
      </c>
      <c r="B42" s="11" t="s">
        <v>98</v>
      </c>
      <c r="C42" s="33" t="s">
        <v>99</v>
      </c>
      <c r="D42" s="34">
        <f t="shared" si="3"/>
        <v>28</v>
      </c>
      <c r="E42" s="7">
        <v>25000.0</v>
      </c>
      <c r="F42" s="7">
        <v>14.0</v>
      </c>
      <c r="G42" s="18">
        <f t="shared" si="1"/>
        <v>42</v>
      </c>
      <c r="H42" s="18">
        <f t="shared" si="2"/>
        <v>25000</v>
      </c>
    </row>
    <row r="43">
      <c r="A43" s="11" t="s">
        <v>299</v>
      </c>
      <c r="B43" s="11" t="s">
        <v>98</v>
      </c>
      <c r="C43" s="33" t="s">
        <v>99</v>
      </c>
      <c r="D43" s="34">
        <f t="shared" si="3"/>
        <v>28</v>
      </c>
      <c r="E43" s="7">
        <v>25000.0</v>
      </c>
      <c r="F43" s="7">
        <v>14.0</v>
      </c>
      <c r="G43" s="18">
        <f t="shared" si="1"/>
        <v>42</v>
      </c>
      <c r="H43" s="18">
        <f t="shared" si="2"/>
        <v>25000</v>
      </c>
    </row>
    <row r="44">
      <c r="A44" s="11" t="s">
        <v>300</v>
      </c>
      <c r="B44" s="11" t="s">
        <v>98</v>
      </c>
      <c r="C44" s="33" t="s">
        <v>99</v>
      </c>
      <c r="D44" s="34">
        <f t="shared" si="3"/>
        <v>28</v>
      </c>
      <c r="E44" s="7">
        <v>25000.0</v>
      </c>
      <c r="F44" s="7">
        <v>14.0</v>
      </c>
      <c r="G44" s="18">
        <f t="shared" si="1"/>
        <v>42</v>
      </c>
      <c r="H44" s="18">
        <f t="shared" si="2"/>
        <v>25000</v>
      </c>
    </row>
    <row r="45">
      <c r="A45" s="11" t="s">
        <v>301</v>
      </c>
      <c r="B45" s="11" t="s">
        <v>98</v>
      </c>
      <c r="C45" s="33" t="s">
        <v>99</v>
      </c>
      <c r="D45" s="34">
        <f t="shared" si="3"/>
        <v>28</v>
      </c>
      <c r="E45" s="7">
        <v>25000.0</v>
      </c>
      <c r="F45" s="7">
        <v>14.0</v>
      </c>
      <c r="G45" s="18">
        <f t="shared" si="1"/>
        <v>42</v>
      </c>
      <c r="H45" s="18">
        <f t="shared" si="2"/>
        <v>25000</v>
      </c>
    </row>
    <row r="46">
      <c r="A46" s="11" t="s">
        <v>302</v>
      </c>
      <c r="B46" s="29" t="s">
        <v>101</v>
      </c>
      <c r="C46" s="33" t="s">
        <v>102</v>
      </c>
      <c r="D46" s="34">
        <f t="shared" si="3"/>
        <v>28</v>
      </c>
      <c r="E46" s="29">
        <v>60000.0</v>
      </c>
      <c r="F46" s="29">
        <v>16.0</v>
      </c>
      <c r="G46" s="18">
        <f t="shared" si="1"/>
        <v>44</v>
      </c>
      <c r="H46" s="18">
        <f t="shared" si="2"/>
        <v>60000</v>
      </c>
    </row>
    <row r="47">
      <c r="A47" s="11" t="s">
        <v>303</v>
      </c>
      <c r="B47" s="29" t="s">
        <v>101</v>
      </c>
      <c r="C47" s="33" t="s">
        <v>102</v>
      </c>
      <c r="D47" s="34">
        <f t="shared" si="3"/>
        <v>28</v>
      </c>
      <c r="E47" s="29">
        <v>60000.0</v>
      </c>
      <c r="F47" s="29">
        <v>16.0</v>
      </c>
      <c r="G47" s="18">
        <f t="shared" si="1"/>
        <v>44</v>
      </c>
      <c r="H47" s="18">
        <f t="shared" si="2"/>
        <v>60000</v>
      </c>
    </row>
    <row r="48">
      <c r="A48" s="11" t="s">
        <v>304</v>
      </c>
      <c r="B48" s="29" t="s">
        <v>104</v>
      </c>
      <c r="C48" s="33" t="s">
        <v>105</v>
      </c>
      <c r="D48" s="34">
        <f t="shared" si="3"/>
        <v>28</v>
      </c>
      <c r="E48" s="29">
        <v>90000.0</v>
      </c>
      <c r="F48" s="29">
        <v>15.0</v>
      </c>
      <c r="G48" s="18">
        <f t="shared" si="1"/>
        <v>43</v>
      </c>
      <c r="H48" s="18">
        <f t="shared" si="2"/>
        <v>90000</v>
      </c>
    </row>
    <row r="49">
      <c r="A49" s="11" t="s">
        <v>305</v>
      </c>
      <c r="B49" s="29" t="s">
        <v>104</v>
      </c>
      <c r="C49" s="33" t="s">
        <v>105</v>
      </c>
      <c r="D49" s="34">
        <f t="shared" si="3"/>
        <v>28</v>
      </c>
      <c r="E49" s="29">
        <v>90000.0</v>
      </c>
      <c r="F49" s="29">
        <v>15.0</v>
      </c>
      <c r="G49" s="18">
        <f t="shared" si="1"/>
        <v>43</v>
      </c>
      <c r="H49" s="18">
        <f t="shared" si="2"/>
        <v>90000</v>
      </c>
    </row>
    <row r="50">
      <c r="A50" s="11"/>
      <c r="B50" s="11"/>
      <c r="C50" s="33"/>
      <c r="E50" s="7"/>
      <c r="F50" s="7"/>
      <c r="G50" s="18"/>
      <c r="H50" s="18"/>
    </row>
    <row r="51">
      <c r="A51" s="11"/>
      <c r="B51" s="11"/>
      <c r="C51" s="33"/>
      <c r="E51" s="7"/>
      <c r="F51" s="7"/>
      <c r="G51" s="18"/>
      <c r="H51" s="18"/>
    </row>
    <row r="52">
      <c r="A52" s="11"/>
      <c r="C52" s="33"/>
      <c r="G52" s="18"/>
      <c r="H52" s="18"/>
    </row>
    <row r="53">
      <c r="A53" s="11"/>
      <c r="C53" s="33"/>
      <c r="G53" s="18"/>
      <c r="H53" s="18"/>
    </row>
    <row r="54">
      <c r="A54" s="11"/>
      <c r="C54" s="33"/>
      <c r="G54" s="18"/>
      <c r="H54" s="18"/>
    </row>
    <row r="55">
      <c r="A55" s="11"/>
      <c r="B55" s="11"/>
      <c r="C55" s="33"/>
      <c r="E55" s="7"/>
      <c r="F55" s="7"/>
      <c r="G55" s="18"/>
      <c r="H55" s="18"/>
    </row>
    <row r="56">
      <c r="A56" s="11"/>
      <c r="B56" s="11"/>
      <c r="C56" s="33"/>
      <c r="E56" s="7"/>
      <c r="F56" s="7"/>
      <c r="G56" s="18"/>
      <c r="H56" s="18"/>
    </row>
    <row r="57">
      <c r="A57" s="11"/>
      <c r="C57" s="33"/>
      <c r="G57" s="18"/>
      <c r="H57" s="18"/>
    </row>
    <row r="58">
      <c r="A58" s="11"/>
      <c r="C58" s="33"/>
      <c r="G58" s="18"/>
      <c r="H58" s="18"/>
    </row>
    <row r="59">
      <c r="A59" s="11"/>
      <c r="C59" s="33"/>
      <c r="G59" s="18"/>
      <c r="H59" s="18"/>
    </row>
    <row r="60">
      <c r="A60" s="11"/>
      <c r="B60" s="11"/>
      <c r="C60" s="33"/>
      <c r="E60" s="7"/>
      <c r="F60" s="7"/>
      <c r="G60" s="18"/>
      <c r="H60" s="18"/>
    </row>
    <row r="61">
      <c r="A61" s="11"/>
      <c r="B61" s="11"/>
      <c r="C61" s="33"/>
      <c r="E61" s="7"/>
      <c r="F61" s="7"/>
      <c r="G61" s="18"/>
      <c r="H61" s="18"/>
    </row>
    <row r="62">
      <c r="A62" s="11"/>
      <c r="C62" s="33"/>
      <c r="G62" s="18"/>
      <c r="H62" s="18"/>
    </row>
    <row r="63">
      <c r="A63" s="11"/>
      <c r="C63" s="33"/>
      <c r="G63" s="18"/>
      <c r="H63" s="18"/>
    </row>
    <row r="64">
      <c r="A64" s="11"/>
      <c r="C64" s="33"/>
      <c r="G64" s="18"/>
      <c r="H64" s="18"/>
    </row>
    <row r="65">
      <c r="A65" s="11"/>
      <c r="B65" s="11"/>
      <c r="C65" s="33"/>
      <c r="E65" s="7"/>
      <c r="F65" s="7"/>
      <c r="G65" s="18"/>
      <c r="H65" s="18"/>
    </row>
    <row r="66">
      <c r="A66" s="11"/>
      <c r="B66" s="11"/>
      <c r="C66" s="33"/>
      <c r="E66" s="7"/>
      <c r="F66" s="7"/>
      <c r="G66" s="18"/>
      <c r="H66" s="18"/>
    </row>
    <row r="67">
      <c r="A67" s="11"/>
      <c r="C67" s="33"/>
      <c r="G67" s="18"/>
      <c r="H67" s="18"/>
    </row>
    <row r="68">
      <c r="A68" s="11"/>
      <c r="C68" s="33"/>
      <c r="G68" s="18"/>
      <c r="H68" s="18"/>
    </row>
    <row r="69">
      <c r="A69" s="11"/>
      <c r="C69" s="33"/>
      <c r="G69" s="18"/>
      <c r="H69" s="18"/>
    </row>
    <row r="70">
      <c r="A70" s="11"/>
      <c r="B70" s="11"/>
      <c r="C70" s="33"/>
      <c r="E70" s="7"/>
      <c r="F70" s="7"/>
      <c r="G70" s="18"/>
      <c r="H70" s="18"/>
    </row>
    <row r="71">
      <c r="A71" s="11"/>
      <c r="C71" s="33"/>
      <c r="G71" s="18"/>
      <c r="H71" s="18"/>
    </row>
    <row r="72">
      <c r="A72" s="11"/>
      <c r="C72" s="33"/>
      <c r="G72" s="18"/>
      <c r="H72" s="18"/>
    </row>
    <row r="73">
      <c r="A73" s="11"/>
      <c r="B73" s="11"/>
      <c r="C73" s="33"/>
      <c r="E73" s="7"/>
      <c r="F73" s="7"/>
      <c r="G73" s="18"/>
      <c r="H73" s="18"/>
    </row>
    <row r="74">
      <c r="A74" s="11"/>
      <c r="C74" s="33"/>
      <c r="G74" s="18"/>
      <c r="H74" s="18"/>
    </row>
    <row r="75">
      <c r="A75" s="11"/>
      <c r="C75" s="33"/>
      <c r="G75" s="18"/>
      <c r="H75" s="18"/>
    </row>
    <row r="76">
      <c r="A76" s="11"/>
      <c r="B76" s="11"/>
      <c r="C76" s="33"/>
      <c r="E76" s="7"/>
      <c r="F76" s="7"/>
      <c r="G76" s="18"/>
      <c r="H76" s="18"/>
    </row>
    <row r="77">
      <c r="A77" s="11"/>
      <c r="C77" s="33"/>
      <c r="G77" s="18"/>
      <c r="H77" s="18"/>
    </row>
    <row r="78">
      <c r="A78" s="11"/>
      <c r="C78" s="33"/>
      <c r="G78" s="18"/>
      <c r="H78" s="18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</row>
    <row r="2">
      <c r="A2" s="24" t="s">
        <v>306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 t="str">
        <f>'Small Store-FAR'!B2</f>
        <v>Machine</v>
      </c>
      <c r="B3" s="18">
        <v>0.0</v>
      </c>
      <c r="C3" s="18">
        <f t="shared" ref="C3:AE3" si="1">B21</f>
        <v>25000</v>
      </c>
      <c r="D3" s="18">
        <f t="shared" si="1"/>
        <v>50000</v>
      </c>
      <c r="E3" s="18">
        <f t="shared" si="1"/>
        <v>75000</v>
      </c>
      <c r="F3" s="18">
        <f t="shared" si="1"/>
        <v>100000</v>
      </c>
      <c r="G3" s="18">
        <f t="shared" si="1"/>
        <v>125000</v>
      </c>
      <c r="H3" s="18">
        <f t="shared" si="1"/>
        <v>150000</v>
      </c>
      <c r="I3" s="18">
        <f t="shared" si="1"/>
        <v>175000</v>
      </c>
      <c r="J3" s="18">
        <f t="shared" si="1"/>
        <v>200000</v>
      </c>
      <c r="K3" s="18">
        <f t="shared" si="1"/>
        <v>225000</v>
      </c>
      <c r="L3" s="18">
        <f t="shared" si="1"/>
        <v>250000</v>
      </c>
      <c r="M3" s="18">
        <f t="shared" si="1"/>
        <v>275000</v>
      </c>
      <c r="N3" s="18">
        <f t="shared" si="1"/>
        <v>300000</v>
      </c>
      <c r="O3" s="18">
        <f t="shared" si="1"/>
        <v>325000</v>
      </c>
      <c r="P3" s="18">
        <f t="shared" si="1"/>
        <v>350000</v>
      </c>
      <c r="Q3" s="18">
        <f t="shared" si="1"/>
        <v>350000</v>
      </c>
      <c r="R3" s="18">
        <f t="shared" si="1"/>
        <v>350000</v>
      </c>
      <c r="S3" s="18">
        <f t="shared" si="1"/>
        <v>350000</v>
      </c>
      <c r="T3" s="18">
        <f t="shared" si="1"/>
        <v>350000</v>
      </c>
      <c r="U3" s="18">
        <f t="shared" si="1"/>
        <v>350000</v>
      </c>
      <c r="V3" s="18">
        <f t="shared" si="1"/>
        <v>350000</v>
      </c>
      <c r="W3" s="18">
        <f t="shared" si="1"/>
        <v>350000</v>
      </c>
      <c r="X3" s="18">
        <f t="shared" si="1"/>
        <v>350000</v>
      </c>
      <c r="Y3" s="18">
        <f t="shared" si="1"/>
        <v>350000</v>
      </c>
      <c r="Z3" s="18">
        <f t="shared" si="1"/>
        <v>350000</v>
      </c>
      <c r="AA3" s="18">
        <f t="shared" si="1"/>
        <v>350000</v>
      </c>
      <c r="AB3" s="18">
        <f t="shared" si="1"/>
        <v>350000</v>
      </c>
      <c r="AC3" s="18">
        <f t="shared" si="1"/>
        <v>350000</v>
      </c>
      <c r="AD3" s="18">
        <f t="shared" si="1"/>
        <v>350000</v>
      </c>
      <c r="AE3" s="18">
        <f t="shared" si="1"/>
        <v>350000</v>
      </c>
    </row>
    <row r="4">
      <c r="A4" s="4" t="str">
        <f>'Small Store-FAR'!B3</f>
        <v>AC</v>
      </c>
      <c r="B4" s="18">
        <v>0.0</v>
      </c>
      <c r="C4" s="18">
        <f t="shared" ref="C4:AE4" si="2">B22</f>
        <v>60000</v>
      </c>
      <c r="D4" s="18">
        <f t="shared" si="2"/>
        <v>120000</v>
      </c>
      <c r="E4" s="18">
        <f t="shared" si="2"/>
        <v>180000</v>
      </c>
      <c r="F4" s="18">
        <f t="shared" si="2"/>
        <v>240000</v>
      </c>
      <c r="G4" s="18">
        <f t="shared" si="2"/>
        <v>300000</v>
      </c>
      <c r="H4" s="18">
        <f t="shared" si="2"/>
        <v>360000</v>
      </c>
      <c r="I4" s="18">
        <f t="shared" si="2"/>
        <v>420000</v>
      </c>
      <c r="J4" s="18">
        <f t="shared" si="2"/>
        <v>480000</v>
      </c>
      <c r="K4" s="18">
        <f t="shared" si="2"/>
        <v>540000</v>
      </c>
      <c r="L4" s="18">
        <f t="shared" si="2"/>
        <v>600000</v>
      </c>
      <c r="M4" s="18">
        <f t="shared" si="2"/>
        <v>660000</v>
      </c>
      <c r="N4" s="18">
        <f t="shared" si="2"/>
        <v>720000</v>
      </c>
      <c r="O4" s="18">
        <f t="shared" si="2"/>
        <v>780000</v>
      </c>
      <c r="P4" s="18">
        <f t="shared" si="2"/>
        <v>840000</v>
      </c>
      <c r="Q4" s="18">
        <f t="shared" si="2"/>
        <v>900000</v>
      </c>
      <c r="R4" s="18">
        <f t="shared" si="2"/>
        <v>960000</v>
      </c>
      <c r="S4" s="18">
        <f t="shared" si="2"/>
        <v>960000</v>
      </c>
      <c r="T4" s="18">
        <f t="shared" si="2"/>
        <v>960000</v>
      </c>
      <c r="U4" s="18">
        <f t="shared" si="2"/>
        <v>960000</v>
      </c>
      <c r="V4" s="18">
        <f t="shared" si="2"/>
        <v>960000</v>
      </c>
      <c r="W4" s="18">
        <f t="shared" si="2"/>
        <v>960000</v>
      </c>
      <c r="X4" s="18">
        <f t="shared" si="2"/>
        <v>960000</v>
      </c>
      <c r="Y4" s="18">
        <f t="shared" si="2"/>
        <v>960000</v>
      </c>
      <c r="Z4" s="18">
        <f t="shared" si="2"/>
        <v>960000</v>
      </c>
      <c r="AA4" s="18">
        <f t="shared" si="2"/>
        <v>960000</v>
      </c>
      <c r="AB4" s="18">
        <f t="shared" si="2"/>
        <v>960000</v>
      </c>
      <c r="AC4" s="18">
        <f t="shared" si="2"/>
        <v>960000</v>
      </c>
      <c r="AD4" s="18">
        <f t="shared" si="2"/>
        <v>960000</v>
      </c>
      <c r="AE4" s="18">
        <f t="shared" si="2"/>
        <v>960000</v>
      </c>
    </row>
    <row r="5">
      <c r="A5" s="4" t="str">
        <f>'Small Store-FAR'!B4</f>
        <v>Computer</v>
      </c>
      <c r="B5" s="18">
        <v>0.0</v>
      </c>
      <c r="C5" s="18">
        <f t="shared" ref="C5:AE5" si="3">B23</f>
        <v>70000</v>
      </c>
      <c r="D5" s="18">
        <f t="shared" si="3"/>
        <v>140000</v>
      </c>
      <c r="E5" s="18">
        <f t="shared" si="3"/>
        <v>210000</v>
      </c>
      <c r="F5" s="18">
        <f t="shared" si="3"/>
        <v>280000</v>
      </c>
      <c r="G5" s="18">
        <f t="shared" si="3"/>
        <v>350000</v>
      </c>
      <c r="H5" s="18">
        <f t="shared" si="3"/>
        <v>420000</v>
      </c>
      <c r="I5" s="18">
        <f t="shared" si="3"/>
        <v>490000</v>
      </c>
      <c r="J5" s="18">
        <f t="shared" si="3"/>
        <v>560000</v>
      </c>
      <c r="K5" s="18">
        <f t="shared" si="3"/>
        <v>630000</v>
      </c>
      <c r="L5" s="18">
        <f t="shared" si="3"/>
        <v>700000</v>
      </c>
      <c r="M5" s="18">
        <f t="shared" si="3"/>
        <v>770000</v>
      </c>
      <c r="N5" s="18">
        <f t="shared" si="3"/>
        <v>840000</v>
      </c>
      <c r="O5" s="18">
        <f t="shared" si="3"/>
        <v>840000</v>
      </c>
      <c r="P5" s="18">
        <f t="shared" si="3"/>
        <v>840000</v>
      </c>
      <c r="Q5" s="18">
        <f t="shared" si="3"/>
        <v>840000</v>
      </c>
      <c r="R5" s="18">
        <f t="shared" si="3"/>
        <v>840000</v>
      </c>
      <c r="S5" s="18">
        <f t="shared" si="3"/>
        <v>840000</v>
      </c>
      <c r="T5" s="18">
        <f t="shared" si="3"/>
        <v>840000</v>
      </c>
      <c r="U5" s="18">
        <f t="shared" si="3"/>
        <v>840000</v>
      </c>
      <c r="V5" s="18">
        <f t="shared" si="3"/>
        <v>840000</v>
      </c>
      <c r="W5" s="18">
        <f t="shared" si="3"/>
        <v>840000</v>
      </c>
      <c r="X5" s="18">
        <f t="shared" si="3"/>
        <v>840000</v>
      </c>
      <c r="Y5" s="18">
        <f t="shared" si="3"/>
        <v>840000</v>
      </c>
      <c r="Z5" s="18">
        <f t="shared" si="3"/>
        <v>840000</v>
      </c>
      <c r="AA5" s="18">
        <f t="shared" si="3"/>
        <v>840000</v>
      </c>
      <c r="AB5" s="18">
        <f t="shared" si="3"/>
        <v>840000</v>
      </c>
      <c r="AC5" s="18">
        <f t="shared" si="3"/>
        <v>840000</v>
      </c>
      <c r="AD5" s="18">
        <f t="shared" si="3"/>
        <v>840000</v>
      </c>
      <c r="AE5" s="18">
        <f t="shared" si="3"/>
        <v>840000</v>
      </c>
    </row>
    <row r="6">
      <c r="A6" s="4" t="s">
        <v>307</v>
      </c>
      <c r="B6" s="18">
        <f t="shared" ref="B6:AE6" si="4">sum(B3:B5)</f>
        <v>0</v>
      </c>
      <c r="C6" s="18">
        <f t="shared" si="4"/>
        <v>155000</v>
      </c>
      <c r="D6" s="18">
        <f t="shared" si="4"/>
        <v>310000</v>
      </c>
      <c r="E6" s="18">
        <f t="shared" si="4"/>
        <v>465000</v>
      </c>
      <c r="F6" s="18">
        <f t="shared" si="4"/>
        <v>620000</v>
      </c>
      <c r="G6" s="18">
        <f t="shared" si="4"/>
        <v>775000</v>
      </c>
      <c r="H6" s="18">
        <f t="shared" si="4"/>
        <v>930000</v>
      </c>
      <c r="I6" s="18">
        <f t="shared" si="4"/>
        <v>1085000</v>
      </c>
      <c r="J6" s="18">
        <f t="shared" si="4"/>
        <v>1240000</v>
      </c>
      <c r="K6" s="18">
        <f t="shared" si="4"/>
        <v>1395000</v>
      </c>
      <c r="L6" s="18">
        <f t="shared" si="4"/>
        <v>1550000</v>
      </c>
      <c r="M6" s="18">
        <f t="shared" si="4"/>
        <v>1705000</v>
      </c>
      <c r="N6" s="18">
        <f t="shared" si="4"/>
        <v>1860000</v>
      </c>
      <c r="O6" s="18">
        <f t="shared" si="4"/>
        <v>1945000</v>
      </c>
      <c r="P6" s="18">
        <f t="shared" si="4"/>
        <v>2030000</v>
      </c>
      <c r="Q6" s="18">
        <f t="shared" si="4"/>
        <v>2090000</v>
      </c>
      <c r="R6" s="18">
        <f t="shared" si="4"/>
        <v>2150000</v>
      </c>
      <c r="S6" s="18">
        <f t="shared" si="4"/>
        <v>2150000</v>
      </c>
      <c r="T6" s="18">
        <f t="shared" si="4"/>
        <v>2150000</v>
      </c>
      <c r="U6" s="18">
        <f t="shared" si="4"/>
        <v>2150000</v>
      </c>
      <c r="V6" s="18">
        <f t="shared" si="4"/>
        <v>2150000</v>
      </c>
      <c r="W6" s="18">
        <f t="shared" si="4"/>
        <v>2150000</v>
      </c>
      <c r="X6" s="18">
        <f t="shared" si="4"/>
        <v>2150000</v>
      </c>
      <c r="Y6" s="18">
        <f t="shared" si="4"/>
        <v>2150000</v>
      </c>
      <c r="Z6" s="18">
        <f t="shared" si="4"/>
        <v>2150000</v>
      </c>
      <c r="AA6" s="18">
        <f t="shared" si="4"/>
        <v>2150000</v>
      </c>
      <c r="AB6" s="18">
        <f t="shared" si="4"/>
        <v>2150000</v>
      </c>
      <c r="AC6" s="18">
        <f t="shared" si="4"/>
        <v>2150000</v>
      </c>
      <c r="AD6" s="18">
        <f t="shared" si="4"/>
        <v>2150000</v>
      </c>
      <c r="AE6" s="18">
        <f t="shared" si="4"/>
        <v>2150000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6" t="s">
        <v>308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 t="str">
        <f t="shared" ref="A9:A12" si="5">A3</f>
        <v>Machine</v>
      </c>
      <c r="B9" s="18">
        <f>'Small Store-FAR'!E2</f>
        <v>25000</v>
      </c>
      <c r="C9" s="18">
        <f>'Small Store-FAR'!$E5</f>
        <v>25000</v>
      </c>
      <c r="D9" s="18">
        <f>'Small Store-FAR'!$E8</f>
        <v>25000</v>
      </c>
      <c r="E9" s="18">
        <f>'Small Store-FAR'!$E11</f>
        <v>25000</v>
      </c>
      <c r="F9" s="18">
        <f>'Small Store-FAR'!$E14</f>
        <v>25000</v>
      </c>
      <c r="G9" s="18">
        <f>'Small Store-FAR'!$E17</f>
        <v>25000</v>
      </c>
      <c r="H9" s="18">
        <f>'Small Store-FAR'!$E20</f>
        <v>25000</v>
      </c>
      <c r="I9" s="18">
        <f>'Small Store-FAR'!$E23</f>
        <v>25000</v>
      </c>
      <c r="J9" s="18">
        <f>'Small Store-FAR'!$E26</f>
        <v>25000</v>
      </c>
      <c r="K9" s="18">
        <f>'Small Store-FAR'!$E29</f>
        <v>25000</v>
      </c>
      <c r="L9" s="18">
        <f>'Small Store-FAR'!$E32</f>
        <v>25000</v>
      </c>
      <c r="M9" s="18">
        <f>'Small Store-FAR'!$E35</f>
        <v>25000</v>
      </c>
      <c r="N9" s="18">
        <f>'Small Store-FAR'!$E38</f>
        <v>25000</v>
      </c>
      <c r="O9" s="18">
        <f>'Small Store-FAR'!$E41</f>
        <v>25000</v>
      </c>
      <c r="P9" s="18">
        <f>'Small Store-FAR'!$E44</f>
        <v>25000</v>
      </c>
      <c r="Q9" s="18">
        <f>'Small Store-FAR'!$E47</f>
        <v>25000</v>
      </c>
      <c r="R9" s="18">
        <f>'Small Store-FAR'!$E50</f>
        <v>25000</v>
      </c>
      <c r="S9" s="18">
        <f>'Small Store-FAR'!$E53</f>
        <v>25000</v>
      </c>
      <c r="T9" s="18">
        <f>'Small Store-FAR'!$E56</f>
        <v>25000</v>
      </c>
      <c r="U9" s="18">
        <f>'Small Store-FAR'!$E59</f>
        <v>25000</v>
      </c>
      <c r="V9" s="18">
        <f>'Small Store-FAR'!$E62</f>
        <v>25000</v>
      </c>
      <c r="W9" s="18">
        <f>'Small Store-FAR'!$E65</f>
        <v>25000</v>
      </c>
      <c r="X9" s="18">
        <f>'Small Store-FAR'!$E68</f>
        <v>25000</v>
      </c>
      <c r="Y9" s="18">
        <f>'Small Store-FAR'!$E71</f>
        <v>25000</v>
      </c>
      <c r="Z9" s="18">
        <f>'Small Store-FAR'!$E71</f>
        <v>25000</v>
      </c>
      <c r="AA9" s="18">
        <f>'Small Store-FAR'!$E71</f>
        <v>25000</v>
      </c>
      <c r="AB9" s="18">
        <f>'Small Store-FAR'!$E71</f>
        <v>25000</v>
      </c>
      <c r="AC9" s="18">
        <f>'Small Store-FAR'!$E71</f>
        <v>25000</v>
      </c>
      <c r="AD9" s="18">
        <f>'Small Store-FAR'!$E71</f>
        <v>25000</v>
      </c>
      <c r="AE9" s="18">
        <f>'Small Store-FAR'!$E71</f>
        <v>25000</v>
      </c>
    </row>
    <row r="10">
      <c r="A10" s="4" t="str">
        <f t="shared" si="5"/>
        <v>AC</v>
      </c>
      <c r="B10" s="18">
        <f>'Small Store-FAR'!E3</f>
        <v>60000</v>
      </c>
      <c r="C10" s="18">
        <f>'Small Store-FAR'!$E6</f>
        <v>60000</v>
      </c>
      <c r="D10" s="18">
        <f>'Small Store-FAR'!$E9</f>
        <v>60000</v>
      </c>
      <c r="E10" s="18">
        <f>'Small Store-FAR'!$E12</f>
        <v>60000</v>
      </c>
      <c r="F10" s="18">
        <f>'Small Store-FAR'!$E15</f>
        <v>60000</v>
      </c>
      <c r="G10" s="18">
        <f>'Small Store-FAR'!$E18</f>
        <v>60000</v>
      </c>
      <c r="H10" s="18">
        <f>'Small Store-FAR'!$E21</f>
        <v>60000</v>
      </c>
      <c r="I10" s="18">
        <f>'Small Store-FAR'!$E24</f>
        <v>60000</v>
      </c>
      <c r="J10" s="18">
        <f>'Small Store-FAR'!$E27</f>
        <v>60000</v>
      </c>
      <c r="K10" s="18">
        <f>'Small Store-FAR'!$E30</f>
        <v>60000</v>
      </c>
      <c r="L10" s="18">
        <f>'Small Store-FAR'!$E33</f>
        <v>60000</v>
      </c>
      <c r="M10" s="18">
        <f>'Small Store-FAR'!$E36</f>
        <v>60000</v>
      </c>
      <c r="N10" s="18">
        <f>'Small Store-FAR'!$E39</f>
        <v>60000</v>
      </c>
      <c r="O10" s="18">
        <f>'Small Store-FAR'!$E42</f>
        <v>60000</v>
      </c>
      <c r="P10" s="18">
        <f>'Small Store-FAR'!$E45</f>
        <v>60000</v>
      </c>
      <c r="Q10" s="18">
        <f>'Small Store-FAR'!$E48</f>
        <v>60000</v>
      </c>
      <c r="R10" s="18">
        <f>'Small Store-FAR'!$E51</f>
        <v>60000</v>
      </c>
      <c r="S10" s="18">
        <f>'Small Store-FAR'!$E54</f>
        <v>60000</v>
      </c>
      <c r="T10" s="18">
        <f>'Small Store-FAR'!$E57</f>
        <v>60000</v>
      </c>
      <c r="U10" s="18">
        <f>'Small Store-FAR'!$E60</f>
        <v>60000</v>
      </c>
      <c r="V10" s="18">
        <f>'Small Store-FAR'!$E63</f>
        <v>60000</v>
      </c>
      <c r="W10" s="18">
        <f>'Small Store-FAR'!$E66</f>
        <v>60000</v>
      </c>
      <c r="X10" s="18">
        <f>'Small Store-FAR'!$E69</f>
        <v>60000</v>
      </c>
      <c r="Y10" s="18">
        <f>'Small Store-FAR'!$E72</f>
        <v>60000</v>
      </c>
      <c r="Z10" s="18">
        <f>'Small Store-FAR'!$E72</f>
        <v>60000</v>
      </c>
      <c r="AA10" s="18">
        <f>'Small Store-FAR'!$E72</f>
        <v>60000</v>
      </c>
      <c r="AB10" s="18">
        <f>'Small Store-FAR'!$E72</f>
        <v>60000</v>
      </c>
      <c r="AC10" s="18">
        <f>'Small Store-FAR'!$E72</f>
        <v>60000</v>
      </c>
      <c r="AD10" s="18">
        <f>'Small Store-FAR'!$E72</f>
        <v>60000</v>
      </c>
      <c r="AE10" s="18">
        <f>'Small Store-FAR'!$E72</f>
        <v>60000</v>
      </c>
    </row>
    <row r="11">
      <c r="A11" s="4" t="str">
        <f t="shared" si="5"/>
        <v>Computer</v>
      </c>
      <c r="B11" s="18">
        <f>'Small Store-FAR'!E4</f>
        <v>70000</v>
      </c>
      <c r="C11" s="18">
        <f>'Small Store-FAR'!$E7</f>
        <v>70000</v>
      </c>
      <c r="D11" s="18">
        <f>'Small Store-FAR'!$E10</f>
        <v>70000</v>
      </c>
      <c r="E11" s="18">
        <f>'Small Store-FAR'!$E13</f>
        <v>70000</v>
      </c>
      <c r="F11" s="18">
        <f>'Small Store-FAR'!$E16</f>
        <v>70000</v>
      </c>
      <c r="G11" s="18">
        <f>'Small Store-FAR'!$E19</f>
        <v>70000</v>
      </c>
      <c r="H11" s="18">
        <f>'Small Store-FAR'!$E22</f>
        <v>70000</v>
      </c>
      <c r="I11" s="18">
        <f>'Small Store-FAR'!$E25</f>
        <v>70000</v>
      </c>
      <c r="J11" s="18">
        <f>'Small Store-FAR'!$E28</f>
        <v>70000</v>
      </c>
      <c r="K11" s="18">
        <f>'Small Store-FAR'!$E31</f>
        <v>70000</v>
      </c>
      <c r="L11" s="18">
        <f>'Small Store-FAR'!$E34</f>
        <v>70000</v>
      </c>
      <c r="M11" s="18">
        <f>'Small Store-FAR'!$E37</f>
        <v>70000</v>
      </c>
      <c r="N11" s="18">
        <f>'Small Store-FAR'!$E40</f>
        <v>70000</v>
      </c>
      <c r="O11" s="18">
        <f>'Small Store-FAR'!$E43</f>
        <v>70000</v>
      </c>
      <c r="P11" s="18">
        <f>'Small Store-FAR'!$E46</f>
        <v>70000</v>
      </c>
      <c r="Q11" s="18">
        <f>'Small Store-FAR'!$E49</f>
        <v>70000</v>
      </c>
      <c r="R11" s="18">
        <f>'Small Store-FAR'!$E52</f>
        <v>70000</v>
      </c>
      <c r="S11" s="18">
        <f>'Small Store-FAR'!$E55</f>
        <v>70000</v>
      </c>
      <c r="T11" s="18">
        <f>'Small Store-FAR'!$E58</f>
        <v>70000</v>
      </c>
      <c r="U11" s="18">
        <f>'Small Store-FAR'!$E61</f>
        <v>70000</v>
      </c>
      <c r="V11" s="18">
        <f>'Small Store-FAR'!$E64</f>
        <v>70000</v>
      </c>
      <c r="W11" s="18">
        <f>'Small Store-FAR'!$E67</f>
        <v>70000</v>
      </c>
      <c r="X11" s="18">
        <f>'Small Store-FAR'!$E70</f>
        <v>70000</v>
      </c>
      <c r="Y11" s="18">
        <f>'Small Store-FAR'!$E73</f>
        <v>70000</v>
      </c>
      <c r="Z11" s="18">
        <f>'Small Store-FAR'!$E73</f>
        <v>70000</v>
      </c>
      <c r="AA11" s="18">
        <f>'Small Store-FAR'!$E73</f>
        <v>70000</v>
      </c>
      <c r="AB11" s="18">
        <f>'Small Store-FAR'!$E73</f>
        <v>70000</v>
      </c>
      <c r="AC11" s="18">
        <f>'Small Store-FAR'!$E73</f>
        <v>70000</v>
      </c>
      <c r="AD11" s="18">
        <f>'Small Store-FAR'!$E73</f>
        <v>70000</v>
      </c>
      <c r="AE11" s="18">
        <f>'Small Store-FAR'!$E73</f>
        <v>70000</v>
      </c>
    </row>
    <row r="12">
      <c r="A12" s="4" t="str">
        <f t="shared" si="5"/>
        <v>Total</v>
      </c>
      <c r="B12" s="18">
        <f t="shared" ref="B12:AE12" si="6">sum(B9:B11)</f>
        <v>155000</v>
      </c>
      <c r="C12" s="18">
        <f t="shared" si="6"/>
        <v>155000</v>
      </c>
      <c r="D12" s="18">
        <f t="shared" si="6"/>
        <v>155000</v>
      </c>
      <c r="E12" s="18">
        <f t="shared" si="6"/>
        <v>155000</v>
      </c>
      <c r="F12" s="18">
        <f t="shared" si="6"/>
        <v>155000</v>
      </c>
      <c r="G12" s="18">
        <f t="shared" si="6"/>
        <v>155000</v>
      </c>
      <c r="H12" s="18">
        <f t="shared" si="6"/>
        <v>155000</v>
      </c>
      <c r="I12" s="18">
        <f t="shared" si="6"/>
        <v>155000</v>
      </c>
      <c r="J12" s="18">
        <f t="shared" si="6"/>
        <v>155000</v>
      </c>
      <c r="K12" s="18">
        <f t="shared" si="6"/>
        <v>155000</v>
      </c>
      <c r="L12" s="18">
        <f t="shared" si="6"/>
        <v>155000</v>
      </c>
      <c r="M12" s="18">
        <f t="shared" si="6"/>
        <v>155000</v>
      </c>
      <c r="N12" s="18">
        <f t="shared" si="6"/>
        <v>155000</v>
      </c>
      <c r="O12" s="18">
        <f t="shared" si="6"/>
        <v>155000</v>
      </c>
      <c r="P12" s="18">
        <f t="shared" si="6"/>
        <v>155000</v>
      </c>
      <c r="Q12" s="18">
        <f t="shared" si="6"/>
        <v>155000</v>
      </c>
      <c r="R12" s="18">
        <f t="shared" si="6"/>
        <v>155000</v>
      </c>
      <c r="S12" s="18">
        <f t="shared" si="6"/>
        <v>155000</v>
      </c>
      <c r="T12" s="18">
        <f t="shared" si="6"/>
        <v>155000</v>
      </c>
      <c r="U12" s="18">
        <f t="shared" si="6"/>
        <v>155000</v>
      </c>
      <c r="V12" s="18">
        <f t="shared" si="6"/>
        <v>155000</v>
      </c>
      <c r="W12" s="18">
        <f t="shared" si="6"/>
        <v>155000</v>
      </c>
      <c r="X12" s="18">
        <f t="shared" si="6"/>
        <v>155000</v>
      </c>
      <c r="Y12" s="18">
        <f t="shared" si="6"/>
        <v>155000</v>
      </c>
      <c r="Z12" s="18">
        <f t="shared" si="6"/>
        <v>155000</v>
      </c>
      <c r="AA12" s="18">
        <f t="shared" si="6"/>
        <v>155000</v>
      </c>
      <c r="AB12" s="18">
        <f t="shared" si="6"/>
        <v>155000</v>
      </c>
      <c r="AC12" s="18">
        <f t="shared" si="6"/>
        <v>155000</v>
      </c>
      <c r="AD12" s="18">
        <f t="shared" si="6"/>
        <v>155000</v>
      </c>
      <c r="AE12" s="18">
        <f t="shared" si="6"/>
        <v>155000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24" t="s">
        <v>309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 t="str">
        <f t="shared" ref="A15:A18" si="7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f>'Small Store-FAR'!E2</f>
        <v>25000</v>
      </c>
      <c r="Q15" s="18">
        <v>25000.0</v>
      </c>
      <c r="R15" s="18">
        <v>25000.0</v>
      </c>
      <c r="S15" s="18">
        <v>25000.0</v>
      </c>
      <c r="T15" s="18">
        <v>25000.0</v>
      </c>
      <c r="U15" s="18">
        <v>25000.0</v>
      </c>
      <c r="V15" s="18">
        <v>25000.0</v>
      </c>
      <c r="W15" s="18">
        <v>25000.0</v>
      </c>
      <c r="X15" s="18">
        <v>25000.0</v>
      </c>
      <c r="Y15" s="18">
        <v>25000.0</v>
      </c>
      <c r="Z15" s="18">
        <v>25000.0</v>
      </c>
      <c r="AA15" s="18">
        <v>25000.0</v>
      </c>
      <c r="AB15" s="18">
        <v>25000.0</v>
      </c>
      <c r="AC15" s="18">
        <v>25000.0</v>
      </c>
      <c r="AD15" s="18">
        <v>25000.0</v>
      </c>
      <c r="AE15" s="18">
        <v>25000.0</v>
      </c>
    </row>
    <row r="16">
      <c r="A16" s="4" t="str">
        <f t="shared" si="7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f>'Small Store-FAR'!E3</f>
        <v>60000</v>
      </c>
      <c r="S16" s="18">
        <v>60000.0</v>
      </c>
      <c r="T16" s="18">
        <v>60000.0</v>
      </c>
      <c r="U16" s="18">
        <v>60000.0</v>
      </c>
      <c r="V16" s="18">
        <v>60000.0</v>
      </c>
      <c r="W16" s="18">
        <v>60000.0</v>
      </c>
      <c r="X16" s="18">
        <v>60000.0</v>
      </c>
      <c r="Y16" s="18">
        <v>60000.0</v>
      </c>
      <c r="Z16" s="18">
        <v>60000.0</v>
      </c>
      <c r="AA16" s="18">
        <v>60000.0</v>
      </c>
      <c r="AB16" s="18">
        <v>60000.0</v>
      </c>
      <c r="AC16" s="18">
        <v>60000.0</v>
      </c>
      <c r="AD16" s="18">
        <v>60000.0</v>
      </c>
      <c r="AE16" s="18">
        <v>60000.0</v>
      </c>
    </row>
    <row r="17">
      <c r="A17" s="4" t="str">
        <f t="shared" si="7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f>'Small Store-FAR'!E4</f>
        <v>70000</v>
      </c>
      <c r="O17" s="18">
        <v>70000.0</v>
      </c>
      <c r="P17" s="18">
        <v>70000.0</v>
      </c>
      <c r="Q17" s="18">
        <v>70000.0</v>
      </c>
      <c r="R17" s="18">
        <v>70000.0</v>
      </c>
      <c r="S17" s="18">
        <v>70000.0</v>
      </c>
      <c r="T17" s="18">
        <v>70000.0</v>
      </c>
      <c r="U17" s="18">
        <v>70000.0</v>
      </c>
      <c r="V17" s="18">
        <v>70000.0</v>
      </c>
      <c r="W17" s="18">
        <v>70000.0</v>
      </c>
      <c r="X17" s="18">
        <v>70000.0</v>
      </c>
      <c r="Y17" s="18">
        <v>70000.0</v>
      </c>
      <c r="Z17" s="18">
        <v>70000.0</v>
      </c>
      <c r="AA17" s="18">
        <v>70000.0</v>
      </c>
      <c r="AB17" s="18">
        <v>70000.0</v>
      </c>
      <c r="AC17" s="18">
        <v>70000.0</v>
      </c>
      <c r="AD17" s="18">
        <v>70000.0</v>
      </c>
      <c r="AE17" s="18">
        <v>70000.0</v>
      </c>
    </row>
    <row r="18">
      <c r="A18" s="4" t="str">
        <f t="shared" si="7"/>
        <v>Total</v>
      </c>
      <c r="B18" s="18">
        <f t="shared" ref="B18:AE18" si="8">sum(B15:B17)</f>
        <v>0</v>
      </c>
      <c r="C18" s="18">
        <f t="shared" si="8"/>
        <v>0</v>
      </c>
      <c r="D18" s="18">
        <f t="shared" si="8"/>
        <v>0</v>
      </c>
      <c r="E18" s="18">
        <f t="shared" si="8"/>
        <v>0</v>
      </c>
      <c r="F18" s="18">
        <f t="shared" si="8"/>
        <v>0</v>
      </c>
      <c r="G18" s="18">
        <f t="shared" si="8"/>
        <v>0</v>
      </c>
      <c r="H18" s="18">
        <f t="shared" si="8"/>
        <v>0</v>
      </c>
      <c r="I18" s="18">
        <f t="shared" si="8"/>
        <v>0</v>
      </c>
      <c r="J18" s="18">
        <f t="shared" si="8"/>
        <v>0</v>
      </c>
      <c r="K18" s="18">
        <f t="shared" si="8"/>
        <v>0</v>
      </c>
      <c r="L18" s="18">
        <f t="shared" si="8"/>
        <v>0</v>
      </c>
      <c r="M18" s="18">
        <f t="shared" si="8"/>
        <v>0</v>
      </c>
      <c r="N18" s="18">
        <f t="shared" si="8"/>
        <v>70000</v>
      </c>
      <c r="O18" s="18">
        <f t="shared" si="8"/>
        <v>70000</v>
      </c>
      <c r="P18" s="18">
        <f t="shared" si="8"/>
        <v>95000</v>
      </c>
      <c r="Q18" s="18">
        <f t="shared" si="8"/>
        <v>95000</v>
      </c>
      <c r="R18" s="18">
        <f t="shared" si="8"/>
        <v>155000</v>
      </c>
      <c r="S18" s="18">
        <f t="shared" si="8"/>
        <v>155000</v>
      </c>
      <c r="T18" s="18">
        <f t="shared" si="8"/>
        <v>155000</v>
      </c>
      <c r="U18" s="18">
        <f t="shared" si="8"/>
        <v>155000</v>
      </c>
      <c r="V18" s="18">
        <f t="shared" si="8"/>
        <v>155000</v>
      </c>
      <c r="W18" s="18">
        <f t="shared" si="8"/>
        <v>155000</v>
      </c>
      <c r="X18" s="18">
        <f t="shared" si="8"/>
        <v>155000</v>
      </c>
      <c r="Y18" s="18">
        <f t="shared" si="8"/>
        <v>155000</v>
      </c>
      <c r="Z18" s="18">
        <f t="shared" si="8"/>
        <v>155000</v>
      </c>
      <c r="AA18" s="18">
        <f t="shared" si="8"/>
        <v>155000</v>
      </c>
      <c r="AB18" s="18">
        <f t="shared" si="8"/>
        <v>155000</v>
      </c>
      <c r="AC18" s="18">
        <f t="shared" si="8"/>
        <v>155000</v>
      </c>
      <c r="AD18" s="18">
        <f t="shared" si="8"/>
        <v>155000</v>
      </c>
      <c r="AE18" s="18">
        <f t="shared" si="8"/>
        <v>155000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24" t="s">
        <v>310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 t="str">
        <f t="shared" ref="A21:A23" si="10">A9</f>
        <v>Machine</v>
      </c>
      <c r="B21" s="18">
        <f t="shared" ref="B21:AE21" si="9">B3+B9-B15</f>
        <v>25000</v>
      </c>
      <c r="C21" s="18">
        <f t="shared" si="9"/>
        <v>50000</v>
      </c>
      <c r="D21" s="18">
        <f t="shared" si="9"/>
        <v>75000</v>
      </c>
      <c r="E21" s="18">
        <f t="shared" si="9"/>
        <v>100000</v>
      </c>
      <c r="F21" s="18">
        <f t="shared" si="9"/>
        <v>125000</v>
      </c>
      <c r="G21" s="18">
        <f t="shared" si="9"/>
        <v>150000</v>
      </c>
      <c r="H21" s="18">
        <f t="shared" si="9"/>
        <v>175000</v>
      </c>
      <c r="I21" s="18">
        <f t="shared" si="9"/>
        <v>200000</v>
      </c>
      <c r="J21" s="18">
        <f t="shared" si="9"/>
        <v>225000</v>
      </c>
      <c r="K21" s="18">
        <f t="shared" si="9"/>
        <v>250000</v>
      </c>
      <c r="L21" s="18">
        <f t="shared" si="9"/>
        <v>275000</v>
      </c>
      <c r="M21" s="18">
        <f t="shared" si="9"/>
        <v>300000</v>
      </c>
      <c r="N21" s="18">
        <f t="shared" si="9"/>
        <v>325000</v>
      </c>
      <c r="O21" s="18">
        <f t="shared" si="9"/>
        <v>350000</v>
      </c>
      <c r="P21" s="18">
        <f t="shared" si="9"/>
        <v>350000</v>
      </c>
      <c r="Q21" s="18">
        <f t="shared" si="9"/>
        <v>350000</v>
      </c>
      <c r="R21" s="18">
        <f t="shared" si="9"/>
        <v>350000</v>
      </c>
      <c r="S21" s="18">
        <f t="shared" si="9"/>
        <v>350000</v>
      </c>
      <c r="T21" s="18">
        <f t="shared" si="9"/>
        <v>350000</v>
      </c>
      <c r="U21" s="18">
        <f t="shared" si="9"/>
        <v>350000</v>
      </c>
      <c r="V21" s="18">
        <f t="shared" si="9"/>
        <v>350000</v>
      </c>
      <c r="W21" s="18">
        <f t="shared" si="9"/>
        <v>350000</v>
      </c>
      <c r="X21" s="18">
        <f t="shared" si="9"/>
        <v>350000</v>
      </c>
      <c r="Y21" s="18">
        <f t="shared" si="9"/>
        <v>350000</v>
      </c>
      <c r="Z21" s="18">
        <f t="shared" si="9"/>
        <v>350000</v>
      </c>
      <c r="AA21" s="18">
        <f t="shared" si="9"/>
        <v>350000</v>
      </c>
      <c r="AB21" s="18">
        <f t="shared" si="9"/>
        <v>350000</v>
      </c>
      <c r="AC21" s="18">
        <f t="shared" si="9"/>
        <v>350000</v>
      </c>
      <c r="AD21" s="18">
        <f t="shared" si="9"/>
        <v>350000</v>
      </c>
      <c r="AE21" s="18">
        <f t="shared" si="9"/>
        <v>350000</v>
      </c>
    </row>
    <row r="22">
      <c r="A22" s="4" t="str">
        <f t="shared" si="10"/>
        <v>AC</v>
      </c>
      <c r="B22" s="18">
        <f t="shared" ref="B22:AE22" si="11">B4+B10-B16</f>
        <v>60000</v>
      </c>
      <c r="C22" s="18">
        <f t="shared" si="11"/>
        <v>120000</v>
      </c>
      <c r="D22" s="18">
        <f t="shared" si="11"/>
        <v>180000</v>
      </c>
      <c r="E22" s="18">
        <f t="shared" si="11"/>
        <v>240000</v>
      </c>
      <c r="F22" s="18">
        <f t="shared" si="11"/>
        <v>300000</v>
      </c>
      <c r="G22" s="18">
        <f t="shared" si="11"/>
        <v>360000</v>
      </c>
      <c r="H22" s="18">
        <f t="shared" si="11"/>
        <v>420000</v>
      </c>
      <c r="I22" s="18">
        <f t="shared" si="11"/>
        <v>480000</v>
      </c>
      <c r="J22" s="18">
        <f t="shared" si="11"/>
        <v>540000</v>
      </c>
      <c r="K22" s="18">
        <f t="shared" si="11"/>
        <v>600000</v>
      </c>
      <c r="L22" s="18">
        <f t="shared" si="11"/>
        <v>660000</v>
      </c>
      <c r="M22" s="18">
        <f t="shared" si="11"/>
        <v>720000</v>
      </c>
      <c r="N22" s="18">
        <f t="shared" si="11"/>
        <v>780000</v>
      </c>
      <c r="O22" s="18">
        <f t="shared" si="11"/>
        <v>840000</v>
      </c>
      <c r="P22" s="18">
        <f t="shared" si="11"/>
        <v>900000</v>
      </c>
      <c r="Q22" s="18">
        <f t="shared" si="11"/>
        <v>960000</v>
      </c>
      <c r="R22" s="18">
        <f t="shared" si="11"/>
        <v>960000</v>
      </c>
      <c r="S22" s="18">
        <f t="shared" si="11"/>
        <v>960000</v>
      </c>
      <c r="T22" s="18">
        <f t="shared" si="11"/>
        <v>960000</v>
      </c>
      <c r="U22" s="18">
        <f t="shared" si="11"/>
        <v>960000</v>
      </c>
      <c r="V22" s="18">
        <f t="shared" si="11"/>
        <v>960000</v>
      </c>
      <c r="W22" s="18">
        <f t="shared" si="11"/>
        <v>960000</v>
      </c>
      <c r="X22" s="18">
        <f t="shared" si="11"/>
        <v>960000</v>
      </c>
      <c r="Y22" s="18">
        <f t="shared" si="11"/>
        <v>960000</v>
      </c>
      <c r="Z22" s="18">
        <f t="shared" si="11"/>
        <v>960000</v>
      </c>
      <c r="AA22" s="18">
        <f t="shared" si="11"/>
        <v>960000</v>
      </c>
      <c r="AB22" s="18">
        <f t="shared" si="11"/>
        <v>960000</v>
      </c>
      <c r="AC22" s="18">
        <f t="shared" si="11"/>
        <v>960000</v>
      </c>
      <c r="AD22" s="18">
        <f t="shared" si="11"/>
        <v>960000</v>
      </c>
      <c r="AE22" s="18">
        <f t="shared" si="11"/>
        <v>960000</v>
      </c>
    </row>
    <row r="23">
      <c r="A23" s="4" t="str">
        <f t="shared" si="10"/>
        <v>Computer</v>
      </c>
      <c r="B23" s="18">
        <f t="shared" ref="B23:AE23" si="12">B5+B11-B17</f>
        <v>70000</v>
      </c>
      <c r="C23" s="18">
        <f t="shared" si="12"/>
        <v>140000</v>
      </c>
      <c r="D23" s="18">
        <f t="shared" si="12"/>
        <v>210000</v>
      </c>
      <c r="E23" s="18">
        <f t="shared" si="12"/>
        <v>280000</v>
      </c>
      <c r="F23" s="18">
        <f t="shared" si="12"/>
        <v>350000</v>
      </c>
      <c r="G23" s="18">
        <f t="shared" si="12"/>
        <v>420000</v>
      </c>
      <c r="H23" s="18">
        <f t="shared" si="12"/>
        <v>490000</v>
      </c>
      <c r="I23" s="18">
        <f t="shared" si="12"/>
        <v>560000</v>
      </c>
      <c r="J23" s="18">
        <f t="shared" si="12"/>
        <v>630000</v>
      </c>
      <c r="K23" s="18">
        <f t="shared" si="12"/>
        <v>700000</v>
      </c>
      <c r="L23" s="18">
        <f t="shared" si="12"/>
        <v>770000</v>
      </c>
      <c r="M23" s="18">
        <f t="shared" si="12"/>
        <v>840000</v>
      </c>
      <c r="N23" s="18">
        <f t="shared" si="12"/>
        <v>840000</v>
      </c>
      <c r="O23" s="18">
        <f t="shared" si="12"/>
        <v>840000</v>
      </c>
      <c r="P23" s="18">
        <f t="shared" si="12"/>
        <v>840000</v>
      </c>
      <c r="Q23" s="18">
        <f t="shared" si="12"/>
        <v>840000</v>
      </c>
      <c r="R23" s="18">
        <f t="shared" si="12"/>
        <v>840000</v>
      </c>
      <c r="S23" s="18">
        <f t="shared" si="12"/>
        <v>840000</v>
      </c>
      <c r="T23" s="18">
        <f t="shared" si="12"/>
        <v>840000</v>
      </c>
      <c r="U23" s="18">
        <f t="shared" si="12"/>
        <v>840000</v>
      </c>
      <c r="V23" s="18">
        <f t="shared" si="12"/>
        <v>840000</v>
      </c>
      <c r="W23" s="18">
        <f t="shared" si="12"/>
        <v>840000</v>
      </c>
      <c r="X23" s="18">
        <f t="shared" si="12"/>
        <v>840000</v>
      </c>
      <c r="Y23" s="18">
        <f t="shared" si="12"/>
        <v>840000</v>
      </c>
      <c r="Z23" s="18">
        <f t="shared" si="12"/>
        <v>840000</v>
      </c>
      <c r="AA23" s="18">
        <f t="shared" si="12"/>
        <v>840000</v>
      </c>
      <c r="AB23" s="18">
        <f t="shared" si="12"/>
        <v>840000</v>
      </c>
      <c r="AC23" s="18">
        <f t="shared" si="12"/>
        <v>840000</v>
      </c>
      <c r="AD23" s="18">
        <f t="shared" si="12"/>
        <v>840000</v>
      </c>
      <c r="AE23" s="18">
        <f t="shared" si="12"/>
        <v>840000</v>
      </c>
    </row>
    <row r="24">
      <c r="A24" s="4" t="s">
        <v>307</v>
      </c>
      <c r="B24" s="18">
        <f t="shared" ref="B24:AE24" si="13">sum(B21:B23)</f>
        <v>155000</v>
      </c>
      <c r="C24" s="18">
        <f t="shared" si="13"/>
        <v>310000</v>
      </c>
      <c r="D24" s="18">
        <f t="shared" si="13"/>
        <v>465000</v>
      </c>
      <c r="E24" s="18">
        <f t="shared" si="13"/>
        <v>620000</v>
      </c>
      <c r="F24" s="18">
        <f t="shared" si="13"/>
        <v>775000</v>
      </c>
      <c r="G24" s="18">
        <f t="shared" si="13"/>
        <v>930000</v>
      </c>
      <c r="H24" s="18">
        <f t="shared" si="13"/>
        <v>1085000</v>
      </c>
      <c r="I24" s="18">
        <f t="shared" si="13"/>
        <v>1240000</v>
      </c>
      <c r="J24" s="18">
        <f t="shared" si="13"/>
        <v>1395000</v>
      </c>
      <c r="K24" s="18">
        <f t="shared" si="13"/>
        <v>1550000</v>
      </c>
      <c r="L24" s="18">
        <f t="shared" si="13"/>
        <v>1705000</v>
      </c>
      <c r="M24" s="18">
        <f t="shared" si="13"/>
        <v>1860000</v>
      </c>
      <c r="N24" s="18">
        <f t="shared" si="13"/>
        <v>1945000</v>
      </c>
      <c r="O24" s="18">
        <f t="shared" si="13"/>
        <v>2030000</v>
      </c>
      <c r="P24" s="18">
        <f t="shared" si="13"/>
        <v>2090000</v>
      </c>
      <c r="Q24" s="18">
        <f t="shared" si="13"/>
        <v>2150000</v>
      </c>
      <c r="R24" s="18">
        <f t="shared" si="13"/>
        <v>2150000</v>
      </c>
      <c r="S24" s="18">
        <f t="shared" si="13"/>
        <v>2150000</v>
      </c>
      <c r="T24" s="18">
        <f t="shared" si="13"/>
        <v>2150000</v>
      </c>
      <c r="U24" s="18">
        <f t="shared" si="13"/>
        <v>2150000</v>
      </c>
      <c r="V24" s="18">
        <f t="shared" si="13"/>
        <v>2150000</v>
      </c>
      <c r="W24" s="18">
        <f t="shared" si="13"/>
        <v>2150000</v>
      </c>
      <c r="X24" s="18">
        <f t="shared" si="13"/>
        <v>2150000</v>
      </c>
      <c r="Y24" s="18">
        <f t="shared" si="13"/>
        <v>2150000</v>
      </c>
      <c r="Z24" s="18">
        <f t="shared" si="13"/>
        <v>2150000</v>
      </c>
      <c r="AA24" s="18">
        <f t="shared" si="13"/>
        <v>2150000</v>
      </c>
      <c r="AB24" s="18">
        <f t="shared" si="13"/>
        <v>2150000</v>
      </c>
      <c r="AC24" s="18">
        <f t="shared" si="13"/>
        <v>2150000</v>
      </c>
      <c r="AD24" s="18">
        <f t="shared" si="13"/>
        <v>2150000</v>
      </c>
      <c r="AE24" s="18">
        <f t="shared" si="13"/>
        <v>2150000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  <c r="AF1" s="31"/>
    </row>
    <row r="2">
      <c r="A2" s="24" t="s">
        <v>306</v>
      </c>
    </row>
    <row r="3">
      <c r="A3" s="4" t="str">
        <f>'Small Store-FAR'!B2</f>
        <v>Machine</v>
      </c>
      <c r="B3" s="18">
        <v>0.0</v>
      </c>
      <c r="C3" s="18">
        <f t="shared" ref="C3:AE3" si="1">B21</f>
        <v>0</v>
      </c>
      <c r="D3" s="18">
        <f t="shared" si="1"/>
        <v>0</v>
      </c>
      <c r="E3" s="18">
        <f t="shared" si="1"/>
        <v>0</v>
      </c>
      <c r="F3" s="18">
        <f t="shared" si="1"/>
        <v>0</v>
      </c>
      <c r="G3" s="18">
        <f t="shared" si="1"/>
        <v>0</v>
      </c>
      <c r="H3" s="18">
        <f t="shared" si="1"/>
        <v>50000</v>
      </c>
      <c r="I3" s="18">
        <f t="shared" si="1"/>
        <v>50000</v>
      </c>
      <c r="J3" s="18">
        <f t="shared" si="1"/>
        <v>100000</v>
      </c>
      <c r="K3" s="18">
        <f t="shared" si="1"/>
        <v>100000</v>
      </c>
      <c r="L3" s="18">
        <f t="shared" si="1"/>
        <v>150000</v>
      </c>
      <c r="M3" s="18">
        <f t="shared" si="1"/>
        <v>150000</v>
      </c>
      <c r="N3" s="18">
        <f t="shared" si="1"/>
        <v>200000</v>
      </c>
      <c r="O3" s="18">
        <f t="shared" si="1"/>
        <v>200000</v>
      </c>
      <c r="P3" s="18">
        <f t="shared" si="1"/>
        <v>250000</v>
      </c>
      <c r="Q3" s="18">
        <f t="shared" si="1"/>
        <v>250000</v>
      </c>
      <c r="R3" s="18">
        <f t="shared" si="1"/>
        <v>300000</v>
      </c>
      <c r="S3" s="18">
        <f t="shared" si="1"/>
        <v>300000</v>
      </c>
      <c r="T3" s="18">
        <f t="shared" si="1"/>
        <v>350000</v>
      </c>
      <c r="U3" s="18">
        <f t="shared" si="1"/>
        <v>350000</v>
      </c>
      <c r="V3" s="18">
        <f t="shared" si="1"/>
        <v>350000</v>
      </c>
      <c r="W3" s="18">
        <f t="shared" si="1"/>
        <v>350000</v>
      </c>
      <c r="X3" s="18">
        <f t="shared" si="1"/>
        <v>350000</v>
      </c>
      <c r="Y3" s="18">
        <f t="shared" si="1"/>
        <v>350000</v>
      </c>
      <c r="Z3" s="18">
        <f t="shared" si="1"/>
        <v>350000</v>
      </c>
      <c r="AA3" s="18">
        <f t="shared" si="1"/>
        <v>350000</v>
      </c>
      <c r="AB3" s="18">
        <f t="shared" si="1"/>
        <v>350000</v>
      </c>
      <c r="AC3" s="18">
        <f t="shared" si="1"/>
        <v>350000</v>
      </c>
      <c r="AD3" s="18">
        <f t="shared" si="1"/>
        <v>350000</v>
      </c>
      <c r="AE3" s="18">
        <f t="shared" si="1"/>
        <v>350000</v>
      </c>
      <c r="AF3" s="18"/>
    </row>
    <row r="4">
      <c r="A4" s="4" t="str">
        <f>'Small Store-FAR'!B3</f>
        <v>AC</v>
      </c>
      <c r="B4" s="18">
        <v>0.0</v>
      </c>
      <c r="C4" s="18">
        <f t="shared" ref="C4:AE4" si="2">B22</f>
        <v>0</v>
      </c>
      <c r="D4" s="18">
        <f t="shared" si="2"/>
        <v>0</v>
      </c>
      <c r="E4" s="18">
        <f t="shared" si="2"/>
        <v>0</v>
      </c>
      <c r="F4" s="18">
        <f t="shared" si="2"/>
        <v>0</v>
      </c>
      <c r="G4" s="18">
        <f t="shared" si="2"/>
        <v>0</v>
      </c>
      <c r="H4" s="18">
        <f t="shared" si="2"/>
        <v>120000</v>
      </c>
      <c r="I4" s="18">
        <f t="shared" si="2"/>
        <v>120000</v>
      </c>
      <c r="J4" s="18">
        <f t="shared" si="2"/>
        <v>240000</v>
      </c>
      <c r="K4" s="18">
        <f t="shared" si="2"/>
        <v>240000</v>
      </c>
      <c r="L4" s="18">
        <f t="shared" si="2"/>
        <v>360000</v>
      </c>
      <c r="M4" s="18">
        <f t="shared" si="2"/>
        <v>360000</v>
      </c>
      <c r="N4" s="18">
        <f t="shared" si="2"/>
        <v>480000</v>
      </c>
      <c r="O4" s="18">
        <f t="shared" si="2"/>
        <v>480000</v>
      </c>
      <c r="P4" s="18">
        <f t="shared" si="2"/>
        <v>600000</v>
      </c>
      <c r="Q4" s="18">
        <f t="shared" si="2"/>
        <v>600000</v>
      </c>
      <c r="R4" s="18">
        <f t="shared" si="2"/>
        <v>720000</v>
      </c>
      <c r="S4" s="18">
        <f t="shared" si="2"/>
        <v>720000</v>
      </c>
      <c r="T4" s="18">
        <f t="shared" si="2"/>
        <v>840000</v>
      </c>
      <c r="U4" s="18">
        <f t="shared" si="2"/>
        <v>840000</v>
      </c>
      <c r="V4" s="18">
        <f t="shared" si="2"/>
        <v>960000</v>
      </c>
      <c r="W4" s="18">
        <f t="shared" si="2"/>
        <v>960000</v>
      </c>
      <c r="X4" s="18">
        <f t="shared" si="2"/>
        <v>960000</v>
      </c>
      <c r="Y4" s="18">
        <f t="shared" si="2"/>
        <v>960000</v>
      </c>
      <c r="Z4" s="18">
        <f t="shared" si="2"/>
        <v>960000</v>
      </c>
      <c r="AA4" s="18">
        <f t="shared" si="2"/>
        <v>960000</v>
      </c>
      <c r="AB4" s="18">
        <f t="shared" si="2"/>
        <v>960000</v>
      </c>
      <c r="AC4" s="18">
        <f t="shared" si="2"/>
        <v>960000</v>
      </c>
      <c r="AD4" s="18">
        <f t="shared" si="2"/>
        <v>960000</v>
      </c>
      <c r="AE4" s="18">
        <f t="shared" si="2"/>
        <v>960000</v>
      </c>
      <c r="AF4" s="18"/>
    </row>
    <row r="5">
      <c r="A5" s="4" t="str">
        <f>'Small Store-FAR'!B4</f>
        <v>Computer</v>
      </c>
      <c r="B5" s="18">
        <v>0.0</v>
      </c>
      <c r="C5" s="18">
        <f t="shared" ref="C5:AE5" si="3">B23</f>
        <v>0</v>
      </c>
      <c r="D5" s="18">
        <f t="shared" si="3"/>
        <v>0</v>
      </c>
      <c r="E5" s="18">
        <f t="shared" si="3"/>
        <v>0</v>
      </c>
      <c r="F5" s="18">
        <f t="shared" si="3"/>
        <v>0</v>
      </c>
      <c r="G5" s="18">
        <f t="shared" si="3"/>
        <v>0</v>
      </c>
      <c r="H5" s="18">
        <f t="shared" si="3"/>
        <v>90000</v>
      </c>
      <c r="I5" s="18">
        <f t="shared" si="3"/>
        <v>90000</v>
      </c>
      <c r="J5" s="18">
        <f t="shared" si="3"/>
        <v>180000</v>
      </c>
      <c r="K5" s="18">
        <f t="shared" si="3"/>
        <v>180000</v>
      </c>
      <c r="L5" s="18">
        <f t="shared" si="3"/>
        <v>270000</v>
      </c>
      <c r="M5" s="18">
        <f t="shared" si="3"/>
        <v>270000</v>
      </c>
      <c r="N5" s="18">
        <f t="shared" si="3"/>
        <v>360000</v>
      </c>
      <c r="O5" s="18">
        <f t="shared" si="3"/>
        <v>360000</v>
      </c>
      <c r="P5" s="18">
        <f t="shared" si="3"/>
        <v>450000</v>
      </c>
      <c r="Q5" s="18">
        <f t="shared" si="3"/>
        <v>450000</v>
      </c>
      <c r="R5" s="18">
        <f t="shared" si="3"/>
        <v>540000</v>
      </c>
      <c r="S5" s="18">
        <f t="shared" si="3"/>
        <v>540000</v>
      </c>
      <c r="T5" s="18">
        <f t="shared" si="3"/>
        <v>630000</v>
      </c>
      <c r="U5" s="18">
        <f t="shared" si="3"/>
        <v>630000</v>
      </c>
      <c r="V5" s="18">
        <f t="shared" si="3"/>
        <v>720000</v>
      </c>
      <c r="W5" s="18">
        <f t="shared" si="3"/>
        <v>630000</v>
      </c>
      <c r="X5" s="18">
        <f t="shared" si="3"/>
        <v>720000</v>
      </c>
      <c r="Y5" s="18">
        <f t="shared" si="3"/>
        <v>630000</v>
      </c>
      <c r="Z5" s="18">
        <f t="shared" si="3"/>
        <v>720000</v>
      </c>
      <c r="AA5" s="18">
        <f t="shared" si="3"/>
        <v>630000</v>
      </c>
      <c r="AB5" s="18">
        <f t="shared" si="3"/>
        <v>720000</v>
      </c>
      <c r="AC5" s="18">
        <f t="shared" si="3"/>
        <v>630000</v>
      </c>
      <c r="AD5" s="18">
        <f t="shared" si="3"/>
        <v>720000</v>
      </c>
      <c r="AE5" s="18">
        <f t="shared" si="3"/>
        <v>630000</v>
      </c>
      <c r="AF5" s="18"/>
    </row>
    <row r="6">
      <c r="A6" s="4" t="s">
        <v>307</v>
      </c>
      <c r="B6" s="18">
        <f t="shared" ref="B6:AE6" si="4">sum(B3:B5)</f>
        <v>0</v>
      </c>
      <c r="C6" s="18">
        <f t="shared" si="4"/>
        <v>0</v>
      </c>
      <c r="D6" s="18">
        <f t="shared" si="4"/>
        <v>0</v>
      </c>
      <c r="E6" s="18">
        <f t="shared" si="4"/>
        <v>0</v>
      </c>
      <c r="F6" s="18">
        <f t="shared" si="4"/>
        <v>0</v>
      </c>
      <c r="G6" s="18">
        <f t="shared" si="4"/>
        <v>0</v>
      </c>
      <c r="H6" s="18">
        <f t="shared" si="4"/>
        <v>260000</v>
      </c>
      <c r="I6" s="18">
        <f t="shared" si="4"/>
        <v>260000</v>
      </c>
      <c r="J6" s="18">
        <f t="shared" si="4"/>
        <v>520000</v>
      </c>
      <c r="K6" s="18">
        <f t="shared" si="4"/>
        <v>520000</v>
      </c>
      <c r="L6" s="18">
        <f t="shared" si="4"/>
        <v>780000</v>
      </c>
      <c r="M6" s="18">
        <f t="shared" si="4"/>
        <v>780000</v>
      </c>
      <c r="N6" s="18">
        <f t="shared" si="4"/>
        <v>1040000</v>
      </c>
      <c r="O6" s="18">
        <f t="shared" si="4"/>
        <v>1040000</v>
      </c>
      <c r="P6" s="18">
        <f t="shared" si="4"/>
        <v>1300000</v>
      </c>
      <c r="Q6" s="18">
        <f t="shared" si="4"/>
        <v>1300000</v>
      </c>
      <c r="R6" s="18">
        <f t="shared" si="4"/>
        <v>1560000</v>
      </c>
      <c r="S6" s="18">
        <f t="shared" si="4"/>
        <v>1560000</v>
      </c>
      <c r="T6" s="18">
        <f t="shared" si="4"/>
        <v>1820000</v>
      </c>
      <c r="U6" s="18">
        <f t="shared" si="4"/>
        <v>1820000</v>
      </c>
      <c r="V6" s="18">
        <f t="shared" si="4"/>
        <v>2030000</v>
      </c>
      <c r="W6" s="18">
        <f t="shared" si="4"/>
        <v>1940000</v>
      </c>
      <c r="X6" s="18">
        <f t="shared" si="4"/>
        <v>2030000</v>
      </c>
      <c r="Y6" s="18">
        <f t="shared" si="4"/>
        <v>1940000</v>
      </c>
      <c r="Z6" s="18">
        <f t="shared" si="4"/>
        <v>2030000</v>
      </c>
      <c r="AA6" s="18">
        <f t="shared" si="4"/>
        <v>1940000</v>
      </c>
      <c r="AB6" s="18">
        <f t="shared" si="4"/>
        <v>2030000</v>
      </c>
      <c r="AC6" s="18">
        <f t="shared" si="4"/>
        <v>1940000</v>
      </c>
      <c r="AD6" s="18">
        <f t="shared" si="4"/>
        <v>2030000</v>
      </c>
      <c r="AE6" s="18">
        <f t="shared" si="4"/>
        <v>1940000</v>
      </c>
      <c r="AF6" s="18"/>
    </row>
    <row r="7">
      <c r="A7" s="4"/>
    </row>
    <row r="8">
      <c r="A8" s="6" t="s">
        <v>308</v>
      </c>
    </row>
    <row r="9">
      <c r="A9" s="4" t="str">
        <f t="shared" ref="A9:A12" si="5">A3</f>
        <v>Machine</v>
      </c>
      <c r="B9" s="29">
        <v>0.0</v>
      </c>
      <c r="C9" s="29">
        <v>0.0</v>
      </c>
      <c r="D9" s="29">
        <v>0.0</v>
      </c>
      <c r="E9" s="29">
        <v>0.0</v>
      </c>
      <c r="F9" s="29">
        <v>0.0</v>
      </c>
      <c r="G9" s="34">
        <f>'Medium Store-FAR'!E2+'Medium Store-FAR'!E3</f>
        <v>50000</v>
      </c>
      <c r="H9" s="29">
        <v>0.0</v>
      </c>
      <c r="I9" s="34">
        <v>50000.0</v>
      </c>
      <c r="J9" s="29">
        <v>0.0</v>
      </c>
      <c r="K9" s="34">
        <v>50000.0</v>
      </c>
      <c r="L9" s="29">
        <v>0.0</v>
      </c>
      <c r="M9" s="34">
        <v>50000.0</v>
      </c>
      <c r="N9" s="29">
        <v>0.0</v>
      </c>
      <c r="O9" s="34">
        <v>50000.0</v>
      </c>
      <c r="P9" s="29">
        <v>0.0</v>
      </c>
      <c r="Q9" s="34">
        <v>50000.0</v>
      </c>
      <c r="R9" s="29">
        <v>0.0</v>
      </c>
      <c r="S9" s="34">
        <v>50000.0</v>
      </c>
      <c r="T9" s="29">
        <v>0.0</v>
      </c>
      <c r="U9" s="34">
        <v>50000.0</v>
      </c>
      <c r="V9" s="29">
        <v>0.0</v>
      </c>
      <c r="W9" s="34">
        <v>50000.0</v>
      </c>
      <c r="X9" s="29">
        <v>0.0</v>
      </c>
      <c r="Y9" s="34">
        <v>50000.0</v>
      </c>
      <c r="Z9" s="29">
        <v>0.0</v>
      </c>
      <c r="AA9" s="34">
        <v>50000.0</v>
      </c>
      <c r="AB9" s="29">
        <v>0.0</v>
      </c>
      <c r="AC9" s="34">
        <v>50000.0</v>
      </c>
      <c r="AD9" s="29">
        <v>0.0</v>
      </c>
      <c r="AE9" s="34">
        <v>50000.0</v>
      </c>
    </row>
    <row r="10">
      <c r="A10" s="4" t="str">
        <f t="shared" si="5"/>
        <v>AC</v>
      </c>
      <c r="B10" s="29">
        <v>0.0</v>
      </c>
      <c r="C10" s="29">
        <v>0.0</v>
      </c>
      <c r="D10" s="29">
        <v>0.0</v>
      </c>
      <c r="E10" s="29">
        <v>0.0</v>
      </c>
      <c r="F10" s="29">
        <v>0.0</v>
      </c>
      <c r="G10" s="34">
        <f>'Medium Store-FAR'!E4+'Medium Store-FAR'!E5</f>
        <v>120000</v>
      </c>
      <c r="H10" s="29">
        <v>0.0</v>
      </c>
      <c r="I10" s="34">
        <v>120000.0</v>
      </c>
      <c r="J10" s="29">
        <v>0.0</v>
      </c>
      <c r="K10" s="34">
        <v>120000.0</v>
      </c>
      <c r="L10" s="29">
        <v>0.0</v>
      </c>
      <c r="M10" s="34">
        <v>120000.0</v>
      </c>
      <c r="N10" s="29">
        <v>0.0</v>
      </c>
      <c r="O10" s="34">
        <v>120000.0</v>
      </c>
      <c r="P10" s="29">
        <v>0.0</v>
      </c>
      <c r="Q10" s="34">
        <v>120000.0</v>
      </c>
      <c r="R10" s="29">
        <v>0.0</v>
      </c>
      <c r="S10" s="34">
        <v>120000.0</v>
      </c>
      <c r="T10" s="29">
        <v>0.0</v>
      </c>
      <c r="U10" s="34">
        <v>120000.0</v>
      </c>
      <c r="V10" s="29">
        <v>0.0</v>
      </c>
      <c r="W10" s="34">
        <v>120000.0</v>
      </c>
      <c r="X10" s="29">
        <v>0.0</v>
      </c>
      <c r="Y10" s="34">
        <v>120000.0</v>
      </c>
      <c r="Z10" s="29">
        <v>0.0</v>
      </c>
      <c r="AA10" s="34">
        <v>120000.0</v>
      </c>
      <c r="AB10" s="29">
        <v>0.0</v>
      </c>
      <c r="AC10" s="34">
        <v>120000.0</v>
      </c>
      <c r="AD10" s="29">
        <v>0.0</v>
      </c>
      <c r="AE10" s="34">
        <v>120000.0</v>
      </c>
    </row>
    <row r="11">
      <c r="A11" s="4" t="str">
        <f t="shared" si="5"/>
        <v>Computer</v>
      </c>
      <c r="B11" s="29">
        <v>0.0</v>
      </c>
      <c r="C11" s="29">
        <v>0.0</v>
      </c>
      <c r="D11" s="29">
        <v>0.0</v>
      </c>
      <c r="E11" s="29">
        <v>0.0</v>
      </c>
      <c r="F11" s="29">
        <v>0.0</v>
      </c>
      <c r="G11" s="34">
        <f>'Medium Store-FAR'!E6</f>
        <v>90000</v>
      </c>
      <c r="H11" s="29">
        <v>0.0</v>
      </c>
      <c r="I11" s="34">
        <v>90000.0</v>
      </c>
      <c r="J11" s="29">
        <v>0.0</v>
      </c>
      <c r="K11" s="34">
        <v>90000.0</v>
      </c>
      <c r="L11" s="29">
        <v>0.0</v>
      </c>
      <c r="M11" s="34">
        <v>90000.0</v>
      </c>
      <c r="N11" s="29">
        <v>0.0</v>
      </c>
      <c r="O11" s="34">
        <v>90000.0</v>
      </c>
      <c r="P11" s="29">
        <v>0.0</v>
      </c>
      <c r="Q11" s="34">
        <v>90000.0</v>
      </c>
      <c r="R11" s="29">
        <v>0.0</v>
      </c>
      <c r="S11" s="34">
        <v>90000.0</v>
      </c>
      <c r="T11" s="29">
        <v>0.0</v>
      </c>
      <c r="U11" s="34">
        <v>90000.0</v>
      </c>
      <c r="V11" s="29">
        <v>0.0</v>
      </c>
      <c r="W11" s="34">
        <v>90000.0</v>
      </c>
      <c r="X11" s="29">
        <v>0.0</v>
      </c>
      <c r="Y11" s="34">
        <v>90000.0</v>
      </c>
      <c r="Z11" s="29">
        <v>0.0</v>
      </c>
      <c r="AA11" s="34">
        <v>90000.0</v>
      </c>
      <c r="AB11" s="29">
        <v>0.0</v>
      </c>
      <c r="AC11" s="34">
        <v>90000.0</v>
      </c>
      <c r="AD11" s="29">
        <v>0.0</v>
      </c>
      <c r="AE11" s="34">
        <v>90000.0</v>
      </c>
    </row>
    <row r="12">
      <c r="A12" s="4" t="str">
        <f t="shared" si="5"/>
        <v>Total</v>
      </c>
      <c r="B12" s="34">
        <f t="shared" ref="B12:AE12" si="6">sum(B9:B11)</f>
        <v>0</v>
      </c>
      <c r="C12" s="34">
        <f t="shared" si="6"/>
        <v>0</v>
      </c>
      <c r="D12" s="34">
        <f t="shared" si="6"/>
        <v>0</v>
      </c>
      <c r="E12" s="34">
        <f t="shared" si="6"/>
        <v>0</v>
      </c>
      <c r="F12" s="34">
        <f t="shared" si="6"/>
        <v>0</v>
      </c>
      <c r="G12" s="34">
        <f t="shared" si="6"/>
        <v>260000</v>
      </c>
      <c r="H12" s="34">
        <f t="shared" si="6"/>
        <v>0</v>
      </c>
      <c r="I12" s="34">
        <f t="shared" si="6"/>
        <v>260000</v>
      </c>
      <c r="J12" s="34">
        <f t="shared" si="6"/>
        <v>0</v>
      </c>
      <c r="K12" s="34">
        <f t="shared" si="6"/>
        <v>260000</v>
      </c>
      <c r="L12" s="34">
        <f t="shared" si="6"/>
        <v>0</v>
      </c>
      <c r="M12" s="34">
        <f t="shared" si="6"/>
        <v>260000</v>
      </c>
      <c r="N12" s="34">
        <f t="shared" si="6"/>
        <v>0</v>
      </c>
      <c r="O12" s="34">
        <f t="shared" si="6"/>
        <v>260000</v>
      </c>
      <c r="P12" s="34">
        <f t="shared" si="6"/>
        <v>0</v>
      </c>
      <c r="Q12" s="34">
        <f t="shared" si="6"/>
        <v>260000</v>
      </c>
      <c r="R12" s="34">
        <f t="shared" si="6"/>
        <v>0</v>
      </c>
      <c r="S12" s="34">
        <f t="shared" si="6"/>
        <v>260000</v>
      </c>
      <c r="T12" s="34">
        <f t="shared" si="6"/>
        <v>0</v>
      </c>
      <c r="U12" s="34">
        <f t="shared" si="6"/>
        <v>260000</v>
      </c>
      <c r="V12" s="34">
        <f t="shared" si="6"/>
        <v>0</v>
      </c>
      <c r="W12" s="34">
        <f t="shared" si="6"/>
        <v>260000</v>
      </c>
      <c r="X12" s="34">
        <f t="shared" si="6"/>
        <v>0</v>
      </c>
      <c r="Y12" s="34">
        <f t="shared" si="6"/>
        <v>260000</v>
      </c>
      <c r="Z12" s="34">
        <f t="shared" si="6"/>
        <v>0</v>
      </c>
      <c r="AA12" s="34">
        <f t="shared" si="6"/>
        <v>260000</v>
      </c>
      <c r="AB12" s="34">
        <f t="shared" si="6"/>
        <v>0</v>
      </c>
      <c r="AC12" s="34">
        <f t="shared" si="6"/>
        <v>260000</v>
      </c>
      <c r="AD12" s="34">
        <f t="shared" si="6"/>
        <v>0</v>
      </c>
      <c r="AE12" s="34">
        <f t="shared" si="6"/>
        <v>260000</v>
      </c>
    </row>
    <row r="13">
      <c r="A13" s="4"/>
    </row>
    <row r="14">
      <c r="A14" s="24" t="s">
        <v>309</v>
      </c>
    </row>
    <row r="15">
      <c r="A15" s="4" t="str">
        <f t="shared" ref="A15:A18" si="7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f>'Medium Store-FAR'!H2+'Medium Store-FAR'!H3</f>
        <v>50000</v>
      </c>
      <c r="V15" s="18">
        <v>0.0</v>
      </c>
      <c r="W15" s="18">
        <f>'Medium Store-FAR'!H7+'Medium Store-FAR'!H8</f>
        <v>50000</v>
      </c>
      <c r="X15" s="18">
        <v>0.0</v>
      </c>
      <c r="Y15" s="18">
        <v>50000.0</v>
      </c>
      <c r="Z15" s="18">
        <v>0.0</v>
      </c>
      <c r="AA15" s="18">
        <v>50000.0</v>
      </c>
      <c r="AB15" s="18">
        <v>0.0</v>
      </c>
      <c r="AC15" s="18">
        <v>50000.0</v>
      </c>
      <c r="AD15" s="18">
        <v>0.0</v>
      </c>
      <c r="AE15" s="18">
        <v>50000.0</v>
      </c>
    </row>
    <row r="16">
      <c r="A16" s="4" t="str">
        <f t="shared" si="7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f>'Medium Store-FAR'!H4+'Medium Store-FAR'!H5</f>
        <v>120000</v>
      </c>
      <c r="X16" s="18">
        <v>0.0</v>
      </c>
      <c r="Y16" s="18">
        <v>120000.0</v>
      </c>
      <c r="Z16" s="18">
        <v>0.0</v>
      </c>
      <c r="AA16" s="18">
        <v>120000.0</v>
      </c>
      <c r="AB16" s="18">
        <v>0.0</v>
      </c>
      <c r="AC16" s="18">
        <v>120000.0</v>
      </c>
      <c r="AD16" s="18">
        <v>0.0</v>
      </c>
      <c r="AE16" s="18">
        <v>120000.0</v>
      </c>
    </row>
    <row r="17">
      <c r="A17" s="4" t="str">
        <f t="shared" si="7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8">
        <v>0.0</v>
      </c>
      <c r="S17" s="18">
        <v>0.0</v>
      </c>
      <c r="T17" s="18">
        <v>0.0</v>
      </c>
      <c r="U17" s="18">
        <v>0.0</v>
      </c>
      <c r="V17" s="18">
        <f>'Medium Store-FAR'!H6</f>
        <v>90000</v>
      </c>
      <c r="W17" s="18">
        <v>0.0</v>
      </c>
      <c r="X17" s="18">
        <v>90000.0</v>
      </c>
      <c r="Y17" s="18">
        <v>0.0</v>
      </c>
      <c r="Z17" s="18">
        <v>90000.0</v>
      </c>
      <c r="AA17" s="18">
        <v>0.0</v>
      </c>
      <c r="AB17" s="18">
        <v>90000.0</v>
      </c>
      <c r="AC17" s="18">
        <v>0.0</v>
      </c>
      <c r="AD17" s="18">
        <v>90000.0</v>
      </c>
      <c r="AE17" s="18">
        <v>0.0</v>
      </c>
    </row>
    <row r="18">
      <c r="A18" s="4" t="str">
        <f t="shared" si="7"/>
        <v>Total</v>
      </c>
      <c r="B18" s="18">
        <f t="shared" ref="B18:AE18" si="8">sum(B15:B17)</f>
        <v>0</v>
      </c>
      <c r="C18" s="18">
        <f t="shared" si="8"/>
        <v>0</v>
      </c>
      <c r="D18" s="18">
        <f t="shared" si="8"/>
        <v>0</v>
      </c>
      <c r="E18" s="18">
        <f t="shared" si="8"/>
        <v>0</v>
      </c>
      <c r="F18" s="18">
        <f t="shared" si="8"/>
        <v>0</v>
      </c>
      <c r="G18" s="18">
        <f t="shared" si="8"/>
        <v>0</v>
      </c>
      <c r="H18" s="18">
        <f t="shared" si="8"/>
        <v>0</v>
      </c>
      <c r="I18" s="18">
        <f t="shared" si="8"/>
        <v>0</v>
      </c>
      <c r="J18" s="18">
        <f t="shared" si="8"/>
        <v>0</v>
      </c>
      <c r="K18" s="18">
        <f t="shared" si="8"/>
        <v>0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  <c r="Q18" s="18">
        <f t="shared" si="8"/>
        <v>0</v>
      </c>
      <c r="R18" s="18">
        <f t="shared" si="8"/>
        <v>0</v>
      </c>
      <c r="S18" s="18">
        <f t="shared" si="8"/>
        <v>0</v>
      </c>
      <c r="T18" s="18">
        <f t="shared" si="8"/>
        <v>0</v>
      </c>
      <c r="U18" s="18">
        <f t="shared" si="8"/>
        <v>50000</v>
      </c>
      <c r="V18" s="18">
        <f t="shared" si="8"/>
        <v>90000</v>
      </c>
      <c r="W18" s="18">
        <f t="shared" si="8"/>
        <v>170000</v>
      </c>
      <c r="X18" s="18">
        <f t="shared" si="8"/>
        <v>90000</v>
      </c>
      <c r="Y18" s="18">
        <f t="shared" si="8"/>
        <v>170000</v>
      </c>
      <c r="Z18" s="18">
        <f t="shared" si="8"/>
        <v>90000</v>
      </c>
      <c r="AA18" s="18">
        <f t="shared" si="8"/>
        <v>170000</v>
      </c>
      <c r="AB18" s="18">
        <f t="shared" si="8"/>
        <v>90000</v>
      </c>
      <c r="AC18" s="18">
        <f t="shared" si="8"/>
        <v>170000</v>
      </c>
      <c r="AD18" s="18">
        <f t="shared" si="8"/>
        <v>90000</v>
      </c>
      <c r="AE18" s="18">
        <f t="shared" si="8"/>
        <v>170000</v>
      </c>
    </row>
    <row r="19">
      <c r="A19" s="4"/>
    </row>
    <row r="20">
      <c r="A20" s="24" t="s">
        <v>310</v>
      </c>
    </row>
    <row r="21">
      <c r="A21" s="4" t="str">
        <f t="shared" ref="A21:A23" si="10">A9</f>
        <v>Machine</v>
      </c>
      <c r="B21" s="18">
        <f t="shared" ref="B21:AE21" si="9">B3+B9-B15</f>
        <v>0</v>
      </c>
      <c r="C21" s="18">
        <f t="shared" si="9"/>
        <v>0</v>
      </c>
      <c r="D21" s="18">
        <f t="shared" si="9"/>
        <v>0</v>
      </c>
      <c r="E21" s="18">
        <f t="shared" si="9"/>
        <v>0</v>
      </c>
      <c r="F21" s="18">
        <f t="shared" si="9"/>
        <v>0</v>
      </c>
      <c r="G21" s="18">
        <f t="shared" si="9"/>
        <v>50000</v>
      </c>
      <c r="H21" s="18">
        <f t="shared" si="9"/>
        <v>50000</v>
      </c>
      <c r="I21" s="18">
        <f t="shared" si="9"/>
        <v>100000</v>
      </c>
      <c r="J21" s="18">
        <f t="shared" si="9"/>
        <v>100000</v>
      </c>
      <c r="K21" s="18">
        <f t="shared" si="9"/>
        <v>150000</v>
      </c>
      <c r="L21" s="18">
        <f t="shared" si="9"/>
        <v>150000</v>
      </c>
      <c r="M21" s="18">
        <f t="shared" si="9"/>
        <v>200000</v>
      </c>
      <c r="N21" s="18">
        <f t="shared" si="9"/>
        <v>200000</v>
      </c>
      <c r="O21" s="18">
        <f t="shared" si="9"/>
        <v>250000</v>
      </c>
      <c r="P21" s="18">
        <f t="shared" si="9"/>
        <v>250000</v>
      </c>
      <c r="Q21" s="18">
        <f t="shared" si="9"/>
        <v>300000</v>
      </c>
      <c r="R21" s="18">
        <f t="shared" si="9"/>
        <v>300000</v>
      </c>
      <c r="S21" s="18">
        <f t="shared" si="9"/>
        <v>350000</v>
      </c>
      <c r="T21" s="18">
        <f t="shared" si="9"/>
        <v>350000</v>
      </c>
      <c r="U21" s="18">
        <f t="shared" si="9"/>
        <v>350000</v>
      </c>
      <c r="V21" s="18">
        <f t="shared" si="9"/>
        <v>350000</v>
      </c>
      <c r="W21" s="18">
        <f t="shared" si="9"/>
        <v>350000</v>
      </c>
      <c r="X21" s="18">
        <f t="shared" si="9"/>
        <v>350000</v>
      </c>
      <c r="Y21" s="18">
        <f t="shared" si="9"/>
        <v>350000</v>
      </c>
      <c r="Z21" s="18">
        <f t="shared" si="9"/>
        <v>350000</v>
      </c>
      <c r="AA21" s="18">
        <f t="shared" si="9"/>
        <v>350000</v>
      </c>
      <c r="AB21" s="18">
        <f t="shared" si="9"/>
        <v>350000</v>
      </c>
      <c r="AC21" s="18">
        <f t="shared" si="9"/>
        <v>350000</v>
      </c>
      <c r="AD21" s="18">
        <f t="shared" si="9"/>
        <v>350000</v>
      </c>
      <c r="AE21" s="18">
        <f t="shared" si="9"/>
        <v>350000</v>
      </c>
    </row>
    <row r="22">
      <c r="A22" s="4" t="str">
        <f t="shared" si="10"/>
        <v>AC</v>
      </c>
      <c r="B22" s="18">
        <f t="shared" ref="B22:AE22" si="11">B4+B10-B16</f>
        <v>0</v>
      </c>
      <c r="C22" s="18">
        <f t="shared" si="11"/>
        <v>0</v>
      </c>
      <c r="D22" s="18">
        <f t="shared" si="11"/>
        <v>0</v>
      </c>
      <c r="E22" s="18">
        <f t="shared" si="11"/>
        <v>0</v>
      </c>
      <c r="F22" s="18">
        <f t="shared" si="11"/>
        <v>0</v>
      </c>
      <c r="G22" s="18">
        <f t="shared" si="11"/>
        <v>120000</v>
      </c>
      <c r="H22" s="18">
        <f t="shared" si="11"/>
        <v>120000</v>
      </c>
      <c r="I22" s="18">
        <f t="shared" si="11"/>
        <v>240000</v>
      </c>
      <c r="J22" s="18">
        <f t="shared" si="11"/>
        <v>240000</v>
      </c>
      <c r="K22" s="18">
        <f t="shared" si="11"/>
        <v>360000</v>
      </c>
      <c r="L22" s="18">
        <f t="shared" si="11"/>
        <v>360000</v>
      </c>
      <c r="M22" s="18">
        <f t="shared" si="11"/>
        <v>480000</v>
      </c>
      <c r="N22" s="18">
        <f t="shared" si="11"/>
        <v>480000</v>
      </c>
      <c r="O22" s="18">
        <f t="shared" si="11"/>
        <v>600000</v>
      </c>
      <c r="P22" s="18">
        <f t="shared" si="11"/>
        <v>600000</v>
      </c>
      <c r="Q22" s="18">
        <f t="shared" si="11"/>
        <v>720000</v>
      </c>
      <c r="R22" s="18">
        <f t="shared" si="11"/>
        <v>720000</v>
      </c>
      <c r="S22" s="18">
        <f t="shared" si="11"/>
        <v>840000</v>
      </c>
      <c r="T22" s="18">
        <f t="shared" si="11"/>
        <v>840000</v>
      </c>
      <c r="U22" s="18">
        <f t="shared" si="11"/>
        <v>960000</v>
      </c>
      <c r="V22" s="18">
        <f t="shared" si="11"/>
        <v>960000</v>
      </c>
      <c r="W22" s="18">
        <f t="shared" si="11"/>
        <v>960000</v>
      </c>
      <c r="X22" s="18">
        <f t="shared" si="11"/>
        <v>960000</v>
      </c>
      <c r="Y22" s="18">
        <f t="shared" si="11"/>
        <v>960000</v>
      </c>
      <c r="Z22" s="18">
        <f t="shared" si="11"/>
        <v>960000</v>
      </c>
      <c r="AA22" s="18">
        <f t="shared" si="11"/>
        <v>960000</v>
      </c>
      <c r="AB22" s="18">
        <f t="shared" si="11"/>
        <v>960000</v>
      </c>
      <c r="AC22" s="18">
        <f t="shared" si="11"/>
        <v>960000</v>
      </c>
      <c r="AD22" s="18">
        <f t="shared" si="11"/>
        <v>960000</v>
      </c>
      <c r="AE22" s="18">
        <f t="shared" si="11"/>
        <v>960000</v>
      </c>
    </row>
    <row r="23">
      <c r="A23" s="4" t="str">
        <f t="shared" si="10"/>
        <v>Computer</v>
      </c>
      <c r="B23" s="18">
        <f t="shared" ref="B23:AE23" si="12">B5+B11-B17</f>
        <v>0</v>
      </c>
      <c r="C23" s="18">
        <f t="shared" si="12"/>
        <v>0</v>
      </c>
      <c r="D23" s="18">
        <f t="shared" si="12"/>
        <v>0</v>
      </c>
      <c r="E23" s="18">
        <f t="shared" si="12"/>
        <v>0</v>
      </c>
      <c r="F23" s="18">
        <f t="shared" si="12"/>
        <v>0</v>
      </c>
      <c r="G23" s="18">
        <f t="shared" si="12"/>
        <v>90000</v>
      </c>
      <c r="H23" s="18">
        <f t="shared" si="12"/>
        <v>90000</v>
      </c>
      <c r="I23" s="18">
        <f t="shared" si="12"/>
        <v>180000</v>
      </c>
      <c r="J23" s="18">
        <f t="shared" si="12"/>
        <v>180000</v>
      </c>
      <c r="K23" s="18">
        <f t="shared" si="12"/>
        <v>270000</v>
      </c>
      <c r="L23" s="18">
        <f t="shared" si="12"/>
        <v>270000</v>
      </c>
      <c r="M23" s="18">
        <f t="shared" si="12"/>
        <v>360000</v>
      </c>
      <c r="N23" s="18">
        <f t="shared" si="12"/>
        <v>360000</v>
      </c>
      <c r="O23" s="18">
        <f t="shared" si="12"/>
        <v>450000</v>
      </c>
      <c r="P23" s="18">
        <f t="shared" si="12"/>
        <v>450000</v>
      </c>
      <c r="Q23" s="18">
        <f t="shared" si="12"/>
        <v>540000</v>
      </c>
      <c r="R23" s="18">
        <f t="shared" si="12"/>
        <v>540000</v>
      </c>
      <c r="S23" s="18">
        <f t="shared" si="12"/>
        <v>630000</v>
      </c>
      <c r="T23" s="18">
        <f t="shared" si="12"/>
        <v>630000</v>
      </c>
      <c r="U23" s="18">
        <f t="shared" si="12"/>
        <v>720000</v>
      </c>
      <c r="V23" s="18">
        <f t="shared" si="12"/>
        <v>630000</v>
      </c>
      <c r="W23" s="18">
        <f t="shared" si="12"/>
        <v>720000</v>
      </c>
      <c r="X23" s="18">
        <f t="shared" si="12"/>
        <v>630000</v>
      </c>
      <c r="Y23" s="18">
        <f t="shared" si="12"/>
        <v>720000</v>
      </c>
      <c r="Z23" s="18">
        <f t="shared" si="12"/>
        <v>630000</v>
      </c>
      <c r="AA23" s="18">
        <f t="shared" si="12"/>
        <v>720000</v>
      </c>
      <c r="AB23" s="18">
        <f t="shared" si="12"/>
        <v>630000</v>
      </c>
      <c r="AC23" s="18">
        <f t="shared" si="12"/>
        <v>720000</v>
      </c>
      <c r="AD23" s="18">
        <f t="shared" si="12"/>
        <v>630000</v>
      </c>
      <c r="AE23" s="18">
        <f t="shared" si="12"/>
        <v>720000</v>
      </c>
    </row>
    <row r="24">
      <c r="A24" s="4" t="s">
        <v>307</v>
      </c>
      <c r="B24" s="18">
        <f t="shared" ref="B24:AE24" si="13">sum(B21:B23)</f>
        <v>0</v>
      </c>
      <c r="C24" s="18">
        <f t="shared" si="13"/>
        <v>0</v>
      </c>
      <c r="D24" s="18">
        <f t="shared" si="13"/>
        <v>0</v>
      </c>
      <c r="E24" s="18">
        <f t="shared" si="13"/>
        <v>0</v>
      </c>
      <c r="F24" s="18">
        <f t="shared" si="13"/>
        <v>0</v>
      </c>
      <c r="G24" s="18">
        <f t="shared" si="13"/>
        <v>260000</v>
      </c>
      <c r="H24" s="18">
        <f t="shared" si="13"/>
        <v>260000</v>
      </c>
      <c r="I24" s="18">
        <f t="shared" si="13"/>
        <v>520000</v>
      </c>
      <c r="J24" s="18">
        <f t="shared" si="13"/>
        <v>520000</v>
      </c>
      <c r="K24" s="18">
        <f t="shared" si="13"/>
        <v>780000</v>
      </c>
      <c r="L24" s="18">
        <f t="shared" si="13"/>
        <v>780000</v>
      </c>
      <c r="M24" s="18">
        <f t="shared" si="13"/>
        <v>1040000</v>
      </c>
      <c r="N24" s="18">
        <f t="shared" si="13"/>
        <v>1040000</v>
      </c>
      <c r="O24" s="18">
        <f t="shared" si="13"/>
        <v>1300000</v>
      </c>
      <c r="P24" s="18">
        <f t="shared" si="13"/>
        <v>1300000</v>
      </c>
      <c r="Q24" s="18">
        <f t="shared" si="13"/>
        <v>1560000</v>
      </c>
      <c r="R24" s="18">
        <f t="shared" si="13"/>
        <v>1560000</v>
      </c>
      <c r="S24" s="18">
        <f t="shared" si="13"/>
        <v>1820000</v>
      </c>
      <c r="T24" s="18">
        <f t="shared" si="13"/>
        <v>1820000</v>
      </c>
      <c r="U24" s="18">
        <f t="shared" si="13"/>
        <v>2030000</v>
      </c>
      <c r="V24" s="18">
        <f t="shared" si="13"/>
        <v>1940000</v>
      </c>
      <c r="W24" s="18">
        <f t="shared" si="13"/>
        <v>2030000</v>
      </c>
      <c r="X24" s="18">
        <f t="shared" si="13"/>
        <v>1940000</v>
      </c>
      <c r="Y24" s="18">
        <f t="shared" si="13"/>
        <v>2030000</v>
      </c>
      <c r="Z24" s="18">
        <f t="shared" si="13"/>
        <v>1940000</v>
      </c>
      <c r="AA24" s="18">
        <f t="shared" si="13"/>
        <v>2030000</v>
      </c>
      <c r="AB24" s="18">
        <f t="shared" si="13"/>
        <v>1940000</v>
      </c>
      <c r="AC24" s="18">
        <f t="shared" si="13"/>
        <v>2030000</v>
      </c>
      <c r="AD24" s="18">
        <f t="shared" si="13"/>
        <v>1940000</v>
      </c>
      <c r="AE24" s="18">
        <f t="shared" si="13"/>
        <v>2030000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/>
      <c r="B1" s="31" t="s">
        <v>55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62</v>
      </c>
      <c r="J1" s="31" t="s">
        <v>63</v>
      </c>
      <c r="K1" s="31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31" t="s">
        <v>74</v>
      </c>
      <c r="V1" s="31" t="s">
        <v>75</v>
      </c>
      <c r="W1" s="31" t="s">
        <v>76</v>
      </c>
      <c r="X1" s="31" t="s">
        <v>77</v>
      </c>
      <c r="Y1" s="31" t="s">
        <v>78</v>
      </c>
      <c r="Z1" s="31" t="s">
        <v>79</v>
      </c>
      <c r="AA1" s="31" t="s">
        <v>80</v>
      </c>
      <c r="AB1" s="31" t="s">
        <v>81</v>
      </c>
      <c r="AC1" s="31" t="s">
        <v>82</v>
      </c>
      <c r="AD1" s="31" t="s">
        <v>83</v>
      </c>
      <c r="AE1" s="31" t="s">
        <v>84</v>
      </c>
      <c r="AF1" s="31"/>
      <c r="AG1" s="31"/>
    </row>
    <row r="2">
      <c r="A2" s="24" t="s">
        <v>306</v>
      </c>
    </row>
    <row r="3">
      <c r="A3" s="4" t="str">
        <f>'Small Store-FAR'!B2</f>
        <v>Machine</v>
      </c>
      <c r="B3" s="18">
        <v>0.0</v>
      </c>
      <c r="C3" s="18">
        <f t="shared" ref="C3:AE3" si="1">B21</f>
        <v>0</v>
      </c>
      <c r="D3" s="18">
        <f t="shared" si="1"/>
        <v>0</v>
      </c>
      <c r="E3" s="18">
        <f t="shared" si="1"/>
        <v>0</v>
      </c>
      <c r="F3" s="18">
        <f t="shared" si="1"/>
        <v>0</v>
      </c>
      <c r="G3" s="18">
        <f t="shared" si="1"/>
        <v>0</v>
      </c>
      <c r="H3" s="18">
        <f t="shared" si="1"/>
        <v>0</v>
      </c>
      <c r="I3" s="18">
        <f t="shared" si="1"/>
        <v>0</v>
      </c>
      <c r="J3" s="18">
        <f t="shared" si="1"/>
        <v>100000</v>
      </c>
      <c r="K3" s="18">
        <f t="shared" si="1"/>
        <v>100000</v>
      </c>
      <c r="L3" s="18">
        <f t="shared" si="1"/>
        <v>100000</v>
      </c>
      <c r="M3" s="18">
        <f t="shared" si="1"/>
        <v>100000</v>
      </c>
      <c r="N3" s="18">
        <f t="shared" si="1"/>
        <v>200000</v>
      </c>
      <c r="O3" s="18">
        <f t="shared" si="1"/>
        <v>200000</v>
      </c>
      <c r="P3" s="18">
        <f t="shared" si="1"/>
        <v>200000</v>
      </c>
      <c r="Q3" s="18">
        <f t="shared" si="1"/>
        <v>200000</v>
      </c>
      <c r="R3" s="18">
        <f t="shared" si="1"/>
        <v>300000</v>
      </c>
      <c r="S3" s="18">
        <f t="shared" si="1"/>
        <v>300000</v>
      </c>
      <c r="T3" s="18">
        <f t="shared" si="1"/>
        <v>300000</v>
      </c>
      <c r="U3" s="18">
        <f t="shared" si="1"/>
        <v>300000</v>
      </c>
      <c r="V3" s="18">
        <f t="shared" si="1"/>
        <v>400000</v>
      </c>
      <c r="W3" s="18">
        <f t="shared" si="1"/>
        <v>400000</v>
      </c>
      <c r="X3" s="18">
        <f t="shared" si="1"/>
        <v>300000</v>
      </c>
      <c r="Y3" s="18">
        <f t="shared" si="1"/>
        <v>300000</v>
      </c>
      <c r="Z3" s="18">
        <f t="shared" si="1"/>
        <v>400000</v>
      </c>
      <c r="AA3" s="18">
        <f t="shared" si="1"/>
        <v>400000</v>
      </c>
      <c r="AB3" s="18">
        <f t="shared" si="1"/>
        <v>300000</v>
      </c>
      <c r="AC3" s="18">
        <f t="shared" si="1"/>
        <v>300000</v>
      </c>
      <c r="AD3" s="18">
        <f t="shared" si="1"/>
        <v>400000</v>
      </c>
      <c r="AE3" s="18">
        <f t="shared" si="1"/>
        <v>400000</v>
      </c>
      <c r="AF3" s="18"/>
      <c r="AG3" s="18"/>
    </row>
    <row r="4">
      <c r="A4" s="4" t="str">
        <f>'Small Store-FAR'!B3</f>
        <v>AC</v>
      </c>
      <c r="B4" s="18">
        <v>0.0</v>
      </c>
      <c r="C4" s="18">
        <f t="shared" ref="C4:AE4" si="2">B22</f>
        <v>0</v>
      </c>
      <c r="D4" s="18">
        <f t="shared" si="2"/>
        <v>0</v>
      </c>
      <c r="E4" s="18">
        <f t="shared" si="2"/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120000</v>
      </c>
      <c r="K4" s="18">
        <f t="shared" si="2"/>
        <v>120000</v>
      </c>
      <c r="L4" s="18">
        <f t="shared" si="2"/>
        <v>120000</v>
      </c>
      <c r="M4" s="18">
        <f t="shared" si="2"/>
        <v>120000</v>
      </c>
      <c r="N4" s="18">
        <f t="shared" si="2"/>
        <v>240000</v>
      </c>
      <c r="O4" s="18">
        <f t="shared" si="2"/>
        <v>240000</v>
      </c>
      <c r="P4" s="18">
        <f t="shared" si="2"/>
        <v>240000</v>
      </c>
      <c r="Q4" s="18">
        <f t="shared" si="2"/>
        <v>240000</v>
      </c>
      <c r="R4" s="18">
        <f t="shared" si="2"/>
        <v>360000</v>
      </c>
      <c r="S4" s="18">
        <f t="shared" si="2"/>
        <v>360000</v>
      </c>
      <c r="T4" s="18">
        <f t="shared" si="2"/>
        <v>360000</v>
      </c>
      <c r="U4" s="18">
        <f t="shared" si="2"/>
        <v>360000</v>
      </c>
      <c r="V4" s="18">
        <f t="shared" si="2"/>
        <v>480000</v>
      </c>
      <c r="W4" s="18">
        <f t="shared" si="2"/>
        <v>480000</v>
      </c>
      <c r="X4" s="18">
        <f t="shared" si="2"/>
        <v>480000</v>
      </c>
      <c r="Y4" s="18">
        <f t="shared" si="2"/>
        <v>480000</v>
      </c>
      <c r="Z4" s="18">
        <f t="shared" si="2"/>
        <v>480000</v>
      </c>
      <c r="AA4" s="18">
        <f t="shared" si="2"/>
        <v>480000</v>
      </c>
      <c r="AB4" s="18">
        <f t="shared" si="2"/>
        <v>480000</v>
      </c>
      <c r="AC4" s="18">
        <f t="shared" si="2"/>
        <v>480000</v>
      </c>
      <c r="AD4" s="18">
        <f t="shared" si="2"/>
        <v>480000</v>
      </c>
      <c r="AE4" s="18">
        <f t="shared" si="2"/>
        <v>480000</v>
      </c>
      <c r="AF4" s="18"/>
      <c r="AG4" s="18"/>
    </row>
    <row r="5">
      <c r="A5" s="4" t="str">
        <f>'Small Store-FAR'!B4</f>
        <v>Computer</v>
      </c>
      <c r="B5" s="18">
        <v>0.0</v>
      </c>
      <c r="C5" s="18">
        <f t="shared" ref="C5:AE5" si="3">B23</f>
        <v>0</v>
      </c>
      <c r="D5" s="18">
        <f t="shared" si="3"/>
        <v>0</v>
      </c>
      <c r="E5" s="18">
        <f t="shared" si="3"/>
        <v>0</v>
      </c>
      <c r="F5" s="18">
        <f t="shared" si="3"/>
        <v>0</v>
      </c>
      <c r="G5" s="18">
        <f t="shared" si="3"/>
        <v>0</v>
      </c>
      <c r="H5" s="18">
        <f t="shared" si="3"/>
        <v>0</v>
      </c>
      <c r="I5" s="18">
        <f t="shared" si="3"/>
        <v>0</v>
      </c>
      <c r="J5" s="18">
        <f t="shared" si="3"/>
        <v>180000</v>
      </c>
      <c r="K5" s="18">
        <f t="shared" si="3"/>
        <v>180000</v>
      </c>
      <c r="L5" s="18">
        <f t="shared" si="3"/>
        <v>180000</v>
      </c>
      <c r="M5" s="18">
        <f t="shared" si="3"/>
        <v>180000</v>
      </c>
      <c r="N5" s="18">
        <f t="shared" si="3"/>
        <v>360000</v>
      </c>
      <c r="O5" s="18">
        <f t="shared" si="3"/>
        <v>360000</v>
      </c>
      <c r="P5" s="18">
        <f t="shared" si="3"/>
        <v>360000</v>
      </c>
      <c r="Q5" s="18">
        <f t="shared" si="3"/>
        <v>360000</v>
      </c>
      <c r="R5" s="18">
        <f t="shared" si="3"/>
        <v>540000</v>
      </c>
      <c r="S5" s="18">
        <f t="shared" si="3"/>
        <v>540000</v>
      </c>
      <c r="T5" s="18">
        <f t="shared" si="3"/>
        <v>540000</v>
      </c>
      <c r="U5" s="18">
        <f t="shared" si="3"/>
        <v>540000</v>
      </c>
      <c r="V5" s="18">
        <f t="shared" si="3"/>
        <v>720000</v>
      </c>
      <c r="W5" s="18">
        <f t="shared" si="3"/>
        <v>720000</v>
      </c>
      <c r="X5" s="18">
        <f t="shared" si="3"/>
        <v>720000</v>
      </c>
      <c r="Y5" s="18">
        <f t="shared" si="3"/>
        <v>540000</v>
      </c>
      <c r="Z5" s="18">
        <f t="shared" si="3"/>
        <v>720000</v>
      </c>
      <c r="AA5" s="18">
        <f t="shared" si="3"/>
        <v>720000</v>
      </c>
      <c r="AB5" s="18">
        <f t="shared" si="3"/>
        <v>720000</v>
      </c>
      <c r="AC5" s="18">
        <f t="shared" si="3"/>
        <v>540000</v>
      </c>
      <c r="AD5" s="18">
        <f t="shared" si="3"/>
        <v>720000</v>
      </c>
      <c r="AE5" s="18">
        <f t="shared" si="3"/>
        <v>720000</v>
      </c>
      <c r="AF5" s="18"/>
      <c r="AG5" s="18"/>
    </row>
    <row r="6">
      <c r="A6" s="4" t="s">
        <v>307</v>
      </c>
      <c r="B6" s="18">
        <f t="shared" ref="B6:AE6" si="4">sum(B3:B5)</f>
        <v>0</v>
      </c>
      <c r="C6" s="18">
        <f t="shared" si="4"/>
        <v>0</v>
      </c>
      <c r="D6" s="18">
        <f t="shared" si="4"/>
        <v>0</v>
      </c>
      <c r="E6" s="18">
        <f t="shared" si="4"/>
        <v>0</v>
      </c>
      <c r="F6" s="18">
        <f t="shared" si="4"/>
        <v>0</v>
      </c>
      <c r="G6" s="18">
        <f t="shared" si="4"/>
        <v>0</v>
      </c>
      <c r="H6" s="18">
        <f t="shared" si="4"/>
        <v>0</v>
      </c>
      <c r="I6" s="18">
        <f t="shared" si="4"/>
        <v>0</v>
      </c>
      <c r="J6" s="18">
        <f t="shared" si="4"/>
        <v>400000</v>
      </c>
      <c r="K6" s="18">
        <f t="shared" si="4"/>
        <v>400000</v>
      </c>
      <c r="L6" s="18">
        <f t="shared" si="4"/>
        <v>400000</v>
      </c>
      <c r="M6" s="18">
        <f t="shared" si="4"/>
        <v>400000</v>
      </c>
      <c r="N6" s="18">
        <f t="shared" si="4"/>
        <v>800000</v>
      </c>
      <c r="O6" s="18">
        <f t="shared" si="4"/>
        <v>800000</v>
      </c>
      <c r="P6" s="18">
        <f t="shared" si="4"/>
        <v>800000</v>
      </c>
      <c r="Q6" s="18">
        <f t="shared" si="4"/>
        <v>800000</v>
      </c>
      <c r="R6" s="18">
        <f t="shared" si="4"/>
        <v>1200000</v>
      </c>
      <c r="S6" s="18">
        <f t="shared" si="4"/>
        <v>1200000</v>
      </c>
      <c r="T6" s="18">
        <f t="shared" si="4"/>
        <v>1200000</v>
      </c>
      <c r="U6" s="18">
        <f t="shared" si="4"/>
        <v>1200000</v>
      </c>
      <c r="V6" s="18">
        <f t="shared" si="4"/>
        <v>1600000</v>
      </c>
      <c r="W6" s="18">
        <f t="shared" si="4"/>
        <v>1600000</v>
      </c>
      <c r="X6" s="18">
        <f t="shared" si="4"/>
        <v>1500000</v>
      </c>
      <c r="Y6" s="18">
        <f t="shared" si="4"/>
        <v>1320000</v>
      </c>
      <c r="Z6" s="18">
        <f t="shared" si="4"/>
        <v>1600000</v>
      </c>
      <c r="AA6" s="18">
        <f t="shared" si="4"/>
        <v>1600000</v>
      </c>
      <c r="AB6" s="18">
        <f t="shared" si="4"/>
        <v>1500000</v>
      </c>
      <c r="AC6" s="18">
        <f t="shared" si="4"/>
        <v>1320000</v>
      </c>
      <c r="AD6" s="18">
        <f t="shared" si="4"/>
        <v>1600000</v>
      </c>
      <c r="AE6" s="18">
        <f t="shared" si="4"/>
        <v>1600000</v>
      </c>
      <c r="AF6" s="18"/>
      <c r="AG6" s="18"/>
    </row>
    <row r="7">
      <c r="A7" s="4"/>
    </row>
    <row r="8">
      <c r="A8" s="6" t="s">
        <v>308</v>
      </c>
    </row>
    <row r="9">
      <c r="A9" s="4" t="str">
        <f t="shared" ref="A9:A12" si="5">A3</f>
        <v>Machine</v>
      </c>
      <c r="B9" s="29">
        <v>0.0</v>
      </c>
      <c r="C9" s="29">
        <v>0.0</v>
      </c>
      <c r="D9" s="29">
        <v>0.0</v>
      </c>
      <c r="E9" s="29">
        <v>0.0</v>
      </c>
      <c r="F9" s="29">
        <v>0.0</v>
      </c>
      <c r="G9" s="29">
        <v>0.0</v>
      </c>
      <c r="H9" s="29">
        <v>0.0</v>
      </c>
      <c r="I9" s="34">
        <f>'Large Store-FAR'!E2+'Large Store-FAR'!E3+'Large Store-FAR'!E4+'Large Store-FAR'!E5</f>
        <v>100000</v>
      </c>
      <c r="J9" s="29">
        <v>0.0</v>
      </c>
      <c r="K9" s="29">
        <v>0.0</v>
      </c>
      <c r="L9" s="29">
        <v>0.0</v>
      </c>
      <c r="M9" s="29">
        <f t="shared" ref="M9:M11" si="6">I9</f>
        <v>100000</v>
      </c>
      <c r="N9" s="29">
        <v>0.0</v>
      </c>
      <c r="O9" s="29">
        <v>0.0</v>
      </c>
      <c r="P9" s="29">
        <v>0.0</v>
      </c>
      <c r="Q9" s="29">
        <v>100000.0</v>
      </c>
      <c r="R9" s="29">
        <v>0.0</v>
      </c>
      <c r="S9" s="29">
        <v>0.0</v>
      </c>
      <c r="T9" s="29">
        <v>0.0</v>
      </c>
      <c r="U9" s="29">
        <v>100000.0</v>
      </c>
      <c r="V9" s="29">
        <v>0.0</v>
      </c>
      <c r="W9" s="29">
        <v>0.0</v>
      </c>
      <c r="X9" s="29">
        <v>0.0</v>
      </c>
      <c r="Y9" s="29">
        <v>100000.0</v>
      </c>
      <c r="Z9" s="29">
        <v>0.0</v>
      </c>
      <c r="AA9" s="29">
        <v>0.0</v>
      </c>
      <c r="AB9" s="29">
        <v>0.0</v>
      </c>
      <c r="AC9" s="29">
        <v>100000.0</v>
      </c>
      <c r="AD9" s="29">
        <v>0.0</v>
      </c>
      <c r="AE9" s="29">
        <v>0.0</v>
      </c>
    </row>
    <row r="10">
      <c r="A10" s="4" t="str">
        <f t="shared" si="5"/>
        <v>AC</v>
      </c>
      <c r="B10" s="29">
        <v>0.0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29">
        <f>'Large Store-FAR'!E6+'Large Store-FAR'!E7</f>
        <v>120000</v>
      </c>
      <c r="J10" s="29">
        <v>0.0</v>
      </c>
      <c r="K10" s="29">
        <v>0.0</v>
      </c>
      <c r="L10" s="29">
        <v>0.0</v>
      </c>
      <c r="M10" s="29">
        <f t="shared" si="6"/>
        <v>120000</v>
      </c>
      <c r="N10" s="29">
        <v>0.0</v>
      </c>
      <c r="O10" s="29">
        <v>0.0</v>
      </c>
      <c r="P10" s="29">
        <v>0.0</v>
      </c>
      <c r="Q10" s="29">
        <v>120000.0</v>
      </c>
      <c r="R10" s="29">
        <v>0.0</v>
      </c>
      <c r="S10" s="29">
        <v>0.0</v>
      </c>
      <c r="T10" s="29">
        <v>0.0</v>
      </c>
      <c r="U10" s="29">
        <v>120000.0</v>
      </c>
      <c r="V10" s="29">
        <v>0.0</v>
      </c>
      <c r="W10" s="29">
        <v>0.0</v>
      </c>
      <c r="X10" s="29">
        <v>0.0</v>
      </c>
      <c r="Y10" s="29">
        <v>120000.0</v>
      </c>
      <c r="Z10" s="29">
        <v>0.0</v>
      </c>
      <c r="AA10" s="29">
        <v>0.0</v>
      </c>
      <c r="AB10" s="29">
        <v>0.0</v>
      </c>
      <c r="AC10" s="29">
        <v>120000.0</v>
      </c>
      <c r="AD10" s="29">
        <v>0.0</v>
      </c>
      <c r="AE10" s="29">
        <v>0.0</v>
      </c>
    </row>
    <row r="11">
      <c r="A11" s="4" t="str">
        <f t="shared" si="5"/>
        <v>Computer</v>
      </c>
      <c r="B11" s="29">
        <v>0.0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29">
        <f>'Large Store-FAR'!E8+'Large Store-FAR'!E9</f>
        <v>180000</v>
      </c>
      <c r="J11" s="29">
        <v>0.0</v>
      </c>
      <c r="K11" s="29">
        <v>0.0</v>
      </c>
      <c r="L11" s="29">
        <v>0.0</v>
      </c>
      <c r="M11" s="29">
        <f t="shared" si="6"/>
        <v>180000</v>
      </c>
      <c r="N11" s="29">
        <v>0.0</v>
      </c>
      <c r="O11" s="29">
        <v>0.0</v>
      </c>
      <c r="P11" s="29">
        <v>0.0</v>
      </c>
      <c r="Q11" s="29">
        <v>180000.0</v>
      </c>
      <c r="R11" s="29">
        <v>0.0</v>
      </c>
      <c r="S11" s="29">
        <v>0.0</v>
      </c>
      <c r="T11" s="29">
        <v>0.0</v>
      </c>
      <c r="U11" s="29">
        <v>180000.0</v>
      </c>
      <c r="V11" s="29">
        <v>0.0</v>
      </c>
      <c r="W11" s="29">
        <v>0.0</v>
      </c>
      <c r="X11" s="29">
        <v>0.0</v>
      </c>
      <c r="Y11" s="29">
        <v>180000.0</v>
      </c>
      <c r="Z11" s="29">
        <v>0.0</v>
      </c>
      <c r="AA11" s="29">
        <v>0.0</v>
      </c>
      <c r="AB11" s="29">
        <v>0.0</v>
      </c>
      <c r="AC11" s="29">
        <v>180000.0</v>
      </c>
      <c r="AD11" s="29">
        <v>0.0</v>
      </c>
      <c r="AE11" s="29">
        <v>0.0</v>
      </c>
    </row>
    <row r="12">
      <c r="A12" s="4" t="str">
        <f t="shared" si="5"/>
        <v>Total</v>
      </c>
      <c r="B12" s="34">
        <f t="shared" ref="B12:AE12" si="7">sum(B9:B11)</f>
        <v>0</v>
      </c>
      <c r="C12" s="34">
        <f t="shared" si="7"/>
        <v>0</v>
      </c>
      <c r="D12" s="34">
        <f t="shared" si="7"/>
        <v>0</v>
      </c>
      <c r="E12" s="34">
        <f t="shared" si="7"/>
        <v>0</v>
      </c>
      <c r="F12" s="34">
        <f t="shared" si="7"/>
        <v>0</v>
      </c>
      <c r="G12" s="34">
        <f t="shared" si="7"/>
        <v>0</v>
      </c>
      <c r="H12" s="34">
        <f t="shared" si="7"/>
        <v>0</v>
      </c>
      <c r="I12" s="34">
        <f t="shared" si="7"/>
        <v>400000</v>
      </c>
      <c r="J12" s="34">
        <f t="shared" si="7"/>
        <v>0</v>
      </c>
      <c r="K12" s="34">
        <f t="shared" si="7"/>
        <v>0</v>
      </c>
      <c r="L12" s="34">
        <f t="shared" si="7"/>
        <v>0</v>
      </c>
      <c r="M12" s="34">
        <f t="shared" si="7"/>
        <v>400000</v>
      </c>
      <c r="N12" s="34">
        <f t="shared" si="7"/>
        <v>0</v>
      </c>
      <c r="O12" s="34">
        <f t="shared" si="7"/>
        <v>0</v>
      </c>
      <c r="P12" s="34">
        <f t="shared" si="7"/>
        <v>0</v>
      </c>
      <c r="Q12" s="34">
        <f t="shared" si="7"/>
        <v>400000</v>
      </c>
      <c r="R12" s="34">
        <f t="shared" si="7"/>
        <v>0</v>
      </c>
      <c r="S12" s="34">
        <f t="shared" si="7"/>
        <v>0</v>
      </c>
      <c r="T12" s="34">
        <f t="shared" si="7"/>
        <v>0</v>
      </c>
      <c r="U12" s="34">
        <f t="shared" si="7"/>
        <v>400000</v>
      </c>
      <c r="V12" s="34">
        <f t="shared" si="7"/>
        <v>0</v>
      </c>
      <c r="W12" s="34">
        <f t="shared" si="7"/>
        <v>0</v>
      </c>
      <c r="X12" s="34">
        <f t="shared" si="7"/>
        <v>0</v>
      </c>
      <c r="Y12" s="34">
        <f t="shared" si="7"/>
        <v>400000</v>
      </c>
      <c r="Z12" s="34">
        <f t="shared" si="7"/>
        <v>0</v>
      </c>
      <c r="AA12" s="34">
        <f t="shared" si="7"/>
        <v>0</v>
      </c>
      <c r="AB12" s="34">
        <f t="shared" si="7"/>
        <v>0</v>
      </c>
      <c r="AC12" s="34">
        <f t="shared" si="7"/>
        <v>400000</v>
      </c>
      <c r="AD12" s="34">
        <f t="shared" si="7"/>
        <v>0</v>
      </c>
      <c r="AE12" s="34">
        <f t="shared" si="7"/>
        <v>0</v>
      </c>
    </row>
    <row r="13">
      <c r="A13" s="4"/>
    </row>
    <row r="14">
      <c r="A14" s="24" t="s">
        <v>309</v>
      </c>
    </row>
    <row r="15">
      <c r="A15" s="4" t="str">
        <f t="shared" ref="A15:A18" si="8">A9</f>
        <v>Machine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v>0.0</v>
      </c>
      <c r="V15" s="18">
        <v>0.0</v>
      </c>
      <c r="W15" s="18">
        <f>'Large Store-FAR'!H2+'Large Store-FAR'!H3+'Large Store-FAR'!H4+'Large Store-FAR'!H5</f>
        <v>100000</v>
      </c>
      <c r="X15" s="18">
        <v>0.0</v>
      </c>
      <c r="Y15" s="18">
        <v>0.0</v>
      </c>
      <c r="Z15" s="18">
        <v>0.0</v>
      </c>
      <c r="AA15" s="18">
        <f>W15</f>
        <v>100000</v>
      </c>
      <c r="AB15" s="18">
        <v>0.0</v>
      </c>
      <c r="AC15" s="18">
        <v>0.0</v>
      </c>
      <c r="AD15" s="18">
        <v>0.0</v>
      </c>
      <c r="AE15" s="18">
        <f>AA15</f>
        <v>100000</v>
      </c>
    </row>
    <row r="16">
      <c r="A16" s="4" t="str">
        <f t="shared" si="8"/>
        <v>AC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f>'Large Store-FAR'!H6+'Large Store-FAR'!H7</f>
        <v>120000</v>
      </c>
      <c r="Z16" s="18">
        <v>0.0</v>
      </c>
      <c r="AA16" s="18">
        <v>0.0</v>
      </c>
      <c r="AB16" s="18">
        <v>0.0</v>
      </c>
      <c r="AC16" s="18">
        <f>Y16</f>
        <v>120000</v>
      </c>
      <c r="AD16" s="18">
        <v>0.0</v>
      </c>
      <c r="AE16" s="18">
        <v>0.0</v>
      </c>
    </row>
    <row r="17">
      <c r="A17" s="4" t="str">
        <f t="shared" si="8"/>
        <v>Computer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8">
        <v>0.0</v>
      </c>
      <c r="S17" s="18">
        <v>0.0</v>
      </c>
      <c r="T17" s="18">
        <v>0.0</v>
      </c>
      <c r="U17" s="18">
        <v>0.0</v>
      </c>
      <c r="V17" s="7">
        <v>0.0</v>
      </c>
      <c r="W17" s="18">
        <v>0.0</v>
      </c>
      <c r="X17" s="18">
        <f>'Large Store-FAR'!H8+'Large Store-FAR'!H9</f>
        <v>180000</v>
      </c>
      <c r="Y17" s="18">
        <v>0.0</v>
      </c>
      <c r="Z17" s="18">
        <v>0.0</v>
      </c>
      <c r="AA17" s="18">
        <v>0.0</v>
      </c>
      <c r="AB17" s="18">
        <f>X17</f>
        <v>180000</v>
      </c>
      <c r="AC17" s="18">
        <v>0.0</v>
      </c>
      <c r="AD17" s="18">
        <v>0.0</v>
      </c>
      <c r="AE17" s="18">
        <v>0.0</v>
      </c>
    </row>
    <row r="18">
      <c r="A18" s="4" t="str">
        <f t="shared" si="8"/>
        <v>Total</v>
      </c>
      <c r="B18" s="18">
        <f t="shared" ref="B18:AE18" si="9">sum(B15:B17)</f>
        <v>0</v>
      </c>
      <c r="C18" s="18">
        <f t="shared" si="9"/>
        <v>0</v>
      </c>
      <c r="D18" s="18">
        <f t="shared" si="9"/>
        <v>0</v>
      </c>
      <c r="E18" s="18">
        <f t="shared" si="9"/>
        <v>0</v>
      </c>
      <c r="F18" s="18">
        <f t="shared" si="9"/>
        <v>0</v>
      </c>
      <c r="G18" s="18">
        <f t="shared" si="9"/>
        <v>0</v>
      </c>
      <c r="H18" s="18">
        <f t="shared" si="9"/>
        <v>0</v>
      </c>
      <c r="I18" s="18">
        <f t="shared" si="9"/>
        <v>0</v>
      </c>
      <c r="J18" s="18">
        <f t="shared" si="9"/>
        <v>0</v>
      </c>
      <c r="K18" s="18">
        <f t="shared" si="9"/>
        <v>0</v>
      </c>
      <c r="L18" s="18">
        <f t="shared" si="9"/>
        <v>0</v>
      </c>
      <c r="M18" s="18">
        <f t="shared" si="9"/>
        <v>0</v>
      </c>
      <c r="N18" s="18">
        <f t="shared" si="9"/>
        <v>0</v>
      </c>
      <c r="O18" s="18">
        <f t="shared" si="9"/>
        <v>0</v>
      </c>
      <c r="P18" s="18">
        <f t="shared" si="9"/>
        <v>0</v>
      </c>
      <c r="Q18" s="18">
        <f t="shared" si="9"/>
        <v>0</v>
      </c>
      <c r="R18" s="18">
        <f t="shared" si="9"/>
        <v>0</v>
      </c>
      <c r="S18" s="18">
        <f t="shared" si="9"/>
        <v>0</v>
      </c>
      <c r="T18" s="18">
        <f t="shared" si="9"/>
        <v>0</v>
      </c>
      <c r="U18" s="18">
        <f t="shared" si="9"/>
        <v>0</v>
      </c>
      <c r="V18" s="18">
        <f t="shared" si="9"/>
        <v>0</v>
      </c>
      <c r="W18" s="18">
        <f t="shared" si="9"/>
        <v>100000</v>
      </c>
      <c r="X18" s="18">
        <f t="shared" si="9"/>
        <v>180000</v>
      </c>
      <c r="Y18" s="18">
        <f t="shared" si="9"/>
        <v>120000</v>
      </c>
      <c r="Z18" s="18">
        <f t="shared" si="9"/>
        <v>0</v>
      </c>
      <c r="AA18" s="18">
        <f t="shared" si="9"/>
        <v>100000</v>
      </c>
      <c r="AB18" s="18">
        <f t="shared" si="9"/>
        <v>180000</v>
      </c>
      <c r="AC18" s="18">
        <f t="shared" si="9"/>
        <v>120000</v>
      </c>
      <c r="AD18" s="18">
        <f t="shared" si="9"/>
        <v>0</v>
      </c>
      <c r="AE18" s="18">
        <f t="shared" si="9"/>
        <v>100000</v>
      </c>
    </row>
    <row r="19">
      <c r="A19" s="4"/>
    </row>
    <row r="20">
      <c r="A20" s="24" t="s">
        <v>310</v>
      </c>
    </row>
    <row r="21">
      <c r="A21" s="4" t="str">
        <f t="shared" ref="A21:A23" si="11">A9</f>
        <v>Machine</v>
      </c>
      <c r="B21" s="18">
        <f t="shared" ref="B21:AE21" si="10">B3+B9-B15</f>
        <v>0</v>
      </c>
      <c r="C21" s="18">
        <f t="shared" si="10"/>
        <v>0</v>
      </c>
      <c r="D21" s="18">
        <f t="shared" si="10"/>
        <v>0</v>
      </c>
      <c r="E21" s="18">
        <f t="shared" si="10"/>
        <v>0</v>
      </c>
      <c r="F21" s="18">
        <f t="shared" si="10"/>
        <v>0</v>
      </c>
      <c r="G21" s="18">
        <f t="shared" si="10"/>
        <v>0</v>
      </c>
      <c r="H21" s="18">
        <f t="shared" si="10"/>
        <v>0</v>
      </c>
      <c r="I21" s="18">
        <f t="shared" si="10"/>
        <v>100000</v>
      </c>
      <c r="J21" s="18">
        <f t="shared" si="10"/>
        <v>100000</v>
      </c>
      <c r="K21" s="18">
        <f t="shared" si="10"/>
        <v>100000</v>
      </c>
      <c r="L21" s="18">
        <f t="shared" si="10"/>
        <v>100000</v>
      </c>
      <c r="M21" s="18">
        <f t="shared" si="10"/>
        <v>200000</v>
      </c>
      <c r="N21" s="18">
        <f t="shared" si="10"/>
        <v>200000</v>
      </c>
      <c r="O21" s="18">
        <f t="shared" si="10"/>
        <v>200000</v>
      </c>
      <c r="P21" s="18">
        <f t="shared" si="10"/>
        <v>200000</v>
      </c>
      <c r="Q21" s="18">
        <f t="shared" si="10"/>
        <v>300000</v>
      </c>
      <c r="R21" s="18">
        <f t="shared" si="10"/>
        <v>300000</v>
      </c>
      <c r="S21" s="18">
        <f t="shared" si="10"/>
        <v>300000</v>
      </c>
      <c r="T21" s="18">
        <f t="shared" si="10"/>
        <v>300000</v>
      </c>
      <c r="U21" s="18">
        <f t="shared" si="10"/>
        <v>400000</v>
      </c>
      <c r="V21" s="18">
        <f t="shared" si="10"/>
        <v>400000</v>
      </c>
      <c r="W21" s="18">
        <f t="shared" si="10"/>
        <v>300000</v>
      </c>
      <c r="X21" s="18">
        <f t="shared" si="10"/>
        <v>300000</v>
      </c>
      <c r="Y21" s="18">
        <f t="shared" si="10"/>
        <v>400000</v>
      </c>
      <c r="Z21" s="18">
        <f t="shared" si="10"/>
        <v>400000</v>
      </c>
      <c r="AA21" s="18">
        <f t="shared" si="10"/>
        <v>300000</v>
      </c>
      <c r="AB21" s="18">
        <f t="shared" si="10"/>
        <v>300000</v>
      </c>
      <c r="AC21" s="18">
        <f t="shared" si="10"/>
        <v>400000</v>
      </c>
      <c r="AD21" s="18">
        <f t="shared" si="10"/>
        <v>400000</v>
      </c>
      <c r="AE21" s="18">
        <f t="shared" si="10"/>
        <v>300000</v>
      </c>
    </row>
    <row r="22">
      <c r="A22" s="4" t="str">
        <f t="shared" si="11"/>
        <v>AC</v>
      </c>
      <c r="B22" s="18">
        <f t="shared" ref="B22:AE22" si="12">B4+B10-B16</f>
        <v>0</v>
      </c>
      <c r="C22" s="18">
        <f t="shared" si="12"/>
        <v>0</v>
      </c>
      <c r="D22" s="18">
        <f t="shared" si="12"/>
        <v>0</v>
      </c>
      <c r="E22" s="18">
        <f t="shared" si="12"/>
        <v>0</v>
      </c>
      <c r="F22" s="18">
        <f t="shared" si="12"/>
        <v>0</v>
      </c>
      <c r="G22" s="18">
        <f t="shared" si="12"/>
        <v>0</v>
      </c>
      <c r="H22" s="18">
        <f t="shared" si="12"/>
        <v>0</v>
      </c>
      <c r="I22" s="18">
        <f t="shared" si="12"/>
        <v>120000</v>
      </c>
      <c r="J22" s="18">
        <f t="shared" si="12"/>
        <v>120000</v>
      </c>
      <c r="K22" s="18">
        <f t="shared" si="12"/>
        <v>120000</v>
      </c>
      <c r="L22" s="18">
        <f t="shared" si="12"/>
        <v>120000</v>
      </c>
      <c r="M22" s="18">
        <f t="shared" si="12"/>
        <v>240000</v>
      </c>
      <c r="N22" s="18">
        <f t="shared" si="12"/>
        <v>240000</v>
      </c>
      <c r="O22" s="18">
        <f t="shared" si="12"/>
        <v>240000</v>
      </c>
      <c r="P22" s="18">
        <f t="shared" si="12"/>
        <v>240000</v>
      </c>
      <c r="Q22" s="18">
        <f t="shared" si="12"/>
        <v>360000</v>
      </c>
      <c r="R22" s="18">
        <f t="shared" si="12"/>
        <v>360000</v>
      </c>
      <c r="S22" s="18">
        <f t="shared" si="12"/>
        <v>360000</v>
      </c>
      <c r="T22" s="18">
        <f t="shared" si="12"/>
        <v>360000</v>
      </c>
      <c r="U22" s="18">
        <f t="shared" si="12"/>
        <v>480000</v>
      </c>
      <c r="V22" s="18">
        <f t="shared" si="12"/>
        <v>480000</v>
      </c>
      <c r="W22" s="18">
        <f t="shared" si="12"/>
        <v>480000</v>
      </c>
      <c r="X22" s="18">
        <f t="shared" si="12"/>
        <v>480000</v>
      </c>
      <c r="Y22" s="18">
        <f t="shared" si="12"/>
        <v>480000</v>
      </c>
      <c r="Z22" s="18">
        <f t="shared" si="12"/>
        <v>480000</v>
      </c>
      <c r="AA22" s="18">
        <f t="shared" si="12"/>
        <v>480000</v>
      </c>
      <c r="AB22" s="18">
        <f t="shared" si="12"/>
        <v>480000</v>
      </c>
      <c r="AC22" s="18">
        <f t="shared" si="12"/>
        <v>480000</v>
      </c>
      <c r="AD22" s="18">
        <f t="shared" si="12"/>
        <v>480000</v>
      </c>
      <c r="AE22" s="18">
        <f t="shared" si="12"/>
        <v>480000</v>
      </c>
    </row>
    <row r="23">
      <c r="A23" s="4" t="str">
        <f t="shared" si="11"/>
        <v>Computer</v>
      </c>
      <c r="B23" s="18">
        <f t="shared" ref="B23:AE23" si="13">B5+B11-B17</f>
        <v>0</v>
      </c>
      <c r="C23" s="18">
        <f t="shared" si="13"/>
        <v>0</v>
      </c>
      <c r="D23" s="18">
        <f t="shared" si="13"/>
        <v>0</v>
      </c>
      <c r="E23" s="18">
        <f t="shared" si="13"/>
        <v>0</v>
      </c>
      <c r="F23" s="18">
        <f t="shared" si="13"/>
        <v>0</v>
      </c>
      <c r="G23" s="18">
        <f t="shared" si="13"/>
        <v>0</v>
      </c>
      <c r="H23" s="18">
        <f t="shared" si="13"/>
        <v>0</v>
      </c>
      <c r="I23" s="18">
        <f t="shared" si="13"/>
        <v>180000</v>
      </c>
      <c r="J23" s="18">
        <f t="shared" si="13"/>
        <v>180000</v>
      </c>
      <c r="K23" s="18">
        <f t="shared" si="13"/>
        <v>180000</v>
      </c>
      <c r="L23" s="18">
        <f t="shared" si="13"/>
        <v>180000</v>
      </c>
      <c r="M23" s="18">
        <f t="shared" si="13"/>
        <v>360000</v>
      </c>
      <c r="N23" s="18">
        <f t="shared" si="13"/>
        <v>360000</v>
      </c>
      <c r="O23" s="18">
        <f t="shared" si="13"/>
        <v>360000</v>
      </c>
      <c r="P23" s="18">
        <f t="shared" si="13"/>
        <v>360000</v>
      </c>
      <c r="Q23" s="18">
        <f t="shared" si="13"/>
        <v>540000</v>
      </c>
      <c r="R23" s="18">
        <f t="shared" si="13"/>
        <v>540000</v>
      </c>
      <c r="S23" s="18">
        <f t="shared" si="13"/>
        <v>540000</v>
      </c>
      <c r="T23" s="18">
        <f t="shared" si="13"/>
        <v>540000</v>
      </c>
      <c r="U23" s="18">
        <f t="shared" si="13"/>
        <v>720000</v>
      </c>
      <c r="V23" s="18">
        <f t="shared" si="13"/>
        <v>720000</v>
      </c>
      <c r="W23" s="18">
        <f t="shared" si="13"/>
        <v>720000</v>
      </c>
      <c r="X23" s="18">
        <f t="shared" si="13"/>
        <v>540000</v>
      </c>
      <c r="Y23" s="18">
        <f t="shared" si="13"/>
        <v>720000</v>
      </c>
      <c r="Z23" s="18">
        <f t="shared" si="13"/>
        <v>720000</v>
      </c>
      <c r="AA23" s="18">
        <f t="shared" si="13"/>
        <v>720000</v>
      </c>
      <c r="AB23" s="18">
        <f t="shared" si="13"/>
        <v>540000</v>
      </c>
      <c r="AC23" s="18">
        <f t="shared" si="13"/>
        <v>720000</v>
      </c>
      <c r="AD23" s="18">
        <f t="shared" si="13"/>
        <v>720000</v>
      </c>
      <c r="AE23" s="18">
        <f t="shared" si="13"/>
        <v>720000</v>
      </c>
    </row>
    <row r="24">
      <c r="A24" s="4" t="s">
        <v>307</v>
      </c>
      <c r="B24" s="18">
        <f t="shared" ref="B24:AE24" si="14">sum(B21:B23)</f>
        <v>0</v>
      </c>
      <c r="C24" s="18">
        <f t="shared" si="14"/>
        <v>0</v>
      </c>
      <c r="D24" s="18">
        <f t="shared" si="14"/>
        <v>0</v>
      </c>
      <c r="E24" s="18">
        <f t="shared" si="14"/>
        <v>0</v>
      </c>
      <c r="F24" s="18">
        <f t="shared" si="14"/>
        <v>0</v>
      </c>
      <c r="G24" s="18">
        <f t="shared" si="14"/>
        <v>0</v>
      </c>
      <c r="H24" s="18">
        <f t="shared" si="14"/>
        <v>0</v>
      </c>
      <c r="I24" s="18">
        <f t="shared" si="14"/>
        <v>400000</v>
      </c>
      <c r="J24" s="18">
        <f t="shared" si="14"/>
        <v>400000</v>
      </c>
      <c r="K24" s="18">
        <f t="shared" si="14"/>
        <v>400000</v>
      </c>
      <c r="L24" s="18">
        <f t="shared" si="14"/>
        <v>400000</v>
      </c>
      <c r="M24" s="18">
        <f t="shared" si="14"/>
        <v>800000</v>
      </c>
      <c r="N24" s="18">
        <f t="shared" si="14"/>
        <v>800000</v>
      </c>
      <c r="O24" s="18">
        <f t="shared" si="14"/>
        <v>800000</v>
      </c>
      <c r="P24" s="18">
        <f t="shared" si="14"/>
        <v>800000</v>
      </c>
      <c r="Q24" s="18">
        <f t="shared" si="14"/>
        <v>1200000</v>
      </c>
      <c r="R24" s="18">
        <f t="shared" si="14"/>
        <v>1200000</v>
      </c>
      <c r="S24" s="18">
        <f t="shared" si="14"/>
        <v>1200000</v>
      </c>
      <c r="T24" s="18">
        <f t="shared" si="14"/>
        <v>1200000</v>
      </c>
      <c r="U24" s="18">
        <f t="shared" si="14"/>
        <v>1600000</v>
      </c>
      <c r="V24" s="18">
        <f t="shared" si="14"/>
        <v>1600000</v>
      </c>
      <c r="W24" s="18">
        <f t="shared" si="14"/>
        <v>1500000</v>
      </c>
      <c r="X24" s="18">
        <f t="shared" si="14"/>
        <v>1320000</v>
      </c>
      <c r="Y24" s="18">
        <f t="shared" si="14"/>
        <v>1600000</v>
      </c>
      <c r="Z24" s="18">
        <f t="shared" si="14"/>
        <v>1600000</v>
      </c>
      <c r="AA24" s="18">
        <f t="shared" si="14"/>
        <v>1500000</v>
      </c>
      <c r="AB24" s="18">
        <f t="shared" si="14"/>
        <v>1320000</v>
      </c>
      <c r="AC24" s="18">
        <f t="shared" si="14"/>
        <v>1600000</v>
      </c>
      <c r="AD24" s="18">
        <f t="shared" si="14"/>
        <v>1600000</v>
      </c>
      <c r="AE24" s="18">
        <f t="shared" si="14"/>
        <v>1500000</v>
      </c>
    </row>
  </sheetData>
  <drawing r:id="rId1"/>
</worksheet>
</file>