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202300"/>
  <mc:AlternateContent xmlns:mc="http://schemas.openxmlformats.org/markup-compatibility/2006">
    <mc:Choice Requires="x15">
      <x15ac:absPath xmlns:x15ac="http://schemas.microsoft.com/office/spreadsheetml/2010/11/ac" url="/Users/bharat/Desktop/Learning Experiance /Second Task /"/>
    </mc:Choice>
  </mc:AlternateContent>
  <xr:revisionPtr revIDLastSave="0" documentId="13_ncr:1_{EEC80AA3-3D39-E444-9AA3-7BA7437FACB0}" xr6:coauthVersionLast="47" xr6:coauthVersionMax="47" xr10:uidLastSave="{00000000-0000-0000-0000-000000000000}"/>
  <bookViews>
    <workbookView xWindow="0" yWindow="500" windowWidth="28800" windowHeight="16640" activeTab="1" xr2:uid="{993B4521-6B2E-8F4A-B382-40223563E62E}"/>
  </bookViews>
  <sheets>
    <sheet name="Consolidate data" sheetId="4" r:id="rId1"/>
    <sheet name="Task 2" sheetId="14" r:id="rId2"/>
    <sheet name="Summary" sheetId="10" r:id="rId3"/>
    <sheet name="dogs -Average Sales" sheetId="6" r:id="rId4"/>
    <sheet name="cats-Average Sales" sheetId="5" r:id="rId5"/>
  </sheets>
  <definedNames>
    <definedName name="ExternalData_3" localSheetId="0" hidden="1">'Consolidate data'!$B$1:$R$317</definedName>
    <definedName name="Slicer_AvgPupPrice">#N/A</definedName>
    <definedName name="Slicer_Group1">#N/A</definedName>
    <definedName name="Slicer_LapCat">#N/A</definedName>
    <definedName name="Slicer_MaleWtKg">#N/A</definedName>
  </definedNames>
  <calcPr calcId="191029"/>
  <pivotCaches>
    <pivotCache cacheId="2" r:id="rId6"/>
    <pivotCache cacheId="3" r:id="rId7"/>
    <pivotCache cacheId="4" r:id="rId8"/>
    <pivotCache cacheId="5"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2" i="5"/>
  <c r="P11" i="10" a="1"/>
  <c r="P11" i="10" s="1"/>
  <c r="I25" i="10"/>
  <c r="I26" i="10"/>
  <c r="I27" i="10"/>
  <c r="I28" i="10"/>
  <c r="I29" i="10"/>
  <c r="I30" i="10"/>
  <c r="I31" i="10"/>
  <c r="H31" i="10" s="1" a="1"/>
  <c r="H31" i="10" s="1"/>
  <c r="I32" i="10"/>
  <c r="I33" i="10"/>
  <c r="I34" i="10"/>
  <c r="H34" i="10" s="1" a="1"/>
  <c r="H34" i="10" s="1"/>
  <c r="O40" i="14" a="1"/>
  <c r="O40" i="14" s="1"/>
  <c r="M40" i="14" a="1"/>
  <c r="M40" i="14" s="1"/>
  <c r="G29" i="14" a="1"/>
  <c r="G29" i="14" s="1"/>
  <c r="G33" i="14" a="1"/>
  <c r="G33" i="14" s="1"/>
  <c r="V107" i="4"/>
  <c r="V134" i="4"/>
  <c r="V170" i="4"/>
  <c r="V205" i="4"/>
  <c r="V289" i="4"/>
  <c r="V240" i="4"/>
  <c r="V95" i="4"/>
  <c r="V236" i="4"/>
  <c r="V284" i="4"/>
  <c r="V4" i="4"/>
  <c r="V147" i="4"/>
  <c r="V207" i="4"/>
  <c r="V43" i="4"/>
  <c r="V237" i="4"/>
  <c r="V83" i="4"/>
  <c r="V31" i="4"/>
  <c r="V161" i="4"/>
  <c r="V213" i="4"/>
  <c r="V227" i="4"/>
  <c r="V48" i="4"/>
  <c r="V55" i="4"/>
  <c r="V70" i="4"/>
  <c r="V75" i="4"/>
  <c r="V163" i="4"/>
  <c r="V184" i="4"/>
  <c r="V203" i="4"/>
  <c r="V206" i="4"/>
  <c r="V233" i="4"/>
  <c r="V282" i="4"/>
  <c r="V304" i="4"/>
  <c r="V212" i="4"/>
  <c r="V249" i="4"/>
  <c r="V114" i="4"/>
  <c r="V247" i="4"/>
  <c r="V291" i="4"/>
  <c r="V41" i="4"/>
  <c r="V85" i="4"/>
  <c r="V100" i="4"/>
  <c r="V136" i="4"/>
  <c r="V143" i="4"/>
  <c r="V157" i="4"/>
  <c r="V180" i="4"/>
  <c r="V181" i="4"/>
  <c r="V202" i="4"/>
  <c r="V245" i="4"/>
  <c r="V316" i="4"/>
  <c r="V121" i="4"/>
  <c r="V137" i="4"/>
  <c r="V226" i="4"/>
  <c r="V263" i="4"/>
  <c r="V311" i="4"/>
  <c r="V9" i="4"/>
  <c r="V30" i="4"/>
  <c r="V35" i="4"/>
  <c r="V49" i="4"/>
  <c r="V62" i="4"/>
  <c r="V63" i="4"/>
  <c r="V76" i="4"/>
  <c r="V178" i="4"/>
  <c r="V192" i="4"/>
  <c r="V215" i="4"/>
  <c r="V251" i="4"/>
  <c r="V254" i="4"/>
  <c r="V262" i="4"/>
  <c r="V29" i="4"/>
  <c r="V32" i="4"/>
  <c r="V52" i="4"/>
  <c r="V306" i="4"/>
  <c r="V24" i="4"/>
  <c r="V141" i="4"/>
  <c r="V175" i="4"/>
  <c r="V235" i="4"/>
  <c r="V283" i="4"/>
  <c r="V195" i="4"/>
  <c r="V298" i="4"/>
  <c r="V108" i="4"/>
  <c r="V128" i="4"/>
  <c r="V246" i="4"/>
  <c r="V26" i="4"/>
  <c r="V53" i="4"/>
  <c r="V58" i="4"/>
  <c r="V93" i="4"/>
  <c r="V112" i="4"/>
  <c r="V116" i="4"/>
  <c r="V131" i="4"/>
  <c r="V154" i="4"/>
  <c r="V171" i="4"/>
  <c r="V239" i="4"/>
  <c r="V255" i="4"/>
  <c r="V261" i="4"/>
  <c r="V305" i="4"/>
  <c r="V71" i="4"/>
  <c r="V223" i="4"/>
  <c r="V115" i="4"/>
  <c r="V151" i="4"/>
  <c r="V287" i="4"/>
  <c r="V308" i="4"/>
  <c r="V3" i="4"/>
  <c r="V8" i="4"/>
  <c r="V44" i="4"/>
  <c r="V68" i="4"/>
  <c r="V88" i="4"/>
  <c r="V89" i="4"/>
  <c r="V145" i="4"/>
  <c r="V156" i="4"/>
  <c r="V176" i="4"/>
  <c r="V266" i="4"/>
  <c r="V303" i="4"/>
  <c r="V307" i="4"/>
  <c r="V310" i="4"/>
  <c r="V155" i="4"/>
  <c r="V269" i="4"/>
  <c r="V15" i="4"/>
  <c r="V16" i="4"/>
  <c r="V37" i="4"/>
  <c r="V56" i="4"/>
  <c r="V57" i="4"/>
  <c r="V61" i="4"/>
  <c r="V72" i="4"/>
  <c r="V82" i="4"/>
  <c r="V84" i="4"/>
  <c r="V87" i="4"/>
  <c r="V106" i="4"/>
  <c r="V119" i="4"/>
  <c r="V127" i="4"/>
  <c r="V142" i="4"/>
  <c r="V144" i="4"/>
  <c r="V158" i="4"/>
  <c r="V160" i="4"/>
  <c r="V162" i="4"/>
  <c r="V172" i="4"/>
  <c r="V200" i="4"/>
  <c r="V208" i="4"/>
  <c r="V231" i="4"/>
  <c r="V252" i="4"/>
  <c r="V257" i="4"/>
  <c r="V258" i="4"/>
  <c r="V264" i="4"/>
  <c r="V265" i="4"/>
  <c r="V274" i="4"/>
  <c r="V278" i="4"/>
  <c r="V290" i="4"/>
  <c r="V309" i="4"/>
  <c r="V312" i="4"/>
  <c r="V314" i="4"/>
  <c r="V38" i="4"/>
  <c r="V66" i="4"/>
  <c r="V132" i="4"/>
  <c r="V164" i="4"/>
  <c r="V275" i="4"/>
  <c r="V10" i="4"/>
  <c r="V18" i="4"/>
  <c r="V79" i="4"/>
  <c r="V99" i="4"/>
  <c r="V140" i="4"/>
  <c r="V146" i="4"/>
  <c r="V189" i="4"/>
  <c r="V253" i="4"/>
  <c r="V196" i="4"/>
  <c r="V273" i="4"/>
  <c r="V285" i="4"/>
  <c r="V317" i="4"/>
  <c r="V54" i="4"/>
  <c r="V60" i="4"/>
  <c r="V120" i="4"/>
  <c r="V6" i="4"/>
  <c r="V12" i="4"/>
  <c r="V19" i="4"/>
  <c r="V23" i="4"/>
  <c r="V34" i="4"/>
  <c r="V45" i="4"/>
  <c r="V51" i="4"/>
  <c r="V80" i="4"/>
  <c r="V86" i="4"/>
  <c r="V90" i="4"/>
  <c r="V96" i="4"/>
  <c r="V123" i="4"/>
  <c r="V129" i="4"/>
  <c r="V135" i="4"/>
  <c r="V138" i="4"/>
  <c r="V139" i="4"/>
  <c r="V159" i="4"/>
  <c r="V179" i="4"/>
  <c r="V182" i="4"/>
  <c r="V188" i="4"/>
  <c r="V191" i="4"/>
  <c r="V222" i="4"/>
  <c r="V234" i="4"/>
  <c r="V244" i="4"/>
  <c r="V250" i="4"/>
  <c r="V270" i="4"/>
  <c r="V279" i="4"/>
  <c r="V281" i="4"/>
  <c r="V288" i="4"/>
  <c r="V296" i="4"/>
  <c r="V313" i="4"/>
  <c r="V315" i="4"/>
  <c r="V28" i="4"/>
  <c r="V33" i="4"/>
  <c r="V148" i="4"/>
  <c r="V7" i="4"/>
  <c r="V21" i="4"/>
  <c r="V22" i="4"/>
  <c r="V74" i="4"/>
  <c r="V98" i="4"/>
  <c r="V130" i="4"/>
  <c r="V185" i="4"/>
  <c r="V209" i="4"/>
  <c r="V221" i="4"/>
  <c r="V228" i="4"/>
  <c r="V46" i="4"/>
  <c r="V173" i="4"/>
  <c r="V219" i="4"/>
  <c r="V91" i="4"/>
  <c r="V118" i="4"/>
  <c r="V133" i="4"/>
  <c r="V153" i="4"/>
  <c r="V165" i="4"/>
  <c r="V194" i="4"/>
  <c r="V211" i="4"/>
  <c r="V220" i="4"/>
  <c r="V225" i="4"/>
  <c r="V260" i="4"/>
  <c r="V297" i="4"/>
  <c r="V299" i="4"/>
  <c r="V117" i="4"/>
  <c r="V232" i="4"/>
  <c r="V13" i="4"/>
  <c r="V27" i="4"/>
  <c r="V42" i="4"/>
  <c r="V73" i="4"/>
  <c r="V167" i="4"/>
  <c r="V174" i="4"/>
  <c r="V186" i="4"/>
  <c r="V193" i="4"/>
  <c r="V199" i="4"/>
  <c r="V230" i="4"/>
  <c r="V238" i="4"/>
  <c r="V243" i="4"/>
  <c r="V40" i="4"/>
  <c r="V92" i="4"/>
  <c r="V126" i="4"/>
  <c r="V149" i="4"/>
  <c r="V169" i="4"/>
  <c r="V5" i="4"/>
  <c r="V102" i="4"/>
  <c r="V105" i="4"/>
  <c r="V122" i="4"/>
  <c r="V197" i="4"/>
  <c r="V2" i="4"/>
  <c r="V11" i="4"/>
  <c r="V14" i="4"/>
  <c r="V17" i="4"/>
  <c r="V20" i="4"/>
  <c r="V25" i="4"/>
  <c r="V36" i="4"/>
  <c r="V39" i="4"/>
  <c r="V47" i="4"/>
  <c r="V50" i="4"/>
  <c r="V59" i="4"/>
  <c r="V64" i="4"/>
  <c r="V65" i="4"/>
  <c r="V67" i="4"/>
  <c r="V69" i="4"/>
  <c r="V77" i="4"/>
  <c r="V78" i="4"/>
  <c r="V81" i="4"/>
  <c r="V94" i="4"/>
  <c r="V97" i="4"/>
  <c r="V101" i="4"/>
  <c r="V103" i="4"/>
  <c r="V104" i="4"/>
  <c r="V109" i="4"/>
  <c r="V110" i="4"/>
  <c r="V111" i="4"/>
  <c r="V113" i="4"/>
  <c r="V124" i="4"/>
  <c r="V125" i="4"/>
  <c r="V150" i="4"/>
  <c r="V152" i="4"/>
  <c r="V166" i="4"/>
  <c r="V168" i="4"/>
  <c r="V177" i="4"/>
  <c r="V183" i="4"/>
  <c r="V187" i="4"/>
  <c r="V190" i="4"/>
  <c r="V201" i="4"/>
  <c r="V204" i="4"/>
  <c r="V210" i="4"/>
  <c r="V214" i="4"/>
  <c r="V216" i="4"/>
  <c r="V217" i="4"/>
  <c r="V218" i="4"/>
  <c r="V224" i="4"/>
  <c r="V229" i="4"/>
  <c r="V241" i="4"/>
  <c r="V242" i="4"/>
  <c r="V248" i="4"/>
  <c r="V256" i="4"/>
  <c r="V259" i="4"/>
  <c r="V267" i="4"/>
  <c r="V268" i="4"/>
  <c r="V271" i="4"/>
  <c r="V272" i="4"/>
  <c r="V276" i="4"/>
  <c r="V277" i="4"/>
  <c r="V280" i="4"/>
  <c r="V286" i="4"/>
  <c r="V292" i="4"/>
  <c r="V293" i="4"/>
  <c r="V294" i="4"/>
  <c r="V295" i="4"/>
  <c r="V300" i="4"/>
  <c r="V301" i="4"/>
  <c r="V302" i="4"/>
  <c r="V198" i="4"/>
  <c r="U11" i="4"/>
  <c r="U2" i="4"/>
  <c r="U14" i="4"/>
  <c r="U17" i="4"/>
  <c r="U20" i="4"/>
  <c r="U25" i="4"/>
  <c r="U36" i="4"/>
  <c r="U39" i="4"/>
  <c r="U280" i="4"/>
  <c r="U286" i="4"/>
  <c r="U292" i="4"/>
  <c r="U293" i="4"/>
  <c r="U294" i="4"/>
  <c r="U295" i="4"/>
  <c r="U300" i="4"/>
  <c r="U301" i="4"/>
  <c r="U302" i="4"/>
  <c r="U198" i="4"/>
  <c r="U47" i="4"/>
  <c r="U50" i="4"/>
  <c r="U59" i="4"/>
  <c r="U64" i="4"/>
  <c r="U65" i="4"/>
  <c r="U67" i="4"/>
  <c r="U69" i="4"/>
  <c r="U77" i="4"/>
  <c r="U78" i="4"/>
  <c r="U81" i="4"/>
  <c r="U94" i="4"/>
  <c r="U97" i="4"/>
  <c r="U101" i="4"/>
  <c r="U103" i="4"/>
  <c r="U104" i="4"/>
  <c r="U109" i="4"/>
  <c r="U110" i="4"/>
  <c r="U111" i="4"/>
  <c r="U113" i="4"/>
  <c r="U124" i="4"/>
  <c r="U125" i="4"/>
  <c r="U150" i="4"/>
  <c r="U152" i="4"/>
  <c r="U166" i="4"/>
  <c r="U168" i="4"/>
  <c r="U177" i="4"/>
  <c r="U183" i="4"/>
  <c r="U187" i="4"/>
  <c r="U190" i="4"/>
  <c r="U201" i="4"/>
  <c r="U204" i="4"/>
  <c r="U210" i="4"/>
  <c r="U214" i="4"/>
  <c r="U216" i="4"/>
  <c r="U217" i="4"/>
  <c r="U218" i="4"/>
  <c r="U224" i="4"/>
  <c r="U229" i="4"/>
  <c r="U241" i="4"/>
  <c r="U242" i="4"/>
  <c r="U248" i="4"/>
  <c r="U256" i="4"/>
  <c r="U259" i="4"/>
  <c r="U267" i="4"/>
  <c r="U268" i="4"/>
  <c r="U271" i="4"/>
  <c r="U272" i="4"/>
  <c r="U276" i="4"/>
  <c r="U277" i="4"/>
  <c r="M34" i="10"/>
  <c r="I17" i="10"/>
  <c r="M17" i="10"/>
  <c r="L17" i="10" s="1"/>
  <c r="P30" i="10"/>
  <c r="P26" i="10"/>
  <c r="P21" i="10" a="1"/>
  <c r="P21" i="10" s="1"/>
  <c r="P16" i="10" a="1"/>
  <c r="P16" i="10" s="1"/>
  <c r="P6" i="10" a="1"/>
  <c r="P6" i="10" s="1"/>
  <c r="M25" i="10"/>
  <c r="M26" i="10"/>
  <c r="M27" i="10"/>
  <c r="M28" i="10"/>
  <c r="M29" i="10"/>
  <c r="M30" i="10"/>
  <c r="M31" i="10"/>
  <c r="M32" i="10"/>
  <c r="M33" i="10"/>
  <c r="M24" i="10"/>
  <c r="L24" i="10" s="1" a="1"/>
  <c r="L24" i="10" s="1"/>
  <c r="I24" i="10"/>
  <c r="H24" i="10" s="1" a="1"/>
  <c r="H24" i="10" s="1"/>
  <c r="M8" i="10"/>
  <c r="L8" i="10" s="1"/>
  <c r="M9" i="10"/>
  <c r="L9" i="10" s="1"/>
  <c r="M10" i="10"/>
  <c r="L10" i="10" s="1"/>
  <c r="M11" i="10"/>
  <c r="L11" i="10" s="1"/>
  <c r="M12" i="10"/>
  <c r="L12" i="10" s="1"/>
  <c r="M13" i="10"/>
  <c r="L13" i="10" s="1"/>
  <c r="M14" i="10"/>
  <c r="L14" i="10" s="1"/>
  <c r="M15" i="10"/>
  <c r="L15" i="10" s="1"/>
  <c r="M16" i="10"/>
  <c r="L16" i="10" s="1"/>
  <c r="M7" i="10"/>
  <c r="L7" i="10" s="1"/>
  <c r="I7" i="10"/>
  <c r="H7" i="10" s="1" a="1"/>
  <c r="H7" i="10" s="1"/>
  <c r="I8" i="10"/>
  <c r="I9" i="10"/>
  <c r="I10" i="10"/>
  <c r="I11" i="10"/>
  <c r="I12" i="10"/>
  <c r="I13" i="10"/>
  <c r="I14" i="10"/>
  <c r="I15" i="10"/>
  <c r="I16" i="10"/>
  <c r="S3" i="4"/>
  <c r="S4" i="4"/>
  <c r="S5" i="4"/>
  <c r="S6" i="4"/>
  <c r="S7" i="4"/>
  <c r="S8" i="4"/>
  <c r="S9" i="4"/>
  <c r="S10" i="4"/>
  <c r="S12" i="4"/>
  <c r="S13" i="4"/>
  <c r="S15" i="4"/>
  <c r="S16" i="4"/>
  <c r="S18" i="4"/>
  <c r="S19" i="4"/>
  <c r="S21" i="4"/>
  <c r="S22" i="4"/>
  <c r="S23" i="4"/>
  <c r="S24" i="4"/>
  <c r="S26" i="4"/>
  <c r="S27" i="4"/>
  <c r="S28" i="4"/>
  <c r="S29" i="4"/>
  <c r="S30" i="4"/>
  <c r="S31" i="4"/>
  <c r="S32" i="4"/>
  <c r="S33" i="4"/>
  <c r="S34" i="4"/>
  <c r="B28" i="6" s="1"/>
  <c r="S35" i="4"/>
  <c r="S37" i="4"/>
  <c r="S38" i="4"/>
  <c r="S40" i="4"/>
  <c r="S41" i="4"/>
  <c r="S42" i="4"/>
  <c r="S43" i="4"/>
  <c r="S44" i="4"/>
  <c r="S45" i="4"/>
  <c r="S46" i="4"/>
  <c r="S48" i="4"/>
  <c r="S49" i="4"/>
  <c r="S51" i="4"/>
  <c r="S52" i="4"/>
  <c r="S53" i="4"/>
  <c r="S54" i="4"/>
  <c r="S55" i="4"/>
  <c r="S56" i="4"/>
  <c r="S57" i="4"/>
  <c r="S58" i="4"/>
  <c r="S60" i="4"/>
  <c r="S61" i="4"/>
  <c r="S62" i="4"/>
  <c r="S63" i="4"/>
  <c r="S66" i="4"/>
  <c r="S68" i="4"/>
  <c r="S70" i="4"/>
  <c r="S72" i="4"/>
  <c r="B56" i="6" s="1"/>
  <c r="S73" i="4"/>
  <c r="S74" i="4"/>
  <c r="S75" i="4"/>
  <c r="S76" i="4"/>
  <c r="S79" i="4"/>
  <c r="S80" i="4"/>
  <c r="S82" i="4"/>
  <c r="S83" i="4"/>
  <c r="S84" i="4"/>
  <c r="S85" i="4"/>
  <c r="S86" i="4"/>
  <c r="S87" i="4"/>
  <c r="B68" i="6" s="1"/>
  <c r="S88" i="4"/>
  <c r="S89" i="4"/>
  <c r="S90" i="4"/>
  <c r="S91" i="4"/>
  <c r="S92" i="4"/>
  <c r="S93" i="4"/>
  <c r="S95" i="4"/>
  <c r="S96" i="4"/>
  <c r="B76" i="6" s="1"/>
  <c r="S98" i="4"/>
  <c r="S99" i="4"/>
  <c r="S100" i="4"/>
  <c r="S102" i="4"/>
  <c r="S105" i="4"/>
  <c r="S106" i="4"/>
  <c r="S107" i="4"/>
  <c r="S108" i="4"/>
  <c r="S112" i="4"/>
  <c r="S114" i="4"/>
  <c r="S115" i="4"/>
  <c r="S116" i="4"/>
  <c r="B88" i="6" s="1"/>
  <c r="S117" i="4"/>
  <c r="S118" i="4"/>
  <c r="S119" i="4"/>
  <c r="S120" i="4"/>
  <c r="S121" i="4"/>
  <c r="S122" i="4"/>
  <c r="S123" i="4"/>
  <c r="S126" i="4"/>
  <c r="S127" i="4"/>
  <c r="S128" i="4"/>
  <c r="S129" i="4"/>
  <c r="S130" i="4"/>
  <c r="S131" i="4"/>
  <c r="S132" i="4"/>
  <c r="S133" i="4"/>
  <c r="S134" i="4"/>
  <c r="S135" i="4"/>
  <c r="S136" i="4"/>
  <c r="S137" i="4"/>
  <c r="S138" i="4"/>
  <c r="S139" i="4"/>
  <c r="S140" i="4"/>
  <c r="S141" i="4"/>
  <c r="S142" i="4"/>
  <c r="S143" i="4"/>
  <c r="S144" i="4"/>
  <c r="S145" i="4"/>
  <c r="S146" i="4"/>
  <c r="S147" i="4"/>
  <c r="S148" i="4"/>
  <c r="S149" i="4"/>
  <c r="S151" i="4"/>
  <c r="S153" i="4"/>
  <c r="S154" i="4"/>
  <c r="S155" i="4"/>
  <c r="S156" i="4"/>
  <c r="S157" i="4"/>
  <c r="S158" i="4"/>
  <c r="S159" i="4"/>
  <c r="S160" i="4"/>
  <c r="S161" i="4"/>
  <c r="S162" i="4"/>
  <c r="S163" i="4"/>
  <c r="S164" i="4"/>
  <c r="B132" i="6" s="1"/>
  <c r="S165" i="4"/>
  <c r="S167" i="4"/>
  <c r="S169" i="4"/>
  <c r="S170" i="4"/>
  <c r="S171" i="4"/>
  <c r="S172" i="4"/>
  <c r="S173" i="4"/>
  <c r="S174" i="4"/>
  <c r="S175" i="4"/>
  <c r="S176" i="4"/>
  <c r="S178" i="4"/>
  <c r="S179" i="4"/>
  <c r="S180" i="4"/>
  <c r="S181" i="4"/>
  <c r="S182" i="4"/>
  <c r="S184" i="4"/>
  <c r="S185" i="4"/>
  <c r="S186" i="4"/>
  <c r="S188" i="4"/>
  <c r="S189" i="4"/>
  <c r="S191" i="4"/>
  <c r="S192" i="4"/>
  <c r="S193" i="4"/>
  <c r="S194" i="4"/>
  <c r="S199" i="4"/>
  <c r="S200" i="4"/>
  <c r="S202" i="4"/>
  <c r="S203" i="4"/>
  <c r="S205" i="4"/>
  <c r="S206" i="4"/>
  <c r="S207" i="4"/>
  <c r="S208" i="4"/>
  <c r="S209" i="4"/>
  <c r="S211" i="4"/>
  <c r="S212" i="4"/>
  <c r="S213" i="4"/>
  <c r="S215" i="4"/>
  <c r="S219" i="4"/>
  <c r="S220" i="4"/>
  <c r="S221" i="4"/>
  <c r="S222" i="4"/>
  <c r="S225" i="4"/>
  <c r="S226" i="4"/>
  <c r="S227" i="4"/>
  <c r="S228" i="4"/>
  <c r="S230" i="4"/>
  <c r="S231" i="4"/>
  <c r="S232" i="4"/>
  <c r="B180" i="6" s="1"/>
  <c r="S233" i="4"/>
  <c r="S234" i="4"/>
  <c r="S235" i="4"/>
  <c r="S283" i="4"/>
  <c r="S195" i="4"/>
  <c r="S298" i="4"/>
  <c r="S236" i="4"/>
  <c r="S237" i="4"/>
  <c r="S238" i="4"/>
  <c r="S239" i="4"/>
  <c r="S240" i="4"/>
  <c r="S243" i="4"/>
  <c r="S244" i="4"/>
  <c r="S245" i="4"/>
  <c r="S246" i="4"/>
  <c r="S247" i="4"/>
  <c r="S249" i="4"/>
  <c r="S250" i="4"/>
  <c r="S251" i="4"/>
  <c r="S252" i="4"/>
  <c r="S253" i="4"/>
  <c r="S196" i="4"/>
  <c r="S254" i="4"/>
  <c r="S255" i="4"/>
  <c r="S257" i="4"/>
  <c r="S258" i="4"/>
  <c r="S260" i="4"/>
  <c r="S261" i="4"/>
  <c r="S262" i="4"/>
  <c r="S263" i="4"/>
  <c r="S264" i="4"/>
  <c r="S265" i="4"/>
  <c r="S266" i="4"/>
  <c r="S269" i="4"/>
  <c r="S270" i="4"/>
  <c r="S273" i="4"/>
  <c r="S274" i="4"/>
  <c r="S275" i="4"/>
  <c r="S278" i="4"/>
  <c r="S279" i="4"/>
  <c r="S281" i="4"/>
  <c r="S282" i="4"/>
  <c r="S284" i="4"/>
  <c r="S285" i="4"/>
  <c r="S287" i="4"/>
  <c r="S288" i="4"/>
  <c r="S289" i="4"/>
  <c r="S290" i="4"/>
  <c r="B228" i="6" s="1"/>
  <c r="S291" i="4"/>
  <c r="S296" i="4"/>
  <c r="S297" i="4"/>
  <c r="S299" i="4"/>
  <c r="S303" i="4"/>
  <c r="S304" i="4"/>
  <c r="S305" i="4"/>
  <c r="S71" i="4"/>
  <c r="B236" i="6" s="1"/>
  <c r="S223" i="4"/>
  <c r="S306" i="4"/>
  <c r="S307" i="4"/>
  <c r="S308" i="4"/>
  <c r="S309" i="4"/>
  <c r="S310" i="4"/>
  <c r="S311" i="4"/>
  <c r="S312" i="4"/>
  <c r="S313" i="4"/>
  <c r="S314" i="4"/>
  <c r="S315" i="4"/>
  <c r="S316" i="4"/>
  <c r="S317" i="4"/>
  <c r="S197" i="4"/>
  <c r="S2" i="4"/>
  <c r="S11" i="4"/>
  <c r="S14" i="4"/>
  <c r="S17" i="4"/>
  <c r="S20" i="4"/>
  <c r="S25" i="4"/>
  <c r="S36" i="4"/>
  <c r="S39" i="4"/>
  <c r="S47" i="4"/>
  <c r="S50" i="4"/>
  <c r="S59" i="4"/>
  <c r="S64" i="4"/>
  <c r="S65" i="4"/>
  <c r="S67" i="4"/>
  <c r="S69" i="4"/>
  <c r="S77" i="4"/>
  <c r="S78" i="4"/>
  <c r="S81" i="4"/>
  <c r="S94" i="4"/>
  <c r="S97" i="4"/>
  <c r="S101" i="4"/>
  <c r="S103" i="4"/>
  <c r="S104" i="4"/>
  <c r="S109" i="4"/>
  <c r="S110" i="4"/>
  <c r="S111" i="4"/>
  <c r="S113" i="4"/>
  <c r="S124" i="4"/>
  <c r="S125" i="4"/>
  <c r="S150" i="4"/>
  <c r="S152" i="4"/>
  <c r="S166" i="4"/>
  <c r="S168" i="4"/>
  <c r="S177" i="4"/>
  <c r="S183" i="4"/>
  <c r="S187" i="4"/>
  <c r="S190" i="4"/>
  <c r="S201" i="4"/>
  <c r="S204" i="4"/>
  <c r="S210" i="4"/>
  <c r="S214" i="4"/>
  <c r="S216" i="4"/>
  <c r="S217" i="4"/>
  <c r="S218" i="4"/>
  <c r="S224" i="4"/>
  <c r="S229" i="4"/>
  <c r="S241" i="4"/>
  <c r="S242" i="4"/>
  <c r="S248" i="4"/>
  <c r="S256" i="4"/>
  <c r="S259" i="4"/>
  <c r="S267" i="4"/>
  <c r="S268" i="4"/>
  <c r="S271" i="4"/>
  <c r="S272" i="4"/>
  <c r="S276" i="4"/>
  <c r="S277" i="4"/>
  <c r="S280" i="4"/>
  <c r="S286" i="4"/>
  <c r="S292" i="4"/>
  <c r="S293" i="4"/>
  <c r="S294" i="4"/>
  <c r="S295" i="4"/>
  <c r="S300" i="4"/>
  <c r="S301" i="4"/>
  <c r="S302" i="4"/>
  <c r="S198" i="4"/>
  <c r="T125" i="4"/>
  <c r="T11" i="4"/>
  <c r="T14" i="4"/>
  <c r="T17" i="4"/>
  <c r="T20" i="4"/>
  <c r="T25" i="4"/>
  <c r="T36" i="4"/>
  <c r="T39" i="4"/>
  <c r="T47" i="4"/>
  <c r="T50" i="4"/>
  <c r="T59" i="4"/>
  <c r="T64" i="4"/>
  <c r="T65" i="4"/>
  <c r="T67" i="4"/>
  <c r="T69" i="4"/>
  <c r="T77" i="4"/>
  <c r="T78" i="4"/>
  <c r="T81" i="4"/>
  <c r="T94" i="4"/>
  <c r="T97" i="4"/>
  <c r="T101" i="4"/>
  <c r="T103" i="4"/>
  <c r="T104" i="4"/>
  <c r="T109" i="4"/>
  <c r="T110" i="4"/>
  <c r="T111" i="4"/>
  <c r="T113" i="4"/>
  <c r="T124" i="4"/>
  <c r="T150" i="4"/>
  <c r="T152" i="4"/>
  <c r="T166" i="4"/>
  <c r="T168" i="4"/>
  <c r="T177" i="4"/>
  <c r="T183" i="4"/>
  <c r="T187" i="4"/>
  <c r="T190" i="4"/>
  <c r="T201" i="4"/>
  <c r="T204" i="4"/>
  <c r="T210" i="4"/>
  <c r="T214" i="4"/>
  <c r="T216" i="4"/>
  <c r="T217" i="4"/>
  <c r="T218" i="4"/>
  <c r="T224" i="4"/>
  <c r="T229" i="4"/>
  <c r="T241" i="4"/>
  <c r="T242" i="4"/>
  <c r="T248" i="4"/>
  <c r="T256" i="4"/>
  <c r="T259" i="4"/>
  <c r="T267" i="4"/>
  <c r="T268" i="4"/>
  <c r="T271" i="4"/>
  <c r="T272" i="4"/>
  <c r="T276" i="4"/>
  <c r="T277" i="4"/>
  <c r="T280" i="4"/>
  <c r="T286" i="4"/>
  <c r="T292" i="4"/>
  <c r="T293" i="4"/>
  <c r="T294" i="4"/>
  <c r="T295" i="4"/>
  <c r="T300" i="4"/>
  <c r="T301" i="4"/>
  <c r="T302" i="4"/>
  <c r="T198" i="4"/>
  <c r="T2" i="4"/>
  <c r="H28" i="10" l="1" a="1"/>
  <c r="H28" i="10" s="1"/>
  <c r="H27" i="10" a="1"/>
  <c r="H27" i="10" s="1"/>
  <c r="H33" i="10" a="1"/>
  <c r="H33" i="10" s="1"/>
  <c r="H26" i="10" a="1"/>
  <c r="H26" i="10" s="1"/>
  <c r="H32" i="10" a="1"/>
  <c r="H32" i="10" s="1"/>
  <c r="H25" i="10" a="1"/>
  <c r="H25" i="10" s="1"/>
  <c r="H30" i="10" a="1"/>
  <c r="H30" i="10" s="1"/>
  <c r="H29" i="10" a="1"/>
  <c r="H29" i="10" s="1"/>
  <c r="B44" i="6"/>
  <c r="B99" i="6"/>
  <c r="B204" i="6"/>
  <c r="B83" i="6"/>
  <c r="B195" i="6"/>
  <c r="B170" i="6"/>
  <c r="B220" i="6"/>
  <c r="B152" i="6"/>
  <c r="B183" i="6"/>
  <c r="B95" i="6"/>
  <c r="B248" i="6"/>
  <c r="B102" i="6"/>
  <c r="B232" i="6"/>
  <c r="B184" i="6"/>
  <c r="B120" i="6"/>
  <c r="B174" i="6"/>
  <c r="B124" i="6"/>
  <c r="B179" i="6"/>
  <c r="B126" i="6"/>
  <c r="B190" i="6"/>
  <c r="B227" i="6"/>
  <c r="B211" i="6"/>
  <c r="B203" i="6"/>
  <c r="B187" i="6"/>
  <c r="B163" i="6"/>
  <c r="B75" i="6"/>
  <c r="B43" i="6"/>
  <c r="B164" i="6"/>
  <c r="B100" i="6"/>
  <c r="B242" i="6"/>
  <c r="B173" i="6"/>
  <c r="B244" i="6"/>
  <c r="L33" i="10" a="1"/>
  <c r="L33" i="10" s="1"/>
  <c r="H17" i="10" a="1"/>
  <c r="H17" i="10" s="1"/>
  <c r="H16" i="10" a="1"/>
  <c r="H16" i="10" s="1"/>
  <c r="L34" i="10" a="1"/>
  <c r="L34" i="10" s="1"/>
  <c r="B4" i="6"/>
  <c r="B243" i="6"/>
  <c r="L27" i="10" a="1"/>
  <c r="L27" i="10" s="1"/>
  <c r="B218" i="6"/>
  <c r="B122" i="6"/>
  <c r="B165" i="6"/>
  <c r="B205" i="6"/>
  <c r="B141" i="6"/>
  <c r="B109" i="6"/>
  <c r="B37" i="6"/>
  <c r="B245" i="6"/>
  <c r="B229" i="6"/>
  <c r="B213" i="6"/>
  <c r="B181" i="6"/>
  <c r="B125" i="6"/>
  <c r="B85" i="6"/>
  <c r="B61" i="6"/>
  <c r="B53" i="6"/>
  <c r="B21" i="6"/>
  <c r="B5" i="6"/>
  <c r="B11" i="6"/>
  <c r="B240" i="6"/>
  <c r="B238" i="6"/>
  <c r="B247" i="6"/>
  <c r="B215" i="6"/>
  <c r="B246" i="6"/>
  <c r="B67" i="6"/>
  <c r="B51" i="6"/>
  <c r="L25" i="10" a="1"/>
  <c r="L25" i="10" s="1"/>
  <c r="B216" i="6"/>
  <c r="B231" i="6"/>
  <c r="B127" i="6"/>
  <c r="B189" i="6"/>
  <c r="B149" i="6"/>
  <c r="B116" i="6"/>
  <c r="B237" i="6"/>
  <c r="B221" i="6"/>
  <c r="B200" i="6"/>
  <c r="B168" i="6"/>
  <c r="B160" i="6"/>
  <c r="B128" i="6"/>
  <c r="B117" i="6"/>
  <c r="B212" i="6"/>
  <c r="B156" i="6"/>
  <c r="B131" i="6"/>
  <c r="B207" i="6"/>
  <c r="B199" i="6"/>
  <c r="B175" i="6"/>
  <c r="B151" i="6"/>
  <c r="B119" i="6"/>
  <c r="B111" i="6"/>
  <c r="B87" i="6"/>
  <c r="B230" i="6"/>
  <c r="B188" i="6"/>
  <c r="B20" i="6"/>
  <c r="B172" i="6"/>
  <c r="B148" i="6"/>
  <c r="B60" i="6"/>
  <c r="B27" i="6"/>
  <c r="B3" i="6"/>
  <c r="B171" i="6"/>
  <c r="B155" i="6"/>
  <c r="B147" i="6"/>
  <c r="B115" i="6"/>
  <c r="B219" i="6"/>
  <c r="B91" i="6"/>
  <c r="B249" i="6"/>
  <c r="B167" i="6"/>
  <c r="B222" i="6"/>
  <c r="B214" i="6"/>
  <c r="B206" i="6"/>
  <c r="B198" i="6"/>
  <c r="B182" i="6"/>
  <c r="B166" i="6"/>
  <c r="B158" i="6"/>
  <c r="B142" i="6"/>
  <c r="B118" i="6"/>
  <c r="B78" i="6"/>
  <c r="B70" i="6"/>
  <c r="B62" i="6"/>
  <c r="B54" i="6"/>
  <c r="B46" i="6"/>
  <c r="B38" i="6"/>
  <c r="B45" i="6"/>
  <c r="B92" i="6"/>
  <c r="B84" i="6"/>
  <c r="B241" i="6"/>
  <c r="B217" i="6"/>
  <c r="B169" i="6"/>
  <c r="B31" i="6"/>
  <c r="B150" i="6"/>
  <c r="B134" i="6"/>
  <c r="B110" i="6"/>
  <c r="B94" i="6"/>
  <c r="B86" i="6"/>
  <c r="B30" i="6"/>
  <c r="B22" i="6"/>
  <c r="B14" i="6"/>
  <c r="B6" i="6"/>
  <c r="B157" i="6"/>
  <c r="B133" i="6"/>
  <c r="B101" i="6"/>
  <c r="B93" i="6"/>
  <c r="B77" i="6"/>
  <c r="B69" i="6"/>
  <c r="B29" i="6"/>
  <c r="B13" i="6"/>
  <c r="B52" i="6"/>
  <c r="B36" i="6"/>
  <c r="B12" i="6"/>
  <c r="B139" i="6"/>
  <c r="B123" i="6"/>
  <c r="B59" i="6"/>
  <c r="B197" i="6"/>
  <c r="B35" i="6"/>
  <c r="B19" i="6"/>
  <c r="B234" i="6"/>
  <c r="B226" i="6"/>
  <c r="B210" i="6"/>
  <c r="B202" i="6"/>
  <c r="B194" i="6"/>
  <c r="B186" i="6"/>
  <c r="B178" i="6"/>
  <c r="B162" i="6"/>
  <c r="B154" i="6"/>
  <c r="B146" i="6"/>
  <c r="B138" i="6"/>
  <c r="B130" i="6"/>
  <c r="B114" i="6"/>
  <c r="B106" i="6"/>
  <c r="B98" i="6"/>
  <c r="B90" i="6"/>
  <c r="B82" i="6"/>
  <c r="B74" i="6"/>
  <c r="B66" i="6"/>
  <c r="B58" i="6"/>
  <c r="B50" i="6"/>
  <c r="B42" i="6"/>
  <c r="B34" i="6"/>
  <c r="B26" i="6"/>
  <c r="B18" i="6"/>
  <c r="B10" i="6"/>
  <c r="B2" i="6"/>
  <c r="B196" i="6"/>
  <c r="B107" i="6"/>
  <c r="B233" i="6"/>
  <c r="B225" i="6"/>
  <c r="B209" i="6"/>
  <c r="B201" i="6"/>
  <c r="B193" i="6"/>
  <c r="B185" i="6"/>
  <c r="B177" i="6"/>
  <c r="B161" i="6"/>
  <c r="B153" i="6"/>
  <c r="B145" i="6"/>
  <c r="B137" i="6"/>
  <c r="B129" i="6"/>
  <c r="B121" i="6"/>
  <c r="B113" i="6"/>
  <c r="B105" i="6"/>
  <c r="B97" i="6"/>
  <c r="B89" i="6"/>
  <c r="B81" i="6"/>
  <c r="B73" i="6"/>
  <c r="B65" i="6"/>
  <c r="B57" i="6"/>
  <c r="B49" i="6"/>
  <c r="B41" i="6"/>
  <c r="B33" i="6"/>
  <c r="B25" i="6"/>
  <c r="B17" i="6"/>
  <c r="B9" i="6"/>
  <c r="B140" i="6"/>
  <c r="B108" i="6"/>
  <c r="B235" i="6"/>
  <c r="B224" i="6"/>
  <c r="B208" i="6"/>
  <c r="B192" i="6"/>
  <c r="B176" i="6"/>
  <c r="B144" i="6"/>
  <c r="B136" i="6"/>
  <c r="B112" i="6"/>
  <c r="B104" i="6"/>
  <c r="B96" i="6"/>
  <c r="B80" i="6"/>
  <c r="B72" i="6"/>
  <c r="B64" i="6"/>
  <c r="B48" i="6"/>
  <c r="B40" i="6"/>
  <c r="B32" i="6"/>
  <c r="B24" i="6"/>
  <c r="B16" i="6"/>
  <c r="B8" i="6"/>
  <c r="B239" i="6"/>
  <c r="B223" i="6"/>
  <c r="B191" i="6"/>
  <c r="B159" i="6"/>
  <c r="B143" i="6"/>
  <c r="B135" i="6"/>
  <c r="B103" i="6"/>
  <c r="B79" i="6"/>
  <c r="B71" i="6"/>
  <c r="B63" i="6"/>
  <c r="B55" i="6"/>
  <c r="B47" i="6"/>
  <c r="B39" i="6"/>
  <c r="B23" i="6"/>
  <c r="B15" i="6"/>
  <c r="B7" i="6"/>
  <c r="L29" i="10" a="1"/>
  <c r="L29" i="10" s="1"/>
  <c r="L31" i="10" a="1"/>
  <c r="L31" i="10" s="1"/>
  <c r="L28" i="10" a="1"/>
  <c r="L28" i="10" s="1"/>
  <c r="L26" i="10" a="1"/>
  <c r="L26" i="10" s="1"/>
  <c r="L32" i="10" a="1"/>
  <c r="L32" i="10" s="1"/>
  <c r="L30" i="10" a="1"/>
  <c r="L30" i="10" s="1"/>
  <c r="H9" i="10" a="1"/>
  <c r="H9" i="10" s="1"/>
  <c r="H15" i="10" a="1"/>
  <c r="H15" i="10" s="1"/>
  <c r="H11" i="10" a="1"/>
  <c r="H11" i="10" s="1"/>
  <c r="H14" i="10" a="1"/>
  <c r="H14" i="10" s="1"/>
  <c r="H13" i="10" a="1"/>
  <c r="H13" i="10" s="1"/>
  <c r="H8" i="10" a="1"/>
  <c r="H8" i="10" s="1"/>
  <c r="H12" i="10" a="1"/>
  <c r="H12" i="10" s="1"/>
  <c r="H10" i="10" a="1"/>
  <c r="H10" i="10" s="1"/>
  <c r="B25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B0AF6C-5C14-E144-95B6-83BC72692E0D}" keepAlive="1" name="Query - Append" description="Connection to the 'Append' query in the workbook." type="5" refreshedVersion="8" background="1" saveData="1">
    <dbPr connection="Provider=Microsoft.Mashup.OleDb.1;Data Source=$Workbook$;Location=Append;Extended Properties=&quot;&quot;" command="SELECT * FROM [Append]"/>
  </connection>
  <connection id="2" xr16:uid="{BE911485-373A-F448-A128-E643E9B28090}" keepAlive="1" name="Query - Cat Breed" description="Connection to the 'Cat Breed' query in the workbook." type="5" refreshedVersion="8" background="1" saveData="1">
    <dbPr connection="Provider=Microsoft.Mashup.OleDb.1;Data Source=$Workbook$;Location=&quot;Cat Breed&quot;;Extended Properties=&quot;&quot;" command="SELECT * FROM [Cat Breed]"/>
  </connection>
  <connection id="3" xr16:uid="{5BF55EBA-B91C-9249-85FE-878E60E8DA30}" keepAlive="1" name="Query - Dog Breed" description="Connection to the 'Dog Breed' query in the workbook." type="5" refreshedVersion="8" background="1" saveData="1">
    <dbPr connection="Provider=Microsoft.Mashup.OleDb.1;Data Source=$Workbook$;Location=&quot;Dog Breed&quot;;Extended Properties=&quot;&quot;" command="SELECT * FROM [Dog Breed]"/>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<sst xmlns="http://schemas.openxmlformats.org/spreadsheetml/2006/main" count="3539" uniqueCount="699">
  <si>
    <t>BreedName</t>
  </si>
  <si>
    <t>AltBreedName</t>
  </si>
  <si>
    <t>Group1</t>
  </si>
  <si>
    <t>Group2</t>
  </si>
  <si>
    <t>MaleWtKg</t>
  </si>
  <si>
    <t>Temperment</t>
  </si>
  <si>
    <t>AvgPupPrice</t>
  </si>
  <si>
    <t>Intelligence</t>
  </si>
  <si>
    <t>Watchdog</t>
  </si>
  <si>
    <t>MalaysiaGuardedDog</t>
  </si>
  <si>
    <t>MalaysiaProhibitedDog</t>
  </si>
  <si>
    <t>MalaysiaPopularity</t>
  </si>
  <si>
    <t>PopularityUS2017</t>
  </si>
  <si>
    <t>Qty Sold</t>
  </si>
  <si>
    <t>Affenpinscher</t>
  </si>
  <si>
    <t>Toy</t>
  </si>
  <si>
    <t>Companion</t>
  </si>
  <si>
    <t>Active, Adventurous, Curious, Fun-loving, Playful, Stubborn</t>
  </si>
  <si>
    <t>Afghan Hound</t>
  </si>
  <si>
    <t>Sporting</t>
  </si>
  <si>
    <t>Sight</t>
  </si>
  <si>
    <t>Aloof, Clownish, Dignified, Happy, Independent</t>
  </si>
  <si>
    <t>African Hunting Dog</t>
  </si>
  <si>
    <t>Wild</t>
  </si>
  <si>
    <t>Airedale Terrier</t>
  </si>
  <si>
    <t>Airedale</t>
  </si>
  <si>
    <t>Terrier</t>
  </si>
  <si>
    <t>Alert, Confident, Courageous, Friendly, Intelligent, Outgoing</t>
  </si>
  <si>
    <t>Akbash</t>
  </si>
  <si>
    <t>Working</t>
  </si>
  <si>
    <t>Guardian</t>
  </si>
  <si>
    <t>Affectionate, Alert, Courageous, Independent, Intelligent, Loyal</t>
  </si>
  <si>
    <t>Akita</t>
  </si>
  <si>
    <t>Herding</t>
  </si>
  <si>
    <t>Alert, Courageous, Dignified, Docile, Friendly, Intelligent, Responsive</t>
  </si>
  <si>
    <t>Alaskan Malamute</t>
  </si>
  <si>
    <t>Malamute</t>
  </si>
  <si>
    <t>Northern</t>
  </si>
  <si>
    <t>Affectionate, Devoted, Dignified, Friendly, Loyal, Playful</t>
  </si>
  <si>
    <t>American Bulldog</t>
  </si>
  <si>
    <t>Affectionate, Alert, Courageous, Energetic, Gentle, Loving, Out-going, Social</t>
  </si>
  <si>
    <t>American Eskimo Dog</t>
  </si>
  <si>
    <t>Non Sporting</t>
  </si>
  <si>
    <t>Alert, Energetic, Friendly, Independent, Intelligent, Protective</t>
  </si>
  <si>
    <t>American Hairless Terrier</t>
  </si>
  <si>
    <t>Alert, Lively, Loving, Intelligent, Inquisitive, Playful</t>
  </si>
  <si>
    <t>American Staffordshire Terrier</t>
  </si>
  <si>
    <t>Attentive, Courageous, Devoted, Friendly, Loyal, Tenacious, Intelligent</t>
  </si>
  <si>
    <t>American Water Spaniel</t>
  </si>
  <si>
    <t>Gun</t>
  </si>
  <si>
    <t>Energetic, Friendly, Intelligent, Obedient, Protective, Trainable</t>
  </si>
  <si>
    <t>Anatolian Shepherd</t>
  </si>
  <si>
    <t>Bold, Confident, Independent, Intelligent, Proud, Steady</t>
  </si>
  <si>
    <t>Appenzell Mountain Dog</t>
  </si>
  <si>
    <t>Appenzeller</t>
  </si>
  <si>
    <t>Energetic, Fearless, Lively, Reliable, Self-assured, Social</t>
  </si>
  <si>
    <t>Australian Cattle Dog/Blue Heeler</t>
  </si>
  <si>
    <t>Aggressive, Alert, Energetic, Intelligent, Loyal, Protective, Responsive</t>
  </si>
  <si>
    <t>Australian Kelpie</t>
  </si>
  <si>
    <t>Kelpie</t>
  </si>
  <si>
    <t>Alert, Eager, Energetic, Friendly, Intelligent, Loyal, Robust</t>
  </si>
  <si>
    <t>Australian Shepherd</t>
  </si>
  <si>
    <t>Active, Affectionate, Friendly, Good-natured, Intelligent, Protective, Loving</t>
  </si>
  <si>
    <t>Australian Terrier</t>
  </si>
  <si>
    <t>Alert, Compassionate, Courageous, Even Tempered, Loyal, Spirited, Intelligent</t>
  </si>
  <si>
    <t>Basenji</t>
  </si>
  <si>
    <t>Hound</t>
  </si>
  <si>
    <t>Affectionate, Alert, Curious, Energetic, Playful, Intelligent</t>
  </si>
  <si>
    <t>Basset Hound</t>
  </si>
  <si>
    <t>Basset</t>
  </si>
  <si>
    <t>Scenthound</t>
  </si>
  <si>
    <t>Affectionate, Devoted, Friendly, Gentle, Sweet-tempered, Tenacious</t>
  </si>
  <si>
    <t>Beagle</t>
  </si>
  <si>
    <t>Friendly, Gentle, Independent, Intelligent, Lively, Loving, Sweet</t>
  </si>
  <si>
    <t>Bearded Collie</t>
  </si>
  <si>
    <t>Active, Alert, Hardy, Intelligent, Lively, Self-confident</t>
  </si>
  <si>
    <t>Beauceron</t>
  </si>
  <si>
    <t>Courageous, Obedient, Loyal, Protective, Loving</t>
  </si>
  <si>
    <t>Bedlington Terrier</t>
  </si>
  <si>
    <t>Affectionate, Devoted, Energetic, Loyal, Playful, Reliable, Intelligent</t>
  </si>
  <si>
    <t>Belgian Shepherd Dog Sheepdog</t>
  </si>
  <si>
    <t>Groenendael</t>
  </si>
  <si>
    <t>Active, Alert, Confident, Friendly, Hard-working, Protective, Stubborn, Watchful, Intelligent</t>
  </si>
  <si>
    <t>Belgian Shepherd Laekenois</t>
  </si>
  <si>
    <t>Active, Alert, Energetic, Lively, Protective, Watchful</t>
  </si>
  <si>
    <t>Belgian Shepherd Malinois</t>
  </si>
  <si>
    <t>Malinois</t>
  </si>
  <si>
    <t>Active, Alert, Confident, Friendly, Hard-working, Protective, Stubborn, Watchful</t>
  </si>
  <si>
    <t>Belgian Shepherd Tervuren</t>
  </si>
  <si>
    <t>Alert, Attentive, Energetic, Intelligent, Loyal, Protective</t>
  </si>
  <si>
    <t>Bernese Mountain Dog</t>
  </si>
  <si>
    <t>Affectionate, Faithful, Intelligent, Loyal</t>
  </si>
  <si>
    <t>Bichon Frise</t>
  </si>
  <si>
    <t>Affectionate, Cheerful, Feisty, Gentle, Playful, Intelligent, Sensitive</t>
  </si>
  <si>
    <t>Black and Tan Coonhound</t>
  </si>
  <si>
    <t>Adaptable, Easygoing, Even-tempered, Gentle, Lovable, Trusting, Intelligent</t>
  </si>
  <si>
    <t>Black Labrador Retriever</t>
  </si>
  <si>
    <t>Affectionate, Alert, Cheerful, Energetic, Friendly, Gentle, Intelligent, Loving, Loyal, Outgoing, Playful, Responsive, Social</t>
  </si>
  <si>
    <t>Black Mouth Cur</t>
  </si>
  <si>
    <t>Active, Fearless, Kind, Loyal, Protective, Trainable</t>
  </si>
  <si>
    <t>Black Russian Terrier</t>
  </si>
  <si>
    <t>Brave, Confident, Energetic, Hardy, Lively, Stable</t>
  </si>
  <si>
    <t>Bloodhound</t>
  </si>
  <si>
    <t>Affectionate, Even-tempered, Gentle, Stubborn, Independent</t>
  </si>
  <si>
    <t>Blue Lacy</t>
  </si>
  <si>
    <t>Active, Alert, Bold, Devoted, Intelligent, Intense</t>
  </si>
  <si>
    <t>Bluetick Coonhound</t>
  </si>
  <si>
    <t>Bluetick</t>
  </si>
  <si>
    <t>Friendly, Active, Gentle</t>
  </si>
  <si>
    <t>Boerboel</t>
  </si>
  <si>
    <t>Confident, Dominant, Intelligent, Obedient, Territorial</t>
  </si>
  <si>
    <t>Bolognese</t>
  </si>
  <si>
    <t>Docile, Enterprising, Loyal, Reserved, Serious</t>
  </si>
  <si>
    <t>Border Collie</t>
  </si>
  <si>
    <t>Intelligent, Energetic, Alert, Responsive, Tenacious, Loyal, Protective</t>
  </si>
  <si>
    <t>Border Terrier</t>
  </si>
  <si>
    <t>Affectionate, Alert, Even-tempered, Fearless, Intelligent, Obedient</t>
  </si>
  <si>
    <t>Borzoi</t>
  </si>
  <si>
    <t>Athletic, Gentle, Independent, Intelligent, Quiet, Respectful</t>
  </si>
  <si>
    <t>Boston Terrier</t>
  </si>
  <si>
    <t>Boston Bull</t>
  </si>
  <si>
    <t>Affectionate, Aggressive, Friendly, Gentle, Intelligent, Lively, Playful</t>
  </si>
  <si>
    <t>Bouvier des Flanders</t>
  </si>
  <si>
    <t>Familial, Gentle, Intelligent, Loyal, Protective, Rational</t>
  </si>
  <si>
    <t>Boxer</t>
  </si>
  <si>
    <t>Brave, Bright, Confident, Energetic, Fearless, Friendly, Intelligent, Loyal, Playful</t>
  </si>
  <si>
    <t>Boykin Spaniel</t>
  </si>
  <si>
    <t>Companionable, Eager, Energetic, Friendly, Intelligent, Trainable</t>
  </si>
  <si>
    <t>Briard</t>
  </si>
  <si>
    <t>Faithful, Fearless, Intelligent, Loyal, Obedient, Protective</t>
  </si>
  <si>
    <t>Brittany Spaniel</t>
  </si>
  <si>
    <t>Alert, Independent, Intelligent, Responsive, Social</t>
  </si>
  <si>
    <t>Brussels Griffon</t>
  </si>
  <si>
    <t>Brabancon Griffon</t>
  </si>
  <si>
    <t>Alert, Companionable, Inquisitive, Self-important, Sensitive, Watchful</t>
  </si>
  <si>
    <t>Bull Terrier</t>
  </si>
  <si>
    <t>American Pit Bull Terrier</t>
  </si>
  <si>
    <t>Active, Keen, Protective, Sweet-tempered, Trainable</t>
  </si>
  <si>
    <t>Bullmastiff</t>
  </si>
  <si>
    <t>Bull Mastiff</t>
  </si>
  <si>
    <t>Alert, Calm, Courageous, Devoted, Docile, Powerful, Loyal, Protective, Reliable</t>
  </si>
  <si>
    <t>Cairn Terrier</t>
  </si>
  <si>
    <t>Cairn</t>
  </si>
  <si>
    <t>Active, Assertive, Courageous, Fearless, Hardy, Intelligent</t>
  </si>
  <si>
    <t>Canaan Dog</t>
  </si>
  <si>
    <t>Alert, Cautious, Devoted, Quick, Vigilant</t>
  </si>
  <si>
    <t>Cane Corso Mastiff</t>
  </si>
  <si>
    <t>Cheerful, Courageous, Loyal, Quiet, Social</t>
  </si>
  <si>
    <t>Carolina Dog</t>
  </si>
  <si>
    <t>Adaptable, Gentle, Loyal, Primitive, Reserved</t>
  </si>
  <si>
    <t>Catahoula Leopard Dog</t>
  </si>
  <si>
    <t>Alert, Courageous, Energetic, Gentle, Independent, Intelligent, Loving, Loyal, Protective</t>
  </si>
  <si>
    <t>Cattle Dog</t>
  </si>
  <si>
    <t>Caucasian Sheepdog (Caucasian Ovtcharka)</t>
  </si>
  <si>
    <t>Alert, Calm, Dominant, Powerful, Quick,Strong</t>
  </si>
  <si>
    <t>Cavalier King Charles Spaniel</t>
  </si>
  <si>
    <t>Affectionate, Cheerful, Courageous, Gentle, Intelligent, Social</t>
  </si>
  <si>
    <t>Chesapeake Bay Retriever</t>
  </si>
  <si>
    <t>Happy, Affectionate, Dominant, Intelligent, Protective, Quiet</t>
  </si>
  <si>
    <t>Chihuahua</t>
  </si>
  <si>
    <t>Alert, Courageous, Devoted, Lively, Intelligent, Quick</t>
  </si>
  <si>
    <t>Chinese Crested Dog</t>
  </si>
  <si>
    <t>Affectionate, Alert, Happy, Lively, Playful, Sweet-tempered</t>
  </si>
  <si>
    <t>Chinese Foo Dog</t>
  </si>
  <si>
    <t>Friendly, Devoted, Courageous</t>
  </si>
  <si>
    <t>Chinook</t>
  </si>
  <si>
    <t>Alert, Calm, Dignified, Friendly, Responsive</t>
  </si>
  <si>
    <t>Chocolate Labrador Retriever</t>
  </si>
  <si>
    <t>Chow Chow</t>
  </si>
  <si>
    <t>Chow</t>
  </si>
  <si>
    <t>Aloof, Independent, Loyal, Quiet, Intelligent, Protective, Detached</t>
  </si>
  <si>
    <t>Cirneco dell'Etna</t>
  </si>
  <si>
    <t>Affectionate, Gentle, Lively</t>
  </si>
  <si>
    <t>Clumber Spaniel</t>
  </si>
  <si>
    <t>Clumber</t>
  </si>
  <si>
    <t>Gentle, Loyal, Affectionate, Dignified, Aloof</t>
  </si>
  <si>
    <t>Cockapoo</t>
  </si>
  <si>
    <t>Affectionate, Alert, Cheerful, Friendly, Intelligent, Loving, Loyal, Outgoing, Playful, Responsive, Social</t>
  </si>
  <si>
    <t>Cocker Spaniel</t>
  </si>
  <si>
    <t>Even Tempered, Joyful, Merry, Outgoing, Intelligent, Sociable, Trusting</t>
  </si>
  <si>
    <t>Collie</t>
  </si>
  <si>
    <t>Friendly, Gentle, Intelligent, Loyal, Protective, Responsive, Social</t>
  </si>
  <si>
    <t>Coonhound</t>
  </si>
  <si>
    <t>Corgi</t>
  </si>
  <si>
    <t>Active, Affectionate, Alert, Companionable, Devoted, Gentle, Intelligent</t>
  </si>
  <si>
    <t>Coton de Tulear</t>
  </si>
  <si>
    <t>Affectionate, Intelligent, Lively, Playful, Trainable, Vocal</t>
  </si>
  <si>
    <t>Curly-Coated Retriever</t>
  </si>
  <si>
    <t>Clever, Independent, Intelligent, Lively, Sensitive, Trainable</t>
  </si>
  <si>
    <t>Dachshund</t>
  </si>
  <si>
    <t>Clever, Courageous, Devoted, Lively, Playful, Stubborn</t>
  </si>
  <si>
    <t>Dalmatian</t>
  </si>
  <si>
    <t>Active, Energetic, Friendly, Intelligent, Outgoing, Playful, Sensitive</t>
  </si>
  <si>
    <t>Dandi Dinmont Terrier</t>
  </si>
  <si>
    <t>Dandie Dinmont</t>
  </si>
  <si>
    <t>Affectionate, Companionable, Determined, Fun-loving, Independent, Lively, Intelligent</t>
  </si>
  <si>
    <t>Dhole</t>
  </si>
  <si>
    <t>Dingo</t>
  </si>
  <si>
    <t>Doberman Pinscher</t>
  </si>
  <si>
    <t>Doberman</t>
  </si>
  <si>
    <t>Alert, Energetic, Fearless, Intelligent, Loyal, Obedient</t>
  </si>
  <si>
    <t>Dogo Argentino</t>
  </si>
  <si>
    <t>Affectionate, Cheerful, Friendly, Loyal, Protective, Tolerant, Social</t>
  </si>
  <si>
    <t>Dogue de Bordeaux</t>
  </si>
  <si>
    <t>Companionable, Courageous, Devoted, Even-tempered, Loyal, Vigiliant</t>
  </si>
  <si>
    <t>Dutch Shepherd</t>
  </si>
  <si>
    <t>Affectionate, Alert, Loyal, Obedient, Reliable, Trainable</t>
  </si>
  <si>
    <t>English Bulldog</t>
  </si>
  <si>
    <t>Aggressive, Courageous, Friendly, Loving, Social, Sweet</t>
  </si>
  <si>
    <t>English Cocker Spaniel</t>
  </si>
  <si>
    <t>Affectionate, Faithful, Friendly, Intelligent, Playful, Quiet, Trainable</t>
  </si>
  <si>
    <t>English Coonhound</t>
  </si>
  <si>
    <t>Active, Energetic, High-strung, Loyal</t>
  </si>
  <si>
    <t>English Pointer</t>
  </si>
  <si>
    <t>Active, Affectionate, Amiable, Even-tempered, Kind, Loyal, Intelligent</t>
  </si>
  <si>
    <t>English Setter</t>
  </si>
  <si>
    <t>Strong-willed, Mischevious, Gentle, Energetic, Intelligent</t>
  </si>
  <si>
    <t>English Shepherd</t>
  </si>
  <si>
    <t>Adaptable, Alert, Courageous, Energetic, Friendly, Independent, Intelligent, Playful, Responsibe</t>
  </si>
  <si>
    <t>English Springer Spaniel</t>
  </si>
  <si>
    <t>Affectionate, Alert, Cheerful, Energetic, Intelligent, Playful, Social</t>
  </si>
  <si>
    <t>English Toy Spaniel</t>
  </si>
  <si>
    <t>Blenheim Spaniel</t>
  </si>
  <si>
    <t>Affectionate, Gentle, Happy, Loving, Playful, Reserved</t>
  </si>
  <si>
    <t>Entlebucher</t>
  </si>
  <si>
    <t>Agile, Devoted, Independent, Loyal, Self-confident</t>
  </si>
  <si>
    <t>Eskimo Dog</t>
  </si>
  <si>
    <t>Feist</t>
  </si>
  <si>
    <t>Agile, Alert, Lovable, Spirited, Swift</t>
  </si>
  <si>
    <t>Field Spaniel</t>
  </si>
  <si>
    <t>Adaptable, Cautious, Docile, Familial, Sensitive, Sociable</t>
  </si>
  <si>
    <t>Fila Brasileiro</t>
  </si>
  <si>
    <t>Brave, Courageous, Determined, Docile, Loyal, Obedient</t>
  </si>
  <si>
    <t>Finnish Lapphund</t>
  </si>
  <si>
    <t>Calm, Courageous, Faithful, Friendly, Keen</t>
  </si>
  <si>
    <t>Finnish Spitz</t>
  </si>
  <si>
    <t>Happy, Independent, Intelligent, Loyal, Playful, Vocal</t>
  </si>
  <si>
    <t>Flat-coated Retriever</t>
  </si>
  <si>
    <t>Friendly, Confident, Devoted, Optimistic, Outgoing, Intelligent</t>
  </si>
  <si>
    <t>Fox Terrier</t>
  </si>
  <si>
    <t>Active, Affectionate, Alert, Fearless, Intelligent, Playful</t>
  </si>
  <si>
    <t>Foxhound</t>
  </si>
  <si>
    <t>Independent, Intelligent, Kind, Loving, Loyal, Sweet-tempered</t>
  </si>
  <si>
    <t>French Bulldog</t>
  </si>
  <si>
    <t>Affectionate, Playful, Alert, Athletic, Bright, Easygoing, Keen, Lively, Patient</t>
  </si>
  <si>
    <t>Galgo Spanish Greyhound</t>
  </si>
  <si>
    <t>Affectionate, Calm, Quiet, Gentle</t>
  </si>
  <si>
    <t>German Pinscher</t>
  </si>
  <si>
    <t>Even-tempered, Familial, Courageous, Lively, Loving, Spirited</t>
  </si>
  <si>
    <t>German Shepherd Dog</t>
  </si>
  <si>
    <t>German Shepherd</t>
  </si>
  <si>
    <t>Alert, Confident, Courageous, Curious, Intelligent, Loyal, Obedient, Watchful</t>
  </si>
  <si>
    <t>German Shorthaired Pointer</t>
  </si>
  <si>
    <t>German Short Haired Pointer</t>
  </si>
  <si>
    <t>Affectionate, Boisterous, Bold, Cooperative, Intelligent, Trainable</t>
  </si>
  <si>
    <t>German Spitz</t>
  </si>
  <si>
    <t>German Wirehaired Pointer</t>
  </si>
  <si>
    <t>Active, Affectionate, Friendly, Intelligent, Loyal, Willful, Responsive</t>
  </si>
  <si>
    <t>Giant Schnauzer</t>
  </si>
  <si>
    <t>Dominant, Intelligent, Kind, Loyal, Powerful, Strong-willed</t>
  </si>
  <si>
    <t>Glen of Imaal Terrier</t>
  </si>
  <si>
    <t>Active, Agile, Courageous, Gentle, Loyal, Spirited</t>
  </si>
  <si>
    <t>Golden Retriever</t>
  </si>
  <si>
    <t>Confident, Friendly, Intelligent, Kind, Reliable, Trustworthy</t>
  </si>
  <si>
    <t>Gordon Setter</t>
  </si>
  <si>
    <t>Alert, Confident, Eager, Fearless, Loyal, Intelligent</t>
  </si>
  <si>
    <t>Great Dane</t>
  </si>
  <si>
    <t>Friendly, Confident, Devoted, Intelligent, Gentle, Loving, Reserved</t>
  </si>
  <si>
    <t>Great Pyrenees</t>
  </si>
  <si>
    <t>Affectionate, Confident, Fearless, Gentle, Patient, Strong-willed</t>
  </si>
  <si>
    <t>Greater Swiss Mountain Dog</t>
  </si>
  <si>
    <t>Alert, Devoted, Fearless, Good-natured, Protective, Self-confident</t>
  </si>
  <si>
    <t>Greyhound</t>
  </si>
  <si>
    <t>Intelligent, Gentle, Affectionate, Athletic, Even-tempered, Quiet</t>
  </si>
  <si>
    <t>Harrier</t>
  </si>
  <si>
    <t>Active, Cheerful, Friendly, Outgoing, Sweet-tempered, Tolerant</t>
  </si>
  <si>
    <t>Havanese</t>
  </si>
  <si>
    <t>Affectionate, Companionable, Gentle, Intelligent, Playful, Responsive</t>
  </si>
  <si>
    <t>Hovawart</t>
  </si>
  <si>
    <t>Watchful, Even-tempered, Reserved, Active, Devoted</t>
  </si>
  <si>
    <t>Husky</t>
  </si>
  <si>
    <t>Alert, Friendly, Gentle, Intelligent, Outgoing</t>
  </si>
  <si>
    <t>Ibizan Hound</t>
  </si>
  <si>
    <t>Active, Clownish, Engaging, Independent, Intelligent, Stubborn</t>
  </si>
  <si>
    <t>Illyrian Sheepdog</t>
  </si>
  <si>
    <t>Independent, Reliable, Devoted, Protective</t>
  </si>
  <si>
    <t>Irish Setter</t>
  </si>
  <si>
    <t>Affectionate, Companionable, Energetic, Independent, Lively, Playful, Intelligent</t>
  </si>
  <si>
    <t>Irish Terrier</t>
  </si>
  <si>
    <t>Dominant, Intelligent, Lively, Protective, Respectful, Trainable</t>
  </si>
  <si>
    <t>Irish Water Spaniel</t>
  </si>
  <si>
    <t>Active, Alert, Clownish, Inquisitive, Intelligent, Quick</t>
  </si>
  <si>
    <t>Irish Wolfhound</t>
  </si>
  <si>
    <t>Dignified, Generous, Loyal, Patient, Sweet-tempered, Thoughtful, Intelligent</t>
  </si>
  <si>
    <t>Italian Greyhound</t>
  </si>
  <si>
    <t>Affectionate, Agile, Athletic, Companionable, Intelligent, Mischevious</t>
  </si>
  <si>
    <t>Italian Spinone</t>
  </si>
  <si>
    <t>Friendly, Loyal, Affectionate, Docile, Gentle, Patient</t>
  </si>
  <si>
    <t>Jack Russell Terrier</t>
  </si>
  <si>
    <t>Alert, Cheerful, Courageous, Energetic, Independent</t>
  </si>
  <si>
    <t>Jack Russell Terrier (Parson Russell Terrier)</t>
  </si>
  <si>
    <t>Energetic, Bold, Eager, Happy, Intelligent, Obedient</t>
  </si>
  <si>
    <t>Japanese Chin</t>
  </si>
  <si>
    <t>Japanese Spaniel</t>
  </si>
  <si>
    <t>Alert, Cat-like, Independent, Intelligent, Loving, Loyal, Playful</t>
  </si>
  <si>
    <t>Jindo</t>
  </si>
  <si>
    <t>Active, Bold, Brave, Faithful, Intelligent, Loyal</t>
  </si>
  <si>
    <t>Kai Dog</t>
  </si>
  <si>
    <t>Intelligent, Agile, Alert, Brave</t>
  </si>
  <si>
    <t>Karelian Bear Dog</t>
  </si>
  <si>
    <t>Brave, Cautious, Loyal, Independent, Tenacious, Territorial</t>
  </si>
  <si>
    <t>Keeshond</t>
  </si>
  <si>
    <t>Agile, Bright, Obedient, Playful, Quick, Sturdy, Intelligent</t>
  </si>
  <si>
    <t>Kerry Blue Terrier</t>
  </si>
  <si>
    <t>Affectionate, Alert, Gentle, Loyal, Spirited, Strong-willed, Intelligent</t>
  </si>
  <si>
    <t>Kishu</t>
  </si>
  <si>
    <t>Alert, Dignified, Docile, Faithful, Noble</t>
  </si>
  <si>
    <t>Klee Kai</t>
  </si>
  <si>
    <t>Active, Agile, Curious, Intelligent, Loyal, Quick, Territorial</t>
  </si>
  <si>
    <t>Komondor</t>
  </si>
  <si>
    <t>Affectionate, Calm, Fearless, Gentle, Independent, Steady</t>
  </si>
  <si>
    <t>Kuvasz</t>
  </si>
  <si>
    <t>Clownish, Independent, Intelligent, Loyal, Patient, Protective</t>
  </si>
  <si>
    <t>Kyi Leo</t>
  </si>
  <si>
    <t>Active, Calm, Forgiving, Obedient, Playful, Quiet</t>
  </si>
  <si>
    <t>Labrador Retriever</t>
  </si>
  <si>
    <t>Lakeland Terrier</t>
  </si>
  <si>
    <t>Independent, Bold, Confident, Friendly, Intelligent, Trainable</t>
  </si>
  <si>
    <t>Lancashire Heeler</t>
  </si>
  <si>
    <t>Alert, Clever, Friendly, Intelligent</t>
  </si>
  <si>
    <t>Leonberger</t>
  </si>
  <si>
    <t>Adaptable, Companionable, Fearless, Loving, Loyal, Obedient</t>
  </si>
  <si>
    <t>Lhasa Apso</t>
  </si>
  <si>
    <t>Alert, Assertive, Devoted, Friendly, Intelligent, Lively, Obedient, Playful, Spirited, Steady</t>
  </si>
  <si>
    <t>Lowchen</t>
  </si>
  <si>
    <t>Active, Familial, Friendly, Happy, Playful</t>
  </si>
  <si>
    <t>Maltese</t>
  </si>
  <si>
    <t>Maltese Dog</t>
  </si>
  <si>
    <t>Active, Docile, Easygoing, Gentle, Intelligent, Playful, Responsive, Sweet-tempered</t>
  </si>
  <si>
    <t>Manchester Terrier</t>
  </si>
  <si>
    <t>Active, Alert, Devoted, Discerning, Quiet, Loyal, Intelligent</t>
  </si>
  <si>
    <t>Maremma Sheepdog</t>
  </si>
  <si>
    <t>Alert, Determined, Dignified, Friendly, Intelligent, Loyal</t>
  </si>
  <si>
    <t>Mastiff</t>
  </si>
  <si>
    <t>Affectionate, Alert, Cheerful, Courageous, Intelligent, Loyal, Protective</t>
  </si>
  <si>
    <t>McNab</t>
  </si>
  <si>
    <t>Friendly, Hard-working, Obedient, Protective, Sociable, Well-mannered</t>
  </si>
  <si>
    <t>Miniature Pinscher</t>
  </si>
  <si>
    <t>Clever, Energetic, Friendly, Outgoing, Playful, Responsive, Intelligent</t>
  </si>
  <si>
    <t>Mountain Cur</t>
  </si>
  <si>
    <t>Intelligent, Protective</t>
  </si>
  <si>
    <t>Mountain Dog</t>
  </si>
  <si>
    <t>Munsterlander</t>
  </si>
  <si>
    <t>Intelligent, Trainable, Attentive, Mischevious</t>
  </si>
  <si>
    <t>Neapolitan Mastiff</t>
  </si>
  <si>
    <t>Protective, Dominant, Fearless, Obedient, Stubborn, Trainable</t>
  </si>
  <si>
    <t>New Guinea Singing Dog</t>
  </si>
  <si>
    <t>Southern</t>
  </si>
  <si>
    <t>Active, Affectionate, Alert, Gentle, Lively</t>
  </si>
  <si>
    <t>Newfoundland Dog</t>
  </si>
  <si>
    <t>Newfoundland</t>
  </si>
  <si>
    <t>Cheerful, Courageous, Intelligent, Loyal, Social, Sweet, Gentle</t>
  </si>
  <si>
    <t>Norfolk Terrier</t>
  </si>
  <si>
    <t>Companionable, Fearless, Happy, Lovable, Self-confident, Spirited, Intelligent</t>
  </si>
  <si>
    <t>Norwegian Buhund</t>
  </si>
  <si>
    <t>Agile, Courageous, Energetic, Friendly, Fun-loving</t>
  </si>
  <si>
    <t>Norwegian Elkhound</t>
  </si>
  <si>
    <t>Alert, Bold, Hardy, Loyal, Playful, Strong-willed, Intelligent</t>
  </si>
  <si>
    <t>Norwegian Lundehund</t>
  </si>
  <si>
    <t>Alert, Energetic, Loyal, Protective</t>
  </si>
  <si>
    <t>Norwich Terrier</t>
  </si>
  <si>
    <t>Affectionate, Energetic, Hardy, Intelligent, Sensitive</t>
  </si>
  <si>
    <t>Nova Scotia Duck-Tolling Retriever</t>
  </si>
  <si>
    <t>Gun Dogs</t>
  </si>
  <si>
    <t>Affectionate, Alert, Courageous, Energetic, Gentle, Playful, Responsive</t>
  </si>
  <si>
    <t>Old English Sheepdog</t>
  </si>
  <si>
    <t>Adaptable, Bubbly, Intelligent, Loving, Playful, Sociable, Protective</t>
  </si>
  <si>
    <t>Otterhound</t>
  </si>
  <si>
    <t>Amiable, Boisterous, Even-tempered</t>
  </si>
  <si>
    <t>Papillon</t>
  </si>
  <si>
    <t>Alert, Energetic, Friendly, Happy, Hardy, Intelligent</t>
  </si>
  <si>
    <t>Patterdale Terrier (Fell Terrier)</t>
  </si>
  <si>
    <t>Bold, Confident, Energetic, Friendly, Inquisitive, Intelligent</t>
  </si>
  <si>
    <t>Pekingese</t>
  </si>
  <si>
    <t>Affectionate, Aggressive, Good-natured, Intelligent, Opinionated, Stubborn</t>
  </si>
  <si>
    <t>Peruvian Inca Orchid</t>
  </si>
  <si>
    <t>Affectionate, Alert, Intelligent, Lively, Noble, Protective</t>
  </si>
  <si>
    <t>Petit Basset Griffon Vendeen</t>
  </si>
  <si>
    <t>Active, Extroverted, Friendly, Happy, Independent, Lively, Intelligent</t>
  </si>
  <si>
    <t>Pharaoh Hound</t>
  </si>
  <si>
    <t>Active, Affectionate, Intelligent, Playful, Sociable, Trainable</t>
  </si>
  <si>
    <t>Pit Bull Terrier</t>
  </si>
  <si>
    <t>Affectionate, Aggressive, Clownish, Courageous, Friendly, Intelligent, Loyal, Obedient, Strong-willed, Stubborn</t>
  </si>
  <si>
    <t>Plott Hound</t>
  </si>
  <si>
    <t>Alert, Bold, Courageous, Loyal</t>
  </si>
  <si>
    <t>Podengo Portugueso</t>
  </si>
  <si>
    <t>Active, Companionable, Friendly, Hardy, Lively, Loyal</t>
  </si>
  <si>
    <t>Pointer</t>
  </si>
  <si>
    <t>Polish Lowland Sheepdog</t>
  </si>
  <si>
    <t>Agile, Even-tempered, Lively, Perceptive, Self-confident</t>
  </si>
  <si>
    <t>Pomeranian</t>
  </si>
  <si>
    <t>Active, Extroverted, Friendly, Intelligent, Lively, Playful, Sociable</t>
  </si>
  <si>
    <t>Poodle</t>
  </si>
  <si>
    <t>Active, Alert, Faithful, Instinctual, Intelligent, Trainable</t>
  </si>
  <si>
    <t>Standard Poodle</t>
  </si>
  <si>
    <t>Miniature Poodle</t>
  </si>
  <si>
    <t>Toy Poodle</t>
  </si>
  <si>
    <t>Portuguese Water Dog</t>
  </si>
  <si>
    <t>Brave, Docile, Impetuous, Intelligent, Obedient, Quarrelsome</t>
  </si>
  <si>
    <t>Presa Canario</t>
  </si>
  <si>
    <t>Calm, Dominant, Gentle, Strong-willed, Suspicious</t>
  </si>
  <si>
    <t>Pug</t>
  </si>
  <si>
    <t>Affectionate, Cheerful, Courageous, Gentle, Intelligent, Friendly, Outgoing, Playful, Loyal</t>
  </si>
  <si>
    <t>Puli</t>
  </si>
  <si>
    <t>Agile, Energetic, Faithful, Intelligent, Loyal, Obedient</t>
  </si>
  <si>
    <t>Pumi</t>
  </si>
  <si>
    <t>Active, Intelligent, Lively, Protective, Reserved, Vocal</t>
  </si>
  <si>
    <t>Rat Terrier</t>
  </si>
  <si>
    <t>Affectioante, Alert, Inquisitive, Lively, Loving</t>
  </si>
  <si>
    <t>Redbone Coonhound</t>
  </si>
  <si>
    <t>Redbone</t>
  </si>
  <si>
    <t>Affectionate, Companionable, Energetic, Familial, Independent, Unflappable</t>
  </si>
  <si>
    <t>Retriever</t>
  </si>
  <si>
    <t>Rhodesian Ridgeback</t>
  </si>
  <si>
    <t>Dignified, Intelligent, Loyal, Mischevious, Sensitive, Strong-willed</t>
  </si>
  <si>
    <t>Rottweiler</t>
  </si>
  <si>
    <t>Alert, Courageous, Fearless, Good-natured, Independent, Intelligent, Loyal, Protective</t>
  </si>
  <si>
    <t>Saint Bernard</t>
  </si>
  <si>
    <t>Friendly, Gentle, Independent, Intelligent, Outgoing, Quiet, Social</t>
  </si>
  <si>
    <t>Saluki</t>
  </si>
  <si>
    <t>Aloof, Intelligent, Quiet, Reserverd, Loyal</t>
  </si>
  <si>
    <t>Samoyed</t>
  </si>
  <si>
    <t>Alert, Lively, Friendly, Intelligent, Playful, Sociable, Stubborn</t>
  </si>
  <si>
    <t>Sarplaninac</t>
  </si>
  <si>
    <t>Independent, Calm, Devoted, Intelligent, Protective, Reliable</t>
  </si>
  <si>
    <t>Schipperke</t>
  </si>
  <si>
    <t>Agile, Confident, Curious, Faithful, Fearless, Independent, Intelligent</t>
  </si>
  <si>
    <t>Miniature Schnauzer</t>
  </si>
  <si>
    <t>Devoted, Good-natured, Intelligent, Lively, Playful, Trainable</t>
  </si>
  <si>
    <t>Schnauzer</t>
  </si>
  <si>
    <t>Standard Schnauzer</t>
  </si>
  <si>
    <t>Scottish Deerhound</t>
  </si>
  <si>
    <t>Dignified, Docile, Friendly, Gentle, Polite, Quiet</t>
  </si>
  <si>
    <t>Scottish Terrier Scottie</t>
  </si>
  <si>
    <t>Scotch Terrier</t>
  </si>
  <si>
    <t>Independent, Fiesty, Alert, Playful, Quick, Self-assured</t>
  </si>
  <si>
    <t>Sealyham Terrier</t>
  </si>
  <si>
    <t>Alert, Calm, Even-tempered, Fearless, Friendly, Intelligent</t>
  </si>
  <si>
    <t>Setter</t>
  </si>
  <si>
    <t>Shar Pei</t>
  </si>
  <si>
    <t>Affectionate, Devoted, Independent, Loving, Reserved, Suspicious</t>
  </si>
  <si>
    <t>Sheep Dog</t>
  </si>
  <si>
    <t>Shepherd</t>
  </si>
  <si>
    <t>Shetland Sheepdog Sheltie</t>
  </si>
  <si>
    <t>Shetland Sheepdog</t>
  </si>
  <si>
    <t>Affectionate, Friendly, Gentle, Intelligent, Lively, Playful, Responsive</t>
  </si>
  <si>
    <t>Shiba Inu</t>
  </si>
  <si>
    <t>Alert, Charming, Confident, Faithful, Fearless, Keen, Outgoing</t>
  </si>
  <si>
    <t>Shih Tzu</t>
  </si>
  <si>
    <t>Active, Courageous, Friendly, Gentle, Happy, Intelligent, Lively, Outgoing, Playful</t>
  </si>
  <si>
    <t>Siberian Husky</t>
  </si>
  <si>
    <t>Silky Terrier</t>
  </si>
  <si>
    <t>Alert, Friendly, Inquisitive, Joyful, Quick, Responsive, Intelligent</t>
  </si>
  <si>
    <t>Skye Terrier</t>
  </si>
  <si>
    <t>Loyal, Fearless, Friendly, Good-tempered, Intelligent</t>
  </si>
  <si>
    <t>Sloughi</t>
  </si>
  <si>
    <t>Alert, Faithful, Intelligent, Sensitive, Independent, Playful, Sweet</t>
  </si>
  <si>
    <t>Smooth Fox Terrier</t>
  </si>
  <si>
    <t>South Russian Ovtcharka</t>
  </si>
  <si>
    <t>Active, Balanced, Courageous, Lively, Nervous</t>
  </si>
  <si>
    <t>Spaniel</t>
  </si>
  <si>
    <t>Spitz</t>
  </si>
  <si>
    <t>Staffordshire Bull Terrier</t>
  </si>
  <si>
    <t>Staffordshire Bullterrier</t>
  </si>
  <si>
    <t>Affectionate, Bold, Courageous, Fearless, Intelligent, Reliable</t>
  </si>
  <si>
    <t>Sussex Spaniel</t>
  </si>
  <si>
    <t>Calm, Cheerful, Companionable, Devoted, Friendly, Sociable</t>
  </si>
  <si>
    <t>Swedish Vallhund</t>
  </si>
  <si>
    <t>Alert, Energetic, Fearless, Friendly, Watchful</t>
  </si>
  <si>
    <t>Affectionate, Alert, Courageous, Intelligent, Friendly, Hardy, Independent</t>
  </si>
  <si>
    <t>Thai Ridgeback</t>
  </si>
  <si>
    <t>Familial, Independent, Loving, Loyal, Protective</t>
  </si>
  <si>
    <t>Tibetan Mastiff</t>
  </si>
  <si>
    <t>Aloof, Protective, Strong-willed, Stubborn, Courageous, Loyal</t>
  </si>
  <si>
    <t>Tibetan Spaniel</t>
  </si>
  <si>
    <t>Intelligent, Assertive, Aloof, Happy, Independent, Willful</t>
  </si>
  <si>
    <t>Tibetan Terrier</t>
  </si>
  <si>
    <t>Affectionate, Amiable, Energetic, Gentle, Reserved, Sensitive, Intelligent</t>
  </si>
  <si>
    <t>Tosa Inu</t>
  </si>
  <si>
    <t>Aggressive, Brave, Fearless, Intelligent, Sensitive, Suspicious</t>
  </si>
  <si>
    <t>Toy Fox Terrier</t>
  </si>
  <si>
    <t>Toy Terrier</t>
  </si>
  <si>
    <t>Alert, Friendly, Intelligent, Loyal, Playful, Spirited</t>
  </si>
  <si>
    <t>Treeing Walker Coonhound</t>
  </si>
  <si>
    <t>Walker Hound</t>
  </si>
  <si>
    <t>Affectionate, Clever, Confident, Loving, Trainable</t>
  </si>
  <si>
    <t>Vizsla</t>
  </si>
  <si>
    <t>Affectionate, Cheerful, Energetic, Gentle, Intelligent, Playful, Protective, Quiet</t>
  </si>
  <si>
    <t>Weimaraner</t>
  </si>
  <si>
    <t>Alert, Aloof, Energetic, Fast, Intelligent, Powerful, Steady, Stubborn, Social</t>
  </si>
  <si>
    <t>Welsh Corgi</t>
  </si>
  <si>
    <t>Cardigan</t>
  </si>
  <si>
    <t>Pembroke</t>
  </si>
  <si>
    <t>Welsh Springer Spaniel</t>
  </si>
  <si>
    <t>Affectionate, Loyal, Active, Friendly, Playful, Stubborn, Intelligent</t>
  </si>
  <si>
    <t>Welsh Terrier</t>
  </si>
  <si>
    <t>Alert, Friendly, Intelligent, Spirited, Independent, Loving</t>
  </si>
  <si>
    <t>West Highland White Terrier Westie</t>
  </si>
  <si>
    <t>West Highland White Terrier</t>
  </si>
  <si>
    <t>Wheaten Terrier</t>
  </si>
  <si>
    <t>Soft Coated Wheaten Terrier</t>
  </si>
  <si>
    <t>Affectionate, Energetic, Faithful, Intelligent, Playful, Spirited</t>
  </si>
  <si>
    <t>Whippet</t>
  </si>
  <si>
    <t>Affectionate, Friendly, Gentle, Intelligent, Lively, Quiet</t>
  </si>
  <si>
    <t>White German Shepherd</t>
  </si>
  <si>
    <t>Wire Fox Terrier</t>
  </si>
  <si>
    <t>Wire Haired Fox Terrier</t>
  </si>
  <si>
    <t>Alert, Bold, Fearless, Friendly, Keen, Quick, Intelligent</t>
  </si>
  <si>
    <t>Wire-haired Pointing Griffon</t>
  </si>
  <si>
    <t>Gentle, Loyal, Proud, Trainable, Vigilant, Intelligent</t>
  </si>
  <si>
    <t>Wirehaired Terrier</t>
  </si>
  <si>
    <t>Xoloitzcuintle/Mexican Hairless</t>
  </si>
  <si>
    <t>Mexican Hairless</t>
  </si>
  <si>
    <t>Aleret, Calm, Cheerful, Companionable, Loyal, Protective</t>
  </si>
  <si>
    <t>Yellow Labrador Retriever</t>
  </si>
  <si>
    <t>Yorkshire Terrier Yorkie</t>
  </si>
  <si>
    <t>Yorkshire Terrier</t>
  </si>
  <si>
    <t>Alert, Courageous, Energetic, Independent, Intelligent, Loyal, Playful</t>
  </si>
  <si>
    <t>Mixed Breed</t>
  </si>
  <si>
    <t>LapCat</t>
  </si>
  <si>
    <t>Fur</t>
  </si>
  <si>
    <t>AvgKittenPrice</t>
  </si>
  <si>
    <t>Abyssinian</t>
  </si>
  <si>
    <t>Active, Energetic, Independent, Intelligent, Gentle</t>
  </si>
  <si>
    <t>Lap</t>
  </si>
  <si>
    <t>Short</t>
  </si>
  <si>
    <t>American Curl</t>
  </si>
  <si>
    <t>Affectionate, Curious, Intelligent, Interactive, Lively, Playful, Social</t>
  </si>
  <si>
    <t>Medium</t>
  </si>
  <si>
    <t>American Shorthair</t>
  </si>
  <si>
    <t>Active, Curious, Easygoing, Playful, Calm</t>
  </si>
  <si>
    <t>American Wirehair</t>
  </si>
  <si>
    <t>Affectionate, Curious, Gentle, Intelligent, Interactive, Lively, Loyal, Playful, Sensible, Social</t>
  </si>
  <si>
    <t>Applehead Siamese</t>
  </si>
  <si>
    <t>Active, Agile, Clever, Sociable, Loving, Energetic</t>
  </si>
  <si>
    <t>Balinese</t>
  </si>
  <si>
    <t>Affectionate, Intelligent, Playful</t>
  </si>
  <si>
    <t>Non Lap</t>
  </si>
  <si>
    <t>Long</t>
  </si>
  <si>
    <t>Bengal</t>
  </si>
  <si>
    <t>Active, Agile, Lively, Affectionate, Energetic, Rambunctious</t>
  </si>
  <si>
    <t>Birman</t>
  </si>
  <si>
    <t>Affectionate, Active, Gentle, Social</t>
  </si>
  <si>
    <t>Bobtail</t>
  </si>
  <si>
    <t>Intelligent, Interactive, Lively, Playful, Sensitive</t>
  </si>
  <si>
    <t>Bombay</t>
  </si>
  <si>
    <t>Affectionate, Dependent, Gentle, Intelligent, Playful</t>
  </si>
  <si>
    <t>British Shorthair</t>
  </si>
  <si>
    <t>Affectionate, Easygoing, Gentle, Loyal, Patient, Calm</t>
  </si>
  <si>
    <t>Burmese</t>
  </si>
  <si>
    <t>Curious, Intelligent, Gentle, Social, Interactive, Playful, Lively</t>
  </si>
  <si>
    <t>Burmilla</t>
  </si>
  <si>
    <t>Easygoing, Friendly, Intelligent, Lively, Playful, Social</t>
  </si>
  <si>
    <t>Calico</t>
  </si>
  <si>
    <t>Generic</t>
  </si>
  <si>
    <t>Canadian Hairless</t>
  </si>
  <si>
    <t>Loyal, Inquisitive, Friendly, Quiet, Gentle</t>
  </si>
  <si>
    <t>Bald</t>
  </si>
  <si>
    <t>Chartreux</t>
  </si>
  <si>
    <t>Affectionate, Loyal, Intelligent, Social, Lively, Playful</t>
  </si>
  <si>
    <t>Chausie</t>
  </si>
  <si>
    <t>Affectionate, Intelligent, Playful, Social</t>
  </si>
  <si>
    <t>Chinchilla</t>
  </si>
  <si>
    <t>Active, Playful</t>
  </si>
  <si>
    <t>Rodent</t>
  </si>
  <si>
    <t>Cornish Rex</t>
  </si>
  <si>
    <t>Affectionate, Intelligent, Active, Curious, Playful</t>
  </si>
  <si>
    <t>Cymric</t>
  </si>
  <si>
    <t>Gentle, Loyal, Intelligent, Playful</t>
  </si>
  <si>
    <t>Devon Rex</t>
  </si>
  <si>
    <t>Intelligent, Active, Mischevious, Playful</t>
  </si>
  <si>
    <t>Dilute Calico</t>
  </si>
  <si>
    <t>Dilute Tortoiseshell</t>
  </si>
  <si>
    <t>Domestic Long Hair</t>
  </si>
  <si>
    <t>Domestic Medium Hair</t>
  </si>
  <si>
    <t>Domestic Short Hair</t>
  </si>
  <si>
    <t>Egyptian Mau</t>
  </si>
  <si>
    <t>Agile, Dependent, Gentle, Intelligent, Lively, Loyal, Playful</t>
  </si>
  <si>
    <t>Exotic Shorthair</t>
  </si>
  <si>
    <t>Affectionate, Sweet, Loyal, Quiet, Peaceful</t>
  </si>
  <si>
    <t>Extra-Toes Cat (Hemingway Polydactyl)</t>
  </si>
  <si>
    <t>Six-Toed</t>
  </si>
  <si>
    <t>Havana</t>
  </si>
  <si>
    <t>Affectionate, Curious, Demanding, Friendly, Intelligent, Playful</t>
  </si>
  <si>
    <t>Himalayan</t>
  </si>
  <si>
    <t>Dependent, Gentle, Intelligent, Quiet, Social</t>
  </si>
  <si>
    <t>Japanese Bobtail</t>
  </si>
  <si>
    <t>Active, Agile, Clever, Easygoing, Intelligent, Lively, Loyal, Playful, Social</t>
  </si>
  <si>
    <t>Javanese</t>
  </si>
  <si>
    <t>Active, Devoted, Intelligent, Playful</t>
  </si>
  <si>
    <t>Korat</t>
  </si>
  <si>
    <t>Affectionate, Friendly, Gentle, Intelligent, Playful, Quiet</t>
  </si>
  <si>
    <t>LaPerm</t>
  </si>
  <si>
    <t>Intelligent, Clever, Active, Genlte</t>
  </si>
  <si>
    <t>Maine Coon</t>
  </si>
  <si>
    <t>Adaptable, Intelligent, Loving, Gentle, Independent</t>
  </si>
  <si>
    <t>Manx</t>
  </si>
  <si>
    <t>Easygoing, Intelligent, Loyal, Playful, Social</t>
  </si>
  <si>
    <t>Munchkin</t>
  </si>
  <si>
    <t>Agile, Easygoing, Intelligent, Playful</t>
  </si>
  <si>
    <t>Nebelung</t>
  </si>
  <si>
    <t>Gentle, Quiet, Shy, Playful</t>
  </si>
  <si>
    <t>Norwegian Forest Cat</t>
  </si>
  <si>
    <t>Sweet, Active, Intelligent, Social, Playful, Lively, Curious</t>
  </si>
  <si>
    <t>Ocicat</t>
  </si>
  <si>
    <t>Active, Agile, Curious, Demanding, Friendly, Gentle, Lively, Playful, Social</t>
  </si>
  <si>
    <t>Oriental Long Hair</t>
  </si>
  <si>
    <t>Energetic, Affectionate, Intelligent, Social, Playful, Curious</t>
  </si>
  <si>
    <t>Oriental Short Hair</t>
  </si>
  <si>
    <t>Oriental Tabby</t>
  </si>
  <si>
    <t>Persian</t>
  </si>
  <si>
    <t>Affectionate, Loyal, Sedate, Quiet</t>
  </si>
  <si>
    <t>Pixie-Bob</t>
  </si>
  <si>
    <t>Affectionate, Social, Intelligent, Loyal</t>
  </si>
  <si>
    <t>Ragamuffin</t>
  </si>
  <si>
    <t>Affectionate, Friendly, Gentle, Calm</t>
  </si>
  <si>
    <t>Ragdoll</t>
  </si>
  <si>
    <t>Affectioante, Friendly, Gentle, Quiet, Easygoing</t>
  </si>
  <si>
    <t>Russian Blue</t>
  </si>
  <si>
    <t>Active, Dependent, Easygoing, Gentle, Intelligent, Loyal, Playful, Quiet</t>
  </si>
  <si>
    <t>Scottish Fold</t>
  </si>
  <si>
    <t>Affectionate, Intelligent, Loyal, Playful, Social, Sweet, Loving</t>
  </si>
  <si>
    <t>Selkirk Rex</t>
  </si>
  <si>
    <t>Active, Affectionate, Dependent, Gentle, Patient, Playful, Quiet, Social</t>
  </si>
  <si>
    <t>Siamese</t>
  </si>
  <si>
    <t>Siberian</t>
  </si>
  <si>
    <t>Intelligent, Loyal, Quiet, Active</t>
  </si>
  <si>
    <t>Silver</t>
  </si>
  <si>
    <t>Singapura</t>
  </si>
  <si>
    <t>Affectionate, Curious, Easygoing, Intelligent, Interactive, Lively, Loyal</t>
  </si>
  <si>
    <t>Snowshoe</t>
  </si>
  <si>
    <t>Affectionate, Social, Intelligent, Sweet-tempered</t>
  </si>
  <si>
    <t>Somali</t>
  </si>
  <si>
    <t>Mischevious, Tenacious, Intelligent, Affectionate, Gentle, Interactive, Loyal</t>
  </si>
  <si>
    <t>Sphynx (hairless cat)</t>
  </si>
  <si>
    <t>Sphynx</t>
  </si>
  <si>
    <t>Tabby</t>
  </si>
  <si>
    <t>Tiger</t>
  </si>
  <si>
    <t>Playful, Social, Intelligent</t>
  </si>
  <si>
    <t>Tonkinese</t>
  </si>
  <si>
    <t>Curious, Intelligent, Social, Lively, Outgoing, Playful, Affectionate</t>
  </si>
  <si>
    <t>Torbie</t>
  </si>
  <si>
    <t>Tortoiseshell</t>
  </si>
  <si>
    <t>Turkish Angora</t>
  </si>
  <si>
    <t>Affectionate, Agile, Clever, Gentle, Intelligent, Playful, Social</t>
  </si>
  <si>
    <t>Turkish Van</t>
  </si>
  <si>
    <t>Agile, Intelligent, Loyal, Playful, Energetic</t>
  </si>
  <si>
    <t>Tuxedo</t>
  </si>
  <si>
    <t>No name</t>
  </si>
  <si>
    <t/>
  </si>
  <si>
    <t>Bread Name</t>
  </si>
  <si>
    <t>Total Sales Dog</t>
  </si>
  <si>
    <t>Total sale Cat</t>
  </si>
  <si>
    <t>Row Labels</t>
  </si>
  <si>
    <t>Grand Total</t>
  </si>
  <si>
    <t>Average of Qty Sold</t>
  </si>
  <si>
    <t xml:space="preserve">Bread Type </t>
  </si>
  <si>
    <t>Avergae Sale Dog</t>
  </si>
  <si>
    <t>Breed Name</t>
  </si>
  <si>
    <t>Average Sales Cat</t>
  </si>
  <si>
    <t>Dog Breed</t>
  </si>
  <si>
    <t>Cat Breed</t>
  </si>
  <si>
    <t>Breed Category</t>
  </si>
  <si>
    <t>(Multiple Items)</t>
  </si>
  <si>
    <t xml:space="preserve"> </t>
  </si>
  <si>
    <t>Count of Group1</t>
  </si>
  <si>
    <t>Cat Breed Name &amp; Fur</t>
  </si>
  <si>
    <t xml:space="preserve">Breed Name With Group Name </t>
  </si>
  <si>
    <t>Top</t>
  </si>
  <si>
    <t>Value</t>
  </si>
  <si>
    <t xml:space="preserve">BreedName </t>
  </si>
  <si>
    <t xml:space="preserve">Value </t>
  </si>
  <si>
    <t>Bottom</t>
  </si>
  <si>
    <t>Average Price</t>
  </si>
  <si>
    <t xml:space="preserve">Avergae Price </t>
  </si>
  <si>
    <t xml:space="preserve">Average Price </t>
  </si>
  <si>
    <t>Count of Temperment</t>
  </si>
  <si>
    <t xml:space="preserve">Cat Breed </t>
  </si>
  <si>
    <t>Count of AltBreedName</t>
  </si>
  <si>
    <t>Column Labels</t>
  </si>
  <si>
    <t>Count of Fur</t>
  </si>
  <si>
    <t>cat temperment Affectionate</t>
  </si>
  <si>
    <t>Yes</t>
  </si>
  <si>
    <t>Count of cat temperment Affectionate</t>
  </si>
  <si>
    <t>Count of Group2</t>
  </si>
  <si>
    <t>Dog temperment Affectionate</t>
  </si>
  <si>
    <t>Count of Dog temperment Affectionate</t>
  </si>
  <si>
    <t>Berrd Name Cat</t>
  </si>
  <si>
    <t xml:space="preserve">Least Sold cat by Quantity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</si>
</sst>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_([$$-409]* #,##0_);_([$$-409]* \(#,##0\);_([$$-409]* &quot;-&quot;??_);_(@_)"/>
  </numFmts>
  <fonts count="13" x14ac:knownFonts="1">
    <font>
      <sz val="12"/>
      <color theme="1"/>
      <name val="Aptos Narrow"/>
      <family val="2"/>
      <scheme val="minor"/>
    </font>
    <font>
      <sz val="12"/>
      <color theme="1"/>
      <name val="Aptos Narrow"/>
      <family val="2"/>
      <scheme val="minor"/>
    </font>
    <font>
      <sz val="18"/>
      <color theme="3"/>
      <name val="Aptos Display"/>
      <family val="2"/>
      <scheme val="major"/>
    </font>
    <font>
      <sz val="12"/>
      <color theme="5" tint="-0.249977111117893"/>
      <name val="Aptos Narrow"/>
      <family val="2"/>
      <scheme val="minor"/>
    </font>
    <font>
      <sz val="8"/>
      <name val="Aptos Narrow"/>
      <family val="2"/>
      <scheme val="minor"/>
    </font>
    <font>
      <sz val="14"/>
      <color theme="1"/>
      <name val="Times New Roman"/>
      <family val="1"/>
    </font>
    <font>
      <b/>
      <sz val="14"/>
      <color theme="3"/>
      <name val="Times New Roman"/>
      <family val="1"/>
    </font>
    <font>
      <b/>
      <sz val="14"/>
      <color theme="1"/>
      <name val="Times New Roman"/>
      <family val="1"/>
    </font>
    <font>
      <sz val="14"/>
      <color theme="3"/>
      <name val="Times New Roman"/>
      <family val="1"/>
    </font>
    <font>
      <sz val="12"/>
      <color rgb="FF006100"/>
      <name val="Aptos Narrow"/>
      <family val="2"/>
      <scheme val="minor"/>
    </font>
    <font>
      <b/>
      <sz val="12"/>
      <color rgb="FFFA7D00"/>
      <name val="Aptos Narrow"/>
      <family val="2"/>
      <scheme val="minor"/>
    </font>
    <font>
      <sz val="12"/>
      <color theme="0"/>
      <name val="Aptos Narrow"/>
      <family val="2"/>
      <scheme val="minor"/>
    </font>
    <font>
      <sz val="11"/>
      <color rgb="FFFFFFFF"/>
      <name val="Aptos Narrow"/>
      <scheme val="minor"/>
    </font>
  </fonts>
  <fills count="12">
    <fill>
      <patternFill patternType="none"/>
    </fill>
    <fill>
      <patternFill patternType="gray125"/>
    </fill>
    <fill>
      <patternFill patternType="solid">
        <fgColor theme="5" tint="0.59999389629810485"/>
        <bgColor indexed="65"/>
      </patternFill>
    </fill>
    <fill>
      <patternFill patternType="solid">
        <fgColor theme="5" tint="0.39997558519241921"/>
        <bgColor indexed="65"/>
      </patternFill>
    </fill>
    <fill>
      <patternFill patternType="solid">
        <fgColor rgb="FFFFFF00"/>
        <bgColor indexed="64"/>
      </patternFill>
    </fill>
    <fill>
      <patternFill patternType="solid">
        <fgColor theme="5" tint="0.79998168889431442"/>
        <bgColor theme="5" tint="0.79998168889431442"/>
      </patternFill>
    </fill>
    <fill>
      <patternFill patternType="solid">
        <fgColor theme="4" tint="0.79998168889431442"/>
        <bgColor indexed="64"/>
      </patternFill>
    </fill>
    <fill>
      <patternFill patternType="solid">
        <fgColor theme="0"/>
        <bgColor indexed="64"/>
      </patternFill>
    </fill>
    <fill>
      <patternFill patternType="solid">
        <fgColor theme="0"/>
        <bgColor theme="5" tint="0.79998168889431442"/>
      </patternFill>
    </fill>
    <fill>
      <patternFill patternType="solid">
        <fgColor rgb="FFC6EFCE"/>
      </patternFill>
    </fill>
    <fill>
      <patternFill patternType="solid">
        <fgColor rgb="FFF2F2F2"/>
      </patternFill>
    </fill>
    <fill>
      <patternFill patternType="solid">
        <fgColor theme="7"/>
      </patternFill>
    </fill>
  </fills>
  <borders count="4">
    <border>
      <left/>
      <right/>
      <top/>
      <bottom/>
      <diagonal/>
    </border>
    <border>
      <left/>
      <right/>
      <top/>
      <bottom style="thick">
        <color theme="4" tint="0.499984740745262"/>
      </bottom>
      <diagonal/>
    </border>
    <border>
      <left style="thin">
        <color theme="7"/>
      </left>
      <right style="thin">
        <color theme="7"/>
      </right>
      <top style="thin">
        <color theme="7"/>
      </top>
      <bottom style="thick">
        <color theme="4" tint="0.499984740745262"/>
      </bottom>
      <diagonal/>
    </border>
    <border>
      <left style="thin">
        <color rgb="FF7F7F7F"/>
      </left>
      <right style="thin">
        <color rgb="FF7F7F7F"/>
      </right>
      <top style="thin">
        <color rgb="FF7F7F7F"/>
      </top>
      <bottom style="thin">
        <color rgb="FF7F7F7F"/>
      </bottom>
      <diagonal/>
    </border>
  </borders>
  <cellStyleXfs count="5">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1" fillId="3" borderId="0" applyNumberFormat="0" applyBorder="0" applyAlignment="0" applyProtection="0"/>
    <xf numFmtId="0" fontId="11" fillId="11" borderId="0" applyNumberFormat="0" applyBorder="0" applyAlignment="0" applyProtection="0"/>
  </cellStyleXfs>
  <cellXfs count="56">
    <xf numFmtId="0" fontId="0" fillId="0" borderId="0" xfId="0"/>
    <xf numFmtId="0" fontId="0" fillId="4" borderId="0" xfId="0" applyFill="1"/>
    <xf numFmtId="0" fontId="1" fillId="3" borderId="0" xfId="3"/>
    <xf numFmtId="0" fontId="2" fillId="2" borderId="1" xfId="2" applyNumberFormat="1" applyFill="1" applyBorder="1"/>
    <xf numFmtId="0" fontId="2" fillId="2" borderId="1" xfId="2" applyFill="1" applyBorder="1"/>
    <xf numFmtId="164" fontId="0" fillId="0" borderId="0" xfId="0" applyNumberFormat="1"/>
    <xf numFmtId="49" fontId="1" fillId="3" borderId="0" xfId="3" applyNumberFormat="1"/>
    <xf numFmtId="2" fontId="1" fillId="3" borderId="0" xfId="3" applyNumberFormat="1"/>
    <xf numFmtId="49" fontId="2" fillId="2" borderId="1" xfId="2" applyNumberFormat="1" applyFill="1" applyBorder="1"/>
    <xf numFmtId="49" fontId="0" fillId="0" borderId="0" xfId="0" applyNumberFormat="1"/>
    <xf numFmtId="165" fontId="1" fillId="3" borderId="0" xfId="3" applyNumberFormat="1"/>
    <xf numFmtId="165" fontId="2" fillId="2" borderId="1" xfId="2" applyNumberFormat="1" applyFill="1" applyBorder="1"/>
    <xf numFmtId="165" fontId="0" fillId="0" borderId="0" xfId="0" applyNumberFormat="1"/>
    <xf numFmtId="1" fontId="1" fillId="3" borderId="0" xfId="3" applyNumberFormat="1"/>
    <xf numFmtId="1" fontId="2" fillId="2" borderId="1" xfId="2" applyNumberFormat="1" applyFill="1" applyBorder="1"/>
    <xf numFmtId="1" fontId="0" fillId="0" borderId="0" xfId="0" applyNumberFormat="1"/>
    <xf numFmtId="0" fontId="2" fillId="4" borderId="1" xfId="2" applyNumberFormat="1" applyFill="1" applyBorder="1"/>
    <xf numFmtId="0" fontId="2" fillId="4" borderId="1" xfId="2" applyFill="1" applyBorder="1"/>
    <xf numFmtId="49" fontId="2" fillId="4" borderId="1" xfId="2" applyNumberFormat="1" applyFill="1" applyBorder="1"/>
    <xf numFmtId="165" fontId="2" fillId="4" borderId="1" xfId="2" applyNumberFormat="1" applyFill="1" applyBorder="1"/>
    <xf numFmtId="1" fontId="2" fillId="4" borderId="1" xfId="2" applyNumberFormat="1" applyFill="1" applyBorder="1"/>
    <xf numFmtId="0" fontId="6" fillId="0" borderId="0" xfId="2" applyFont="1"/>
    <xf numFmtId="165" fontId="7" fillId="0" borderId="0" xfId="0" applyNumberFormat="1" applyFont="1"/>
    <xf numFmtId="165" fontId="6" fillId="0" borderId="0" xfId="2" applyNumberFormat="1" applyFont="1"/>
    <xf numFmtId="165" fontId="6" fillId="4" borderId="0" xfId="2" applyNumberFormat="1" applyFont="1" applyFill="1"/>
    <xf numFmtId="0" fontId="7" fillId="0" borderId="0" xfId="0" applyFont="1"/>
    <xf numFmtId="0" fontId="5" fillId="3" borderId="0" xfId="3" applyFont="1"/>
    <xf numFmtId="165" fontId="8" fillId="0" borderId="0" xfId="2" applyNumberFormat="1" applyFont="1"/>
    <xf numFmtId="0" fontId="8" fillId="0" borderId="0" xfId="2" applyFont="1"/>
    <xf numFmtId="0" fontId="5" fillId="0" borderId="0" xfId="0" applyFont="1"/>
    <xf numFmtId="0" fontId="0" fillId="0" borderId="0" xfId="0" pivotButton="1"/>
    <xf numFmtId="0" fontId="0" fillId="0" borderId="0" xfId="0" applyAlignment="1">
      <alignment horizontal="left"/>
    </xf>
    <xf numFmtId="0" fontId="2" fillId="2" borderId="2" xfId="2" applyNumberFormat="1" applyFill="1" applyBorder="1"/>
    <xf numFmtId="0" fontId="2" fillId="4" borderId="2" xfId="2" applyNumberFormat="1" applyFill="1" applyBorder="1"/>
    <xf numFmtId="165" fontId="0" fillId="0" borderId="0" xfId="1" applyNumberFormat="1" applyFont="1"/>
    <xf numFmtId="0" fontId="0" fillId="0" borderId="0" xfId="0" applyAlignment="1">
      <alignment horizontal="left" indent="1"/>
    </xf>
    <xf numFmtId="0" fontId="0" fillId="2" borderId="0" xfId="0" applyFill="1"/>
    <xf numFmtId="0" fontId="0" fillId="2" borderId="0" xfId="0" applyFill="1" applyAlignment="1">
      <alignment horizontal="left"/>
    </xf>
    <xf numFmtId="0" fontId="0" fillId="2" borderId="0" xfId="0" applyFill="1" applyAlignment="1">
      <alignment horizontal="left" indent="1"/>
    </xf>
    <xf numFmtId="0" fontId="0" fillId="6" borderId="0" xfId="0" applyFill="1"/>
    <xf numFmtId="0" fontId="0" fillId="6" borderId="0" xfId="0" applyFill="1" applyAlignment="1">
      <alignment horizontal="left"/>
    </xf>
    <xf numFmtId="0" fontId="0" fillId="6" borderId="0" xfId="0" applyFill="1" applyAlignment="1">
      <alignment horizontal="left" indent="1"/>
    </xf>
    <xf numFmtId="0" fontId="0" fillId="7" borderId="0" xfId="0" applyFill="1"/>
    <xf numFmtId="2" fontId="0" fillId="0" borderId="0" xfId="0" applyNumberFormat="1" applyAlignment="1">
      <alignment horizontal="center"/>
    </xf>
    <xf numFmtId="0" fontId="0" fillId="0" borderId="0" xfId="0" applyAlignment="1">
      <alignment horizontal="center"/>
    </xf>
    <xf numFmtId="0" fontId="3" fillId="8" borderId="0" xfId="0" applyFont="1" applyFill="1"/>
    <xf numFmtId="0" fontId="2" fillId="0" borderId="0" xfId="2"/>
    <xf numFmtId="0" fontId="2" fillId="4" borderId="0" xfId="2" applyFill="1"/>
    <xf numFmtId="0" fontId="11" fillId="11" borderId="0" xfId="4"/>
    <xf numFmtId="0" fontId="10" fillId="10" borderId="3" xfId="0" applyFont="1" applyFill="1" applyBorder="1"/>
    <xf numFmtId="0" fontId="10" fillId="10" borderId="3" xfId="0" applyFont="1" applyFill="1" applyBorder="1" applyAlignment="1">
      <alignment horizontal="left"/>
    </xf>
    <xf numFmtId="0" fontId="9" fillId="9" borderId="0" xfId="0" applyFont="1" applyFill="1"/>
    <xf numFmtId="0" fontId="9" fillId="9" borderId="0" xfId="0" applyFont="1" applyFill="1" applyAlignment="1">
      <alignment horizontal="left"/>
    </xf>
    <xf numFmtId="0" fontId="12" fillId="0" borderId="0" xfId="0" applyFont="1" applyAlignment="1">
      <alignment horizontal="left" vertical="center"/>
    </xf>
    <xf numFmtId="1" fontId="0" fillId="0" borderId="0" xfId="0" applyNumberFormat="1" applyAlignment="1">
      <alignment horizontal="left" vertical="top"/>
    </xf>
    <xf numFmtId="0" fontId="3" fillId="5" borderId="0" xfId="0" applyFont="1" applyFill="1" applyAlignment="1">
      <alignment horizontal="left"/>
    </xf>
  </cellXfs>
  <cellStyles count="5">
    <cellStyle name="60% - Accent2" xfId="3" builtinId="36"/>
    <cellStyle name="Accent4" xfId="4" builtinId="41"/>
    <cellStyle name="Currency" xfId="1" builtinId="4"/>
    <cellStyle name="Normal" xfId="0" builtinId="0"/>
    <cellStyle name="Title" xfId="2" builtinId="15"/>
  </cellStyles>
  <dxfs count="79">
    <dxf>
      <numFmt numFmtId="0" formatCode="General"/>
    </dxf>
    <dxf>
      <numFmt numFmtId="0" formatCode="General"/>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2"/>
        <color theme="5" tint="-0.249977111117893"/>
        <name val="Aptos Narrow"/>
        <family val="2"/>
        <scheme val="minor"/>
      </font>
      <numFmt numFmtId="0" formatCode="General"/>
      <fill>
        <patternFill patternType="solid">
          <fgColor theme="5" tint="0.79998168889431442"/>
          <bgColor theme="5" tint="0.79998168889431442"/>
        </patternFill>
      </fill>
      <alignment horizontal="left" textRotation="0" wrapText="0" indent="0" justifyLastLine="0" shrinkToFit="0" readingOrder="0"/>
    </dxf>
    <dxf>
      <numFmt numFmtId="0" formatCode="General"/>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ont>
        <b val="0"/>
        <i val="0"/>
        <strike val="0"/>
        <condense val="0"/>
        <extend val="0"/>
        <outline val="0"/>
        <shadow val="0"/>
        <u val="none"/>
        <vertAlign val="baseline"/>
        <sz val="12"/>
        <color theme="1"/>
        <name val="Aptos Narrow"/>
        <family val="2"/>
        <scheme val="minor"/>
      </font>
      <fill>
        <patternFill patternType="solid">
          <fgColor indexed="65"/>
          <bgColor theme="5" tint="0.599993896298104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2"/>
        <color rgb="FF006100"/>
        <name val="Aptos Narrow"/>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Aptos Narrow"/>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Aptos Narrow"/>
        <family val="2"/>
        <scheme val="minor"/>
      </font>
      <fill>
        <patternFill patternType="solid">
          <fgColor indexed="65"/>
          <bgColor rgb="FFC6EFCE"/>
        </patternFill>
      </fill>
    </dxf>
    <dxf>
      <font>
        <b/>
        <i val="0"/>
        <strike val="0"/>
        <condense val="0"/>
        <extend val="0"/>
        <outline val="0"/>
        <shadow val="0"/>
        <u val="none"/>
        <vertAlign val="baseline"/>
        <sz val="12"/>
        <color rgb="FFFA7D00"/>
        <name val="Aptos Narrow"/>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Aptos Narrow"/>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Aptos Narrow"/>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Aptos Narrow"/>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Aptos Narrow"/>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numFmt numFmtId="30" formatCode="@"/>
    </dxf>
    <dxf>
      <numFmt numFmtId="0" formatCode="General"/>
    </dxf>
    <dxf>
      <font>
        <strike val="0"/>
        <outline val="0"/>
        <shadow val="0"/>
        <u val="none"/>
        <vertAlign val="baseline"/>
        <sz val="14"/>
        <name val="Times New Roman"/>
        <family val="1"/>
        <scheme val="none"/>
      </font>
    </dxf>
    <dxf>
      <font>
        <b/>
        <strike val="0"/>
        <outline val="0"/>
        <shadow val="0"/>
        <u val="none"/>
        <vertAlign val="baseline"/>
        <sz val="14"/>
        <name val="Times New Roman"/>
        <family val="1"/>
        <scheme val="none"/>
      </font>
      <numFmt numFmtId="165" formatCode="_([$$-409]* #,##0_);_([$$-409]* \(#,##0\);_([$$-409]* &quot;-&quot;??_);_(@_)"/>
    </dxf>
    <dxf>
      <numFmt numFmtId="165" formatCode="_([$$-409]* #,##0_);_([$$-409]* \(#,##0\);_([$$-409]* &quot;-&quot;??_);_(@_)"/>
    </dxf>
    <dxf>
      <numFmt numFmtId="30" formatCode="@"/>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_([$$-409]* #,##0_);_([$$-409]* \(#,##0\);_([$$-409]* &quot;-&quot;??_);_(@_)"/>
    </dxf>
    <dxf>
      <numFmt numFmtId="30" formatCode="@"/>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1.xlsx]Task 2!PivotTable16</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51709199000729"/>
          <c:y val="0.23148148148148148"/>
          <c:w val="0.64531258893843091"/>
          <c:h val="0.66148950131233608"/>
        </c:manualLayout>
      </c:layout>
      <c:barChart>
        <c:barDir val="col"/>
        <c:grouping val="clustered"/>
        <c:varyColors val="0"/>
        <c:ser>
          <c:idx val="0"/>
          <c:order val="0"/>
          <c:tx>
            <c:strRef>
              <c:f>'Task 2'!$C$6:$C$7</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2'!$B$8:$B$9</c:f>
              <c:strCache>
                <c:ptCount val="1"/>
                <c:pt idx="0">
                  <c:v>Cat Breed</c:v>
                </c:pt>
              </c:strCache>
            </c:strRef>
          </c:cat>
          <c:val>
            <c:numRef>
              <c:f>'Task 2'!$C$8:$C$9</c:f>
              <c:numCache>
                <c:formatCode>General</c:formatCode>
                <c:ptCount val="1"/>
                <c:pt idx="0">
                  <c:v>1</c:v>
                </c:pt>
              </c:numCache>
            </c:numRef>
          </c:val>
          <c:extLst>
            <c:ext xmlns:c16="http://schemas.microsoft.com/office/drawing/2014/chart" uri="{C3380CC4-5D6E-409C-BE32-E72D297353CC}">
              <c16:uniqueId val="{00000000-4D96-F44A-B32E-C27DEC7102AC}"/>
            </c:ext>
          </c:extLst>
        </c:ser>
        <c:ser>
          <c:idx val="1"/>
          <c:order val="1"/>
          <c:tx>
            <c:strRef>
              <c:f>'Task 2'!$D$6:$D$7</c:f>
              <c:strCache>
                <c:ptCount val="1"/>
                <c:pt idx="0">
                  <c:v>Bald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2'!$B$8:$B$9</c:f>
              <c:strCache>
                <c:ptCount val="1"/>
                <c:pt idx="0">
                  <c:v>Cat Breed</c:v>
                </c:pt>
              </c:strCache>
            </c:strRef>
          </c:cat>
          <c:val>
            <c:numRef>
              <c:f>'Task 2'!$D$8:$D$9</c:f>
              <c:numCache>
                <c:formatCode>General</c:formatCode>
                <c:ptCount val="1"/>
                <c:pt idx="0">
                  <c:v>2</c:v>
                </c:pt>
              </c:numCache>
            </c:numRef>
          </c:val>
          <c:extLst>
            <c:ext xmlns:c16="http://schemas.microsoft.com/office/drawing/2014/chart" uri="{C3380CC4-5D6E-409C-BE32-E72D297353CC}">
              <c16:uniqueId val="{00000005-42B2-4542-8123-56B1588F258D}"/>
            </c:ext>
          </c:extLst>
        </c:ser>
        <c:ser>
          <c:idx val="2"/>
          <c:order val="2"/>
          <c:tx>
            <c:strRef>
              <c:f>'Task 2'!$E$6:$E$7</c:f>
              <c:strCache>
                <c:ptCount val="1"/>
                <c:pt idx="0">
                  <c:v>Long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2'!$B$8:$B$9</c:f>
              <c:strCache>
                <c:ptCount val="1"/>
                <c:pt idx="0">
                  <c:v>Cat Breed</c:v>
                </c:pt>
              </c:strCache>
            </c:strRef>
          </c:cat>
          <c:val>
            <c:numRef>
              <c:f>'Task 2'!$E$8:$E$9</c:f>
              <c:numCache>
                <c:formatCode>General</c:formatCode>
                <c:ptCount val="1"/>
                <c:pt idx="0">
                  <c:v>20</c:v>
                </c:pt>
              </c:numCache>
            </c:numRef>
          </c:val>
          <c:extLst>
            <c:ext xmlns:c16="http://schemas.microsoft.com/office/drawing/2014/chart" uri="{C3380CC4-5D6E-409C-BE32-E72D297353CC}">
              <c16:uniqueId val="{00000006-42B2-4542-8123-56B1588F258D}"/>
            </c:ext>
          </c:extLst>
        </c:ser>
        <c:ser>
          <c:idx val="3"/>
          <c:order val="3"/>
          <c:tx>
            <c:strRef>
              <c:f>'Task 2'!$F$6:$F$7</c:f>
              <c:strCache>
                <c:ptCount val="1"/>
                <c:pt idx="0">
                  <c:v>Medium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2'!$B$8:$B$9</c:f>
              <c:strCache>
                <c:ptCount val="1"/>
                <c:pt idx="0">
                  <c:v>Cat Breed</c:v>
                </c:pt>
              </c:strCache>
            </c:strRef>
          </c:cat>
          <c:val>
            <c:numRef>
              <c:f>'Task 2'!$F$8:$F$9</c:f>
              <c:numCache>
                <c:formatCode>General</c:formatCode>
                <c:ptCount val="1"/>
                <c:pt idx="0">
                  <c:v>14</c:v>
                </c:pt>
              </c:numCache>
            </c:numRef>
          </c:val>
          <c:extLst>
            <c:ext xmlns:c16="http://schemas.microsoft.com/office/drawing/2014/chart" uri="{C3380CC4-5D6E-409C-BE32-E72D297353CC}">
              <c16:uniqueId val="{00000007-42B2-4542-8123-56B1588F258D}"/>
            </c:ext>
          </c:extLst>
        </c:ser>
        <c:ser>
          <c:idx val="4"/>
          <c:order val="4"/>
          <c:tx>
            <c:strRef>
              <c:f>'Task 2'!$G$6:$G$7</c:f>
              <c:strCache>
                <c:ptCount val="1"/>
                <c:pt idx="0">
                  <c:v>Short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2'!$B$8:$B$9</c:f>
              <c:strCache>
                <c:ptCount val="1"/>
                <c:pt idx="0">
                  <c:v>Cat Breed</c:v>
                </c:pt>
              </c:strCache>
            </c:strRef>
          </c:cat>
          <c:val>
            <c:numRef>
              <c:f>'Task 2'!$G$8:$G$9</c:f>
              <c:numCache>
                <c:formatCode>General</c:formatCode>
                <c:ptCount val="1"/>
                <c:pt idx="0">
                  <c:v>30</c:v>
                </c:pt>
              </c:numCache>
            </c:numRef>
          </c:val>
          <c:extLst>
            <c:ext xmlns:c16="http://schemas.microsoft.com/office/drawing/2014/chart" uri="{C3380CC4-5D6E-409C-BE32-E72D297353CC}">
              <c16:uniqueId val="{00000008-42B2-4542-8123-56B1588F258D}"/>
            </c:ext>
          </c:extLst>
        </c:ser>
        <c:dLbls>
          <c:dLblPos val="inEnd"/>
          <c:showLegendKey val="0"/>
          <c:showVal val="1"/>
          <c:showCatName val="0"/>
          <c:showSerName val="0"/>
          <c:showPercent val="0"/>
          <c:showBubbleSize val="0"/>
        </c:dLbls>
        <c:gapWidth val="100"/>
        <c:overlap val="-24"/>
        <c:axId val="1811227600"/>
        <c:axId val="1467230112"/>
      </c:barChart>
      <c:catAx>
        <c:axId val="1811227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30112"/>
        <c:crosses val="autoZero"/>
        <c:auto val="1"/>
        <c:lblAlgn val="ctr"/>
        <c:lblOffset val="100"/>
        <c:noMultiLvlLbl val="0"/>
      </c:catAx>
      <c:valAx>
        <c:axId val="1467230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22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1.xlsx]Task 2!PivotTable19</c:name>
    <c:fmtId val="13"/>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pivotFmt>
    </c:pivotFmts>
    <c:plotArea>
      <c:layout>
        <c:manualLayout>
          <c:layoutTarget val="inner"/>
          <c:xMode val="edge"/>
          <c:yMode val="edge"/>
          <c:x val="0.11646981627296588"/>
          <c:y val="0.27354184893554973"/>
          <c:w val="0.73883092738407707"/>
          <c:h val="0.61942913385826781"/>
        </c:manualLayout>
      </c:layout>
      <c:barChart>
        <c:barDir val="col"/>
        <c:grouping val="clustered"/>
        <c:varyColors val="0"/>
        <c:ser>
          <c:idx val="0"/>
          <c:order val="0"/>
          <c:tx>
            <c:strRef>
              <c:f>'Task 2'!$J$8</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extLst>
              <c:ext xmlns:c16="http://schemas.microsoft.com/office/drawing/2014/chart" uri="{C3380CC4-5D6E-409C-BE32-E72D297353CC}">
                <c16:uniqueId val="{00000002-BE1A-B347-95BB-682231B93445}"/>
              </c:ext>
            </c:extLst>
          </c:dPt>
          <c:cat>
            <c:strRef>
              <c:f>'Task 2'!$I$9:$I$10</c:f>
              <c:strCache>
                <c:ptCount val="1"/>
                <c:pt idx="0">
                  <c:v>Cat Breed</c:v>
                </c:pt>
              </c:strCache>
            </c:strRef>
          </c:cat>
          <c:val>
            <c:numRef>
              <c:f>'Task 2'!$J$9:$J$10</c:f>
              <c:numCache>
                <c:formatCode>General</c:formatCode>
                <c:ptCount val="1"/>
                <c:pt idx="0">
                  <c:v>4</c:v>
                </c:pt>
              </c:numCache>
            </c:numRef>
          </c:val>
          <c:extLst>
            <c:ext xmlns:c16="http://schemas.microsoft.com/office/drawing/2014/chart" uri="{C3380CC4-5D6E-409C-BE32-E72D297353CC}">
              <c16:uniqueId val="{00000000-BE1A-B347-95BB-682231B93445}"/>
            </c:ext>
          </c:extLst>
        </c:ser>
        <c:dLbls>
          <c:showLegendKey val="0"/>
          <c:showVal val="0"/>
          <c:showCatName val="0"/>
          <c:showSerName val="0"/>
          <c:showPercent val="0"/>
          <c:showBubbleSize val="0"/>
        </c:dLbls>
        <c:gapWidth val="164"/>
        <c:overlap val="-22"/>
        <c:axId val="144775423"/>
        <c:axId val="139495663"/>
      </c:barChart>
      <c:catAx>
        <c:axId val="14477542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5663"/>
        <c:crosses val="autoZero"/>
        <c:auto val="1"/>
        <c:lblAlgn val="ctr"/>
        <c:lblOffset val="100"/>
        <c:noMultiLvlLbl val="0"/>
      </c:catAx>
      <c:valAx>
        <c:axId val="13949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7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1.xlsx]Task 2!PivotTable20</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counts of Group 2 Dog Breed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410440276224624"/>
          <c:y val="0.19473933649289102"/>
          <c:w val="0.47704245973645681"/>
          <c:h val="0.77208530805687203"/>
        </c:manualLayout>
      </c:layout>
      <c:pieChart>
        <c:varyColors val="1"/>
        <c:ser>
          <c:idx val="0"/>
          <c:order val="0"/>
          <c:tx>
            <c:strRef>
              <c:f>'Task 2'!$N$8</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F3B-8349-BDA6-90379DB8C5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F3B-8349-BDA6-90379DB8C588}"/>
              </c:ext>
            </c:extLst>
          </c:dPt>
          <c:dPt>
            <c:idx val="2"/>
            <c:bubble3D val="0"/>
            <c:explosion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E39-CC40-86EF-B3AB74DB0F6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F3B-8349-BDA6-90379DB8C58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F3B-8349-BDA6-90379DB8C58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F3B-8349-BDA6-90379DB8C58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F3B-8349-BDA6-90379DB8C58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F3B-8349-BDA6-90379DB8C58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F3B-8349-BDA6-90379DB8C58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F3B-8349-BDA6-90379DB8C58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AF3B-8349-BDA6-90379DB8C5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2'!$M$9:$M$20</c:f>
              <c:strCache>
                <c:ptCount val="11"/>
                <c:pt idx="1">
                  <c:v>Companion</c:v>
                </c:pt>
                <c:pt idx="2">
                  <c:v>Guardian</c:v>
                </c:pt>
                <c:pt idx="3">
                  <c:v>Gun</c:v>
                </c:pt>
                <c:pt idx="4">
                  <c:v>Gun Dogs</c:v>
                </c:pt>
                <c:pt idx="5">
                  <c:v>Herding</c:v>
                </c:pt>
                <c:pt idx="6">
                  <c:v>Northern</c:v>
                </c:pt>
                <c:pt idx="7">
                  <c:v>Scenthound</c:v>
                </c:pt>
                <c:pt idx="8">
                  <c:v>Sight</c:v>
                </c:pt>
                <c:pt idx="9">
                  <c:v>Southern</c:v>
                </c:pt>
                <c:pt idx="10">
                  <c:v>Terrier</c:v>
                </c:pt>
              </c:strCache>
            </c:strRef>
          </c:cat>
          <c:val>
            <c:numRef>
              <c:f>'Task 2'!$N$9:$N$20</c:f>
              <c:numCache>
                <c:formatCode>General</c:formatCode>
                <c:ptCount val="11"/>
                <c:pt idx="0">
                  <c:v>54</c:v>
                </c:pt>
                <c:pt idx="1">
                  <c:v>28</c:v>
                </c:pt>
                <c:pt idx="2">
                  <c:v>31</c:v>
                </c:pt>
                <c:pt idx="3">
                  <c:v>31</c:v>
                </c:pt>
                <c:pt idx="4">
                  <c:v>1</c:v>
                </c:pt>
                <c:pt idx="5">
                  <c:v>27</c:v>
                </c:pt>
                <c:pt idx="6">
                  <c:v>19</c:v>
                </c:pt>
                <c:pt idx="7">
                  <c:v>18</c:v>
                </c:pt>
                <c:pt idx="8">
                  <c:v>14</c:v>
                </c:pt>
                <c:pt idx="9">
                  <c:v>1</c:v>
                </c:pt>
                <c:pt idx="10">
                  <c:v>25</c:v>
                </c:pt>
              </c:numCache>
            </c:numRef>
          </c:val>
          <c:extLst>
            <c:ext xmlns:c16="http://schemas.microsoft.com/office/drawing/2014/chart" uri="{C3380CC4-5D6E-409C-BE32-E72D297353CC}">
              <c16:uniqueId val="{00000000-EE39-CC40-86EF-B3AB74DB0F63}"/>
            </c:ext>
          </c:extLst>
        </c:ser>
        <c:dLbls>
          <c:dLblPos val="ctr"/>
          <c:showLegendKey val="0"/>
          <c:showVal val="0"/>
          <c:showCatName val="0"/>
          <c:showSerName val="0"/>
          <c:showPercent val="1"/>
          <c:showBubbleSize val="0"/>
          <c:showLeaderLines val="1"/>
        </c:dLbls>
        <c:firstSliceAng val="283"/>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1.xlsx]Task 2!PivotTable21</c:name>
    <c:fmtId val="3"/>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2'!$O$9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2'!$O$10</c:f>
              <c:strCache>
                <c:ptCount val="1"/>
                <c:pt idx="0">
                  <c:v>Total</c:v>
                </c:pt>
              </c:strCache>
            </c:strRef>
          </c:cat>
          <c:val>
            <c:numRef>
              <c:f>'Task 2'!$O$10</c:f>
              <c:numCache>
                <c:formatCode>General</c:formatCode>
                <c:ptCount val="1"/>
                <c:pt idx="0">
                  <c:v>5</c:v>
                </c:pt>
              </c:numCache>
            </c:numRef>
          </c:val>
          <c:smooth val="0"/>
          <c:extLst>
            <c:ext xmlns:c16="http://schemas.microsoft.com/office/drawing/2014/chart" uri="{C3380CC4-5D6E-409C-BE32-E72D297353CC}">
              <c16:uniqueId val="{00000000-59DA-7E45-8596-D2511D0B0402}"/>
            </c:ext>
          </c:extLst>
        </c:ser>
        <c:dLbls>
          <c:showLegendKey val="0"/>
          <c:showVal val="0"/>
          <c:showCatName val="0"/>
          <c:showSerName val="0"/>
          <c:showPercent val="0"/>
          <c:showBubbleSize val="0"/>
        </c:dLbls>
        <c:dropLines>
          <c:spPr>
            <a:ln w="9525">
              <a:solidFill>
                <a:schemeClr val="lt1">
                  <a:lumMod val="95000"/>
                  <a:alpha val="54000"/>
                </a:schemeClr>
              </a:solidFill>
              <a:prstDash val="dash"/>
            </a:ln>
            <a:effectLst/>
          </c:spPr>
        </c:dropLines>
        <c:marker val="1"/>
        <c:smooth val="0"/>
        <c:axId val="201027728"/>
        <c:axId val="201299984"/>
      </c:lineChart>
      <c:catAx>
        <c:axId val="2010277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Total</a:t>
                </a:r>
                <a:r>
                  <a:rPr lang="en-GB" baseline="0"/>
                  <a:t> Count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299984"/>
        <c:crosses val="autoZero"/>
        <c:auto val="1"/>
        <c:lblAlgn val="ctr"/>
        <c:lblOffset val="100"/>
        <c:noMultiLvlLbl val="0"/>
      </c:catAx>
      <c:valAx>
        <c:axId val="2012999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Count</a:t>
                </a:r>
                <a:r>
                  <a:rPr lang="en-GB" baseline="0"/>
                  <a:t> according to Group -1</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2772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1.xlsx]Summary!PivotTable14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Quantity of cat and dog breed sold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Summary!$L$40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A-954A-B9D2-D913D739BB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A-954A-B9D2-D913D739BBED}"/>
              </c:ext>
            </c:extLst>
          </c:dPt>
          <c:cat>
            <c:strRef>
              <c:f>Summary!$K$41:$K$43</c:f>
              <c:strCache>
                <c:ptCount val="2"/>
                <c:pt idx="0">
                  <c:v>Cat Breed</c:v>
                </c:pt>
                <c:pt idx="1">
                  <c:v>Dog Breed</c:v>
                </c:pt>
              </c:strCache>
            </c:strRef>
          </c:cat>
          <c:val>
            <c:numRef>
              <c:f>Summary!$L$41:$L$43</c:f>
              <c:numCache>
                <c:formatCode>General</c:formatCode>
                <c:ptCount val="2"/>
                <c:pt idx="0">
                  <c:v>79.432835820895519</c:v>
                </c:pt>
                <c:pt idx="1">
                  <c:v>451.84337349397589</c:v>
                </c:pt>
              </c:numCache>
            </c:numRef>
          </c:val>
          <c:extLst>
            <c:ext xmlns:c16="http://schemas.microsoft.com/office/drawing/2014/chart" uri="{C3380CC4-5D6E-409C-BE32-E72D297353CC}">
              <c16:uniqueId val="{00000000-2CEF-0743-8AE8-094E5434DE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1.xlsx]Summary!PivotTable13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Count of Breed with Alter Name </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a:gsLst>
              <a:gs pos="78000">
                <a:schemeClr val="accent1">
                  <a:lumMod val="5000"/>
                  <a:lumOff val="95000"/>
                </a:schemeClr>
              </a:gs>
              <a:gs pos="35000">
                <a:schemeClr val="accent1">
                  <a:lumMod val="45000"/>
                  <a:lumOff val="55000"/>
                  <a:alpha val="64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Summary!$I$40</c:f>
              <c:strCache>
                <c:ptCount val="1"/>
                <c:pt idx="0">
                  <c:v>Total</c:v>
                </c:pt>
              </c:strCache>
            </c:strRef>
          </c:tx>
          <c:spPr>
            <a:gradFill>
              <a:gsLst>
                <a:gs pos="78000">
                  <a:schemeClr val="accent1">
                    <a:lumMod val="5000"/>
                    <a:lumOff val="95000"/>
                  </a:schemeClr>
                </a:gs>
                <a:gs pos="35000">
                  <a:schemeClr val="accent1">
                    <a:lumMod val="45000"/>
                    <a:lumOff val="55000"/>
                    <a:alpha val="64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2"/>
              </a:solidFill>
              <a:miter lim="800000"/>
            </a:ln>
            <a:effectLst>
              <a:glow rad="63500">
                <a:schemeClr val="accent2">
                  <a:satMod val="175000"/>
                  <a:alpha val="25000"/>
                </a:schemeClr>
              </a:glow>
            </a:effectLst>
          </c:spPr>
          <c:invertIfNegative val="0"/>
          <c:cat>
            <c:strRef>
              <c:f>Summary!$H$41:$H$43</c:f>
              <c:strCache>
                <c:ptCount val="2"/>
                <c:pt idx="0">
                  <c:v>Cat Breed</c:v>
                </c:pt>
                <c:pt idx="1">
                  <c:v>Dog Breed</c:v>
                </c:pt>
              </c:strCache>
            </c:strRef>
          </c:cat>
          <c:val>
            <c:numRef>
              <c:f>Summary!$I$41:$I$43</c:f>
              <c:numCache>
                <c:formatCode>General</c:formatCode>
                <c:ptCount val="2"/>
                <c:pt idx="0">
                  <c:v>1</c:v>
                </c:pt>
                <c:pt idx="1">
                  <c:v>35</c:v>
                </c:pt>
              </c:numCache>
            </c:numRef>
          </c:val>
          <c:extLst>
            <c:ext xmlns:c16="http://schemas.microsoft.com/office/drawing/2014/chart" uri="{C3380CC4-5D6E-409C-BE32-E72D297353CC}">
              <c16:uniqueId val="{00000000-94F1-A544-8CEB-1CA96BD553EB}"/>
            </c:ext>
          </c:extLst>
        </c:ser>
        <c:dLbls>
          <c:showLegendKey val="0"/>
          <c:showVal val="0"/>
          <c:showCatName val="0"/>
          <c:showSerName val="0"/>
          <c:showPercent val="0"/>
          <c:showBubbleSize val="0"/>
        </c:dLbls>
        <c:gapWidth val="315"/>
        <c:overlap val="-40"/>
        <c:axId val="938726448"/>
        <c:axId val="1783556415"/>
      </c:barChart>
      <c:catAx>
        <c:axId val="938726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3556415"/>
        <c:crosses val="autoZero"/>
        <c:auto val="1"/>
        <c:lblAlgn val="ctr"/>
        <c:lblOffset val="100"/>
        <c:noMultiLvlLbl val="0"/>
      </c:catAx>
      <c:valAx>
        <c:axId val="17835564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87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Counts</a:t>
            </a:r>
            <a:r>
              <a:rPr lang="en-GB" baseline="0"/>
              <a:t> of cat breed popularity </a:t>
            </a:r>
            <a:endParaRPr lang="en-GB"/>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Summary!$K$7:$L$17</c:f>
              <c:multiLvlStrCache>
                <c:ptCount val="11"/>
                <c:lvl>
                  <c:pt idx="0">
                    <c:v>Sloughi</c:v>
                  </c:pt>
                  <c:pt idx="1">
                    <c:v>Skye Terrier</c:v>
                  </c:pt>
                  <c:pt idx="2">
                    <c:v>Scottish Deerhound</c:v>
                  </c:pt>
                  <c:pt idx="3">
                    <c:v>Sussex Spaniel</c:v>
                  </c:pt>
                  <c:pt idx="4">
                    <c:v>Tibetan Mastiff</c:v>
                  </c:pt>
                  <c:pt idx="5">
                    <c:v>Swedish Vallhund</c:v>
                  </c:pt>
                  <c:pt idx="6">
                    <c:v>Xoloitzcuintle/Mexican Hairless</c:v>
                  </c:pt>
                  <c:pt idx="7">
                    <c:v>Welsh Springer Spaniel</c:v>
                  </c:pt>
                  <c:pt idx="8">
                    <c:v>Smooth Fox Terrier</c:v>
                  </c:pt>
                  <c:pt idx="9">
                    <c:v>Tibetan Spaniel</c:v>
                  </c:pt>
                  <c:pt idx="10">
                    <c:v>Spitz</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Summary!$M$7:$M$17</c:f>
              <c:numCache>
                <c:formatCode>General</c:formatCode>
                <c:ptCount val="11"/>
                <c:pt idx="0">
                  <c:v>188</c:v>
                </c:pt>
                <c:pt idx="1">
                  <c:v>172</c:v>
                </c:pt>
                <c:pt idx="2">
                  <c:v>168</c:v>
                </c:pt>
                <c:pt idx="3">
                  <c:v>161</c:v>
                </c:pt>
                <c:pt idx="4">
                  <c:v>153</c:v>
                </c:pt>
                <c:pt idx="5">
                  <c:v>149</c:v>
                </c:pt>
                <c:pt idx="6">
                  <c:v>143</c:v>
                </c:pt>
                <c:pt idx="7">
                  <c:v>133</c:v>
                </c:pt>
                <c:pt idx="8">
                  <c:v>122</c:v>
                </c:pt>
                <c:pt idx="9">
                  <c:v>121</c:v>
                </c:pt>
                <c:pt idx="10">
                  <c:v>118</c:v>
                </c:pt>
              </c:numCache>
            </c:numRef>
          </c:val>
          <c:extLst>
            <c:ext xmlns:c16="http://schemas.microsoft.com/office/drawing/2014/chart" uri="{C3380CC4-5D6E-409C-BE32-E72D297353CC}">
              <c16:uniqueId val="{00000000-1E35-4649-8D20-7C4B7930B916}"/>
            </c:ext>
          </c:extLst>
        </c:ser>
        <c:dLbls>
          <c:dLblPos val="inEnd"/>
          <c:showLegendKey val="0"/>
          <c:showVal val="1"/>
          <c:showCatName val="0"/>
          <c:showSerName val="0"/>
          <c:showPercent val="0"/>
          <c:showBubbleSize val="0"/>
        </c:dLbls>
        <c:gapWidth val="315"/>
        <c:overlap val="-40"/>
        <c:axId val="120989776"/>
        <c:axId val="120991488"/>
      </c:barChart>
      <c:catAx>
        <c:axId val="120989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991488"/>
        <c:crosses val="autoZero"/>
        <c:auto val="1"/>
        <c:lblAlgn val="ctr"/>
        <c:lblOffset val="100"/>
        <c:noMultiLvlLbl val="0"/>
      </c:catAx>
      <c:valAx>
        <c:axId val="120991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98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Count</a:t>
            </a:r>
            <a:r>
              <a:rPr lang="en-GB" baseline="0"/>
              <a:t> of dog breed popularity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Summary!$I$6</c:f>
              <c:strCache>
                <c:ptCount val="1"/>
                <c:pt idx="0">
                  <c:v>Value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Summary!$G$7:$H$17</c:f>
              <c:multiLvlStrCache>
                <c:ptCount val="11"/>
                <c:lvl>
                  <c:pt idx="0">
                    <c:v>Norwegian Lundehund</c:v>
                  </c:pt>
                  <c:pt idx="1">
                    <c:v>Hound</c:v>
                  </c:pt>
                  <c:pt idx="2">
                    <c:v>Foxhound</c:v>
                  </c:pt>
                  <c:pt idx="3">
                    <c:v>Otterhound</c:v>
                  </c:pt>
                  <c:pt idx="4">
                    <c:v>Cirneco dell'Etna</c:v>
                  </c:pt>
                  <c:pt idx="5">
                    <c:v>Harrier</c:v>
                  </c:pt>
                  <c:pt idx="6">
                    <c:v>Dandi Dinmont Terrier</c:v>
                  </c:pt>
                  <c:pt idx="7">
                    <c:v>Chinook</c:v>
                  </c:pt>
                  <c:pt idx="8">
                    <c:v>English Coonhound</c:v>
                  </c:pt>
                  <c:pt idx="9">
                    <c:v>Finnish Spitz</c:v>
                  </c:pt>
                  <c:pt idx="10">
                    <c:v>Polish Lowland Sheepdog</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Summary!$I$7:$I$17</c:f>
              <c:numCache>
                <c:formatCode>General</c:formatCode>
                <c:ptCount val="11"/>
                <c:pt idx="0">
                  <c:v>190</c:v>
                </c:pt>
                <c:pt idx="1">
                  <c:v>187</c:v>
                </c:pt>
                <c:pt idx="2">
                  <c:v>187</c:v>
                </c:pt>
                <c:pt idx="3">
                  <c:v>186</c:v>
                </c:pt>
                <c:pt idx="4">
                  <c:v>184</c:v>
                </c:pt>
                <c:pt idx="5">
                  <c:v>183</c:v>
                </c:pt>
                <c:pt idx="6">
                  <c:v>182</c:v>
                </c:pt>
                <c:pt idx="7">
                  <c:v>179</c:v>
                </c:pt>
                <c:pt idx="8">
                  <c:v>178</c:v>
                </c:pt>
                <c:pt idx="9">
                  <c:v>177</c:v>
                </c:pt>
                <c:pt idx="10">
                  <c:v>176</c:v>
                </c:pt>
              </c:numCache>
            </c:numRef>
          </c:val>
          <c:extLst>
            <c:ext xmlns:c16="http://schemas.microsoft.com/office/drawing/2014/chart" uri="{C3380CC4-5D6E-409C-BE32-E72D297353CC}">
              <c16:uniqueId val="{00000000-0DC0-5049-9AAE-47750CE85A49}"/>
            </c:ext>
          </c:extLst>
        </c:ser>
        <c:dLbls>
          <c:dLblPos val="inEnd"/>
          <c:showLegendKey val="0"/>
          <c:showVal val="1"/>
          <c:showCatName val="0"/>
          <c:showSerName val="0"/>
          <c:showPercent val="0"/>
          <c:showBubbleSize val="0"/>
        </c:dLbls>
        <c:gapWidth val="65"/>
        <c:axId val="414494304"/>
        <c:axId val="414496016"/>
      </c:barChart>
      <c:catAx>
        <c:axId val="4144943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4496016"/>
        <c:crosses val="autoZero"/>
        <c:auto val="1"/>
        <c:lblAlgn val="ctr"/>
        <c:lblOffset val="100"/>
        <c:noMultiLvlLbl val="0"/>
      </c:catAx>
      <c:valAx>
        <c:axId val="4144960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144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microsoft.com/office/2017/06/relationships/model3d" Target="../media/model3d2.glb"/><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microsoft.com/office/2017/06/relationships/model3d" Target="../media/model3d1.glb"/><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5</xdr:row>
      <xdr:rowOff>38100</xdr:rowOff>
    </xdr:from>
    <xdr:to>
      <xdr:col>11</xdr:col>
      <xdr:colOff>317500</xdr:colOff>
      <xdr:row>15</xdr:row>
      <xdr:rowOff>76200</xdr:rowOff>
    </xdr:to>
    <mc:AlternateContent xmlns:mc="http://schemas.openxmlformats.org/markup-compatibility/2006" xmlns:a14="http://schemas.microsoft.com/office/drawing/2010/main">
      <mc:Choice Requires="a14">
        <xdr:graphicFrame macro="">
          <xdr:nvGraphicFramePr>
            <xdr:cNvPr id="2" name="LapCat">
              <a:extLst>
                <a:ext uri="{FF2B5EF4-FFF2-40B4-BE49-F238E27FC236}">
                  <a16:creationId xmlns:a16="http://schemas.microsoft.com/office/drawing/2014/main" id="{C9655867-4772-9939-2741-5E7F4D47539C}"/>
                </a:ext>
              </a:extLst>
            </xdr:cNvPr>
            <xdr:cNvGraphicFramePr/>
          </xdr:nvGraphicFramePr>
          <xdr:xfrm>
            <a:off x="0" y="0"/>
            <a:ext cx="0" cy="0"/>
          </xdr:xfrm>
          <a:graphic>
            <a:graphicData uri="http://schemas.microsoft.com/office/drawing/2010/slicer">
              <sle:slicer xmlns:sle="http://schemas.microsoft.com/office/drawing/2010/slicer" name="LapCat"/>
            </a:graphicData>
          </a:graphic>
        </xdr:graphicFrame>
      </mc:Choice>
      <mc:Fallback xmlns="">
        <xdr:sp macro="" textlink="">
          <xdr:nvSpPr>
            <xdr:cNvPr id="0" name=""/>
            <xdr:cNvSpPr>
              <a:spLocks noTextEdit="1"/>
            </xdr:cNvSpPr>
          </xdr:nvSpPr>
          <xdr:spPr>
            <a:xfrm>
              <a:off x="9677400" y="1054100"/>
              <a:ext cx="1828800" cy="2070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1016000</xdr:colOff>
      <xdr:row>3</xdr:row>
      <xdr:rowOff>25400</xdr:rowOff>
    </xdr:from>
    <xdr:to>
      <xdr:col>7</xdr:col>
      <xdr:colOff>711200</xdr:colOff>
      <xdr:row>5</xdr:row>
      <xdr:rowOff>0</xdr:rowOff>
    </xdr:to>
    <xdr:sp macro="" textlink="">
      <xdr:nvSpPr>
        <xdr:cNvPr id="3" name="Rectangle 2">
          <a:extLst>
            <a:ext uri="{FF2B5EF4-FFF2-40B4-BE49-F238E27FC236}">
              <a16:creationId xmlns:a16="http://schemas.microsoft.com/office/drawing/2014/main" id="{4E450FD0-12B7-35EE-398B-99D8A0FB7BA1}"/>
            </a:ext>
          </a:extLst>
        </xdr:cNvPr>
        <xdr:cNvSpPr/>
      </xdr:nvSpPr>
      <xdr:spPr>
        <a:xfrm>
          <a:off x="1016000" y="635000"/>
          <a:ext cx="4724400" cy="3810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400" b="1">
              <a:solidFill>
                <a:schemeClr val="lt1"/>
              </a:solidFill>
              <a:effectLst/>
              <a:latin typeface="+mn-lt"/>
              <a:ea typeface="+mn-ea"/>
              <a:cs typeface="+mn-cs"/>
            </a:rPr>
            <a:t>	Total count of cat breeds per fur type</a:t>
          </a:r>
          <a:br>
            <a:rPr lang="en-GB" sz="1400" b="1">
              <a:solidFill>
                <a:schemeClr val="lt1"/>
              </a:solidFill>
              <a:effectLst/>
              <a:latin typeface="+mn-lt"/>
              <a:ea typeface="+mn-ea"/>
              <a:cs typeface="+mn-cs"/>
            </a:rPr>
          </a:br>
          <a:endParaRPr lang="en-GB" sz="1400" b="1">
            <a:solidFill>
              <a:schemeClr val="lt1"/>
            </a:solidFill>
            <a:effectLst/>
            <a:latin typeface="+mn-lt"/>
            <a:ea typeface="+mn-ea"/>
            <a:cs typeface="+mn-cs"/>
          </a:endParaRPr>
        </a:p>
        <a:p>
          <a:pPr algn="l"/>
          <a:endParaRPr lang="en-GB" sz="1100"/>
        </a:p>
      </xdr:txBody>
    </xdr:sp>
    <xdr:clientData/>
  </xdr:twoCellAnchor>
  <xdr:twoCellAnchor>
    <xdr:from>
      <xdr:col>8</xdr:col>
      <xdr:colOff>25400</xdr:colOff>
      <xdr:row>3</xdr:row>
      <xdr:rowOff>25400</xdr:rowOff>
    </xdr:from>
    <xdr:to>
      <xdr:col>9</xdr:col>
      <xdr:colOff>2489200</xdr:colOff>
      <xdr:row>5</xdr:row>
      <xdr:rowOff>25400</xdr:rowOff>
    </xdr:to>
    <xdr:sp macro="" textlink="">
      <xdr:nvSpPr>
        <xdr:cNvPr id="4" name="Rectangle 3">
          <a:extLst>
            <a:ext uri="{FF2B5EF4-FFF2-40B4-BE49-F238E27FC236}">
              <a16:creationId xmlns:a16="http://schemas.microsoft.com/office/drawing/2014/main" id="{1B555CA8-0F39-5D34-C2D3-80EBB56395B2}"/>
            </a:ext>
          </a:extLst>
        </xdr:cNvPr>
        <xdr:cNvSpPr/>
      </xdr:nvSpPr>
      <xdr:spPr>
        <a:xfrm>
          <a:off x="5854700" y="635000"/>
          <a:ext cx="4406900" cy="406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solidFill>
                <a:schemeClr val="lt1"/>
              </a:solidFill>
              <a:effectLst/>
              <a:latin typeface="Times New Roman" panose="02020603050405020304" pitchFamily="18" charset="0"/>
              <a:ea typeface="+mn-ea"/>
              <a:cs typeface="Times New Roman" panose="02020603050405020304" pitchFamily="18" charset="0"/>
            </a:rPr>
            <a:t>Total count of cat breeds with and without</a:t>
          </a:r>
          <a:r>
            <a:rPr lang="en-GB" sz="1100" b="1" baseline="0">
              <a:solidFill>
                <a:schemeClr val="lt1"/>
              </a:solidFill>
              <a:effectLst/>
              <a:latin typeface="Times New Roman" panose="02020603050405020304" pitchFamily="18" charset="0"/>
              <a:ea typeface="+mn-ea"/>
              <a:cs typeface="Times New Roman" panose="02020603050405020304" pitchFamily="18" charset="0"/>
            </a:rPr>
            <a:t>  </a:t>
          </a:r>
          <a:r>
            <a:rPr lang="en-GB" sz="1100" b="1">
              <a:solidFill>
                <a:schemeClr val="lt1"/>
              </a:solidFill>
              <a:effectLst/>
              <a:latin typeface="Times New Roman" panose="02020603050405020304" pitchFamily="18" charset="0"/>
              <a:ea typeface="+mn-ea"/>
              <a:cs typeface="Times New Roman" panose="02020603050405020304" pitchFamily="18" charset="0"/>
            </a:rPr>
            <a:t>“affectionate” temperament” </a:t>
          </a:r>
        </a:p>
        <a:p>
          <a:pPr algn="ctr"/>
          <a:endParaRPr lang="en-GB" sz="1000"/>
        </a:p>
      </xdr:txBody>
    </xdr:sp>
    <xdr:clientData/>
  </xdr:twoCellAnchor>
  <xdr:twoCellAnchor>
    <xdr:from>
      <xdr:col>10</xdr:col>
      <xdr:colOff>12700</xdr:colOff>
      <xdr:row>2</xdr:row>
      <xdr:rowOff>190500</xdr:rowOff>
    </xdr:from>
    <xdr:to>
      <xdr:col>11</xdr:col>
      <xdr:colOff>635000</xdr:colOff>
      <xdr:row>5</xdr:row>
      <xdr:rowOff>12700</xdr:rowOff>
    </xdr:to>
    <xdr:sp macro="" textlink="">
      <xdr:nvSpPr>
        <xdr:cNvPr id="5" name="Rectangle 4">
          <a:extLst>
            <a:ext uri="{FF2B5EF4-FFF2-40B4-BE49-F238E27FC236}">
              <a16:creationId xmlns:a16="http://schemas.microsoft.com/office/drawing/2014/main" id="{DD7A6EF8-719A-32C6-041C-D2E940066003}"/>
            </a:ext>
          </a:extLst>
        </xdr:cNvPr>
        <xdr:cNvSpPr/>
      </xdr:nvSpPr>
      <xdr:spPr>
        <a:xfrm>
          <a:off x="10312400" y="596900"/>
          <a:ext cx="1841500" cy="4318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solidFill>
                <a:schemeClr val="bg1"/>
              </a:solidFill>
              <a:effectLst/>
              <a:latin typeface="Times New Roman" panose="02020603050405020304" pitchFamily="18" charset="0"/>
              <a:ea typeface="+mn-ea"/>
              <a:cs typeface="Times New Roman" panose="02020603050405020304" pitchFamily="18" charset="0"/>
            </a:rPr>
            <a:t>   slicer based on lap cat     column </a:t>
          </a:r>
        </a:p>
        <a:p>
          <a:pPr algn="l"/>
          <a:r>
            <a:rPr lang="en-GB" sz="1100"/>
            <a:t> </a:t>
          </a:r>
        </a:p>
      </xdr:txBody>
    </xdr:sp>
    <xdr:clientData/>
  </xdr:twoCellAnchor>
  <xdr:twoCellAnchor>
    <xdr:from>
      <xdr:col>12</xdr:col>
      <xdr:colOff>0</xdr:colOff>
      <xdr:row>3</xdr:row>
      <xdr:rowOff>12700</xdr:rowOff>
    </xdr:from>
    <xdr:to>
      <xdr:col>13</xdr:col>
      <xdr:colOff>3263900</xdr:colOff>
      <xdr:row>4</xdr:row>
      <xdr:rowOff>165100</xdr:rowOff>
    </xdr:to>
    <xdr:sp macro="" textlink="">
      <xdr:nvSpPr>
        <xdr:cNvPr id="6" name="Rectangle 5">
          <a:extLst>
            <a:ext uri="{FF2B5EF4-FFF2-40B4-BE49-F238E27FC236}">
              <a16:creationId xmlns:a16="http://schemas.microsoft.com/office/drawing/2014/main" id="{5A75B8AF-8FD0-6EF1-8221-3EF7D82A0FC0}"/>
            </a:ext>
          </a:extLst>
        </xdr:cNvPr>
        <xdr:cNvSpPr/>
      </xdr:nvSpPr>
      <xdr:spPr>
        <a:xfrm>
          <a:off x="13169900" y="622300"/>
          <a:ext cx="4368800" cy="3556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a:solidFill>
                <a:schemeClr val="bg1"/>
              </a:solidFill>
              <a:effectLst/>
              <a:latin typeface="Times New Roman" panose="02020603050405020304" pitchFamily="18" charset="0"/>
              <a:ea typeface="+mn-ea"/>
              <a:cs typeface="Times New Roman" panose="02020603050405020304" pitchFamily="18" charset="0"/>
            </a:rPr>
            <a:t>Total count of dog breeds per Group 2 </a:t>
          </a:r>
        </a:p>
        <a:p>
          <a:pPr algn="l"/>
          <a:endParaRPr lang="en-GB" sz="1100" b="1"/>
        </a:p>
      </xdr:txBody>
    </xdr:sp>
    <xdr:clientData/>
  </xdr:twoCellAnchor>
  <xdr:twoCellAnchor>
    <xdr:from>
      <xdr:col>14</xdr:col>
      <xdr:colOff>0</xdr:colOff>
      <xdr:row>3</xdr:row>
      <xdr:rowOff>12700</xdr:rowOff>
    </xdr:from>
    <xdr:to>
      <xdr:col>16</xdr:col>
      <xdr:colOff>12700</xdr:colOff>
      <xdr:row>4</xdr:row>
      <xdr:rowOff>165100</xdr:rowOff>
    </xdr:to>
    <xdr:sp macro="" textlink="">
      <xdr:nvSpPr>
        <xdr:cNvPr id="7" name="Rectangle 6">
          <a:extLst>
            <a:ext uri="{FF2B5EF4-FFF2-40B4-BE49-F238E27FC236}">
              <a16:creationId xmlns:a16="http://schemas.microsoft.com/office/drawing/2014/main" id="{E33A2A30-9F39-16D6-0B0F-4C51CF93E23F}"/>
            </a:ext>
          </a:extLst>
        </xdr:cNvPr>
        <xdr:cNvSpPr/>
      </xdr:nvSpPr>
      <xdr:spPr>
        <a:xfrm>
          <a:off x="16979900" y="622300"/>
          <a:ext cx="3505200" cy="3556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chemeClr val="lt1"/>
              </a:solidFill>
              <a:effectLst/>
              <a:latin typeface="Times New Roman" panose="02020603050405020304" pitchFamily="18" charset="0"/>
              <a:ea typeface="+mn-ea"/>
              <a:cs typeface="Times New Roman" panose="02020603050405020304" pitchFamily="18" charset="0"/>
            </a:rPr>
            <a:t>count of dogs with and without “affectionate” temperament </a:t>
          </a:r>
        </a:p>
        <a:p>
          <a:pPr algn="l"/>
          <a:endParaRPr lang="en-GB" sz="1000" b="1"/>
        </a:p>
      </xdr:txBody>
    </xdr:sp>
    <xdr:clientData/>
  </xdr:twoCellAnchor>
  <xdr:twoCellAnchor>
    <xdr:from>
      <xdr:col>14</xdr:col>
      <xdr:colOff>0</xdr:colOff>
      <xdr:row>9</xdr:row>
      <xdr:rowOff>190500</xdr:rowOff>
    </xdr:from>
    <xdr:to>
      <xdr:col>15</xdr:col>
      <xdr:colOff>0</xdr:colOff>
      <xdr:row>12</xdr:row>
      <xdr:rowOff>0</xdr:rowOff>
    </xdr:to>
    <xdr:sp macro="" textlink="">
      <xdr:nvSpPr>
        <xdr:cNvPr id="9" name="Rectangle 8">
          <a:extLst>
            <a:ext uri="{FF2B5EF4-FFF2-40B4-BE49-F238E27FC236}">
              <a16:creationId xmlns:a16="http://schemas.microsoft.com/office/drawing/2014/main" id="{D80E2390-D715-CEE9-696F-F16A79EB8FE6}"/>
            </a:ext>
          </a:extLst>
        </xdr:cNvPr>
        <xdr:cNvSpPr/>
      </xdr:nvSpPr>
      <xdr:spPr>
        <a:xfrm>
          <a:off x="16979900" y="2019300"/>
          <a:ext cx="2578100" cy="4191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lt1"/>
              </a:solidFill>
              <a:effectLst/>
              <a:latin typeface="+mn-lt"/>
              <a:ea typeface="+mn-ea"/>
              <a:cs typeface="+mn-cs"/>
            </a:rPr>
            <a:t>slicer based on group 1 column</a:t>
          </a:r>
          <a:br>
            <a:rPr lang="en-GB" sz="1100" b="1">
              <a:solidFill>
                <a:schemeClr val="lt1"/>
              </a:solidFill>
              <a:effectLst/>
              <a:latin typeface="+mn-lt"/>
              <a:ea typeface="+mn-ea"/>
              <a:cs typeface="+mn-cs"/>
            </a:rPr>
          </a:br>
          <a:endParaRPr lang="en-GB" sz="1100" b="1">
            <a:solidFill>
              <a:schemeClr val="lt1"/>
            </a:solidFill>
            <a:effectLst/>
            <a:latin typeface="+mn-lt"/>
            <a:ea typeface="+mn-ea"/>
            <a:cs typeface="+mn-cs"/>
          </a:endParaRPr>
        </a:p>
        <a:p>
          <a:pPr algn="l"/>
          <a:endParaRPr lang="en-GB" sz="1100" b="1"/>
        </a:p>
      </xdr:txBody>
    </xdr:sp>
    <xdr:clientData/>
  </xdr:twoCellAnchor>
  <xdr:twoCellAnchor editAs="oneCell">
    <xdr:from>
      <xdr:col>14</xdr:col>
      <xdr:colOff>0</xdr:colOff>
      <xdr:row>11</xdr:row>
      <xdr:rowOff>0</xdr:rowOff>
    </xdr:from>
    <xdr:to>
      <xdr:col>16</xdr:col>
      <xdr:colOff>0</xdr:colOff>
      <xdr:row>20</xdr:row>
      <xdr:rowOff>0</xdr:rowOff>
    </xdr:to>
    <mc:AlternateContent xmlns:mc="http://schemas.openxmlformats.org/markup-compatibility/2006" xmlns:a14="http://schemas.microsoft.com/office/drawing/2010/main">
      <mc:Choice Requires="a14">
        <xdr:graphicFrame macro="">
          <xdr:nvGraphicFramePr>
            <xdr:cNvPr id="8" name="Group1">
              <a:extLst>
                <a:ext uri="{FF2B5EF4-FFF2-40B4-BE49-F238E27FC236}">
                  <a16:creationId xmlns:a16="http://schemas.microsoft.com/office/drawing/2014/main" id="{2348045B-83CC-5D92-4461-D60066794982}"/>
                </a:ext>
              </a:extLst>
            </xdr:cNvPr>
            <xdr:cNvGraphicFramePr/>
          </xdr:nvGraphicFramePr>
          <xdr:xfrm>
            <a:off x="0" y="0"/>
            <a:ext cx="0" cy="0"/>
          </xdr:xfrm>
          <a:graphic>
            <a:graphicData uri="http://schemas.microsoft.com/office/drawing/2010/slicer">
              <sle:slicer xmlns:sle="http://schemas.microsoft.com/office/drawing/2010/slicer" name="Group1"/>
            </a:graphicData>
          </a:graphic>
        </xdr:graphicFrame>
      </mc:Choice>
      <mc:Fallback xmlns="">
        <xdr:sp macro="" textlink="">
          <xdr:nvSpPr>
            <xdr:cNvPr id="0" name=""/>
            <xdr:cNvSpPr>
              <a:spLocks noTextEdit="1"/>
            </xdr:cNvSpPr>
          </xdr:nvSpPr>
          <xdr:spPr>
            <a:xfrm>
              <a:off x="15849600" y="2235200"/>
              <a:ext cx="3492500" cy="1828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24</xdr:row>
      <xdr:rowOff>165100</xdr:rowOff>
    </xdr:from>
    <xdr:to>
      <xdr:col>5</xdr:col>
      <xdr:colOff>444500</xdr:colOff>
      <xdr:row>37</xdr:row>
      <xdr:rowOff>142872</xdr:rowOff>
    </xdr:to>
    <mc:AlternateContent xmlns:mc="http://schemas.openxmlformats.org/markup-compatibility/2006" xmlns:a14="http://schemas.microsoft.com/office/drawing/2010/main">
      <mc:Choice Requires="a14">
        <xdr:graphicFrame macro="">
          <xdr:nvGraphicFramePr>
            <xdr:cNvPr id="11" name="MaleWtKg">
              <a:extLst>
                <a:ext uri="{FF2B5EF4-FFF2-40B4-BE49-F238E27FC236}">
                  <a16:creationId xmlns:a16="http://schemas.microsoft.com/office/drawing/2014/main" id="{1EB9D111-980A-3DCB-268F-934972DD2331}"/>
                </a:ext>
              </a:extLst>
            </xdr:cNvPr>
            <xdr:cNvGraphicFramePr/>
          </xdr:nvGraphicFramePr>
          <xdr:xfrm>
            <a:off x="0" y="0"/>
            <a:ext cx="0" cy="0"/>
          </xdr:xfrm>
          <a:graphic>
            <a:graphicData uri="http://schemas.microsoft.com/office/drawing/2010/slicer">
              <sle:slicer xmlns:sle="http://schemas.microsoft.com/office/drawing/2010/slicer" name="MaleWtKg"/>
            </a:graphicData>
          </a:graphic>
        </xdr:graphicFrame>
      </mc:Choice>
      <mc:Fallback xmlns="">
        <xdr:sp macro="" textlink="">
          <xdr:nvSpPr>
            <xdr:cNvPr id="0" name=""/>
            <xdr:cNvSpPr>
              <a:spLocks noTextEdit="1"/>
            </xdr:cNvSpPr>
          </xdr:nvSpPr>
          <xdr:spPr>
            <a:xfrm>
              <a:off x="1079500" y="5041900"/>
              <a:ext cx="33782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xdr:colOff>
      <xdr:row>23</xdr:row>
      <xdr:rowOff>152400</xdr:rowOff>
    </xdr:from>
    <xdr:to>
      <xdr:col>5</xdr:col>
      <xdr:colOff>457200</xdr:colOff>
      <xdr:row>24</xdr:row>
      <xdr:rowOff>139700</xdr:rowOff>
    </xdr:to>
    <xdr:sp macro="" textlink="">
      <xdr:nvSpPr>
        <xdr:cNvPr id="12" name="Rectangle 11">
          <a:extLst>
            <a:ext uri="{FF2B5EF4-FFF2-40B4-BE49-F238E27FC236}">
              <a16:creationId xmlns:a16="http://schemas.microsoft.com/office/drawing/2014/main" id="{0F9EA0B1-6F9D-DAB2-96EB-D2CF701D68B6}"/>
            </a:ext>
          </a:extLst>
        </xdr:cNvPr>
        <xdr:cNvSpPr/>
      </xdr:nvSpPr>
      <xdr:spPr>
        <a:xfrm>
          <a:off x="1079500" y="4826000"/>
          <a:ext cx="3390900" cy="1905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t>Slicer To check Fut</a:t>
          </a:r>
          <a:r>
            <a:rPr lang="en-GB" sz="1200" b="1" baseline="0"/>
            <a:t> type accordibg to weight </a:t>
          </a:r>
          <a:endParaRPr lang="en-GB" sz="1200" b="1"/>
        </a:p>
      </xdr:txBody>
    </xdr:sp>
    <xdr:clientData/>
  </xdr:twoCellAnchor>
  <xdr:twoCellAnchor>
    <xdr:from>
      <xdr:col>16</xdr:col>
      <xdr:colOff>0</xdr:colOff>
      <xdr:row>3</xdr:row>
      <xdr:rowOff>0</xdr:rowOff>
    </xdr:from>
    <xdr:to>
      <xdr:col>18</xdr:col>
      <xdr:colOff>0</xdr:colOff>
      <xdr:row>5</xdr:row>
      <xdr:rowOff>0</xdr:rowOff>
    </xdr:to>
    <xdr:sp macro="" textlink="">
      <xdr:nvSpPr>
        <xdr:cNvPr id="15" name="Rectangle 14">
          <a:extLst>
            <a:ext uri="{FF2B5EF4-FFF2-40B4-BE49-F238E27FC236}">
              <a16:creationId xmlns:a16="http://schemas.microsoft.com/office/drawing/2014/main" id="{20BB40AD-84D1-908E-2581-1D4B2E3567FE}"/>
            </a:ext>
          </a:extLst>
        </xdr:cNvPr>
        <xdr:cNvSpPr/>
      </xdr:nvSpPr>
      <xdr:spPr>
        <a:xfrm>
          <a:off x="16510000" y="609600"/>
          <a:ext cx="3721100" cy="406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GB" sz="1200" b="1"/>
            <a:t>Slicer Based On Pup price</a:t>
          </a:r>
          <a:r>
            <a:rPr lang="en-GB" sz="1200" b="1" baseline="0"/>
            <a:t> </a:t>
          </a:r>
          <a:endParaRPr lang="en-GB" sz="1200" b="1"/>
        </a:p>
      </xdr:txBody>
    </xdr:sp>
    <xdr:clientData/>
  </xdr:twoCellAnchor>
  <xdr:twoCellAnchor>
    <xdr:from>
      <xdr:col>1</xdr:col>
      <xdr:colOff>6350</xdr:colOff>
      <xdr:row>10</xdr:row>
      <xdr:rowOff>12700</xdr:rowOff>
    </xdr:from>
    <xdr:to>
      <xdr:col>7</xdr:col>
      <xdr:colOff>762000</xdr:colOff>
      <xdr:row>23</xdr:row>
      <xdr:rowOff>114300</xdr:rowOff>
    </xdr:to>
    <xdr:graphicFrame macro="">
      <xdr:nvGraphicFramePr>
        <xdr:cNvPr id="31" name="Chart 30">
          <a:extLst>
            <a:ext uri="{FF2B5EF4-FFF2-40B4-BE49-F238E27FC236}">
              <a16:creationId xmlns:a16="http://schemas.microsoft.com/office/drawing/2014/main" id="{0693C371-E8E3-A9DF-7F7C-C4252A37E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10</xdr:row>
      <xdr:rowOff>25400</xdr:rowOff>
    </xdr:from>
    <xdr:to>
      <xdr:col>9</xdr:col>
      <xdr:colOff>2406650</xdr:colOff>
      <xdr:row>23</xdr:row>
      <xdr:rowOff>50800</xdr:rowOff>
    </xdr:to>
    <xdr:graphicFrame macro="">
      <xdr:nvGraphicFramePr>
        <xdr:cNvPr id="36" name="Chart 35">
          <a:extLst>
            <a:ext uri="{FF2B5EF4-FFF2-40B4-BE49-F238E27FC236}">
              <a16:creationId xmlns:a16="http://schemas.microsoft.com/office/drawing/2014/main" id="{0CB782AA-E981-F0DC-005C-39F6AD4B7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6350</xdr:colOff>
      <xdr:row>20</xdr:row>
      <xdr:rowOff>38100</xdr:rowOff>
    </xdr:from>
    <xdr:to>
      <xdr:col>13</xdr:col>
      <xdr:colOff>3238500</xdr:colOff>
      <xdr:row>33</xdr:row>
      <xdr:rowOff>76200</xdr:rowOff>
    </xdr:to>
    <xdr:graphicFrame macro="">
      <xdr:nvGraphicFramePr>
        <xdr:cNvPr id="10" name="Chart 9">
          <a:extLst>
            <a:ext uri="{FF2B5EF4-FFF2-40B4-BE49-F238E27FC236}">
              <a16:creationId xmlns:a16="http://schemas.microsoft.com/office/drawing/2014/main" id="{CBA7B99F-5F7F-71CA-5224-B9AEC4C12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20</xdr:row>
      <xdr:rowOff>38100</xdr:rowOff>
    </xdr:from>
    <xdr:to>
      <xdr:col>17</xdr:col>
      <xdr:colOff>0</xdr:colOff>
      <xdr:row>33</xdr:row>
      <xdr:rowOff>101600</xdr:rowOff>
    </xdr:to>
    <xdr:graphicFrame macro="">
      <xdr:nvGraphicFramePr>
        <xdr:cNvPr id="19" name="Chart 18">
          <a:extLst>
            <a:ext uri="{FF2B5EF4-FFF2-40B4-BE49-F238E27FC236}">
              <a16:creationId xmlns:a16="http://schemas.microsoft.com/office/drawing/2014/main" id="{45F431E0-8241-00E5-7943-E64102571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1511300</xdr:colOff>
      <xdr:row>4</xdr:row>
      <xdr:rowOff>139700</xdr:rowOff>
    </xdr:from>
    <xdr:to>
      <xdr:col>16</xdr:col>
      <xdr:colOff>3340100</xdr:colOff>
      <xdr:row>20</xdr:row>
      <xdr:rowOff>0</xdr:rowOff>
    </xdr:to>
    <mc:AlternateContent xmlns:mc="http://schemas.openxmlformats.org/markup-compatibility/2006" xmlns:a14="http://schemas.microsoft.com/office/drawing/2010/main">
      <mc:Choice Requires="a14">
        <xdr:graphicFrame macro="">
          <xdr:nvGraphicFramePr>
            <xdr:cNvPr id="24" name="AvgPupPrice">
              <a:extLst>
                <a:ext uri="{FF2B5EF4-FFF2-40B4-BE49-F238E27FC236}">
                  <a16:creationId xmlns:a16="http://schemas.microsoft.com/office/drawing/2014/main" id="{A5D2BD79-5781-5EA8-4CE0-2FE0AF802D7F}"/>
                </a:ext>
              </a:extLst>
            </xdr:cNvPr>
            <xdr:cNvGraphicFramePr/>
          </xdr:nvGraphicFramePr>
          <xdr:xfrm>
            <a:off x="0" y="0"/>
            <a:ext cx="0" cy="0"/>
          </xdr:xfrm>
          <a:graphic>
            <a:graphicData uri="http://schemas.microsoft.com/office/drawing/2010/slicer">
              <sle:slicer xmlns:sle="http://schemas.microsoft.com/office/drawing/2010/slicer" name="AvgPupPrice"/>
            </a:graphicData>
          </a:graphic>
        </xdr:graphicFrame>
      </mc:Choice>
      <mc:Fallback xmlns="">
        <xdr:sp macro="" textlink="">
          <xdr:nvSpPr>
            <xdr:cNvPr id="0" name=""/>
            <xdr:cNvSpPr>
              <a:spLocks noTextEdit="1"/>
            </xdr:cNvSpPr>
          </xdr:nvSpPr>
          <xdr:spPr>
            <a:xfrm>
              <a:off x="20853400" y="952500"/>
              <a:ext cx="1828800" cy="3111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0</xdr:row>
      <xdr:rowOff>0</xdr:rowOff>
    </xdr:from>
    <xdr:to>
      <xdr:col>10</xdr:col>
      <xdr:colOff>190500</xdr:colOff>
      <xdr:row>3</xdr:row>
      <xdr:rowOff>0</xdr:rowOff>
    </xdr:to>
    <xdr:sp macro="" textlink="">
      <xdr:nvSpPr>
        <xdr:cNvPr id="25" name="Rounded Rectangle 24">
          <a:extLst>
            <a:ext uri="{FF2B5EF4-FFF2-40B4-BE49-F238E27FC236}">
              <a16:creationId xmlns:a16="http://schemas.microsoft.com/office/drawing/2014/main" id="{24EAFF3F-2617-ECB5-54BC-8437C2C26742}"/>
            </a:ext>
          </a:extLst>
        </xdr:cNvPr>
        <xdr:cNvSpPr/>
      </xdr:nvSpPr>
      <xdr:spPr>
        <a:xfrm>
          <a:off x="2222500" y="0"/>
          <a:ext cx="8267700" cy="609600"/>
        </a:xfrm>
        <a:prstGeom prst="roundRect">
          <a:avLst/>
        </a:prstGeom>
        <a:solidFill>
          <a:schemeClr val="accent2">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latin typeface="Times New Roman" panose="02020603050405020304" pitchFamily="18" charset="0"/>
              <a:cs typeface="Times New Roman" panose="02020603050405020304" pitchFamily="18" charset="0"/>
            </a:rPr>
            <a:t>Analysis Of Cat Breed </a:t>
          </a:r>
        </a:p>
      </xdr:txBody>
    </xdr:sp>
    <xdr:clientData/>
  </xdr:twoCellAnchor>
  <xdr:twoCellAnchor>
    <xdr:from>
      <xdr:col>2</xdr:col>
      <xdr:colOff>1167799</xdr:colOff>
      <xdr:row>0</xdr:row>
      <xdr:rowOff>15452</xdr:rowOff>
    </xdr:from>
    <xdr:to>
      <xdr:col>5</xdr:col>
      <xdr:colOff>52925</xdr:colOff>
      <xdr:row>3</xdr:row>
      <xdr:rowOff>56139</xdr:rowOff>
    </xdr:to>
    <mc:AlternateContent xmlns:mc="http://schemas.openxmlformats.org/markup-compatibility/2006">
      <mc:Choice xmlns:am3d="http://schemas.microsoft.com/office/drawing/2017/model3d" Requires="am3d">
        <xdr:graphicFrame macro="">
          <xdr:nvGraphicFramePr>
            <xdr:cNvPr id="26" name="3D Model 25" descr="Cat">
              <a:extLst>
                <a:ext uri="{FF2B5EF4-FFF2-40B4-BE49-F238E27FC236}">
                  <a16:creationId xmlns:a16="http://schemas.microsoft.com/office/drawing/2014/main" id="{96E60327-581E-EA04-6243-25D92824BF8E}"/>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5">
                <am3d:spPr>
                  <a:xfrm>
                    <a:off x="0" y="0"/>
                    <a:ext cx="866326" cy="650287"/>
                  </a:xfrm>
                  <a:prstGeom prst="rect">
                    <a:avLst/>
                  </a:prstGeom>
                </am3d:spPr>
                <am3d:camera>
                  <am3d:pos x="0" y="0" z="61367006"/>
                  <am3d:up dx="0" dy="36000000" dz="0"/>
                  <am3d:lookAt x="0" y="0" z="0"/>
                  <am3d:perspective fov="2700000"/>
                </am3d:camera>
                <am3d:trans>
                  <am3d:meterPerModelUnit n="24543664" d="1000000"/>
                  <am3d:preTrans dx="0" dy="-14085168" dz="-668618"/>
                  <am3d:scale>
                    <am3d:sx n="1000000" d="1000000"/>
                    <am3d:sy n="1000000" d="1000000"/>
                    <am3d:sz n="1000000" d="1000000"/>
                  </am3d:scale>
                  <am3d:rot ax="-4410801" ay="3787563" az="-4298672"/>
                  <am3d:postTrans dx="0" dy="0" dz="0"/>
                </am3d:trans>
                <am3d:raster rName="Office3DRenderer" rVer="16.0.8326">
                  <am3d:blip r:embed="rId6"/>
                </am3d:raster>
                <am3d:objViewport viewportSz="104210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6" name="3D Model 25" descr="Cat">
              <a:extLst>
                <a:ext uri="{FF2B5EF4-FFF2-40B4-BE49-F238E27FC236}">
                  <a16:creationId xmlns:a16="http://schemas.microsoft.com/office/drawing/2014/main" id="{96E60327-581E-EA04-6243-25D92824BF8E}"/>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6"/>
            <a:stretch>
              <a:fillRect/>
            </a:stretch>
          </xdr:blipFill>
          <xdr:spPr>
            <a:xfrm>
              <a:off x="3199799" y="15452"/>
              <a:ext cx="866326" cy="650287"/>
            </a:xfrm>
            <a:prstGeom prst="rect">
              <a:avLst/>
            </a:prstGeom>
          </xdr:spPr>
        </xdr:pic>
      </mc:Fallback>
    </mc:AlternateContent>
    <xdr:clientData/>
  </xdr:twoCellAnchor>
  <xdr:twoCellAnchor>
    <xdr:from>
      <xdr:col>13</xdr:col>
      <xdr:colOff>0</xdr:colOff>
      <xdr:row>0</xdr:row>
      <xdr:rowOff>0</xdr:rowOff>
    </xdr:from>
    <xdr:to>
      <xdr:col>16</xdr:col>
      <xdr:colOff>2006600</xdr:colOff>
      <xdr:row>3</xdr:row>
      <xdr:rowOff>0</xdr:rowOff>
    </xdr:to>
    <xdr:sp macro="" textlink="">
      <xdr:nvSpPr>
        <xdr:cNvPr id="27" name="Rounded Rectangle 26">
          <a:extLst>
            <a:ext uri="{FF2B5EF4-FFF2-40B4-BE49-F238E27FC236}">
              <a16:creationId xmlns:a16="http://schemas.microsoft.com/office/drawing/2014/main" id="{64A4AFDB-F817-9C4F-9DC4-2163F7599E15}"/>
            </a:ext>
          </a:extLst>
        </xdr:cNvPr>
        <xdr:cNvSpPr/>
      </xdr:nvSpPr>
      <xdr:spPr>
        <a:xfrm>
          <a:off x="14211300" y="0"/>
          <a:ext cx="8267700" cy="609600"/>
        </a:xfrm>
        <a:prstGeom prst="roundRect">
          <a:avLst/>
        </a:prstGeom>
        <a:solidFill>
          <a:schemeClr val="accent2">
            <a:lumMod val="60000"/>
            <a:lumOff val="40000"/>
          </a:schemeClr>
        </a:solidFill>
        <a:ln>
          <a:solidFill>
            <a:schemeClr val="bg2"/>
          </a:solidFill>
        </a:ln>
        <a:effectLst>
          <a:outerShdw blurRad="44450" dist="27940" dir="5400000" algn="ctr">
            <a:srgbClr val="000000">
              <a:alpha val="32000"/>
            </a:srgbClr>
          </a:outerShdw>
          <a:reflection blurRad="6350" stA="50000" endA="300" endPos="55000" dir="5400000" sy="-100000" algn="bl" rotWithShape="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latin typeface="Times New Roman" panose="02020603050405020304" pitchFamily="18" charset="0"/>
              <a:cs typeface="Times New Roman" panose="02020603050405020304" pitchFamily="18" charset="0"/>
            </a:rPr>
            <a:t>Analysis Of Dog Breed </a:t>
          </a:r>
        </a:p>
      </xdr:txBody>
    </xdr:sp>
    <xdr:clientData/>
  </xdr:twoCellAnchor>
  <xdr:twoCellAnchor>
    <xdr:from>
      <xdr:col>13</xdr:col>
      <xdr:colOff>787400</xdr:colOff>
      <xdr:row>0</xdr:row>
      <xdr:rowOff>12700</xdr:rowOff>
    </xdr:from>
    <xdr:to>
      <xdr:col>14</xdr:col>
      <xdr:colOff>0</xdr:colOff>
      <xdr:row>3</xdr:row>
      <xdr:rowOff>12700</xdr:rowOff>
    </xdr:to>
    <mc:AlternateContent xmlns:mc="http://schemas.openxmlformats.org/markup-compatibility/2006">
      <mc:Choice xmlns:am3d="http://schemas.microsoft.com/office/drawing/2017/model3d" Requires="am3d">
        <xdr:graphicFrame macro="">
          <xdr:nvGraphicFramePr>
            <xdr:cNvPr id="28" name="3D Model 27" descr="Shiba Inu dog - standing">
              <a:extLst>
                <a:ext uri="{FF2B5EF4-FFF2-40B4-BE49-F238E27FC236}">
                  <a16:creationId xmlns:a16="http://schemas.microsoft.com/office/drawing/2014/main" id="{1D2D3EC0-7033-BFCE-5739-C5326573913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304800" cy="609600"/>
                  </a:xfrm>
                  <a:prstGeom prst="rect">
                    <a:avLst/>
                  </a:prstGeom>
                </am3d:spPr>
                <am3d:camera>
                  <am3d:pos x="0" y="0" z="63493955"/>
                  <am3d:up dx="0" dy="36000000" dz="0"/>
                  <am3d:lookAt x="0" y="0" z="0"/>
                  <am3d:perspective fov="2700000"/>
                </am3d:camera>
                <am3d:trans>
                  <am3d:meterPerModelUnit n="1000806" d="1000000"/>
                  <am3d:preTrans dx="-465512" dy="-15062334" dz="-4180368"/>
                  <am3d:scale>
                    <am3d:sx n="1000000" d="1000000"/>
                    <am3d:sy n="1000000" d="1000000"/>
                    <am3d:sz n="1000000" d="1000000"/>
                  </am3d:scale>
                  <am3d:rot ay="5400000"/>
                  <am3d:postTrans dx="0" dy="0" dz="0"/>
                </am3d:trans>
                <am3d:raster rName="Office3DRenderer" rVer="16.0.8326">
                  <am3d:blip r:embed="rId8"/>
                </am3d:raster>
                <am3d:objViewport viewportSz="40148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8" name="3D Model 27" descr="Shiba Inu dog - standing">
              <a:extLst>
                <a:ext uri="{FF2B5EF4-FFF2-40B4-BE49-F238E27FC236}">
                  <a16:creationId xmlns:a16="http://schemas.microsoft.com/office/drawing/2014/main" id="{1D2D3EC0-7033-BFCE-5739-C5326573913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16598900" y="12700"/>
              <a:ext cx="304800" cy="609600"/>
            </a:xfrm>
            <a:prstGeom prst="rect">
              <a:avLst/>
            </a:prstGeom>
          </xdr:spPr>
        </xdr:pic>
      </mc:Fallback>
    </mc:AlternateContent>
    <xdr:clientData/>
  </xdr:twoCellAnchor>
  <xdr:twoCellAnchor>
    <xdr:from>
      <xdr:col>6</xdr:col>
      <xdr:colOff>0</xdr:colOff>
      <xdr:row>25</xdr:row>
      <xdr:rowOff>0</xdr:rowOff>
    </xdr:from>
    <xdr:to>
      <xdr:col>7</xdr:col>
      <xdr:colOff>0</xdr:colOff>
      <xdr:row>28</xdr:row>
      <xdr:rowOff>0</xdr:rowOff>
    </xdr:to>
    <xdr:sp macro="" textlink="">
      <xdr:nvSpPr>
        <xdr:cNvPr id="33" name="Rounded Rectangle 32">
          <a:extLst>
            <a:ext uri="{FF2B5EF4-FFF2-40B4-BE49-F238E27FC236}">
              <a16:creationId xmlns:a16="http://schemas.microsoft.com/office/drawing/2014/main" id="{A04DA53E-1B53-F084-F759-F1C94514FB38}"/>
            </a:ext>
          </a:extLst>
        </xdr:cNvPr>
        <xdr:cNvSpPr/>
      </xdr:nvSpPr>
      <xdr:spPr>
        <a:xfrm>
          <a:off x="5346700" y="5080000"/>
          <a:ext cx="147320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Least 1 cat breed sold by Quantity </a:t>
          </a:r>
        </a:p>
      </xdr:txBody>
    </xdr:sp>
    <xdr:clientData/>
  </xdr:twoCellAnchor>
  <xdr:twoCellAnchor>
    <xdr:from>
      <xdr:col>6</xdr:col>
      <xdr:colOff>0</xdr:colOff>
      <xdr:row>29</xdr:row>
      <xdr:rowOff>101600</xdr:rowOff>
    </xdr:from>
    <xdr:to>
      <xdr:col>7</xdr:col>
      <xdr:colOff>0</xdr:colOff>
      <xdr:row>32</xdr:row>
      <xdr:rowOff>0</xdr:rowOff>
    </xdr:to>
    <xdr:sp macro="" textlink="">
      <xdr:nvSpPr>
        <xdr:cNvPr id="34" name="Rounded Rectangle 33">
          <a:extLst>
            <a:ext uri="{FF2B5EF4-FFF2-40B4-BE49-F238E27FC236}">
              <a16:creationId xmlns:a16="http://schemas.microsoft.com/office/drawing/2014/main" id="{DD3C28A1-D195-35AF-2472-D35FA257D2A8}"/>
            </a:ext>
          </a:extLst>
        </xdr:cNvPr>
        <xdr:cNvSpPr/>
      </xdr:nvSpPr>
      <xdr:spPr>
        <a:xfrm>
          <a:off x="5346700" y="5994400"/>
          <a:ext cx="1473200" cy="50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Top 1 </a:t>
          </a:r>
          <a:r>
            <a:rPr lang="en-GB" sz="1100" baseline="0"/>
            <a:t> breed of Cat sold by Quantity </a:t>
          </a:r>
        </a:p>
        <a:p>
          <a:pPr algn="l"/>
          <a:endParaRPr lang="en-GB" sz="1100" baseline="0"/>
        </a:p>
        <a:p>
          <a:pPr algn="l"/>
          <a:endParaRPr lang="en-GB" sz="1100" baseline="0"/>
        </a:p>
        <a:p>
          <a:pPr algn="l"/>
          <a:endParaRPr lang="en-GB" sz="1100"/>
        </a:p>
      </xdr:txBody>
    </xdr:sp>
    <xdr:clientData/>
  </xdr:twoCellAnchor>
  <xdr:twoCellAnchor>
    <xdr:from>
      <xdr:col>12</xdr:col>
      <xdr:colOff>0</xdr:colOff>
      <xdr:row>36</xdr:row>
      <xdr:rowOff>0</xdr:rowOff>
    </xdr:from>
    <xdr:to>
      <xdr:col>13</xdr:col>
      <xdr:colOff>0</xdr:colOff>
      <xdr:row>39</xdr:row>
      <xdr:rowOff>0</xdr:rowOff>
    </xdr:to>
    <xdr:sp macro="" textlink="">
      <xdr:nvSpPr>
        <xdr:cNvPr id="35" name="Rounded Rectangle 34">
          <a:extLst>
            <a:ext uri="{FF2B5EF4-FFF2-40B4-BE49-F238E27FC236}">
              <a16:creationId xmlns:a16="http://schemas.microsoft.com/office/drawing/2014/main" id="{293A1B40-4BE1-1171-3E9F-E11F853921FA}"/>
            </a:ext>
          </a:extLst>
        </xdr:cNvPr>
        <xdr:cNvSpPr/>
      </xdr:nvSpPr>
      <xdr:spPr>
        <a:xfrm>
          <a:off x="14770100" y="7315200"/>
          <a:ext cx="175260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Least</a:t>
          </a:r>
          <a:r>
            <a:rPr lang="en-GB" sz="1100" baseline="0"/>
            <a:t> 1</a:t>
          </a:r>
          <a:r>
            <a:rPr lang="en-GB" sz="1100"/>
            <a:t> Dog breed Sold by quantity</a:t>
          </a:r>
        </a:p>
      </xdr:txBody>
    </xdr:sp>
    <xdr:clientData/>
  </xdr:twoCellAnchor>
  <xdr:twoCellAnchor>
    <xdr:from>
      <xdr:col>14</xdr:col>
      <xdr:colOff>0</xdr:colOff>
      <xdr:row>36</xdr:row>
      <xdr:rowOff>0</xdr:rowOff>
    </xdr:from>
    <xdr:to>
      <xdr:col>15</xdr:col>
      <xdr:colOff>0</xdr:colOff>
      <xdr:row>39</xdr:row>
      <xdr:rowOff>0</xdr:rowOff>
    </xdr:to>
    <xdr:sp macro="" textlink="">
      <xdr:nvSpPr>
        <xdr:cNvPr id="37" name="Rounded Rectangle 36">
          <a:extLst>
            <a:ext uri="{FF2B5EF4-FFF2-40B4-BE49-F238E27FC236}">
              <a16:creationId xmlns:a16="http://schemas.microsoft.com/office/drawing/2014/main" id="{4E30AB75-504E-A121-2F49-C9C6A09E969C}"/>
            </a:ext>
          </a:extLst>
        </xdr:cNvPr>
        <xdr:cNvSpPr/>
      </xdr:nvSpPr>
      <xdr:spPr>
        <a:xfrm>
          <a:off x="18376900" y="7315200"/>
          <a:ext cx="257810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Top 1  dog</a:t>
          </a:r>
          <a:r>
            <a:rPr lang="en-GB" sz="1100" baseline="0"/>
            <a:t> breed sold by Quantity.</a:t>
          </a:r>
          <a:endParaRPr lang="en-GB"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0.86078</cdr:x>
      <cdr:y>0.24074</cdr:y>
    </cdr:from>
    <cdr:to>
      <cdr:x>1</cdr:x>
      <cdr:y>0.32407</cdr:y>
    </cdr:to>
    <cdr:sp macro="" textlink="">
      <cdr:nvSpPr>
        <cdr:cNvPr id="2" name="Rectangle 1">
          <a:extLst xmlns:a="http://schemas.openxmlformats.org/drawingml/2006/main">
            <a:ext uri="{FF2B5EF4-FFF2-40B4-BE49-F238E27FC236}">
              <a16:creationId xmlns:a16="http://schemas.microsoft.com/office/drawing/2014/main" id="{515FF3D6-EB9A-4585-0D83-4D689F78A235}"/>
            </a:ext>
          </a:extLst>
        </cdr:cNvPr>
        <cdr:cNvSpPr/>
      </cdr:nvSpPr>
      <cdr:spPr>
        <a:xfrm xmlns:a="http://schemas.openxmlformats.org/drawingml/2006/main">
          <a:off x="4083050" y="660400"/>
          <a:ext cx="660400" cy="22860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Fur Type</a:t>
          </a:r>
        </a:p>
      </cdr:txBody>
    </cdr:sp>
  </cdr:relSizeAnchor>
  <cdr:relSizeAnchor xmlns:cdr="http://schemas.openxmlformats.org/drawingml/2006/chartDrawing">
    <cdr:from>
      <cdr:x>0.05756</cdr:x>
      <cdr:y>0.07407</cdr:y>
    </cdr:from>
    <cdr:to>
      <cdr:x>0.98929</cdr:x>
      <cdr:y>0.17593</cdr:y>
    </cdr:to>
    <cdr:sp macro="" textlink="">
      <cdr:nvSpPr>
        <cdr:cNvPr id="3" name="Rectangle 2">
          <a:extLst xmlns:a="http://schemas.openxmlformats.org/drawingml/2006/main">
            <a:ext uri="{FF2B5EF4-FFF2-40B4-BE49-F238E27FC236}">
              <a16:creationId xmlns:a16="http://schemas.microsoft.com/office/drawing/2014/main" id="{F8CE223F-B109-DD04-FBA9-F67388253577}"/>
            </a:ext>
          </a:extLst>
        </cdr:cNvPr>
        <cdr:cNvSpPr/>
      </cdr:nvSpPr>
      <cdr:spPr>
        <a:xfrm xmlns:a="http://schemas.openxmlformats.org/drawingml/2006/main">
          <a:off x="273050" y="203200"/>
          <a:ext cx="4419600" cy="27940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b="1"/>
            <a:t>Bar Chart - total count of cat breeds</a:t>
          </a:r>
          <a:r>
            <a:rPr lang="en-US" b="1" baseline="0"/>
            <a:t> per Fur Type </a:t>
          </a:r>
          <a:endParaRPr lang="en-US" b="1"/>
        </a:p>
      </cdr:txBody>
    </cdr:sp>
  </cdr:relSizeAnchor>
</c:userShapes>
</file>

<file path=xl/drawings/drawing3.xml><?xml version="1.0" encoding="utf-8"?>
<c:userShapes xmlns:c="http://schemas.openxmlformats.org/drawingml/2006/chart">
  <cdr:relSizeAnchor xmlns:cdr="http://schemas.openxmlformats.org/drawingml/2006/chartDrawing">
    <cdr:from>
      <cdr:x>0.76294</cdr:x>
      <cdr:y>0.21327</cdr:y>
    </cdr:from>
    <cdr:to>
      <cdr:x>0.98998</cdr:x>
      <cdr:y>0.30806</cdr:y>
    </cdr:to>
    <cdr:sp macro="" textlink="">
      <cdr:nvSpPr>
        <cdr:cNvPr id="2" name="Rectangle 1">
          <a:extLst xmlns:a="http://schemas.openxmlformats.org/drawingml/2006/main">
            <a:ext uri="{FF2B5EF4-FFF2-40B4-BE49-F238E27FC236}">
              <a16:creationId xmlns:a16="http://schemas.microsoft.com/office/drawing/2014/main" id="{4015C662-67E2-EC2F-9203-9451B881BBFC}"/>
            </a:ext>
          </a:extLst>
        </cdr:cNvPr>
        <cdr:cNvSpPr/>
      </cdr:nvSpPr>
      <cdr:spPr>
        <a:xfrm xmlns:a="http://schemas.openxmlformats.org/drawingml/2006/main">
          <a:off x="2901950" y="571500"/>
          <a:ext cx="863600" cy="25400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Group Type </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88900</xdr:colOff>
      <xdr:row>1</xdr:row>
      <xdr:rowOff>177800</xdr:rowOff>
    </xdr:from>
    <xdr:to>
      <xdr:col>1</xdr:col>
      <xdr:colOff>2743200</xdr:colOff>
      <xdr:row>4</xdr:row>
      <xdr:rowOff>190500</xdr:rowOff>
    </xdr:to>
    <xdr:sp macro="" textlink="">
      <xdr:nvSpPr>
        <xdr:cNvPr id="2" name="Rectangle 1">
          <a:extLst>
            <a:ext uri="{FF2B5EF4-FFF2-40B4-BE49-F238E27FC236}">
              <a16:creationId xmlns:a16="http://schemas.microsoft.com/office/drawing/2014/main" id="{DA62B1F9-DD4A-2802-B4AB-F3EA07AC912A}"/>
            </a:ext>
          </a:extLst>
        </xdr:cNvPr>
        <xdr:cNvSpPr/>
      </xdr:nvSpPr>
      <xdr:spPr>
        <a:xfrm>
          <a:off x="88900" y="381000"/>
          <a:ext cx="4241800" cy="622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baseline="0"/>
            <a:t> Q 4- </a:t>
          </a:r>
          <a:r>
            <a:rPr lang="en-GB" sz="1600" b="1"/>
            <a:t>Pivot</a:t>
          </a:r>
          <a:r>
            <a:rPr lang="en-GB" sz="1600" b="1" baseline="0"/>
            <a:t> Table - Total Counts of  Cats Per Fur Type</a:t>
          </a:r>
          <a:endParaRPr lang="en-GB" sz="1600" b="1"/>
        </a:p>
      </xdr:txBody>
    </xdr:sp>
    <xdr:clientData/>
  </xdr:twoCellAnchor>
  <xdr:twoCellAnchor>
    <xdr:from>
      <xdr:col>3</xdr:col>
      <xdr:colOff>25400</xdr:colOff>
      <xdr:row>1</xdr:row>
      <xdr:rowOff>177800</xdr:rowOff>
    </xdr:from>
    <xdr:to>
      <xdr:col>4</xdr:col>
      <xdr:colOff>1143000</xdr:colOff>
      <xdr:row>4</xdr:row>
      <xdr:rowOff>139700</xdr:rowOff>
    </xdr:to>
    <xdr:sp macro="" textlink="">
      <xdr:nvSpPr>
        <xdr:cNvPr id="6" name="Rectangle 5">
          <a:extLst>
            <a:ext uri="{FF2B5EF4-FFF2-40B4-BE49-F238E27FC236}">
              <a16:creationId xmlns:a16="http://schemas.microsoft.com/office/drawing/2014/main" id="{6C13E7D6-4F54-5494-227C-3BCBD39CF798}"/>
            </a:ext>
          </a:extLst>
        </xdr:cNvPr>
        <xdr:cNvSpPr/>
      </xdr:nvSpPr>
      <xdr:spPr>
        <a:xfrm>
          <a:off x="4635500" y="381000"/>
          <a:ext cx="4025900" cy="5715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400" b="1" cap="none" spc="0">
              <a:ln w="0"/>
              <a:solidFill>
                <a:schemeClr val="accent1"/>
              </a:solidFill>
              <a:effectLst>
                <a:outerShdw blurRad="38100" dist="25400" dir="5400000" algn="ctr" rotWithShape="0">
                  <a:srgbClr val="6E747A">
                    <a:alpha val="43000"/>
                  </a:srgbClr>
                </a:outerShdw>
              </a:effectLst>
            </a:rPr>
            <a:t>  </a:t>
          </a:r>
          <a:r>
            <a:rPr lang="en-GB" sz="1400" b="1" cap="none" spc="0">
              <a:ln w="0"/>
              <a:solidFill>
                <a:schemeClr val="tx1"/>
              </a:solidFill>
              <a:effectLst>
                <a:outerShdw blurRad="38100" dist="25400" dir="5400000" algn="ctr" rotWithShape="0">
                  <a:srgbClr val="6E747A">
                    <a:alpha val="43000"/>
                  </a:srgbClr>
                </a:outerShdw>
              </a:effectLst>
            </a:rPr>
            <a:t>Q</a:t>
          </a:r>
          <a:r>
            <a:rPr lang="en-GB" sz="1400" b="1" cap="none" spc="0" baseline="0">
              <a:ln w="0"/>
              <a:solidFill>
                <a:schemeClr val="tx1"/>
              </a:solidFill>
              <a:effectLst>
                <a:outerShdw blurRad="38100" dist="25400" dir="5400000" algn="ctr" rotWithShape="0">
                  <a:srgbClr val="6E747A">
                    <a:alpha val="43000"/>
                  </a:srgbClr>
                </a:outerShdw>
              </a:effectLst>
            </a:rPr>
            <a:t> 5- </a:t>
          </a:r>
          <a:r>
            <a:rPr lang="en-GB" sz="1400" b="1" cap="none" spc="0">
              <a:ln w="0"/>
              <a:solidFill>
                <a:schemeClr val="tx1"/>
              </a:solidFill>
              <a:effectLst>
                <a:outerShdw blurRad="38100" dist="25400" dir="5400000" algn="ctr" rotWithShape="0">
                  <a:srgbClr val="6E747A">
                    <a:alpha val="43000"/>
                  </a:srgbClr>
                </a:outerShdw>
              </a:effectLst>
            </a:rPr>
            <a:t>  Pivot Table - Total count of Dogs Per Group</a:t>
          </a:r>
          <a:r>
            <a:rPr lang="en-GB" sz="1400" b="1" cap="none" spc="0" baseline="0">
              <a:ln w="0"/>
              <a:solidFill>
                <a:schemeClr val="tx1"/>
              </a:solidFill>
              <a:effectLst>
                <a:outerShdw blurRad="38100" dist="25400" dir="5400000" algn="ctr" rotWithShape="0">
                  <a:srgbClr val="6E747A">
                    <a:alpha val="43000"/>
                  </a:srgbClr>
                </a:outerShdw>
              </a:effectLst>
            </a:rPr>
            <a:t> 1 Category</a:t>
          </a:r>
          <a:endParaRPr lang="en-GB" sz="1400" b="1" cap="none" spc="0">
            <a:ln w="0"/>
            <a:solidFill>
              <a:schemeClr val="tx1"/>
            </a:solidFill>
            <a:effectLst>
              <a:outerShdw blurRad="38100" dist="25400" dir="5400000" algn="ctr" rotWithShape="0">
                <a:srgbClr val="6E747A">
                  <a:alpha val="43000"/>
                </a:srgbClr>
              </a:outerShdw>
            </a:effectLst>
          </a:endParaRPr>
        </a:p>
      </xdr:txBody>
    </xdr:sp>
    <xdr:clientData/>
  </xdr:twoCellAnchor>
  <xdr:twoCellAnchor>
    <xdr:from>
      <xdr:col>6</xdr:col>
      <xdr:colOff>0</xdr:colOff>
      <xdr:row>1</xdr:row>
      <xdr:rowOff>190500</xdr:rowOff>
    </xdr:from>
    <xdr:to>
      <xdr:col>10</xdr:col>
      <xdr:colOff>0</xdr:colOff>
      <xdr:row>5</xdr:row>
      <xdr:rowOff>38100</xdr:rowOff>
    </xdr:to>
    <xdr:sp macro="" textlink="">
      <xdr:nvSpPr>
        <xdr:cNvPr id="7" name="Rectangle 6">
          <a:extLst>
            <a:ext uri="{FF2B5EF4-FFF2-40B4-BE49-F238E27FC236}">
              <a16:creationId xmlns:a16="http://schemas.microsoft.com/office/drawing/2014/main" id="{A0F0A987-84D0-C4FF-4982-ACEE83242822}"/>
            </a:ext>
          </a:extLst>
        </xdr:cNvPr>
        <xdr:cNvSpPr/>
      </xdr:nvSpPr>
      <xdr:spPr>
        <a:xfrm>
          <a:off x="9779000" y="393700"/>
          <a:ext cx="9347200" cy="6604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chemeClr val="lt1"/>
              </a:solidFill>
              <a:effectLst/>
              <a:latin typeface="+mn-lt"/>
              <a:ea typeface="+mn-ea"/>
              <a:cs typeface="+mn-cs"/>
            </a:rPr>
            <a:t>Q</a:t>
          </a:r>
          <a:r>
            <a:rPr lang="en-GB" sz="1800" b="1" baseline="0">
              <a:solidFill>
                <a:schemeClr val="lt1"/>
              </a:solidFill>
              <a:effectLst/>
              <a:latin typeface="+mn-lt"/>
              <a:ea typeface="+mn-ea"/>
              <a:cs typeface="+mn-cs"/>
            </a:rPr>
            <a:t> 6-</a:t>
          </a:r>
          <a:r>
            <a:rPr lang="en-GB" sz="1800" b="1">
              <a:solidFill>
                <a:schemeClr val="lt1"/>
              </a:solidFill>
              <a:effectLst/>
              <a:latin typeface="+mn-lt"/>
              <a:ea typeface="+mn-ea"/>
              <a:cs typeface="+mn-cs"/>
            </a:rPr>
            <a:t>Top 10 dog breeds based on/ Popularity US2017</a:t>
          </a:r>
          <a:r>
            <a:rPr lang="en-GB" sz="900" b="0" baseline="0">
              <a:solidFill>
                <a:schemeClr val="lt1"/>
              </a:solidFill>
              <a:effectLst/>
              <a:latin typeface="+mn-lt"/>
              <a:ea typeface="+mn-ea"/>
              <a:cs typeface="+mn-cs"/>
            </a:rPr>
            <a:t>									</a:t>
          </a:r>
          <a:r>
            <a:rPr lang="en-GB" sz="1400" b="1" baseline="0">
              <a:solidFill>
                <a:schemeClr val="lt1"/>
              </a:solidFill>
              <a:effectLst/>
              <a:latin typeface="+mn-lt"/>
              <a:ea typeface="+mn-ea"/>
              <a:cs typeface="+mn-cs"/>
            </a:rPr>
            <a:t>Visual represenatation  Popularity of Dog breed In US 2017of Uing Pie Chart </a:t>
          </a:r>
          <a:endParaRPr lang="en-GB" sz="1800" b="1">
            <a:solidFill>
              <a:schemeClr val="lt1"/>
            </a:solidFill>
            <a:effectLst/>
            <a:latin typeface="+mn-lt"/>
            <a:ea typeface="+mn-ea"/>
            <a:cs typeface="+mn-cs"/>
          </a:endParaRPr>
        </a:p>
      </xdr:txBody>
    </xdr:sp>
    <xdr:clientData/>
  </xdr:twoCellAnchor>
  <xdr:twoCellAnchor>
    <xdr:from>
      <xdr:col>6</xdr:col>
      <xdr:colOff>0</xdr:colOff>
      <xdr:row>18</xdr:row>
      <xdr:rowOff>114300</xdr:rowOff>
    </xdr:from>
    <xdr:to>
      <xdr:col>9</xdr:col>
      <xdr:colOff>0</xdr:colOff>
      <xdr:row>22</xdr:row>
      <xdr:rowOff>0</xdr:rowOff>
    </xdr:to>
    <xdr:sp macro="" textlink="">
      <xdr:nvSpPr>
        <xdr:cNvPr id="8" name="Rectangle 7">
          <a:extLst>
            <a:ext uri="{FF2B5EF4-FFF2-40B4-BE49-F238E27FC236}">
              <a16:creationId xmlns:a16="http://schemas.microsoft.com/office/drawing/2014/main" id="{E5D90C39-BC15-7A8B-43C5-59D9DC36A0FE}"/>
            </a:ext>
          </a:extLst>
        </xdr:cNvPr>
        <xdr:cNvSpPr/>
      </xdr:nvSpPr>
      <xdr:spPr>
        <a:xfrm>
          <a:off x="9779000" y="3771900"/>
          <a:ext cx="3924300" cy="6985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chemeClr val="lt1"/>
              </a:solidFill>
              <a:effectLst/>
              <a:latin typeface="+mn-lt"/>
              <a:ea typeface="+mn-ea"/>
              <a:cs typeface="+mn-cs"/>
            </a:rPr>
            <a:t>Q</a:t>
          </a:r>
          <a:r>
            <a:rPr lang="en-GB" sz="1800" b="1" baseline="0">
              <a:solidFill>
                <a:schemeClr val="lt1"/>
              </a:solidFill>
              <a:effectLst/>
              <a:latin typeface="+mn-lt"/>
              <a:ea typeface="+mn-ea"/>
              <a:cs typeface="+mn-cs"/>
            </a:rPr>
            <a:t> 6 - </a:t>
          </a:r>
          <a:r>
            <a:rPr lang="en-GB" sz="1800" b="1">
              <a:solidFill>
                <a:schemeClr val="lt1"/>
              </a:solidFill>
              <a:effectLst/>
              <a:latin typeface="+mn-lt"/>
              <a:ea typeface="+mn-ea"/>
              <a:cs typeface="+mn-cs"/>
            </a:rPr>
            <a:t>Bottom 10 dog breeds based/ 	Popularity US2017</a:t>
          </a:r>
        </a:p>
        <a:p>
          <a:pPr algn="l"/>
          <a:endParaRPr lang="en-GB" sz="1800" b="1"/>
        </a:p>
      </xdr:txBody>
    </xdr:sp>
    <xdr:clientData/>
  </xdr:twoCellAnchor>
  <xdr:twoCellAnchor>
    <xdr:from>
      <xdr:col>10</xdr:col>
      <xdr:colOff>12700</xdr:colOff>
      <xdr:row>1</xdr:row>
      <xdr:rowOff>127000</xdr:rowOff>
    </xdr:from>
    <xdr:to>
      <xdr:col>14</xdr:col>
      <xdr:colOff>0</xdr:colOff>
      <xdr:row>5</xdr:row>
      <xdr:rowOff>0</xdr:rowOff>
    </xdr:to>
    <xdr:sp macro="" textlink="">
      <xdr:nvSpPr>
        <xdr:cNvPr id="9" name="Rectangle 8">
          <a:extLst>
            <a:ext uri="{FF2B5EF4-FFF2-40B4-BE49-F238E27FC236}">
              <a16:creationId xmlns:a16="http://schemas.microsoft.com/office/drawing/2014/main" id="{5C34E99A-4329-3D67-810B-B6DFAC3CB3B5}"/>
            </a:ext>
          </a:extLst>
        </xdr:cNvPr>
        <xdr:cNvSpPr/>
      </xdr:nvSpPr>
      <xdr:spPr>
        <a:xfrm>
          <a:off x="15582900" y="330200"/>
          <a:ext cx="9779000" cy="6858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chemeClr val="lt1"/>
              </a:solidFill>
              <a:effectLst/>
              <a:latin typeface="+mn-lt"/>
              <a:ea typeface="+mn-ea"/>
              <a:cs typeface="+mn-cs"/>
            </a:rPr>
            <a:t>Q 6</a:t>
          </a:r>
          <a:r>
            <a:rPr lang="en-GB" sz="1800" b="1" baseline="0">
              <a:solidFill>
                <a:schemeClr val="lt1"/>
              </a:solidFill>
              <a:effectLst/>
              <a:latin typeface="+mn-lt"/>
              <a:ea typeface="+mn-ea"/>
              <a:cs typeface="+mn-cs"/>
            </a:rPr>
            <a:t> - </a:t>
          </a:r>
          <a:r>
            <a:rPr lang="en-GB" sz="1800" b="1">
              <a:solidFill>
                <a:schemeClr val="lt1"/>
              </a:solidFill>
              <a:effectLst/>
              <a:latin typeface="+mn-lt"/>
              <a:ea typeface="+mn-ea"/>
              <a:cs typeface="+mn-cs"/>
            </a:rPr>
            <a:t>Top 10 cat breeds based on Popularity</a:t>
          </a:r>
          <a:r>
            <a:rPr lang="en-GB" sz="1800" b="1" baseline="0">
              <a:solidFill>
                <a:schemeClr val="lt1"/>
              </a:solidFill>
              <a:effectLst/>
              <a:latin typeface="+mn-lt"/>
              <a:ea typeface="+mn-ea"/>
              <a:cs typeface="+mn-cs"/>
            </a:rPr>
            <a:t> US2017 with							  Visual represenatation of breeds popularity </a:t>
          </a:r>
          <a:endParaRPr lang="en-GB" sz="1800" b="1">
            <a:solidFill>
              <a:schemeClr val="lt1"/>
            </a:solidFill>
            <a:effectLst/>
            <a:latin typeface="+mn-lt"/>
            <a:ea typeface="+mn-ea"/>
            <a:cs typeface="+mn-cs"/>
          </a:endParaRPr>
        </a:p>
        <a:p>
          <a:pPr algn="l"/>
          <a:endParaRPr lang="en-GB" sz="1600" b="1"/>
        </a:p>
      </xdr:txBody>
    </xdr:sp>
    <xdr:clientData/>
  </xdr:twoCellAnchor>
  <xdr:twoCellAnchor>
    <xdr:from>
      <xdr:col>10</xdr:col>
      <xdr:colOff>0</xdr:colOff>
      <xdr:row>18</xdr:row>
      <xdr:rowOff>63500</xdr:rowOff>
    </xdr:from>
    <xdr:to>
      <xdr:col>13</xdr:col>
      <xdr:colOff>0</xdr:colOff>
      <xdr:row>21</xdr:row>
      <xdr:rowOff>190500</xdr:rowOff>
    </xdr:to>
    <xdr:sp macro="" textlink="">
      <xdr:nvSpPr>
        <xdr:cNvPr id="10" name="Rectangle 9">
          <a:extLst>
            <a:ext uri="{FF2B5EF4-FFF2-40B4-BE49-F238E27FC236}">
              <a16:creationId xmlns:a16="http://schemas.microsoft.com/office/drawing/2014/main" id="{4ECD0816-C811-C7CB-08C8-A2CCEB4D49DE}"/>
            </a:ext>
          </a:extLst>
        </xdr:cNvPr>
        <xdr:cNvSpPr/>
      </xdr:nvSpPr>
      <xdr:spPr>
        <a:xfrm>
          <a:off x="15570200" y="3721100"/>
          <a:ext cx="3581400" cy="7366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600" b="1">
              <a:solidFill>
                <a:schemeClr val="lt1"/>
              </a:solidFill>
              <a:effectLst/>
              <a:latin typeface="+mn-lt"/>
              <a:ea typeface="+mn-ea"/>
              <a:cs typeface="+mn-cs"/>
            </a:rPr>
            <a:t>Q 6 - Bottom</a:t>
          </a:r>
          <a:r>
            <a:rPr lang="en-GB" sz="1600" b="1" baseline="0">
              <a:solidFill>
                <a:schemeClr val="lt1"/>
              </a:solidFill>
              <a:effectLst/>
              <a:latin typeface="+mn-lt"/>
              <a:ea typeface="+mn-ea"/>
              <a:cs typeface="+mn-cs"/>
            </a:rPr>
            <a:t> </a:t>
          </a:r>
          <a:r>
            <a:rPr lang="en-GB" sz="1600" b="1">
              <a:solidFill>
                <a:schemeClr val="lt1"/>
              </a:solidFill>
              <a:effectLst/>
              <a:latin typeface="+mn-lt"/>
              <a:ea typeface="+mn-ea"/>
              <a:cs typeface="+mn-cs"/>
            </a:rPr>
            <a:t>10 cat breeds based on /Popularity</a:t>
          </a:r>
          <a:r>
            <a:rPr lang="en-GB" sz="1600" b="1" baseline="0">
              <a:solidFill>
                <a:schemeClr val="lt1"/>
              </a:solidFill>
              <a:effectLst/>
              <a:latin typeface="+mn-lt"/>
              <a:ea typeface="+mn-ea"/>
              <a:cs typeface="+mn-cs"/>
            </a:rPr>
            <a:t> US2017</a:t>
          </a:r>
          <a:endParaRPr lang="en-GB" sz="1600" b="1">
            <a:solidFill>
              <a:schemeClr val="lt1"/>
            </a:solidFill>
            <a:effectLst/>
            <a:latin typeface="+mn-lt"/>
            <a:ea typeface="+mn-ea"/>
            <a:cs typeface="+mn-cs"/>
          </a:endParaRPr>
        </a:p>
        <a:p>
          <a:pPr algn="l"/>
          <a:endParaRPr lang="en-GB" sz="1400" b="1"/>
        </a:p>
        <a:p>
          <a:pPr algn="l"/>
          <a:endParaRPr lang="en-GB" sz="1400" b="1"/>
        </a:p>
      </xdr:txBody>
    </xdr:sp>
    <xdr:clientData/>
  </xdr:twoCellAnchor>
  <xdr:twoCellAnchor>
    <xdr:from>
      <xdr:col>14</xdr:col>
      <xdr:colOff>0</xdr:colOff>
      <xdr:row>1</xdr:row>
      <xdr:rowOff>101600</xdr:rowOff>
    </xdr:from>
    <xdr:to>
      <xdr:col>16</xdr:col>
      <xdr:colOff>0</xdr:colOff>
      <xdr:row>4</xdr:row>
      <xdr:rowOff>152400</xdr:rowOff>
    </xdr:to>
    <xdr:sp macro="" textlink="">
      <xdr:nvSpPr>
        <xdr:cNvPr id="11" name="Rectangle 10">
          <a:extLst>
            <a:ext uri="{FF2B5EF4-FFF2-40B4-BE49-F238E27FC236}">
              <a16:creationId xmlns:a16="http://schemas.microsoft.com/office/drawing/2014/main" id="{501B1A0E-5AC0-73AF-C147-392E595132B2}"/>
            </a:ext>
          </a:extLst>
        </xdr:cNvPr>
        <xdr:cNvSpPr/>
      </xdr:nvSpPr>
      <xdr:spPr>
        <a:xfrm>
          <a:off x="25361900" y="304800"/>
          <a:ext cx="3568700" cy="6604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Q 7 - Average Price Top 10 	Cat Breed </a:t>
          </a:r>
        </a:p>
      </xdr:txBody>
    </xdr:sp>
    <xdr:clientData/>
  </xdr:twoCellAnchor>
  <xdr:twoCellAnchor>
    <xdr:from>
      <xdr:col>14</xdr:col>
      <xdr:colOff>0</xdr:colOff>
      <xdr:row>6</xdr:row>
      <xdr:rowOff>177800</xdr:rowOff>
    </xdr:from>
    <xdr:to>
      <xdr:col>16</xdr:col>
      <xdr:colOff>12700</xdr:colOff>
      <xdr:row>9</xdr:row>
      <xdr:rowOff>165100</xdr:rowOff>
    </xdr:to>
    <xdr:sp macro="" textlink="">
      <xdr:nvSpPr>
        <xdr:cNvPr id="12" name="Rectangle 11">
          <a:extLst>
            <a:ext uri="{FF2B5EF4-FFF2-40B4-BE49-F238E27FC236}">
              <a16:creationId xmlns:a16="http://schemas.microsoft.com/office/drawing/2014/main" id="{10D6ADC6-4D60-C94A-82C7-79C8F6F8A864}"/>
            </a:ext>
          </a:extLst>
        </xdr:cNvPr>
        <xdr:cNvSpPr/>
      </xdr:nvSpPr>
      <xdr:spPr>
        <a:xfrm>
          <a:off x="19989800" y="1397000"/>
          <a:ext cx="2501900" cy="5969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Q 7 - Average Price of  Bottom 10 Cat Breed </a:t>
          </a:r>
        </a:p>
      </xdr:txBody>
    </xdr:sp>
    <xdr:clientData/>
  </xdr:twoCellAnchor>
  <xdr:twoCellAnchor>
    <xdr:from>
      <xdr:col>14</xdr:col>
      <xdr:colOff>0</xdr:colOff>
      <xdr:row>11</xdr:row>
      <xdr:rowOff>127000</xdr:rowOff>
    </xdr:from>
    <xdr:to>
      <xdr:col>16</xdr:col>
      <xdr:colOff>0</xdr:colOff>
      <xdr:row>14</xdr:row>
      <xdr:rowOff>165100</xdr:rowOff>
    </xdr:to>
    <xdr:sp macro="" textlink="">
      <xdr:nvSpPr>
        <xdr:cNvPr id="14" name="Rectangle 13">
          <a:extLst>
            <a:ext uri="{FF2B5EF4-FFF2-40B4-BE49-F238E27FC236}">
              <a16:creationId xmlns:a16="http://schemas.microsoft.com/office/drawing/2014/main" id="{838E20DC-81D7-D84E-B1A1-208C83E49E76}"/>
            </a:ext>
          </a:extLst>
        </xdr:cNvPr>
        <xdr:cNvSpPr/>
      </xdr:nvSpPr>
      <xdr:spPr>
        <a:xfrm>
          <a:off x="19989800" y="2362200"/>
          <a:ext cx="2489200" cy="6477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Q 7 - Average Price</a:t>
          </a:r>
          <a:r>
            <a:rPr lang="en-GB" sz="1600" baseline="0"/>
            <a:t> of Top </a:t>
          </a:r>
          <a:r>
            <a:rPr lang="en-GB" sz="1600"/>
            <a:t> </a:t>
          </a:r>
          <a:r>
            <a:rPr lang="en-GB" sz="1600" baseline="0"/>
            <a:t> 	</a:t>
          </a:r>
          <a:r>
            <a:rPr lang="en-GB" sz="1600"/>
            <a:t>10 Dog</a:t>
          </a:r>
          <a:r>
            <a:rPr lang="en-GB" sz="1600" baseline="0"/>
            <a:t>  </a:t>
          </a:r>
          <a:r>
            <a:rPr lang="en-GB" sz="1600"/>
            <a:t>Breed </a:t>
          </a:r>
        </a:p>
      </xdr:txBody>
    </xdr:sp>
    <xdr:clientData/>
  </xdr:twoCellAnchor>
  <xdr:twoCellAnchor>
    <xdr:from>
      <xdr:col>14</xdr:col>
      <xdr:colOff>0</xdr:colOff>
      <xdr:row>16</xdr:row>
      <xdr:rowOff>127000</xdr:rowOff>
    </xdr:from>
    <xdr:to>
      <xdr:col>15</xdr:col>
      <xdr:colOff>1295400</xdr:colOff>
      <xdr:row>19</xdr:row>
      <xdr:rowOff>165100</xdr:rowOff>
    </xdr:to>
    <xdr:sp macro="" textlink="">
      <xdr:nvSpPr>
        <xdr:cNvPr id="15" name="Rectangle 14">
          <a:extLst>
            <a:ext uri="{FF2B5EF4-FFF2-40B4-BE49-F238E27FC236}">
              <a16:creationId xmlns:a16="http://schemas.microsoft.com/office/drawing/2014/main" id="{9C1EBEBE-0483-A447-BA08-80A9A55A2FD5}"/>
            </a:ext>
          </a:extLst>
        </xdr:cNvPr>
        <xdr:cNvSpPr/>
      </xdr:nvSpPr>
      <xdr:spPr>
        <a:xfrm>
          <a:off x="19989800" y="3378200"/>
          <a:ext cx="2476500" cy="6477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Q 7 -</a:t>
          </a:r>
          <a:r>
            <a:rPr lang="en-GB" sz="1600" baseline="0"/>
            <a:t> </a:t>
          </a:r>
          <a:r>
            <a:rPr lang="en-GB" sz="1600"/>
            <a:t>Average Price</a:t>
          </a:r>
          <a:r>
            <a:rPr lang="en-GB" sz="1600" baseline="0"/>
            <a:t> of Bottom </a:t>
          </a:r>
          <a:r>
            <a:rPr lang="en-GB" sz="1600"/>
            <a:t> 10 Dog</a:t>
          </a:r>
          <a:r>
            <a:rPr lang="en-GB" sz="1600" baseline="0"/>
            <a:t>  </a:t>
          </a:r>
          <a:r>
            <a:rPr lang="en-GB" sz="1600"/>
            <a:t>Breed </a:t>
          </a:r>
        </a:p>
      </xdr:txBody>
    </xdr:sp>
    <xdr:clientData/>
  </xdr:twoCellAnchor>
  <xdr:twoCellAnchor>
    <xdr:from>
      <xdr:col>17</xdr:col>
      <xdr:colOff>533400</xdr:colOff>
      <xdr:row>1</xdr:row>
      <xdr:rowOff>12700</xdr:rowOff>
    </xdr:from>
    <xdr:to>
      <xdr:col>18</xdr:col>
      <xdr:colOff>952500</xdr:colOff>
      <xdr:row>4</xdr:row>
      <xdr:rowOff>165100</xdr:rowOff>
    </xdr:to>
    <xdr:sp macro="" textlink="">
      <xdr:nvSpPr>
        <xdr:cNvPr id="16" name="Rectangle 15">
          <a:extLst>
            <a:ext uri="{FF2B5EF4-FFF2-40B4-BE49-F238E27FC236}">
              <a16:creationId xmlns:a16="http://schemas.microsoft.com/office/drawing/2014/main" id="{A17CAA99-4562-A4AF-655D-600FC02B0BB3}"/>
            </a:ext>
          </a:extLst>
        </xdr:cNvPr>
        <xdr:cNvSpPr/>
      </xdr:nvSpPr>
      <xdr:spPr>
        <a:xfrm>
          <a:off x="25019000" y="215900"/>
          <a:ext cx="6388100" cy="7620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t>Q 8</a:t>
          </a:r>
          <a:r>
            <a:rPr lang="en-GB" sz="2000" b="1" baseline="0"/>
            <a:t> - </a:t>
          </a:r>
          <a:r>
            <a:rPr lang="en-GB" sz="2000" b="1"/>
            <a:t>Mode</a:t>
          </a:r>
          <a:r>
            <a:rPr lang="en-GB" sz="2000" b="1" baseline="0"/>
            <a:t> Based on Tempermanent Of Cat and Dog Breed </a:t>
          </a:r>
          <a:endParaRPr lang="en-GB" sz="2000" b="1"/>
        </a:p>
      </xdr:txBody>
    </xdr:sp>
    <xdr:clientData/>
  </xdr:twoCellAnchor>
  <xdr:twoCellAnchor>
    <xdr:from>
      <xdr:col>14</xdr:col>
      <xdr:colOff>25400</xdr:colOff>
      <xdr:row>21</xdr:row>
      <xdr:rowOff>88900</xdr:rowOff>
    </xdr:from>
    <xdr:to>
      <xdr:col>15</xdr:col>
      <xdr:colOff>1295400</xdr:colOff>
      <xdr:row>25</xdr:row>
      <xdr:rowOff>0</xdr:rowOff>
    </xdr:to>
    <xdr:sp macro="" textlink="">
      <xdr:nvSpPr>
        <xdr:cNvPr id="17" name="Rectangle 16">
          <a:extLst>
            <a:ext uri="{FF2B5EF4-FFF2-40B4-BE49-F238E27FC236}">
              <a16:creationId xmlns:a16="http://schemas.microsoft.com/office/drawing/2014/main" id="{4377DB0E-5782-021F-F313-009E2690356F}"/>
            </a:ext>
          </a:extLst>
        </xdr:cNvPr>
        <xdr:cNvSpPr/>
      </xdr:nvSpPr>
      <xdr:spPr>
        <a:xfrm>
          <a:off x="22555200" y="4356100"/>
          <a:ext cx="3683000" cy="7239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t>Q 9 -Count</a:t>
          </a:r>
          <a:r>
            <a:rPr lang="en-GB" sz="1600" b="1" baseline="0"/>
            <a:t> of Cat Breed Having Tempermanent only Affectionate</a:t>
          </a:r>
          <a:endParaRPr lang="en-GB" sz="1600" b="1"/>
        </a:p>
      </xdr:txBody>
    </xdr:sp>
    <xdr:clientData/>
  </xdr:twoCellAnchor>
  <xdr:twoCellAnchor>
    <xdr:from>
      <xdr:col>14</xdr:col>
      <xdr:colOff>0</xdr:colOff>
      <xdr:row>26</xdr:row>
      <xdr:rowOff>50800</xdr:rowOff>
    </xdr:from>
    <xdr:to>
      <xdr:col>16</xdr:col>
      <xdr:colOff>12700</xdr:colOff>
      <xdr:row>29</xdr:row>
      <xdr:rowOff>0</xdr:rowOff>
    </xdr:to>
    <xdr:sp macro="" textlink="">
      <xdr:nvSpPr>
        <xdr:cNvPr id="18" name="Rectangle 17">
          <a:extLst>
            <a:ext uri="{FF2B5EF4-FFF2-40B4-BE49-F238E27FC236}">
              <a16:creationId xmlns:a16="http://schemas.microsoft.com/office/drawing/2014/main" id="{55C50F81-3AE9-CE41-BBE6-2AD78ADB0E5F}"/>
            </a:ext>
          </a:extLst>
        </xdr:cNvPr>
        <xdr:cNvSpPr/>
      </xdr:nvSpPr>
      <xdr:spPr>
        <a:xfrm>
          <a:off x="22529800" y="5334000"/>
          <a:ext cx="3733800" cy="5588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400" b="1"/>
            <a:t>Q 9 - Count</a:t>
          </a:r>
          <a:r>
            <a:rPr lang="en-GB" sz="1400" b="1" baseline="0"/>
            <a:t> of dog Breed Having Tempermanent only Affectionate</a:t>
          </a:r>
          <a:endParaRPr lang="en-GB" sz="1400" b="1"/>
        </a:p>
        <a:p>
          <a:pPr algn="l"/>
          <a:endParaRPr lang="en-GB" sz="1100"/>
        </a:p>
      </xdr:txBody>
    </xdr:sp>
    <xdr:clientData/>
  </xdr:twoCellAnchor>
  <xdr:twoCellAnchor>
    <xdr:from>
      <xdr:col>7</xdr:col>
      <xdr:colOff>0</xdr:colOff>
      <xdr:row>34</xdr:row>
      <xdr:rowOff>76200</xdr:rowOff>
    </xdr:from>
    <xdr:to>
      <xdr:col>9</xdr:col>
      <xdr:colOff>0</xdr:colOff>
      <xdr:row>37</xdr:row>
      <xdr:rowOff>0</xdr:rowOff>
    </xdr:to>
    <xdr:sp macro="" textlink="">
      <xdr:nvSpPr>
        <xdr:cNvPr id="19" name="Rectangle 18">
          <a:extLst>
            <a:ext uri="{FF2B5EF4-FFF2-40B4-BE49-F238E27FC236}">
              <a16:creationId xmlns:a16="http://schemas.microsoft.com/office/drawing/2014/main" id="{B42C58F0-8EAF-066F-1E6B-E4C50693D04F}"/>
            </a:ext>
          </a:extLst>
        </xdr:cNvPr>
        <xdr:cNvSpPr/>
      </xdr:nvSpPr>
      <xdr:spPr>
        <a:xfrm>
          <a:off x="10604500" y="6985000"/>
          <a:ext cx="3098800" cy="5334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t>Q 10 - Count Of Breed</a:t>
          </a:r>
          <a:r>
            <a:rPr lang="en-GB" sz="1400" b="1" baseline="0"/>
            <a:t> Category having Alternate Name </a:t>
          </a:r>
          <a:endParaRPr lang="en-GB" sz="1400" b="1"/>
        </a:p>
      </xdr:txBody>
    </xdr:sp>
    <xdr:clientData/>
  </xdr:twoCellAnchor>
  <xdr:twoCellAnchor>
    <xdr:from>
      <xdr:col>10</xdr:col>
      <xdr:colOff>0</xdr:colOff>
      <xdr:row>36</xdr:row>
      <xdr:rowOff>127000</xdr:rowOff>
    </xdr:from>
    <xdr:to>
      <xdr:col>12</xdr:col>
      <xdr:colOff>0</xdr:colOff>
      <xdr:row>39</xdr:row>
      <xdr:rowOff>0</xdr:rowOff>
    </xdr:to>
    <xdr:sp macro="" textlink="">
      <xdr:nvSpPr>
        <xdr:cNvPr id="34" name="Rectangle 33">
          <a:extLst>
            <a:ext uri="{FF2B5EF4-FFF2-40B4-BE49-F238E27FC236}">
              <a16:creationId xmlns:a16="http://schemas.microsoft.com/office/drawing/2014/main" id="{8CDC8F7E-9F80-6550-C84C-4DC6DED3962C}"/>
            </a:ext>
          </a:extLst>
        </xdr:cNvPr>
        <xdr:cNvSpPr/>
      </xdr:nvSpPr>
      <xdr:spPr>
        <a:xfrm>
          <a:off x="19126200" y="7442200"/>
          <a:ext cx="2286000" cy="4826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t>Q 10 - Avergae Qty Sold of Cat and Dog</a:t>
          </a:r>
          <a:r>
            <a:rPr lang="en-GB" sz="1200" b="1" baseline="0"/>
            <a:t> Breed</a:t>
          </a:r>
          <a:endParaRPr lang="en-GB" sz="1200" b="1"/>
        </a:p>
      </xdr:txBody>
    </xdr:sp>
    <xdr:clientData/>
  </xdr:twoCellAnchor>
  <xdr:twoCellAnchor>
    <xdr:from>
      <xdr:col>10</xdr:col>
      <xdr:colOff>0</xdr:colOff>
      <xdr:row>43</xdr:row>
      <xdr:rowOff>12700</xdr:rowOff>
    </xdr:from>
    <xdr:to>
      <xdr:col>12</xdr:col>
      <xdr:colOff>0</xdr:colOff>
      <xdr:row>55</xdr:row>
      <xdr:rowOff>0</xdr:rowOff>
    </xdr:to>
    <xdr:graphicFrame macro="">
      <xdr:nvGraphicFramePr>
        <xdr:cNvPr id="4" name="Chart 3">
          <a:extLst>
            <a:ext uri="{FF2B5EF4-FFF2-40B4-BE49-F238E27FC236}">
              <a16:creationId xmlns:a16="http://schemas.microsoft.com/office/drawing/2014/main" id="{75672B59-B550-AD54-6ED2-26FAFD47B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101600</xdr:rowOff>
    </xdr:from>
    <xdr:to>
      <xdr:col>9</xdr:col>
      <xdr:colOff>0</xdr:colOff>
      <xdr:row>57</xdr:row>
      <xdr:rowOff>0</xdr:rowOff>
    </xdr:to>
    <xdr:graphicFrame macro="">
      <xdr:nvGraphicFramePr>
        <xdr:cNvPr id="5" name="Chart 4">
          <a:extLst>
            <a:ext uri="{FF2B5EF4-FFF2-40B4-BE49-F238E27FC236}">
              <a16:creationId xmlns:a16="http://schemas.microsoft.com/office/drawing/2014/main" id="{7DDF2F87-7D81-7AAB-82EC-1B8719EC1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5</xdr:row>
      <xdr:rowOff>0</xdr:rowOff>
    </xdr:from>
    <xdr:to>
      <xdr:col>14</xdr:col>
      <xdr:colOff>0</xdr:colOff>
      <xdr:row>17</xdr:row>
      <xdr:rowOff>101600</xdr:rowOff>
    </xdr:to>
    <xdr:graphicFrame macro="">
      <xdr:nvGraphicFramePr>
        <xdr:cNvPr id="24" name="Chart 23">
          <a:extLst>
            <a:ext uri="{FF2B5EF4-FFF2-40B4-BE49-F238E27FC236}">
              <a16:creationId xmlns:a16="http://schemas.microsoft.com/office/drawing/2014/main" id="{8051FA90-84A6-42EE-8E3E-ED56B88C3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5</xdr:row>
      <xdr:rowOff>50800</xdr:rowOff>
    </xdr:from>
    <xdr:to>
      <xdr:col>10</xdr:col>
      <xdr:colOff>0</xdr:colOff>
      <xdr:row>17</xdr:row>
      <xdr:rowOff>0</xdr:rowOff>
    </xdr:to>
    <xdr:graphicFrame macro="">
      <xdr:nvGraphicFramePr>
        <xdr:cNvPr id="27" name="Chart 26">
          <a:extLst>
            <a:ext uri="{FF2B5EF4-FFF2-40B4-BE49-F238E27FC236}">
              <a16:creationId xmlns:a16="http://schemas.microsoft.com/office/drawing/2014/main" id="{B27F2229-AD14-02FD-ABF0-F362886FD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 Raj Sharma" refreshedDate="45503.736404282405" createdVersion="8" refreshedVersion="8" minRefreshableVersion="3" recordCount="316" xr:uid="{14528A16-E465-BD46-9A5B-19D236F6738E}">
  <cacheSource type="worksheet">
    <worksheetSource name="Append"/>
  </cacheSource>
  <cacheFields count="19">
    <cacheField name="BreedName" numFmtId="0">
      <sharedItems count="315">
        <s v="Affenpinscher"/>
        <s v="Afghan Hound"/>
        <s v="African Hunting Dog"/>
        <s v="Airedale Terrier"/>
        <s v="Akbash"/>
        <s v="Akita"/>
        <s v="Alaskan Malamute"/>
        <s v="American Bulldog"/>
        <s v="American Eskimo Dog"/>
        <s v="American Hairless Terrier"/>
        <s v="American Staffordshire Terrier"/>
        <s v="American Water Spaniel"/>
        <s v="Anatolian Shepherd"/>
        <s v="Appenzell Mountain Dog"/>
        <s v="Australian Cattle Dog/Blue Heeler"/>
        <s v="Australian Kelpie"/>
        <s v="Australian Shepherd"/>
        <s v="Australian Terrier"/>
        <s v="Basenji"/>
        <s v="Basset Hound"/>
        <s v="Beagle"/>
        <s v="Bearded Collie"/>
        <s v="Beauceron"/>
        <s v="Bedlington Terrier"/>
        <s v="Belgian Shepherd Dog Sheepdog"/>
        <s v="Belgian Shepherd Laekenois"/>
        <s v="Belgian Shepherd Malinois"/>
        <s v="Belgian Shepherd Tervuren"/>
        <s v="Bernese Mountain Dog"/>
        <s v="Bichon Frise"/>
        <s v="Black and Tan Coonhound"/>
        <s v="Black Labrador Retriever"/>
        <s v="Black Mouth Cur"/>
        <s v="Black Russian Terrier"/>
        <s v="Bloodhound"/>
        <s v="Blue Lacy"/>
        <s v="Bluetick Coonhound"/>
        <s v="Boerboel"/>
        <s v="Bolognese"/>
        <s v="Border Collie"/>
        <s v="Border Terrier"/>
        <s v="Borzoi"/>
        <s v="Boston Terrier"/>
        <s v="Bouvier des Flanders"/>
        <s v="Boxer"/>
        <s v="Boykin Spaniel"/>
        <s v="Briard"/>
        <s v="Brittany Spaniel"/>
        <s v="Brussels Griffon"/>
        <s v="Bull Terrier"/>
        <s v="Bullmastiff"/>
        <s v="Cairn Terrier"/>
        <s v="Canaan Dog"/>
        <s v="Cane Corso Mastiff"/>
        <s v="Carolina Dog"/>
        <s v="Catahoula Leopard Dog"/>
        <s v="Cattle Dog"/>
        <s v="Caucasian Sheepdog (Caucasian Ovtcharka)"/>
        <s v="Cavalier King Charles Spaniel"/>
        <s v="Chesapeake Bay Retriever"/>
        <s v="Chihuahua"/>
        <s v="Chinese Crested Dog"/>
        <s v="Chinese Foo Dog"/>
        <s v="Chinook"/>
        <s v="Chocolate Labrador Retriever"/>
        <s v="Chow Chow"/>
        <s v="Cirneco dell'Etna"/>
        <s v="Clumber Spaniel"/>
        <s v="Cockapoo"/>
        <s v="Cocker Spaniel"/>
        <s v="Collie"/>
        <s v="Coonhound"/>
        <s v="Corgi"/>
        <s v="Coton de Tulear"/>
        <s v="Curly-Coated Retriever"/>
        <s v="Dachshund"/>
        <s v="Dalmatian"/>
        <s v="Dandi Dinmont Terrier"/>
        <s v="Dhole"/>
        <s v="Dingo"/>
        <s v="Doberman Pinscher"/>
        <s v="Dogo Argentino"/>
        <s v="Dogue de Bordeaux"/>
        <s v="Dutch Shepherd"/>
        <s v="English Bulldog"/>
        <s v="English Cocker Spaniel"/>
        <s v="English Coonhound"/>
        <s v="English Pointer"/>
        <s v="English Setter"/>
        <s v="English Shepherd"/>
        <s v="English Springer Spaniel"/>
        <s v="English Toy Spaniel"/>
        <s v="Entlebucher"/>
        <s v="Eskimo Dog"/>
        <s v="Feist"/>
        <s v="Field Spaniel"/>
        <s v="Fila Brasileiro"/>
        <s v="Finnish Lapphund"/>
        <s v="Finnish Spitz"/>
        <s v="Flat-coated Retriever"/>
        <s v="Fox Terrier"/>
        <s v="Foxhound"/>
        <s v="French Bulldog"/>
        <s v="Galgo Spanish Greyhound"/>
        <s v="German Pinscher"/>
        <s v="German Shepherd Dog"/>
        <s v="German Shorthaired Pointer"/>
        <s v="German Spitz"/>
        <s v="German Wirehaired Pointer"/>
        <s v="Giant Schnauzer"/>
        <s v="Glen of Imaal Terrier"/>
        <s v="Golden Retriever"/>
        <s v="Gordon Setter"/>
        <s v="Great Dane"/>
        <s v="Great Pyrenees"/>
        <s v="Greater Swiss Mountain Dog"/>
        <s v="Greyhound"/>
        <s v="Harrier"/>
        <s v="Havanese"/>
        <s v="Hound"/>
        <s v="Hovawart"/>
        <s v="Husky"/>
        <s v="Ibizan Hound"/>
        <s v="Illyrian Sheepdog"/>
        <s v="Irish Setter"/>
        <s v="Irish Terrier"/>
        <s v="Irish Water Spaniel"/>
        <s v="Irish Wolfhound"/>
        <s v="Italian Greyhound"/>
        <s v="Italian Spinone"/>
        <s v="Jack Russell Terrier"/>
        <s v="Jack Russell Terrier (Parson Russell Terrier)"/>
        <s v="Japanese Chin"/>
        <s v="Jindo"/>
        <s v="Kai Dog"/>
        <s v="Karelian Bear Dog"/>
        <s v="Keeshond"/>
        <s v="Kerry Blue Terrier"/>
        <s v="Kishu"/>
        <s v="Klee Kai"/>
        <s v="Komondor"/>
        <s v="Kuvasz"/>
        <s v="Kyi Leo"/>
        <s v="Labrador Retriever"/>
        <s v="Lakeland Terrier"/>
        <s v="Lancashire Heeler"/>
        <s v="Leonberger"/>
        <s v="Lhasa Apso"/>
        <s v="Lowchen"/>
        <s v="Maltese"/>
        <s v="Manchester Terrier"/>
        <s v="Maremma Sheepdog"/>
        <s v="Mastiff"/>
        <s v="McNab"/>
        <s v="Miniature Pinscher"/>
        <s v="Mountain Cur"/>
        <s v="Mountain Dog"/>
        <s v="Munsterlander"/>
        <s v="Neapolitan Mastiff"/>
        <s v="New Guinea Singing Dog"/>
        <s v="Newfoundland Dog"/>
        <s v="Norfolk Terrier"/>
        <s v="Norwegian Buhund"/>
        <s v="Norwegian Elkhound"/>
        <s v="Norwegian Lundehund"/>
        <s v="Norwich Terrier"/>
        <s v="Nova Scotia Duck-Tolling Retriever"/>
        <s v="Old English Sheepdog"/>
        <s v="Otterhound"/>
        <s v="Papillon"/>
        <s v="Patterdale Terrier (Fell Terrier)"/>
        <s v="Pekingese"/>
        <s v="Peruvian Inca Orchid"/>
        <s v="Petit Basset Griffon Vendeen"/>
        <s v="Pharaoh Hound"/>
        <s v="Pit Bull Terrier"/>
        <s v="Plott Hound"/>
        <s v="Podengo Portugueso"/>
        <s v="Pointer"/>
        <s v="Polish Lowland Sheepdog"/>
        <s v="Pomeranian"/>
        <s v="Poodle"/>
        <s v="Standard Poodle"/>
        <s v="Miniature Poodle"/>
        <s v="Toy Poodle"/>
        <s v="Portuguese Water Dog"/>
        <s v="Presa Canario"/>
        <s v="Pug"/>
        <s v="Puli"/>
        <s v="Pumi"/>
        <s v="Rat Terrier"/>
        <s v="Redbone Coonhound"/>
        <s v="Retriever"/>
        <s v="Rhodesian Ridgeback"/>
        <s v="Rottweiler"/>
        <s v="Saint Bernard"/>
        <s v="Saluki"/>
        <s v="Samoyed"/>
        <s v="Sarplaninac"/>
        <s v="Schipperke"/>
        <s v="Miniature Schnauzer"/>
        <s v="Schnauzer"/>
        <s v="Scottish Deerhound"/>
        <s v="Scottish Terrier Scottie"/>
        <s v="Sealyham Terrier"/>
        <s v="Setter"/>
        <s v="Shar Pei"/>
        <s v="Sheep Dog"/>
        <s v="Shepherd"/>
        <s v="Shetland Sheepdog Sheltie"/>
        <s v="Shiba Inu"/>
        <s v="Shih Tzu"/>
        <s v="Siberian Husky"/>
        <s v="Silky Terrier"/>
        <s v="Skye Terrier"/>
        <s v="Sloughi"/>
        <s v="Smooth Fox Terrier"/>
        <s v="South Russian Ovtcharka"/>
        <s v="Spaniel"/>
        <s v="Spitz"/>
        <s v="Staffordshire Bull Terrier"/>
        <s v="Sussex Spaniel"/>
        <s v="Swedish Vallhund"/>
        <s v="Terrier"/>
        <s v="Thai Ridgeback"/>
        <s v="Tibetan Mastiff"/>
        <s v="Tibetan Spaniel"/>
        <s v="Tibetan Terrier"/>
        <s v="Tosa Inu"/>
        <s v="Toy Fox Terrier"/>
        <s v="Treeing Walker Coonhound"/>
        <s v="Vizsla"/>
        <s v="Weimaraner"/>
        <s v="Welsh Corgi"/>
        <s v="Cardigan"/>
        <s v="Pembroke"/>
        <s v="Welsh Springer Spaniel"/>
        <s v="Welsh Terrier"/>
        <s v="West Highland White Terrier Westie"/>
        <s v="Wheaten Terrier"/>
        <s v="Whippet"/>
        <s v="White German Shepherd"/>
        <s v="Wire Fox Terrier"/>
        <s v="Wire-haired Pointing Griffon"/>
        <s v="Wirehaired Terrier"/>
        <s v="Xoloitzcuintle/Mexican Hairless"/>
        <s v="Yellow Labrador Retriever"/>
        <s v="Yorkshire Terrier Yorkie"/>
        <s v="Mixed Breed"/>
        <s v="Abyssinian"/>
        <s v="American Curl"/>
        <s v="American Shorthair"/>
        <s v="American Wirehair"/>
        <s v="Applehead Siamese"/>
        <s v="Balinese"/>
        <s v="Bengal"/>
        <s v="Birman"/>
        <s v="Bobtail"/>
        <s v="Bombay"/>
        <s v="British Shorthair"/>
        <s v="Burmese"/>
        <s v="Burmilla"/>
        <s v="Calico"/>
        <s v="Canadian Hairless"/>
        <s v="Chartreux"/>
        <s v="Chausie"/>
        <s v="Chinchilla"/>
        <s v="Cornish Rex"/>
        <s v="Cymric"/>
        <s v="Devon Rex"/>
        <s v="Dilute Calico"/>
        <s v="Dilute Tortoiseshell"/>
        <s v="Domestic Long Hair"/>
        <s v="Domestic Medium Hair"/>
        <s v="Domestic Short Hair"/>
        <s v="Egyptian Mau"/>
        <s v="Exotic Shorthair"/>
        <s v="Extra-Toes Cat (Hemingway Polydactyl)"/>
        <s v="Havana"/>
        <s v="Himalayan"/>
        <s v="Japanese Bobtail"/>
        <s v="Javanese"/>
        <s v="Korat"/>
        <s v="LaPerm"/>
        <s v="Maine Coon"/>
        <s v="Manx"/>
        <s v="Munchkin"/>
        <s v="Nebelung"/>
        <s v="Norwegian Forest Cat"/>
        <s v="Ocicat"/>
        <s v="Oriental Long Hair"/>
        <s v="Oriental Short Hair"/>
        <s v="Oriental Tabby"/>
        <s v="Persian"/>
        <s v="Pixie-Bob"/>
        <s v="Ragamuffin"/>
        <s v="Ragdoll"/>
        <s v="Russian Blue"/>
        <s v="Scottish Fold"/>
        <s v="Selkirk Rex"/>
        <s v="Siamese"/>
        <s v="Siberian"/>
        <s v="Silver"/>
        <s v="Singapura"/>
        <s v="Snowshoe"/>
        <s v="Somali"/>
        <s v="Sphynx (hairless cat)"/>
        <s v="Tabby"/>
        <s v="Tiger"/>
        <s v="Tonkinese"/>
        <s v="Torbie"/>
        <s v="Tortoiseshell"/>
        <s v="Turkish Angora"/>
        <s v="Turkish Van"/>
        <s v="Tuxedo"/>
      </sharedItems>
    </cacheField>
    <cacheField name="AltBreedName" numFmtId="0">
      <sharedItems/>
    </cacheField>
    <cacheField name="Group1" numFmtId="0">
      <sharedItems count="9">
        <s v="Toy"/>
        <s v="Sporting"/>
        <s v=""/>
        <s v="Terrier"/>
        <s v="Working"/>
        <s v="Non Sporting"/>
        <s v="Herding"/>
        <s v="Hound"/>
        <s v="Southern"/>
      </sharedItems>
    </cacheField>
    <cacheField name="Group2" numFmtId="0">
      <sharedItems/>
    </cacheField>
    <cacheField name="MaleWtKg" numFmtId="0">
      <sharedItems containsSemiMixedTypes="0" containsString="0" containsNumber="1" containsInteger="1" minValue="0" maxValue="90"/>
    </cacheField>
    <cacheField name="Temperment" numFmtId="49">
      <sharedItems/>
    </cacheField>
    <cacheField name="AvgPupPrice" numFmtId="165">
      <sharedItems containsSemiMixedTypes="0" containsString="0" containsNumber="1" containsInteger="1" minValue="0" maxValue="39000"/>
    </cacheField>
    <cacheField name="Intelligence" numFmtId="1">
      <sharedItems containsSemiMixedTypes="0" containsString="0" containsNumber="1" containsInteger="1" minValue="0" maxValue="79"/>
    </cacheField>
    <cacheField name="Watchdog" numFmtId="1">
      <sharedItems containsSemiMixedTypes="0" containsString="0" containsNumber="1" containsInteger="1" minValue="0" maxValue="6"/>
    </cacheField>
    <cacheField name="MalaysiaGuardedDog" numFmtId="1">
      <sharedItems containsSemiMixedTypes="0" containsString="0" containsNumber="1" containsInteger="1" minValue="0" maxValue="1"/>
    </cacheField>
    <cacheField name="MalaysiaProhibitedDog" numFmtId="1">
      <sharedItems containsSemiMixedTypes="0" containsString="0" containsNumber="1" containsInteger="1" minValue="0" maxValue="1"/>
    </cacheField>
    <cacheField name="MalaysiaPopularity" numFmtId="1">
      <sharedItems containsSemiMixedTypes="0" containsString="0" containsNumber="1" containsInteger="1" minValue="0" maxValue="10"/>
    </cacheField>
    <cacheField name="PopularityUS2017" numFmtId="1">
      <sharedItems containsSemiMixedTypes="0" containsString="0" containsNumber="1" containsInteger="1" minValue="0" maxValue="190"/>
    </cacheField>
    <cacheField name="Qty Sold" numFmtId="1">
      <sharedItems containsSemiMixedTypes="0" containsString="0" containsNumber="1" containsInteger="1" minValue="4" maxValue="74172"/>
    </cacheField>
    <cacheField name="LapCat" numFmtId="49">
      <sharedItems/>
    </cacheField>
    <cacheField name="Fur" numFmtId="49">
      <sharedItems count="5">
        <s v=""/>
        <s v="Short"/>
        <s v="Medium"/>
        <s v="Long"/>
        <s v="Bald"/>
      </sharedItems>
    </cacheField>
    <cacheField name="AvgKittenPrice" numFmtId="165">
      <sharedItems containsSemiMixedTypes="0" containsString="0" containsNumber="1" containsInteger="1" minValue="0" maxValue="2000"/>
    </cacheField>
    <cacheField name="Total Sales Dog" numFmtId="165">
      <sharedItems containsSemiMixedTypes="0" containsString="0" containsNumber="1" containsInteger="1" minValue="0" maxValue="66754800"/>
    </cacheField>
    <cacheField name="Total sale Cat" numFmtId="0">
      <sharedItems containsString="0" containsBlank="1" containsNumber="1" containsInteger="1" minValue="0" maxValue="2325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 Raj Sharma" refreshedDate="45504.517935648146" createdVersion="8" refreshedVersion="8" minRefreshableVersion="3" recordCount="318" xr:uid="{CCB332FC-917B-324C-8D4B-0E415423056B}">
  <cacheSource type="worksheet">
    <worksheetSource ref="A1:T1048576" sheet="Consolidate data"/>
  </cacheSource>
  <cacheFields count="20">
    <cacheField name="Breed Category" numFmtId="0">
      <sharedItems containsBlank="1" count="3">
        <s v="Dog Breed"/>
        <s v="Cat Breed"/>
        <m/>
      </sharedItems>
    </cacheField>
    <cacheField name="BreedName" numFmtId="0">
      <sharedItems containsBlank="1"/>
    </cacheField>
    <cacheField name="AltBreedName" numFmtId="0">
      <sharedItems containsBlank="1" count="38">
        <s v="No name"/>
        <s v="Newfoundland"/>
        <s v="Staffordshire Bullterrier"/>
        <s v="Dandie Dinmont"/>
        <s v="Blenheim Spaniel"/>
        <s v="German Shepherd"/>
        <s v="Malamute"/>
        <s v="American Pit Bull Terrier"/>
        <s v="Bull Mastiff"/>
        <s v="Standard Schnauzer"/>
        <s v="Groenendael"/>
        <s v="West Highland White Terrier"/>
        <s v="Clumber"/>
        <s v="Brabancon Griffon"/>
        <s v="Doberman"/>
        <s v="Scotch Terrier"/>
        <s v="Shetland Sheepdog"/>
        <s v="Soft Coated Wheaten Terrier"/>
        <s v="Wire Haired Fox Terrier"/>
        <s v="Cairn"/>
        <s v="Yorkshire Terrier"/>
        <s v="Boston Bull"/>
        <s v="Airedale"/>
        <s v="Appenzeller"/>
        <s v="Malinois"/>
        <s v="Chow"/>
        <s v="German Short Haired Pointer"/>
        <s v="Maltese Dog"/>
        <s v="Redbone"/>
        <s v="Mexican Hairless"/>
        <s v="Kelpie"/>
        <s v="Bluetick"/>
        <s v="Toy Terrier"/>
        <s v="Walker Hound"/>
        <s v="Basset"/>
        <s v="Japanese Spaniel"/>
        <s v="Sphynx"/>
        <m/>
      </sharedItems>
    </cacheField>
    <cacheField name="Group1" numFmtId="0">
      <sharedItems containsBlank="1" count="10">
        <s v="Working"/>
        <s v="Non Sporting"/>
        <s v="Southern"/>
        <s v="Herding"/>
        <s v="Sporting"/>
        <s v="Terrier"/>
        <s v="Hound"/>
        <s v="Toy"/>
        <s v=""/>
        <m/>
      </sharedItems>
    </cacheField>
    <cacheField name="Group2" numFmtId="0">
      <sharedItems containsBlank="1"/>
    </cacheField>
    <cacheField name="MaleWtKg" numFmtId="0">
      <sharedItems containsString="0" containsBlank="1" containsNumber="1" containsInteger="1" minValue="0" maxValue="90" count="63">
        <n v="43"/>
        <n v="12"/>
        <n v="18"/>
        <n v="11"/>
        <n v="71"/>
        <n v="13"/>
        <n v="6"/>
        <n v="22"/>
        <n v="19"/>
        <n v="28"/>
        <n v="60"/>
        <n v="5"/>
        <n v="51"/>
        <n v="40"/>
        <n v="25"/>
        <n v="9"/>
        <n v="55"/>
        <n v="20"/>
        <n v="23"/>
        <n v="80"/>
        <n v="42"/>
        <n v="47"/>
        <n v="63"/>
        <n v="33"/>
        <n v="64"/>
        <n v="65"/>
        <n v="14"/>
        <n v="29"/>
        <n v="66"/>
        <n v="10"/>
        <n v="32"/>
        <n v="8"/>
        <n v="35"/>
        <n v="16"/>
        <n v="50"/>
        <n v="34"/>
        <n v="3"/>
        <n v="7"/>
        <n v="49"/>
        <n v="90"/>
        <n v="39"/>
        <n v="26"/>
        <n v="17"/>
        <n v="38"/>
        <n v="4"/>
        <n v="46"/>
        <n v="41"/>
        <n v="30"/>
        <n v="44"/>
        <n v="21"/>
        <n v="77"/>
        <n v="59"/>
        <n v="24"/>
        <n v="15"/>
        <n v="31"/>
        <n v="52"/>
        <n v="45"/>
        <n v="27"/>
        <n v="2"/>
        <n v="53"/>
        <n v="0"/>
        <n v="1"/>
        <m/>
      </sharedItems>
    </cacheField>
    <cacheField name="Temperment" numFmtId="49">
      <sharedItems containsBlank="1" count="271">
        <s v="Affectionate, Cheerful, Friendly, Loyal, Protective, Tolerant, Social"/>
        <s v="Affectionate, Playful, Alert, Athletic, Bright, Easygoing, Keen, Lively, Patient"/>
        <s v="Intelligent, Agile, Alert, Brave"/>
        <s v="Active, Affectionate, Alert, Gentle, Lively"/>
        <s v="Aloof, Protective, Strong-willed, Stubborn, Courageous, Loyal"/>
        <s v="Active, Intelligent, Lively, Protective, Reserved, Vocal"/>
        <s v="Affectionate, Intelligent, Lively, Playful, Trainable, Vocal"/>
        <s v="Brave, Docile, Impetuous, Intelligent, Obedient, Quarrelsome"/>
        <s v="Calm, Cheerful, Companionable, Devoted, Friendly, Sociable"/>
        <s v="Aloof, Clownish, Dignified, Happy, Independent"/>
        <s v="Alert, Devoted, Fearless, Good-natured, Protective, Self-confident"/>
        <s v="Companionable, Fearless, Happy, Lovable, Self-confident, Spirited, Intelligent"/>
        <s v="Brave, Confident, Energetic, Hardy, Lively, Stable"/>
        <s v="Calm, Dominant, Gentle, Strong-willed, Suspicious"/>
        <s v="Friendly, Devoted, Courageous"/>
        <s v="Affectionate, Devoted, Energetic, Loyal, Playful, Reliable, Intelligent"/>
        <s v="Dignified, Generous, Loyal, Patient, Sweet-tempered, Thoughtful, Intelligent"/>
        <s v="Affectionate, Alert, Courageous, Energetic, Gentle, Playful, Responsive"/>
        <s v="Active, Affectionate, Intelligent, Playful, Sociable, Trainable"/>
        <s v="Confident, Dominant, Intelligent, Obedient, Territorial"/>
        <s v="Familial, Gentle, Intelligent, Loyal, Protective, Rational"/>
        <s v="Cheerful, Courageous, Loyal, Quiet, Social"/>
        <s v="Alert, Calm, Dominant, Powerful, Quick,Strong"/>
        <s v="Friendly, Loyal, Affectionate, Docile, Gentle, Patient"/>
        <s v="Adaptable, Companionable, Fearless, Loving, Loyal, Obedient"/>
        <s v="Protective, Dominant, Fearless, Obedient, Stubborn, Trainable"/>
        <s v="Cheerful, Courageous, Intelligent, Loyal, Social, Sweet, Gentle"/>
        <s v="Agile, Even-tempered, Lively, Perceptive, Self-confident"/>
        <s v="Affectionate, Bold, Courageous, Fearless, Intelligent, Reliable"/>
        <s v="Alert, Aloof, Energetic, Fast, Intelligent, Powerful, Steady, Stubborn, Social"/>
        <s v="Affectionate, Energetic, Hardy, Intelligent, Sensitive"/>
        <s v="Friendly, Gentle, Independent, Intelligent, Outgoing, Quiet, Social"/>
        <s v="Aggressive, Courageous, Friendly, Loving, Social, Sweet"/>
        <s v="Alert, Courageous, Fearless, Good-natured, Independent, Intelligent, Loyal, Protective"/>
        <s v="Affectionate, Amiable, Energetic, Gentle, Reserved, Sensitive, Intelligent"/>
        <s v="Affectionate, Alert, Cheerful, Energetic, Friendly, Gentle, Intelligent, Loving, Loyal, Outgoing, Playful, Responsive, Social"/>
        <s v="Affectionate, Companionable, Determined, Fun-loving, Independent, Lively, Intelligent"/>
        <s v="Even-tempered, Familial, Courageous, Lively, Loving, Spirited"/>
        <s v="Confident, Friendly, Intelligent, Kind, Reliable, Trustworthy"/>
        <s v="Independent, Reliable, Devoted, Protective"/>
        <s v="Independent, Bold, Confident, Friendly, Intelligent, Trainable"/>
        <s v="Intelligent, Trainable, Attentive, Mischevious"/>
        <s v="Affectionate, Gentle, Happy, Loving, Playful, Reserved"/>
        <s v="Alert, Confident, Courageous, Curious, Intelligent, Loyal, Obedient, Watchful"/>
        <s v="Active, Extroverted, Friendly, Happy, Independent, Lively, Intelligent"/>
        <s v="Affectionate, Devoted, Dignified, Friendly, Loyal, Playful"/>
        <s v="Courageous, Obedient, Loyal, Protective, Loving"/>
        <s v="Alert, Attentive, Energetic, Intelligent, Loyal, Protective"/>
        <s v="Docile, Enterprising, Loyal, Reserved, Serious"/>
        <s v="Active, Keen, Protective, Sweet-tempered, Trainable"/>
        <s v="Alert, Calm, Courageous, Devoted, Docile, Powerful, Loyal, Protective, Reliable"/>
        <s v="Affectionate, Cheerful, Courageous, Gentle, Intelligent, Social"/>
        <s v="Clownish, Independent, Intelligent, Loyal, Patient, Protective"/>
        <s v="Affectionate, Alert, Cheerful, Courageous, Intelligent, Loyal, Protective"/>
        <s v="Adaptable, Bubbly, Intelligent, Loving, Playful, Sociable, Protective"/>
        <s v="Alert, Lively, Friendly, Intelligent, Playful, Sociable, Stubborn"/>
        <s v="Devoted, Good-natured, Intelligent, Lively, Playful, Trainable"/>
        <s v="Active, Alert, Hardy, Intelligent, Lively, Self-confident"/>
        <s v="Active, Alert, Confident, Friendly, Hard-working, Protective, Stubborn, Watchful, Intelligent"/>
        <s v="Affectionate, Alert, Even-tempered, Fearless, Intelligent, Obedient"/>
        <s v="Affectionate, Loyal, Active, Friendly, Playful, Stubborn, Intelligent"/>
        <s v="Alert, Compassionate, Courageous, Even Tempered, Loyal, Spirited, Intelligent"/>
        <s v="Dominant, Intelligent, Kind, Loyal, Powerful, Strong-willed"/>
        <s v="Active, Agile, Curious, Intelligent, Loyal, Quick, Territorial"/>
        <s v="Active, Alert, Faithful, Instinctual, Intelligent, Trainable"/>
        <s v="Companionable, Courageous, Devoted, Even-tempered, Loyal, Vigiliant"/>
        <s v="Brave, Courageous, Determined, Docile, Loyal, Obedient"/>
        <s v="Dignified, Intelligent, Loyal, Mischevious, Sensitive, Strong-willed"/>
        <s v="Affectionate, Alert, Curious, Energetic, Playful, Intelligent"/>
        <s v="Athletic, Gentle, Independent, Intelligent, Quiet, Respectful"/>
        <s v="Faithful, Fearless, Intelligent, Loyal, Obedient, Protective"/>
        <s v="Active, Affectionate, Alert, Companionable, Devoted, Gentle, Intelligent"/>
        <s v="Affectionate, Alert, Loyal, Obedient, Reliable, Trainable"/>
        <s v="Active, Energetic, High-strung, Loyal"/>
        <s v="Friendly, Confident, Devoted, Optimistic, Outgoing, Intelligent"/>
        <s v="Watchful, Even-tempered, Reserved, Active, Devoted"/>
        <s v="Brave, Cautious, Loyal, Independent, Tenacious, Territorial"/>
        <s v="Agile, Energetic, Faithful, Intelligent, Loyal, Obedient"/>
        <s v="Dignified, Docile, Friendly, Gentle, Polite, Quiet"/>
        <s v="Affectionate, Devoted, Independent, Loving, Reserved, Suspicious"/>
        <s v="Affectionate, Faithful, Friendly, Intelligent, Playful, Quiet, Trainable"/>
        <s v="Affectionate, Companionable, Gentle, Intelligent, Playful, Responsive"/>
        <s v="Affectionate, Alert, Courageous, Intelligent, Friendly, Hardy, Independent"/>
        <s v="Active, Adventurous, Curious, Fun-loving, Playful, Stubborn"/>
        <s v="Alert, Courageous, Dignified, Docile, Friendly, Intelligent, Responsive"/>
        <s v="Affectionate, Even-tempered, Gentle, Stubborn, Independent"/>
        <s v="Alert, Cautious, Devoted, Quick, Vigilant"/>
        <s v="Gentle, Loyal, Affectionate, Dignified, Aloof"/>
        <s v="Affectionate, Alert, Cheerful, Friendly, Intelligent, Loving, Loyal, Outgoing, Playful, Responsive, Social"/>
        <s v="Friendly, Confident, Devoted, Intelligent, Gentle, Loving, Reserved"/>
        <s v="Active, Clownish, Engaging, Independent, Intelligent, Stubborn"/>
        <s v="Affectionate, Calm, Fearless, Gentle, Independent, Steady"/>
        <s v="Active, Courageous, Friendly, Gentle, Happy, Intelligent, Lively, Outgoing, Playful"/>
        <s v="Affectionate, Cheerful, Energetic, Gentle, Intelligent, Playful, Protective, Quiet"/>
        <s v="Alert, Friendly, Intelligent, Spirited, Independent, Loving"/>
        <s v="Affectionate, Friendly, Gentle, Intelligent, Lively, Quiet"/>
        <s v="Alert, Friendly, Gentle, Intelligent, Outgoing"/>
        <s v="Attentive, Courageous, Devoted, Friendly, Loyal, Tenacious, Intelligent"/>
        <s v="Energetic, Friendly, Intelligent, Obedient, Protective, Trainable"/>
        <s v="Affectionate, Faithful, Intelligent, Loyal"/>
        <s v="Brave, Bright, Confident, Energetic, Fearless, Friendly, Intelligent, Loyal, Playful"/>
        <s v="Companionable, Eager, Energetic, Friendly, Intelligent, Trainable"/>
        <s v="Alert, Companionable, Inquisitive, Self-important, Sensitive, Watchful"/>
        <s v="Adaptable, Gentle, Loyal, Primitive, Reserved"/>
        <s v="Affectionate, Alert, Happy, Lively, Playful, Sweet-tempered"/>
        <s v="Alert, Calm, Dignified, Friendly, Responsive"/>
        <s v="Affectionate, Gentle, Lively"/>
        <s v="Alert, Energetic, Fearless, Intelligent, Loyal, Obedient"/>
        <s v="Adaptable, Alert, Courageous, Energetic, Friendly, Independent, Intelligent, Playful, Responsibe"/>
        <s v="Adaptable, Cautious, Docile, Familial, Sensitive, Sociable"/>
        <s v="Active, Agile, Courageous, Gentle, Loyal, Spirited"/>
        <s v="Alert, Confident, Eager, Fearless, Loyal, Intelligent"/>
        <s v="Affectionate, Companionable, Energetic, Independent, Lively, Playful, Intelligent"/>
        <s v="Active, Alert, Clownish, Inquisitive, Intelligent, Quick"/>
        <s v="Affectionate, Agile, Athletic, Companionable, Intelligent, Mischevious"/>
        <s v="Agile, Bright, Obedient, Playful, Quick, Sturdy, Intelligent"/>
        <s v="Agile, Courageous, Energetic, Friendly, Fun-loving"/>
        <s v="Active, Companionable, Friendly, Hardy, Lively, Loyal"/>
        <s v="Independent, Calm, Devoted, Intelligent, Protective, Reliable"/>
        <s v="Independent, Fiesty, Alert, Playful, Quick, Self-assured"/>
        <s v="Alert, Calm, Even-tempered, Fearless, Friendly, Intelligent"/>
        <s v="Affectionate, Friendly, Gentle, Intelligent, Lively, Playful, Responsive"/>
        <s v="Alert, Charming, Confident, Faithful, Fearless, Keen, Outgoing"/>
        <s v="Alert, Faithful, Intelligent, Sensitive, Independent, Playful, Sweet"/>
        <s v="Active, Balanced, Courageous, Lively, Nervous"/>
        <s v="Intelligent, Assertive, Aloof, Happy, Independent, Willful"/>
        <s v="Affectionate, Energetic, Faithful, Intelligent, Playful, Spirited"/>
        <s v="Alert, Bold, Fearless, Friendly, Keen, Quick, Intelligent"/>
        <s v="Affectionate, Cheerful, Feisty, Gentle, Playful, Intelligent, Sensitive"/>
        <s v="Active, Assertive, Courageous, Fearless, Hardy, Intelligent"/>
        <s v="Active, Affectionate, Alert, Fearless, Intelligent, Playful"/>
        <s v="Alert, Cheerful, Courageous, Energetic, Independent"/>
        <s v="Affectionate, Alert, Courageous, Energetic, Gentle, Loving, Out-going, Social"/>
        <s v="Bold, Confident, Independent, Intelligent, Proud, Steady"/>
        <s v="Happy, Affectionate, Dominant, Intelligent, Protective, Quiet"/>
        <s v="Active, Energetic, Friendly, Intelligent, Outgoing, Playful, Sensitive"/>
        <s v="Active, Affectionate, Friendly, Intelligent, Loyal, Willful, Responsive"/>
        <s v="Affectionate, Confident, Fearless, Gentle, Patient, Strong-willed"/>
        <s v="Active, Alert, Devoted, Discerning, Quiet, Loyal, Intelligent"/>
        <s v="Agile, Confident, Curious, Faithful, Fearless, Independent, Intelligent"/>
        <s v="Loyal, Fearless, Friendly, Good-tempered, Intelligent"/>
        <s v="Alert, Energetic, Fearless, Friendly, Watchful"/>
        <s v="Alert, Courageous, Energetic, Independent, Intelligent, Loyal, Playful"/>
        <s v="Affectionate, Aggressive, Friendly, Gentle, Intelligent, Lively, Playful"/>
        <s v="Alert, Independent, Intelligent, Responsive, Social"/>
        <s v="Affectionate, Alert, Cheerful, Energetic, Intelligent, Playful, Social"/>
        <s v="Alert, Confident, Courageous, Friendly, Intelligent, Outgoing"/>
        <s v="Alert, Energetic, Friendly, Independent, Intelligent, Protective"/>
        <s v="Energetic, Fearless, Lively, Reliable, Self-assured, Social"/>
        <s v="Active, Affectionate, Friendly, Good-natured, Intelligent, Protective, Loving"/>
        <s v="Active, Alert, Confident, Friendly, Hard-working, Protective, Stubborn, Watchful"/>
        <s v="Active, Alert, Bold, Devoted, Intelligent, Intense"/>
        <s v="Intelligent, Energetic, Alert, Responsive, Tenacious, Loyal, Protective"/>
        <s v="Alert, Courageous, Devoted, Lively, Intelligent, Quick"/>
        <s v="Aloof, Independent, Loyal, Quiet, Intelligent, Protective, Detached"/>
        <s v="Even Tempered, Joyful, Merry, Outgoing, Intelligent, Sociable, Trusting"/>
        <s v="Clever, Independent, Intelligent, Lively, Sensitive, Trainable"/>
        <s v="Calm, Courageous, Faithful, Friendly, Keen"/>
        <s v="Affectionate, Calm, Quiet, Gentle"/>
        <s v="Affectionate, Boisterous, Bold, Cooperative, Intelligent, Trainable"/>
        <s v="Dominant, Intelligent, Lively, Protective, Respectful, Trainable"/>
        <s v="Active, Calm, Forgiving, Obedient, Playful, Quiet"/>
        <s v="Alert, Clever, Friendly, Intelligent"/>
        <s v="Active, Docile, Easygoing, Gentle, Intelligent, Playful, Responsive, Sweet-tempered"/>
        <s v="Alert, Determined, Dignified, Friendly, Intelligent, Loyal"/>
        <s v="Affectionate, Aggressive, Good-natured, Intelligent, Opinionated, Stubborn"/>
        <s v="Active, Extroverted, Friendly, Intelligent, Lively, Playful, Sociable"/>
        <s v="Affectionate, Companionable, Energetic, Familial, Independent, Unflappable"/>
        <s v="Aloof, Intelligent, Quiet, Reserverd, Loyal"/>
        <s v="Alert, Friendly, Inquisitive, Joyful, Quick, Responsive, Intelligent"/>
        <s v="Familial, Independent, Loving, Loyal, Protective"/>
        <s v="Aggressive, Brave, Fearless, Intelligent, Sensitive, Suspicious"/>
        <s v="Gentle, Loyal, Proud, Trainable, Vigilant, Intelligent"/>
        <s v="Aleret, Calm, Cheerful, Companionable, Loyal, Protective"/>
        <s v="Friendly, Gentle, Independent, Intelligent, Lively, Loving, Sweet"/>
        <s v="Active, Alert, Energetic, Lively, Protective, Watchful"/>
        <s v="Intelligent, Gentle, Affectionate, Athletic, Even-tempered, Quiet"/>
        <s v="Affectionate, Alert, Courageous, Independent, Intelligent, Loyal"/>
        <s v="Aggressive, Alert, Energetic, Intelligent, Loyal, Protective, Responsive"/>
        <s v="Alert, Eager, Energetic, Friendly, Intelligent, Loyal, Robust"/>
        <s v="Clever, Courageous, Devoted, Lively, Playful, Stubborn"/>
        <s v="Happy, Independent, Intelligent, Loyal, Playful, Vocal"/>
        <s v="Alert, Assertive, Devoted, Friendly, Intelligent, Lively, Obedient, Playful, Spirited, Steady"/>
        <s v="Alert, Bold, Hardy, Loyal, Playful, Strong-willed, Intelligent"/>
        <s v="Bold, Confident, Energetic, Friendly, Inquisitive, Intelligent"/>
        <s v="Affectionate, Aggressive, Clownish, Courageous, Friendly, Intelligent, Loyal, Obedient, Strong-willed, Stubborn"/>
        <s v="Friendly, Active, Gentle"/>
        <s v="Affectionate, Alert, Gentle, Loyal, Spirited, Strong-willed, Intelligent"/>
        <s v="Amiable, Boisterous, Even-tempered"/>
        <s v="Friendly, Gentle, Intelligent, Loyal, Protective, Responsive, Social"/>
        <s v="Strong-willed, Mischevious, Gentle, Energetic, Intelligent"/>
        <s v="Independent, Intelligent, Kind, Loving, Loyal, Sweet-tempered"/>
        <s v="Energetic, Bold, Eager, Happy, Intelligent, Obedient"/>
        <s v="Clever, Energetic, Friendly, Outgoing, Playful, Responsive, Intelligent"/>
        <s v="Alert, Energetic, Loyal, Protective"/>
        <s v="Alert, Energetic, Friendly, Happy, Hardy, Intelligent"/>
        <s v="Affectionate, Alert, Intelligent, Lively, Noble, Protective"/>
        <s v="Alert, Friendly, Intelligent, Loyal, Playful, Spirited"/>
        <s v="Affectionate, Clever, Confident, Loving, Trainable"/>
        <s v="Active, Affectionate, Amiable, Even-tempered, Kind, Loyal, Intelligent"/>
        <s v="Alert, Lively, Loving, Intelligent, Inquisitive, Playful"/>
        <s v="Affectionate, Devoted, Friendly, Gentle, Sweet-tempered, Tenacious"/>
        <s v="Active, Fearless, Kind, Loyal, Protective, Trainable"/>
        <s v="Alert, Courageous, Energetic, Gentle, Independent, Intelligent, Loving, Loyal, Protective"/>
        <s v="Alert, Cat-like, Independent, Intelligent, Loving, Loyal, Playful"/>
        <s v="Alert, Dignified, Docile, Faithful, Noble"/>
        <s v="Active, Familial, Friendly, Happy, Playful"/>
        <s v="Friendly, Hard-working, Obedient, Protective, Sociable, Well-mannered"/>
        <s v="Intelligent, Protective"/>
        <s v="Alert, Bold, Courageous, Loyal"/>
        <s v="Affectionate, Cheerful, Courageous, Gentle, Intelligent, Friendly, Outgoing, Playful, Loyal"/>
        <s v="Affectioante, Alert, Inquisitive, Lively, Loving"/>
        <s v="Adaptable, Easygoing, Even-tempered, Gentle, Lovable, Trusting, Intelligent"/>
        <s v="Agile, Alert, Lovable, Spirited, Swift"/>
        <s v="Active, Cheerful, Friendly, Outgoing, Sweet-tempered, Tolerant"/>
        <s v="Active, Bold, Brave, Faithful, Intelligent, Loyal"/>
        <s v="Wild"/>
        <s v="Agile, Devoted, Independent, Loyal, Self-confident"/>
        <s v=""/>
        <s v="Active, Energetic, Independent, Intelligent, Gentle"/>
        <s v="Affectionate, Curious, Intelligent, Interactive, Lively, Playful, Social"/>
        <s v="Active, Curious, Easygoing, Playful, Calm"/>
        <s v="Affectionate, Curious, Gentle, Intelligent, Interactive, Lively, Loyal, Playful, Sensible, Social"/>
        <s v="Active, Agile, Clever, Sociable, Loving, Energetic"/>
        <s v="Affectionate, Intelligent, Playful"/>
        <s v="Active, Agile, Lively, Affectionate, Energetic, Rambunctious"/>
        <s v="Affectionate, Active, Gentle, Social"/>
        <s v="Intelligent, Interactive, Lively, Playful, Sensitive"/>
        <s v="Affectionate, Dependent, Gentle, Intelligent, Playful"/>
        <s v="Affectionate, Easygoing, Gentle, Loyal, Patient, Calm"/>
        <s v="Curious, Intelligent, Gentle, Social, Interactive, Playful, Lively"/>
        <s v="Easygoing, Friendly, Intelligent, Lively, Playful, Social"/>
        <s v="Loyal, Inquisitive, Friendly, Quiet, Gentle"/>
        <s v="Affectionate, Loyal, Intelligent, Social, Lively, Playful"/>
        <s v="Affectionate, Intelligent, Playful, Social"/>
        <s v="Active, Playful"/>
        <s v="Affectionate, Intelligent, Active, Curious, Playful"/>
        <s v="Gentle, Loyal, Intelligent, Playful"/>
        <s v="Intelligent, Active, Mischevious, Playful"/>
        <s v="Agile, Dependent, Gentle, Intelligent, Lively, Loyal, Playful"/>
        <s v="Affectionate, Sweet, Loyal, Quiet, Peaceful"/>
        <s v="Six-Toed"/>
        <s v="Affectionate, Curious, Demanding, Friendly, Intelligent, Playful"/>
        <s v="Dependent, Gentle, Intelligent, Quiet, Social"/>
        <s v="Active, Agile, Clever, Easygoing, Intelligent, Lively, Loyal, Playful, Social"/>
        <s v="Active, Devoted, Intelligent, Playful"/>
        <s v="Affectionate, Friendly, Gentle, Intelligent, Playful, Quiet"/>
        <s v="Intelligent, Clever, Active, Genlte"/>
        <s v="Adaptable, Intelligent, Loving, Gentle, Independent"/>
        <s v="Easygoing, Intelligent, Loyal, Playful, Social"/>
        <s v="Agile, Easygoing, Intelligent, Playful"/>
        <s v="Gentle, Quiet, Shy, Playful"/>
        <s v="Sweet, Active, Intelligent, Social, Playful, Lively, Curious"/>
        <s v="Active, Agile, Curious, Demanding, Friendly, Gentle, Lively, Playful, Social"/>
        <s v="Energetic, Affectionate, Intelligent, Social, Playful, Curious"/>
        <s v="Affectionate, Loyal, Sedate, Quiet"/>
        <s v="Affectionate, Social, Intelligent, Loyal"/>
        <s v="Affectionate, Friendly, Gentle, Calm"/>
        <s v="Affectioante, Friendly, Gentle, Quiet, Easygoing"/>
        <s v="Active, Dependent, Easygoing, Gentle, Intelligent, Loyal, Playful, Quiet"/>
        <s v="Affectionate, Intelligent, Loyal, Playful, Social, Sweet, Loving"/>
        <s v="Active, Affectionate, Dependent, Gentle, Patient, Playful, Quiet, Social"/>
        <s v="Intelligent, Loyal, Quiet, Active"/>
        <s v="Affectionate, Curious, Easygoing, Intelligent, Interactive, Lively, Loyal"/>
        <s v="Affectionate, Social, Intelligent, Sweet-tempered"/>
        <s v="Mischevious, Tenacious, Intelligent, Affectionate, Gentle, Interactive, Loyal"/>
        <s v="Playful, Social, Intelligent"/>
        <s v="Curious, Intelligent, Social, Lively, Outgoing, Playful, Affectionate"/>
        <s v="Affectionate, Agile, Clever, Gentle, Intelligent, Playful, Social"/>
        <s v="Agile, Intelligent, Loyal, Playful, Energetic"/>
        <m/>
      </sharedItems>
    </cacheField>
    <cacheField name="AvgPupPrice" numFmtId="165">
      <sharedItems containsString="0" containsBlank="1" containsNumber="1" containsInteger="1" minValue="0" maxValue="39000"/>
    </cacheField>
    <cacheField name="Intelligence" numFmtId="1">
      <sharedItems containsString="0" containsBlank="1" containsNumber="1" containsInteger="1" minValue="0" maxValue="79"/>
    </cacheField>
    <cacheField name="Watchdog" numFmtId="1">
      <sharedItems containsString="0" containsBlank="1" containsNumber="1" containsInteger="1" minValue="0" maxValue="6"/>
    </cacheField>
    <cacheField name="MalaysiaGuardedDog" numFmtId="1">
      <sharedItems containsString="0" containsBlank="1" containsNumber="1" containsInteger="1" minValue="0" maxValue="1"/>
    </cacheField>
    <cacheField name="MalaysiaProhibitedDog" numFmtId="1">
      <sharedItems containsString="0" containsBlank="1" containsNumber="1" containsInteger="1" minValue="0" maxValue="1"/>
    </cacheField>
    <cacheField name="MalaysiaPopularity" numFmtId="1">
      <sharedItems containsString="0" containsBlank="1" containsNumber="1" containsInteger="1" minValue="0" maxValue="10"/>
    </cacheField>
    <cacheField name="PopularityUS2017" numFmtId="1">
      <sharedItems containsString="0" containsBlank="1" containsNumber="1" containsInteger="1" minValue="0" maxValue="190"/>
    </cacheField>
    <cacheField name="Qty Sold" numFmtId="1">
      <sharedItems containsString="0" containsBlank="1" containsNumber="1" containsInteger="1" minValue="4" maxValue="74172"/>
    </cacheField>
    <cacheField name="LapCat" numFmtId="49">
      <sharedItems containsBlank="1" count="6">
        <s v=""/>
        <s v="Lap"/>
        <s v="Non Lap"/>
        <s v="Generic"/>
        <s v="Rodent"/>
        <m/>
      </sharedItems>
    </cacheField>
    <cacheField name="Fur" numFmtId="49">
      <sharedItems containsBlank="1" count="6">
        <s v=""/>
        <s v="Short"/>
        <s v="Medium"/>
        <s v="Long"/>
        <s v="Bald"/>
        <m/>
      </sharedItems>
    </cacheField>
    <cacheField name="AvgKittenPrice" numFmtId="165">
      <sharedItems containsString="0" containsBlank="1" containsNumber="1" containsInteger="1" minValue="0" maxValue="2000"/>
    </cacheField>
    <cacheField name="Total Sales Dog" numFmtId="0">
      <sharedItems containsString="0" containsBlank="1" containsNumber="1" containsInteger="1" minValue="0" maxValue="66754800"/>
    </cacheField>
    <cacheField name="Total sale Cat" numFmtId="0">
      <sharedItems containsString="0" containsBlank="1" containsNumber="1" containsInteger="1" minValue="0" maxValue="232500"/>
    </cacheField>
  </cacheFields>
  <extLst>
    <ext xmlns:x14="http://schemas.microsoft.com/office/spreadsheetml/2009/9/main" uri="{725AE2AE-9491-48be-B2B4-4EB974FC3084}">
      <x14:pivotCacheDefinition pivotCacheId="6113887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 Raj Sharma" refreshedDate="45510.991996412034" createdVersion="8" refreshedVersion="8" minRefreshableVersion="3" recordCount="318" xr:uid="{C15CFDAA-30E7-F942-A04E-F1E6DE0876F8}">
  <cacheSource type="worksheet">
    <worksheetSource ref="A1:V1048576" sheet="Consolidate data"/>
  </cacheSource>
  <cacheFields count="22">
    <cacheField name="Breed Category" numFmtId="0">
      <sharedItems containsBlank="1" count="3">
        <s v="Dog Breed"/>
        <s v="Cat Breed"/>
        <m/>
      </sharedItems>
    </cacheField>
    <cacheField name="BreedName" numFmtId="0">
      <sharedItems containsBlank="1" count="316">
        <s v="Abyssinian"/>
        <s v="Affenpinscher"/>
        <s v="Afghan Hound"/>
        <s v="African Hunting Dog"/>
        <s v="Airedale Terrier"/>
        <s v="Akbash"/>
        <s v="Akita"/>
        <s v="Alaskan Malamute"/>
        <s v="American Bulldog"/>
        <s v="American Curl"/>
        <s v="American Eskimo Dog"/>
        <s v="American Hairless Terrier"/>
        <s v="American Shorthair"/>
        <s v="American Staffordshire Terrier"/>
        <s v="American Water Spaniel"/>
        <s v="American Wirehair"/>
        <s v="Anatolian Shepherd"/>
        <s v="Appenzell Mountain Dog"/>
        <s v="Applehead Siamese"/>
        <s v="Australian Cattle Dog/Blue Heeler"/>
        <s v="Australian Kelpie"/>
        <s v="Australian Shepherd"/>
        <s v="Australian Terrier"/>
        <s v="Balinese"/>
        <s v="Basenji"/>
        <s v="Basset Hound"/>
        <s v="Beagle"/>
        <s v="Bearded Collie"/>
        <s v="Beauceron"/>
        <s v="Bedlington Terrier"/>
        <s v="Belgian Shepherd Dog Sheepdog"/>
        <s v="Belgian Shepherd Laekenois"/>
        <s v="Belgian Shepherd Malinois"/>
        <s v="Belgian Shepherd Tervuren"/>
        <s v="Bengal"/>
        <s v="Bernese Mountain Dog"/>
        <s v="Bichon Frise"/>
        <s v="Birman"/>
        <s v="Black and Tan Coonhound"/>
        <s v="Black Labrador Retriever"/>
        <s v="Black Mouth Cur"/>
        <s v="Black Russian Terrier"/>
        <s v="Bloodhound"/>
        <s v="Blue Lacy"/>
        <s v="Bluetick Coonhound"/>
        <s v="Bobtail"/>
        <s v="Boerboel"/>
        <s v="Bolognese"/>
        <s v="Bombay"/>
        <s v="Border Collie"/>
        <s v="Border Terrier"/>
        <s v="Borzoi"/>
        <s v="Boston Terrier"/>
        <s v="Bouvier des Flanders"/>
        <s v="Boxer"/>
        <s v="Boykin Spaniel"/>
        <s v="Briard"/>
        <s v="British Shorthair"/>
        <s v="Brittany Spaniel"/>
        <s v="Brussels Griffon"/>
        <s v="Bull Terrier"/>
        <s v="Bullmastiff"/>
        <s v="Burmese"/>
        <s v="Burmilla"/>
        <s v="Cairn Terrier"/>
        <s v="Calico"/>
        <s v="Canaan Dog"/>
        <s v="Canadian Hairless"/>
        <s v="Cane Corso Mastiff"/>
        <s v="Cardigan"/>
        <s v="Carolina Dog"/>
        <s v="Catahoula Leopard Dog"/>
        <s v="Cattle Dog"/>
        <s v="Caucasian Sheepdog (Caucasian Ovtcharka)"/>
        <s v="Cavalier King Charles Spaniel"/>
        <s v="Chartreux"/>
        <s v="Chausie"/>
        <s v="Chesapeake Bay Retriever"/>
        <s v="Chihuahua"/>
        <s v="Chinchilla"/>
        <s v="Chinese Crested Dog"/>
        <s v="Chinese Foo Dog"/>
        <s v="Chinook"/>
        <s v="Chocolate Labrador Retriever"/>
        <s v="Chow Chow"/>
        <s v="Cirneco dell'Etna"/>
        <s v="Clumber Spaniel"/>
        <s v="Cockapoo"/>
        <s v="Cocker Spaniel"/>
        <s v="Collie"/>
        <s v="Coonhound"/>
        <s v="Corgi"/>
        <s v="Cornish Rex"/>
        <s v="Coton de Tulear"/>
        <s v="Curly-Coated Retriever"/>
        <s v="Cymric"/>
        <s v="Dachshund"/>
        <s v="Dalmatian"/>
        <s v="Dandi Dinmont Terrier"/>
        <s v="Devon Rex"/>
        <s v="Dhole"/>
        <s v="Dilute Calico"/>
        <s v="Dilute Tortoiseshell"/>
        <s v="Dingo"/>
        <s v="Doberman Pinscher"/>
        <s v="Dogo Argentino"/>
        <s v="Dogue de Bordeaux"/>
        <s v="Domestic Long Hair"/>
        <s v="Domestic Medium Hair"/>
        <s v="Domestic Short Hair"/>
        <s v="Dutch Shepherd"/>
        <s v="Egyptian Mau"/>
        <s v="English Bulldog"/>
        <s v="English Cocker Spaniel"/>
        <s v="English Coonhound"/>
        <s v="English Pointer"/>
        <s v="English Setter"/>
        <s v="English Shepherd"/>
        <s v="English Springer Spaniel"/>
        <s v="English Toy Spaniel"/>
        <s v="Entlebucher"/>
        <s v="Eskimo Dog"/>
        <s v="Exotic Shorthair"/>
        <s v="Extra-Toes Cat (Hemingway Polydactyl)"/>
        <s v="Feist"/>
        <s v="Field Spaniel"/>
        <s v="Fila Brasileiro"/>
        <s v="Finnish Lapphund"/>
        <s v="Finnish Spitz"/>
        <s v="Flat-coated Retriever"/>
        <s v="Fox Terrier"/>
        <s v="Foxhound"/>
        <s v="French Bulldog"/>
        <s v="Galgo Spanish Greyhound"/>
        <s v="German Pinscher"/>
        <s v="German Shepherd Dog"/>
        <s v="German Shorthaired Pointer"/>
        <s v="German Spitz"/>
        <s v="German Wirehaired Pointer"/>
        <s v="Giant Schnauzer"/>
        <s v="Glen of Imaal Terrier"/>
        <s v="Golden Retriever"/>
        <s v="Gordon Setter"/>
        <s v="Great Dane"/>
        <s v="Great Pyrenees"/>
        <s v="Greater Swiss Mountain Dog"/>
        <s v="Greyhound"/>
        <s v="Harrier"/>
        <s v="Havana"/>
        <s v="Havanese"/>
        <s v="Himalayan"/>
        <s v="Hound"/>
        <s v="Hovawart"/>
        <s v="Husky"/>
        <s v="Ibizan Hound"/>
        <s v="Illyrian Sheepdog"/>
        <s v="Irish Setter"/>
        <s v="Irish Terrier"/>
        <s v="Irish Water Spaniel"/>
        <s v="Irish Wolfhound"/>
        <s v="Italian Greyhound"/>
        <s v="Italian Spinone"/>
        <s v="Jack Russell Terrier"/>
        <s v="Jack Russell Terrier (Parson Russell Terrier)"/>
        <s v="Japanese Bobtail"/>
        <s v="Japanese Chin"/>
        <s v="Javanese"/>
        <s v="Jindo"/>
        <s v="Kai Dog"/>
        <s v="Karelian Bear Dog"/>
        <s v="Keeshond"/>
        <s v="Kerry Blue Terrier"/>
        <s v="Kishu"/>
        <s v="Klee Kai"/>
        <s v="Komondor"/>
        <s v="Korat"/>
        <s v="Kuvasz"/>
        <s v="Kyi Leo"/>
        <s v="Labrador Retriever"/>
        <s v="Lakeland Terrier"/>
        <s v="Lancashire Heeler"/>
        <s v="LaPerm"/>
        <s v="Leonberger"/>
        <s v="Lhasa Apso"/>
        <s v="Lowchen"/>
        <s v="Maine Coon"/>
        <s v="Maltese"/>
        <s v="Manchester Terrier"/>
        <s v="Manx"/>
        <s v="Maremma Sheepdog"/>
        <s v="Mastiff"/>
        <s v="McNab"/>
        <s v="Miniature Pinscher"/>
        <s v="Miniature Poodle"/>
        <s v="Miniature Schnauzer"/>
        <s v="Mixed Breed"/>
        <s v="Mountain Cur"/>
        <s v="Mountain Dog"/>
        <s v="Munchkin"/>
        <s v="Munsterlander"/>
        <s v="Neapolitan Mastiff"/>
        <s v="Nebelung"/>
        <s v="New Guinea Singing Dog"/>
        <s v="Newfoundland Dog"/>
        <s v="Norfolk Terrier"/>
        <s v="Norwegian Buhund"/>
        <s v="Norwegian Elkhound"/>
        <s v="Norwegian Forest Cat"/>
        <s v="Norwegian Lundehund"/>
        <s v="Norwich Terrier"/>
        <s v="Nova Scotia Duck-Tolling Retriever"/>
        <s v="Ocicat"/>
        <s v="Old English Sheepdog"/>
        <s v="Oriental Long Hair"/>
        <s v="Oriental Short Hair"/>
        <s v="Oriental Tabby"/>
        <s v="Otterhound"/>
        <s v="Papillon"/>
        <s v="Patterdale Terrier (Fell Terrier)"/>
        <s v="Pekingese"/>
        <s v="Pembroke"/>
        <s v="Persian"/>
        <s v="Peruvian Inca Orchid"/>
        <s v="Petit Basset Griffon Vendeen"/>
        <s v="Pharaoh Hound"/>
        <s v="Pit Bull Terrier"/>
        <s v="Pixie-Bob"/>
        <s v="Plott Hound"/>
        <s v="Podengo Portugueso"/>
        <s v="Pointer"/>
        <s v="Polish Lowland Sheepdog"/>
        <s v="Pomeranian"/>
        <s v="Poodle"/>
        <s v="Portuguese Water Dog"/>
        <s v="Presa Canario"/>
        <s v="Pug"/>
        <s v="Puli"/>
        <s v="Pumi"/>
        <s v="Ragamuffin"/>
        <s v="Ragdoll"/>
        <s v="Rat Terrier"/>
        <s v="Redbone Coonhound"/>
        <s v="Retriever"/>
        <s v="Rhodesian Ridgeback"/>
        <s v="Rottweiler"/>
        <s v="Russian Blue"/>
        <s v="Saint Bernard"/>
        <s v="Saluki"/>
        <s v="Samoyed"/>
        <s v="Sarplaninac"/>
        <s v="Schipperke"/>
        <s v="Schnauzer"/>
        <s v="Scottish Deerhound"/>
        <s v="Scottish Fold"/>
        <s v="Scottish Terrier Scottie"/>
        <s v="Sealyham Terrier"/>
        <s v="Selkirk Rex"/>
        <s v="Setter"/>
        <s v="Shar Pei"/>
        <s v="Sheep Dog"/>
        <s v="Shepherd"/>
        <s v="Shetland Sheepdog Sheltie"/>
        <s v="Shiba Inu"/>
        <s v="Shih Tzu"/>
        <s v="Siamese"/>
        <s v="Siberian"/>
        <s v="Siberian Husky"/>
        <s v="Silky Terrier"/>
        <s v="Silver"/>
        <s v="Singapura"/>
        <s v="Skye Terrier"/>
        <s v="Sloughi"/>
        <s v="Smooth Fox Terrier"/>
        <s v="Snowshoe"/>
        <s v="Somali"/>
        <s v="South Russian Ovtcharka"/>
        <s v="Spaniel"/>
        <s v="Sphynx (hairless cat)"/>
        <s v="Spitz"/>
        <s v="Staffordshire Bull Terrier"/>
        <s v="Standard Poodle"/>
        <s v="Sussex Spaniel"/>
        <s v="Swedish Vallhund"/>
        <s v="Tabby"/>
        <s v="Terrier"/>
        <s v="Thai Ridgeback"/>
        <s v="Tibetan Mastiff"/>
        <s v="Tibetan Spaniel"/>
        <s v="Tibetan Terrier"/>
        <s v="Tiger"/>
        <s v="Tonkinese"/>
        <s v="Torbie"/>
        <s v="Tortoiseshell"/>
        <s v="Tosa Inu"/>
        <s v="Toy Fox Terrier"/>
        <s v="Toy Poodle"/>
        <s v="Treeing Walker Coonhound"/>
        <s v="Turkish Angora"/>
        <s v="Turkish Van"/>
        <s v="Tuxedo"/>
        <s v="Vizsla"/>
        <s v="Weimaraner"/>
        <s v="Welsh Corgi"/>
        <s v="Welsh Springer Spaniel"/>
        <s v="Welsh Terrier"/>
        <s v="West Highland White Terrier Westie"/>
        <s v="Wheaten Terrier"/>
        <s v="Whippet"/>
        <s v="White German Shepherd"/>
        <s v="Wire Fox Terrier"/>
        <s v="Wire-haired Pointing Griffon"/>
        <s v="Wirehaired Terrier"/>
        <s v="Xoloitzcuintle/Mexican Hairless"/>
        <s v="Yellow Labrador Retriever"/>
        <s v="Yorkshire Terrier Yorkie"/>
        <m/>
      </sharedItems>
    </cacheField>
    <cacheField name="AltBreedName" numFmtId="0">
      <sharedItems containsBlank="1"/>
    </cacheField>
    <cacheField name="Group1" numFmtId="0">
      <sharedItems containsBlank="1" count="10">
        <s v=""/>
        <s v="Toy"/>
        <s v="Sporting"/>
        <s v="Terrier"/>
        <s v="Working"/>
        <s v="Non Sporting"/>
        <s v="Herding"/>
        <s v="Hound"/>
        <s v="Southern"/>
        <m/>
      </sharedItems>
    </cacheField>
    <cacheField name="Group2" numFmtId="0">
      <sharedItems containsBlank="1"/>
    </cacheField>
    <cacheField name="MaleWtKg" numFmtId="0">
      <sharedItems containsString="0" containsBlank="1" containsNumber="1" containsInteger="1" minValue="0" maxValue="90"/>
    </cacheField>
    <cacheField name="Temperment" numFmtId="49">
      <sharedItems containsBlank="1"/>
    </cacheField>
    <cacheField name="AvgPupPrice" numFmtId="165">
      <sharedItems containsString="0" containsBlank="1" containsNumber="1" containsInteger="1" minValue="0" maxValue="39000" count="39">
        <n v="0"/>
        <n v="1000"/>
        <n v="2250"/>
        <n v="700"/>
        <n v="600"/>
        <n v="1350"/>
        <n v="800"/>
        <n v="400"/>
        <n v="900"/>
        <n v="1250"/>
        <n v="1100"/>
        <n v="650"/>
        <n v="1300"/>
        <n v="1900"/>
        <n v="850"/>
        <n v="350"/>
        <n v="1500"/>
        <n v="2150"/>
        <n v="550"/>
        <n v="1750"/>
        <n v="750"/>
        <n v="2000"/>
        <n v="500"/>
        <n v="2700"/>
        <n v="39000"/>
        <n v="1150"/>
        <n v="1600"/>
        <n v="1050"/>
        <n v="450"/>
        <n v="1400"/>
        <n v="3000"/>
        <n v="950"/>
        <n v="1700"/>
        <n v="2650"/>
        <n v="2100"/>
        <n v="2750"/>
        <n v="1650"/>
        <n v="2500"/>
        <m/>
      </sharedItems>
    </cacheField>
    <cacheField name="Intelligence" numFmtId="1">
      <sharedItems containsString="0" containsBlank="1" containsNumber="1" containsInteger="1" minValue="0" maxValue="79"/>
    </cacheField>
    <cacheField name="Watchdog" numFmtId="1">
      <sharedItems containsString="0" containsBlank="1" containsNumber="1" containsInteger="1" minValue="0" maxValue="6"/>
    </cacheField>
    <cacheField name="MalaysiaGuardedDog" numFmtId="1">
      <sharedItems containsString="0" containsBlank="1" containsNumber="1" containsInteger="1" minValue="0" maxValue="1"/>
    </cacheField>
    <cacheField name="MalaysiaProhibitedDog" numFmtId="1">
      <sharedItems containsString="0" containsBlank="1" containsNumber="1" containsInteger="1" minValue="0" maxValue="1"/>
    </cacheField>
    <cacheField name="MalaysiaPopularity" numFmtId="1">
      <sharedItems containsString="0" containsBlank="1" containsNumber="1" containsInteger="1" minValue="0" maxValue="10"/>
    </cacheField>
    <cacheField name="PopularityUS2017" numFmtId="1">
      <sharedItems containsString="0" containsBlank="1" containsNumber="1" containsInteger="1" minValue="0" maxValue="190"/>
    </cacheField>
    <cacheField name="Qty Sold" numFmtId="1">
      <sharedItems containsString="0" containsBlank="1" containsNumber="1" containsInteger="1" minValue="4" maxValue="74172" count="138">
        <n v="79"/>
        <n v="300"/>
        <n v="250"/>
        <n v="500"/>
        <n v="670"/>
        <n v="293"/>
        <n v="457"/>
        <n v="890"/>
        <n v="91"/>
        <n v="93"/>
        <n v="25"/>
        <n v="76"/>
        <n v="121"/>
        <n v="94"/>
        <n v="56"/>
        <n v="11"/>
        <n v="780"/>
        <n v="909"/>
        <n v="15"/>
        <n v="101"/>
        <n v="102"/>
        <n v="39"/>
        <n v="55"/>
        <n v="5"/>
        <n v="49"/>
        <n v="34"/>
        <n v="50"/>
        <n v="23"/>
        <n v="45"/>
        <n v="33"/>
        <n v="53"/>
        <n v="87"/>
        <n v="67"/>
        <n v="10"/>
        <n v="98"/>
        <n v="104"/>
        <n v="542"/>
        <n v="123"/>
        <n v="105"/>
        <n v="107"/>
        <n v="891"/>
        <n v="397"/>
        <n v="675"/>
        <n v="393"/>
        <n v="215"/>
        <n v="29"/>
        <n v="110"/>
        <n v="35"/>
        <n v="100"/>
        <n v="26"/>
        <n v="109"/>
        <n v="895"/>
        <n v="576"/>
        <n v="77"/>
        <n v="115"/>
        <n v="54"/>
        <n v="14"/>
        <n v="103"/>
        <n v="178"/>
        <n v="209"/>
        <n v="315"/>
        <n v="47"/>
        <n v="84"/>
        <n v="89"/>
        <n v="72"/>
        <n v="81"/>
        <n v="64"/>
        <n v="210"/>
        <n v="111"/>
        <n v="204"/>
        <n v="203"/>
        <n v="59"/>
        <n v="125"/>
        <n v="309"/>
        <n v="154"/>
        <n v="198"/>
        <n v="301"/>
        <n v="256"/>
        <n v="22"/>
        <n v="21"/>
        <n v="95"/>
        <n v="145"/>
        <n v="153"/>
        <n v="96"/>
        <n v="63"/>
        <n v="20"/>
        <n v="4"/>
        <n v="32"/>
        <n v="83"/>
        <n v="112"/>
        <n v="150"/>
        <n v="149"/>
        <n v="71"/>
        <n v="505"/>
        <n v="396"/>
        <n v="74172"/>
        <n v="254"/>
        <n v="232"/>
        <n v="597"/>
        <n v="321"/>
        <n v="43"/>
        <n v="28"/>
        <n v="57"/>
        <n v="48"/>
        <n v="220"/>
        <n v="225"/>
        <n v="78"/>
        <n v="689"/>
        <n v="351"/>
        <n v="75"/>
        <n v="99"/>
        <n v="16"/>
        <n v="80"/>
        <n v="345"/>
        <n v="134"/>
        <n v="155"/>
        <n v="325"/>
        <n v="74"/>
        <n v="12"/>
        <n v="27"/>
        <n v="341"/>
        <n v="205"/>
        <n v="371"/>
        <n v="235"/>
        <n v="526"/>
        <n v="65"/>
        <n v="119"/>
        <n v="230"/>
        <n v="147"/>
        <n v="245"/>
        <n v="128"/>
        <n v="38"/>
        <n v="555"/>
        <n v="521"/>
        <n v="132"/>
        <n v="158"/>
        <n v="90"/>
        <m/>
      </sharedItems>
    </cacheField>
    <cacheField name="LapCat" numFmtId="49">
      <sharedItems containsBlank="1"/>
    </cacheField>
    <cacheField name="Fur" numFmtId="49">
      <sharedItems containsBlank="1"/>
    </cacheField>
    <cacheField name="AvgKittenPrice" numFmtId="165">
      <sharedItems containsString="0" containsBlank="1" containsNumber="1" containsInteger="1" minValue="0" maxValue="2000"/>
    </cacheField>
    <cacheField name="Total Sales Dog" numFmtId="0">
      <sharedItems containsString="0" containsBlank="1" containsNumber="1" containsInteger="1" minValue="0" maxValue="66754800"/>
    </cacheField>
    <cacheField name="Total sale Cat" numFmtId="0">
      <sharedItems containsString="0" containsBlank="1" containsNumber="1" containsInteger="1" minValue="0" maxValue="232500"/>
    </cacheField>
    <cacheField name="cat temperment Affectionate" numFmtId="0">
      <sharedItems containsBlank="1"/>
    </cacheField>
    <cacheField name="Dog temperment Affectionate" numFmtId="0">
      <sharedItems containsBlank="1" count="3">
        <s v="No"/>
        <s v="Yes"/>
        <m/>
      </sharedItems>
    </cacheField>
  </cacheFields>
  <extLst>
    <ext xmlns:x14="http://schemas.microsoft.com/office/spreadsheetml/2009/9/main" uri="{725AE2AE-9491-48be-B2B4-4EB974FC3084}">
      <x14:pivotCacheDefinition pivotCacheId="140115890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harat Raj Sharma" refreshedDate="45516.536826157404" createdVersion="8" refreshedVersion="8" minRefreshableVersion="3" recordCount="318" xr:uid="{9AE547C0-4608-B74E-A160-00121A1906D1}">
  <cacheSource type="worksheet">
    <worksheetSource ref="A1:U1048576" sheet="Consolidate data"/>
  </cacheSource>
  <cacheFields count="21">
    <cacheField name="Breed Category" numFmtId="0">
      <sharedItems containsBlank="1" count="3">
        <s v="Dog Breed"/>
        <s v="Cat Breed"/>
        <m/>
      </sharedItems>
    </cacheField>
    <cacheField name="BreedName" numFmtId="0">
      <sharedItems containsBlank="1"/>
    </cacheField>
    <cacheField name="AltBreedName" numFmtId="0">
      <sharedItems containsBlank="1"/>
    </cacheField>
    <cacheField name="Group1" numFmtId="0">
      <sharedItems containsBlank="1"/>
    </cacheField>
    <cacheField name="Group2" numFmtId="0">
      <sharedItems containsBlank="1" count="12">
        <s v=""/>
        <s v="Companion"/>
        <s v="Sight"/>
        <s v="Terrier"/>
        <s v="Guardian"/>
        <s v="Herding"/>
        <s v="Northern"/>
        <s v="Gun"/>
        <s v="Scenthound"/>
        <s v="Southern"/>
        <s v="Gun Dogs"/>
        <m/>
      </sharedItems>
    </cacheField>
    <cacheField name="MaleWtKg" numFmtId="0">
      <sharedItems containsString="0" containsBlank="1" containsNumber="1" containsInteger="1" minValue="0" maxValue="90"/>
    </cacheField>
    <cacheField name="Temperment" numFmtId="49">
      <sharedItems containsBlank="1"/>
    </cacheField>
    <cacheField name="AvgPupPrice" numFmtId="165">
      <sharedItems containsString="0" containsBlank="1" containsNumber="1" containsInteger="1" minValue="0" maxValue="39000"/>
    </cacheField>
    <cacheField name="Intelligence" numFmtId="1">
      <sharedItems containsString="0" containsBlank="1" containsNumber="1" containsInteger="1" minValue="0" maxValue="79"/>
    </cacheField>
    <cacheField name="Watchdog" numFmtId="1">
      <sharedItems containsString="0" containsBlank="1" containsNumber="1" containsInteger="1" minValue="0" maxValue="6"/>
    </cacheField>
    <cacheField name="MalaysiaGuardedDog" numFmtId="1">
      <sharedItems containsString="0" containsBlank="1" containsNumber="1" containsInteger="1" minValue="0" maxValue="1"/>
    </cacheField>
    <cacheField name="MalaysiaProhibitedDog" numFmtId="1">
      <sharedItems containsString="0" containsBlank="1" containsNumber="1" containsInteger="1" minValue="0" maxValue="1"/>
    </cacheField>
    <cacheField name="MalaysiaPopularity" numFmtId="1">
      <sharedItems containsString="0" containsBlank="1" containsNumber="1" containsInteger="1" minValue="0" maxValue="10"/>
    </cacheField>
    <cacheField name="PopularityUS2017" numFmtId="1">
      <sharedItems containsString="0" containsBlank="1" containsNumber="1" containsInteger="1" minValue="0" maxValue="190"/>
    </cacheField>
    <cacheField name="Qty Sold" numFmtId="1">
      <sharedItems containsString="0" containsBlank="1" containsNumber="1" containsInteger="1" minValue="4" maxValue="74172"/>
    </cacheField>
    <cacheField name="LapCat" numFmtId="49">
      <sharedItems containsBlank="1" count="6">
        <s v="Lap"/>
        <s v=""/>
        <s v="Non Lap"/>
        <s v="Generic"/>
        <s v="Rodent"/>
        <m/>
      </sharedItems>
    </cacheField>
    <cacheField name="Fur" numFmtId="49">
      <sharedItems containsBlank="1"/>
    </cacheField>
    <cacheField name="AvgKittenPrice" numFmtId="165">
      <sharedItems containsString="0" containsBlank="1" containsNumber="1" containsInteger="1" minValue="0" maxValue="2000"/>
    </cacheField>
    <cacheField name="Total Sales Dog" numFmtId="0">
      <sharedItems containsString="0" containsBlank="1" containsNumber="1" containsInteger="1" minValue="0" maxValue="66754800"/>
    </cacheField>
    <cacheField name="Total sale Cat" numFmtId="0">
      <sharedItems containsString="0" containsBlank="1" containsNumber="1" containsInteger="1" minValue="0" maxValue="232500"/>
    </cacheField>
    <cacheField name="cat temperment Affectionate" numFmtId="0">
      <sharedItems containsBlank="1" count="4">
        <s v="No"/>
        <m/>
        <s v="Yes"/>
        <s v="cat help " u="1"/>
      </sharedItems>
    </cacheField>
  </cacheFields>
  <extLst>
    <ext xmlns:x14="http://schemas.microsoft.com/office/spreadsheetml/2009/9/main" uri="{725AE2AE-9491-48be-B2B4-4EB974FC3084}">
      <x14:pivotCacheDefinition pivotCacheId="935931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
  <r>
    <x v="0"/>
    <s v="No name"/>
    <x v="0"/>
    <s v="Companion"/>
    <n v="4"/>
    <s v="Active, Adventurous, Curious, Fun-loving, Playful, Stubborn"/>
    <n v="1000"/>
    <n v="37"/>
    <n v="1"/>
    <n v="0"/>
    <n v="0"/>
    <n v="0"/>
    <n v="147"/>
    <n v="300"/>
    <s v=""/>
    <x v="0"/>
    <n v="0"/>
    <n v="300000"/>
    <m/>
  </r>
  <r>
    <x v="1"/>
    <s v="No name"/>
    <x v="1"/>
    <s v="Sight"/>
    <n v="28"/>
    <s v="Aloof, Clownish, Dignified, Happy, Independent"/>
    <n v="2250"/>
    <n v="79"/>
    <n v="1"/>
    <n v="0"/>
    <n v="0"/>
    <n v="0"/>
    <n v="93"/>
    <n v="250"/>
    <s v=""/>
    <x v="0"/>
    <n v="0"/>
    <n v="562500"/>
    <m/>
  </r>
  <r>
    <x v="2"/>
    <s v="No name"/>
    <x v="2"/>
    <s v=""/>
    <n v="23"/>
    <s v="Wild"/>
    <n v="0"/>
    <n v="0"/>
    <n v="0"/>
    <n v="0"/>
    <n v="0"/>
    <n v="0"/>
    <n v="0"/>
    <n v="500"/>
    <s v=""/>
    <x v="0"/>
    <n v="0"/>
    <n v="0"/>
    <m/>
  </r>
  <r>
    <x v="3"/>
    <s v="Airedale"/>
    <x v="3"/>
    <s v="Terrier"/>
    <n v="26"/>
    <s v="Alert, Confident, Courageous, Friendly, Intelligent, Outgoing"/>
    <n v="700"/>
    <n v="29"/>
    <n v="4"/>
    <n v="0"/>
    <n v="0"/>
    <n v="0"/>
    <n v="55"/>
    <n v="670"/>
    <s v=""/>
    <x v="0"/>
    <n v="0"/>
    <n v="469000"/>
    <m/>
  </r>
  <r>
    <x v="4"/>
    <s v="No name"/>
    <x v="4"/>
    <s v="Guardian"/>
    <n v="53"/>
    <s v="Affectionate, Alert, Courageous, Independent, Intelligent, Loyal"/>
    <n v="600"/>
    <n v="0"/>
    <n v="5"/>
    <n v="0"/>
    <n v="0"/>
    <n v="0"/>
    <n v="0"/>
    <n v="293"/>
    <s v=""/>
    <x v="0"/>
    <n v="0"/>
    <n v="175800"/>
    <m/>
  </r>
  <r>
    <x v="5"/>
    <s v="No name"/>
    <x v="4"/>
    <s v="Herding"/>
    <n v="44"/>
    <s v="Alert, Courageous, Dignified, Docile, Friendly, Intelligent, Responsive"/>
    <n v="1000"/>
    <n v="54"/>
    <n v="5"/>
    <n v="0"/>
    <n v="1"/>
    <n v="0"/>
    <n v="47"/>
    <n v="457"/>
    <s v=""/>
    <x v="0"/>
    <n v="0"/>
    <n v="457000"/>
    <m/>
  </r>
  <r>
    <x v="6"/>
    <s v="Malamute"/>
    <x v="4"/>
    <s v="Northern"/>
    <n v="40"/>
    <s v="Affectionate, Devoted, Dignified, Friendly, Loyal, Playful"/>
    <n v="1350"/>
    <n v="50"/>
    <n v="5"/>
    <n v="0"/>
    <n v="0"/>
    <n v="0"/>
    <n v="59"/>
    <n v="890"/>
    <s v=""/>
    <x v="0"/>
    <n v="0"/>
    <n v="1201500"/>
    <m/>
  </r>
  <r>
    <x v="7"/>
    <s v="No name"/>
    <x v="4"/>
    <s v="Guardian"/>
    <n v="38"/>
    <s v="Affectionate, Alert, Courageous, Energetic, Gentle, Loving, Out-going, Social"/>
    <n v="800"/>
    <n v="0"/>
    <n v="6"/>
    <n v="0"/>
    <n v="1"/>
    <n v="0"/>
    <n v="0"/>
    <n v="91"/>
    <s v=""/>
    <x v="0"/>
    <n v="0"/>
    <n v="72800"/>
    <m/>
  </r>
  <r>
    <x v="8"/>
    <s v="No name"/>
    <x v="5"/>
    <s v="Northern"/>
    <n v="8"/>
    <s v="Alert, Energetic, Friendly, Independent, Intelligent, Protective"/>
    <n v="700"/>
    <n v="0"/>
    <n v="4"/>
    <n v="0"/>
    <n v="0"/>
    <n v="0"/>
    <n v="118"/>
    <n v="25"/>
    <s v=""/>
    <x v="0"/>
    <n v="0"/>
    <n v="17500"/>
    <m/>
  </r>
  <r>
    <x v="9"/>
    <s v="No name"/>
    <x v="3"/>
    <s v="Terrier"/>
    <n v="5"/>
    <s v="Alert, Lively, Loving, Intelligent, Inquisitive, Playful"/>
    <n v="400"/>
    <n v="0"/>
    <n v="3"/>
    <n v="0"/>
    <n v="0"/>
    <n v="0"/>
    <n v="126"/>
    <n v="76"/>
    <s v=""/>
    <x v="0"/>
    <n v="0"/>
    <n v="30400"/>
    <m/>
  </r>
  <r>
    <x v="10"/>
    <s v="No name"/>
    <x v="3"/>
    <s v="Terrier"/>
    <n v="28"/>
    <s v="Attentive, Courageous, Devoted, Friendly, Loyal, Tenacious, Intelligent"/>
    <n v="900"/>
    <n v="34"/>
    <n v="3"/>
    <n v="0"/>
    <n v="1"/>
    <n v="0"/>
    <n v="83"/>
    <n v="94"/>
    <s v=""/>
    <x v="0"/>
    <n v="0"/>
    <n v="84600"/>
    <m/>
  </r>
  <r>
    <x v="11"/>
    <s v="No name"/>
    <x v="1"/>
    <s v="Gun"/>
    <n v="16"/>
    <s v="Energetic, Friendly, Intelligent, Obedient, Protective, Trainable"/>
    <n v="900"/>
    <n v="44"/>
    <n v="4"/>
    <n v="0"/>
    <n v="0"/>
    <n v="0"/>
    <n v="167"/>
    <n v="56"/>
    <s v=""/>
    <x v="0"/>
    <n v="0"/>
    <n v="50400"/>
    <m/>
  </r>
  <r>
    <x v="12"/>
    <s v="No name"/>
    <x v="4"/>
    <s v="Guardian"/>
    <n v="52"/>
    <s v="Bold, Confident, Independent, Intelligent, Proud, Steady"/>
    <n v="800"/>
    <n v="0"/>
    <n v="6"/>
    <n v="0"/>
    <n v="0"/>
    <n v="0"/>
    <n v="86"/>
    <n v="780"/>
    <s v=""/>
    <x v="0"/>
    <n v="0"/>
    <n v="624000"/>
    <m/>
  </r>
  <r>
    <x v="13"/>
    <s v="Appenzeller"/>
    <x v="4"/>
    <s v="Guardian"/>
    <n v="27"/>
    <s v="Energetic, Fearless, Lively, Reliable, Self-assured, Social"/>
    <n v="700"/>
    <n v="0"/>
    <n v="5"/>
    <n v="0"/>
    <n v="0"/>
    <n v="0"/>
    <n v="0"/>
    <n v="909"/>
    <s v=""/>
    <x v="0"/>
    <n v="0"/>
    <n v="636300"/>
    <m/>
  </r>
  <r>
    <x v="14"/>
    <s v="No name"/>
    <x v="6"/>
    <s v="Herding"/>
    <n v="21"/>
    <s v="Aggressive, Alert, Energetic, Intelligent, Loyal, Protective, Responsive"/>
    <n v="600"/>
    <n v="10"/>
    <n v="6"/>
    <n v="0"/>
    <n v="0"/>
    <n v="0"/>
    <n v="56"/>
    <n v="101"/>
    <s v=""/>
    <x v="0"/>
    <n v="0"/>
    <n v="60600"/>
    <m/>
  </r>
  <r>
    <x v="15"/>
    <s v="Kelpie"/>
    <x v="4"/>
    <s v="Herding"/>
    <n v="16"/>
    <s v="Alert, Eager, Energetic, Friendly, Intelligent, Loyal, Robust"/>
    <n v="600"/>
    <n v="0"/>
    <n v="5"/>
    <n v="0"/>
    <n v="0"/>
    <n v="0"/>
    <n v="0"/>
    <n v="102"/>
    <s v=""/>
    <x v="0"/>
    <n v="0"/>
    <n v="61200"/>
    <m/>
  </r>
  <r>
    <x v="16"/>
    <s v="No name"/>
    <x v="3"/>
    <s v="Terrier"/>
    <n v="27"/>
    <s v="Active, Affectionate, Friendly, Good-natured, Intelligent, Protective, Loving"/>
    <n v="700"/>
    <n v="42"/>
    <n v="5"/>
    <n v="0"/>
    <n v="0"/>
    <n v="0"/>
    <n v="17"/>
    <n v="39"/>
    <s v=""/>
    <x v="0"/>
    <n v="0"/>
    <n v="27300"/>
    <m/>
  </r>
  <r>
    <x v="17"/>
    <s v="No name"/>
    <x v="3"/>
    <s v="Terrier"/>
    <n v="5"/>
    <s v="Alert, Compassionate, Courageous, Even Tempered, Loyal, Spirited, Intelligent"/>
    <n v="1250"/>
    <n v="34"/>
    <n v="3"/>
    <n v="0"/>
    <n v="0"/>
    <n v="0"/>
    <n v="137"/>
    <n v="55"/>
    <s v=""/>
    <x v="0"/>
    <n v="0"/>
    <n v="68750"/>
    <m/>
  </r>
  <r>
    <x v="18"/>
    <s v="No name"/>
    <x v="7"/>
    <s v="Sight"/>
    <n v="11"/>
    <s v="Affectionate, Alert, Curious, Energetic, Playful, Intelligent"/>
    <n v="1100"/>
    <n v="78"/>
    <n v="5"/>
    <n v="0"/>
    <n v="0"/>
    <n v="0"/>
    <n v="84"/>
    <n v="49"/>
    <s v=""/>
    <x v="0"/>
    <n v="0"/>
    <n v="53900"/>
    <m/>
  </r>
  <r>
    <x v="19"/>
    <s v="Basset"/>
    <x v="7"/>
    <s v="Scenthound"/>
    <n v="26"/>
    <s v="Affectionate, Devoted, Friendly, Gentle, Sweet-tempered, Tenacious"/>
    <n v="400"/>
    <n v="71"/>
    <n v="1"/>
    <n v="0"/>
    <n v="0"/>
    <n v="0"/>
    <n v="39"/>
    <n v="76"/>
    <s v=""/>
    <x v="0"/>
    <n v="0"/>
    <n v="30400"/>
    <m/>
  </r>
  <r>
    <x v="20"/>
    <s v="No name"/>
    <x v="7"/>
    <s v="Scenthound"/>
    <n v="11"/>
    <s v="Friendly, Gentle, Independent, Intelligent, Lively, Loving, Sweet"/>
    <n v="650"/>
    <n v="72"/>
    <n v="1"/>
    <n v="0"/>
    <n v="0"/>
    <n v="0"/>
    <n v="6"/>
    <n v="34"/>
    <s v=""/>
    <x v="0"/>
    <n v="0"/>
    <n v="22100"/>
    <m/>
  </r>
  <r>
    <x v="21"/>
    <s v="No name"/>
    <x v="6"/>
    <s v="Herding"/>
    <n v="23"/>
    <s v="Active, Alert, Hardy, Intelligent, Lively, Self-confident"/>
    <n v="1300"/>
    <n v="34"/>
    <n v="4"/>
    <n v="0"/>
    <n v="0"/>
    <n v="0"/>
    <n v="125"/>
    <n v="50"/>
    <s v=""/>
    <x v="0"/>
    <n v="0"/>
    <n v="65000"/>
    <m/>
  </r>
  <r>
    <x v="22"/>
    <s v="No name"/>
    <x v="6"/>
    <s v="Herding"/>
    <n v="50"/>
    <s v="Courageous, Obedient, Loyal, Protective, Loving"/>
    <n v="1350"/>
    <n v="0"/>
    <n v="5"/>
    <n v="0"/>
    <n v="0"/>
    <n v="0"/>
    <n v="141"/>
    <n v="23"/>
    <s v=""/>
    <x v="0"/>
    <n v="0"/>
    <n v="31050"/>
    <m/>
  </r>
  <r>
    <x v="23"/>
    <s v="No name"/>
    <x v="3"/>
    <s v="Terrier"/>
    <n v="9"/>
    <s v="Affectionate, Devoted, Energetic, Loyal, Playful, Reliable, Intelligent"/>
    <n v="1900"/>
    <n v="40"/>
    <n v="3"/>
    <n v="0"/>
    <n v="0"/>
    <n v="0"/>
    <n v="151"/>
    <n v="45"/>
    <s v=""/>
    <x v="0"/>
    <n v="0"/>
    <n v="85500"/>
    <m/>
  </r>
  <r>
    <x v="24"/>
    <s v="Groenendael"/>
    <x v="6"/>
    <s v="Herding"/>
    <n v="32"/>
    <s v="Active, Alert, Confident, Friendly, Hard-working, Protective, Stubborn, Watchful, Intelligent"/>
    <n v="1300"/>
    <n v="15"/>
    <n v="6"/>
    <n v="0"/>
    <n v="0"/>
    <n v="0"/>
    <n v="120"/>
    <n v="33"/>
    <s v=""/>
    <x v="0"/>
    <n v="0"/>
    <n v="42900"/>
    <m/>
  </r>
  <r>
    <x v="25"/>
    <s v="No name"/>
    <x v="6"/>
    <s v="Herding"/>
    <n v="28"/>
    <s v="Active, Alert, Energetic, Lively, Protective, Watchful"/>
    <n v="650"/>
    <n v="0"/>
    <n v="5"/>
    <n v="0"/>
    <n v="0"/>
    <n v="0"/>
    <n v="0"/>
    <n v="53"/>
    <s v=""/>
    <x v="0"/>
    <n v="0"/>
    <n v="34450"/>
    <m/>
  </r>
  <r>
    <x v="26"/>
    <s v="Malinois"/>
    <x v="6"/>
    <s v="Herding"/>
    <n v="27"/>
    <s v="Active, Alert, Confident, Friendly, Hard-working, Protective, Stubborn, Watchful"/>
    <n v="700"/>
    <n v="0"/>
    <n v="6"/>
    <n v="0"/>
    <n v="0"/>
    <n v="0"/>
    <n v="44"/>
    <n v="87"/>
    <s v=""/>
    <x v="0"/>
    <n v="0"/>
    <n v="60900"/>
    <m/>
  </r>
  <r>
    <x v="27"/>
    <s v="No name"/>
    <x v="6"/>
    <s v="Herding"/>
    <n v="34"/>
    <s v="Alert, Attentive, Energetic, Intelligent, Loyal, Protective"/>
    <n v="1350"/>
    <n v="14"/>
    <n v="6"/>
    <n v="0"/>
    <n v="0"/>
    <n v="0"/>
    <n v="103"/>
    <n v="67"/>
    <s v=""/>
    <x v="0"/>
    <n v="0"/>
    <n v="90450"/>
    <m/>
  </r>
  <r>
    <x v="28"/>
    <s v="No name"/>
    <x v="4"/>
    <s v="Guardian"/>
    <n v="44"/>
    <s v="Affectionate, Faithful, Intelligent, Loyal"/>
    <n v="900"/>
    <n v="22"/>
    <n v="5"/>
    <n v="0"/>
    <n v="0"/>
    <n v="0"/>
    <n v="25"/>
    <n v="98"/>
    <s v=""/>
    <x v="0"/>
    <n v="0"/>
    <n v="88200"/>
    <m/>
  </r>
  <r>
    <x v="29"/>
    <s v="No name"/>
    <x v="5"/>
    <s v="Companion"/>
    <n v="4"/>
    <s v="Affectionate, Cheerful, Feisty, Gentle, Playful, Intelligent, Sensitive"/>
    <n v="850"/>
    <n v="45"/>
    <n v="3"/>
    <n v="0"/>
    <n v="0"/>
    <n v="0"/>
    <n v="46"/>
    <n v="104"/>
    <s v=""/>
    <x v="0"/>
    <n v="0"/>
    <n v="88400"/>
    <m/>
  </r>
  <r>
    <x v="30"/>
    <s v="No name"/>
    <x v="7"/>
    <s v="Scenthound"/>
    <n v="55"/>
    <s v="Adaptable, Easygoing, Even-tempered, Gentle, Lovable, Trusting, Intelligent"/>
    <n v="350"/>
    <n v="44"/>
    <n v="3"/>
    <n v="0"/>
    <n v="0"/>
    <n v="0"/>
    <n v="130"/>
    <n v="542"/>
    <s v=""/>
    <x v="0"/>
    <n v="0"/>
    <n v="189700"/>
    <m/>
  </r>
  <r>
    <x v="31"/>
    <s v="No name"/>
    <x v="1"/>
    <s v="Gun"/>
    <n v="32"/>
    <s v="Affectionate, Alert, Cheerful, Energetic, Friendly, Gentle, Intelligent, Loving, Loyal, Outgoing, Playful, Responsive, Social"/>
    <n v="1500"/>
    <n v="7"/>
    <n v="3"/>
    <n v="0"/>
    <n v="0"/>
    <n v="0"/>
    <n v="1"/>
    <n v="123"/>
    <s v=""/>
    <x v="0"/>
    <n v="0"/>
    <n v="184500"/>
    <m/>
  </r>
  <r>
    <x v="32"/>
    <s v="No name"/>
    <x v="7"/>
    <s v="Scenthound"/>
    <n v="32"/>
    <s v="Active, Fearless, Kind, Loyal, Protective, Trainable"/>
    <n v="400"/>
    <n v="0"/>
    <n v="3"/>
    <n v="0"/>
    <n v="0"/>
    <n v="0"/>
    <n v="0"/>
    <n v="105"/>
    <s v=""/>
    <x v="0"/>
    <n v="0"/>
    <n v="42000"/>
    <m/>
  </r>
  <r>
    <x v="33"/>
    <s v="No name"/>
    <x v="4"/>
    <s v="Guardian"/>
    <n v="51"/>
    <s v="Brave, Confident, Energetic, Hardy, Lively, Stable"/>
    <n v="2150"/>
    <n v="0"/>
    <n v="6"/>
    <n v="0"/>
    <n v="0"/>
    <n v="0"/>
    <n v="116"/>
    <n v="107"/>
    <s v=""/>
    <x v="0"/>
    <n v="0"/>
    <n v="230050"/>
    <m/>
  </r>
  <r>
    <x v="34"/>
    <s v="No name"/>
    <x v="7"/>
    <s v="Scenthound"/>
    <n v="46"/>
    <s v="Affectionate, Even-tempered, Gentle, Stubborn, Independent"/>
    <n v="1000"/>
    <n v="74"/>
    <n v="1"/>
    <n v="0"/>
    <n v="0"/>
    <n v="0"/>
    <n v="50"/>
    <n v="891"/>
    <s v=""/>
    <x v="0"/>
    <n v="0"/>
    <n v="891000"/>
    <m/>
  </r>
  <r>
    <x v="35"/>
    <s v="No name"/>
    <x v="1"/>
    <s v="Gun"/>
    <n v="18"/>
    <s v="Active, Alert, Bold, Devoted, Intelligent, Intense"/>
    <n v="700"/>
    <n v="0"/>
    <n v="4"/>
    <n v="0"/>
    <n v="0"/>
    <n v="0"/>
    <n v="0"/>
    <n v="397"/>
    <s v=""/>
    <x v="0"/>
    <n v="0"/>
    <n v="277900"/>
    <m/>
  </r>
  <r>
    <x v="36"/>
    <s v="Bluetick"/>
    <x v="7"/>
    <s v="Scenthound"/>
    <n v="28"/>
    <s v="Friendly, Active, Gentle"/>
    <n v="550"/>
    <n v="0"/>
    <n v="1"/>
    <n v="0"/>
    <n v="0"/>
    <n v="0"/>
    <n v="132"/>
    <n v="675"/>
    <s v=""/>
    <x v="0"/>
    <n v="0"/>
    <n v="371250"/>
    <m/>
  </r>
  <r>
    <x v="37"/>
    <s v="No name"/>
    <x v="4"/>
    <s v="Guardian"/>
    <n v="80"/>
    <s v="Confident, Dominant, Intelligent, Obedient, Territorial"/>
    <n v="1750"/>
    <n v="0"/>
    <n v="6"/>
    <n v="0"/>
    <n v="0"/>
    <n v="0"/>
    <n v="124"/>
    <n v="393"/>
    <s v=""/>
    <x v="0"/>
    <n v="0"/>
    <n v="687750"/>
    <m/>
  </r>
  <r>
    <x v="38"/>
    <s v="No name"/>
    <x v="4"/>
    <s v="Companion"/>
    <n v="3"/>
    <s v="Docile, Enterprising, Loyal, Reserved, Serious"/>
    <n v="1350"/>
    <n v="0"/>
    <n v="2"/>
    <n v="0"/>
    <n v="0"/>
    <n v="0"/>
    <n v="0"/>
    <n v="215"/>
    <s v=""/>
    <x v="0"/>
    <n v="0"/>
    <n v="290250"/>
    <m/>
  </r>
  <r>
    <x v="39"/>
    <s v="No name"/>
    <x v="6"/>
    <s v="Herding"/>
    <n v="17"/>
    <s v="Intelligent, Energetic, Alert, Responsive, Tenacious, Loyal, Protective"/>
    <n v="700"/>
    <n v="1"/>
    <n v="6"/>
    <n v="0"/>
    <n v="0"/>
    <n v="0"/>
    <n v="38"/>
    <n v="107"/>
    <s v=""/>
    <x v="0"/>
    <n v="0"/>
    <n v="74900"/>
    <m/>
  </r>
  <r>
    <x v="40"/>
    <s v="No name"/>
    <x v="3"/>
    <s v="Terrier"/>
    <n v="7"/>
    <s v="Affectionate, Alert, Even-tempered, Fearless, Intelligent, Obedient"/>
    <n v="1300"/>
    <n v="30"/>
    <n v="4"/>
    <n v="0"/>
    <n v="0"/>
    <n v="0"/>
    <n v="92"/>
    <n v="110"/>
    <s v=""/>
    <x v="0"/>
    <n v="0"/>
    <n v="143000"/>
    <m/>
  </r>
  <r>
    <x v="41"/>
    <s v="No name"/>
    <x v="7"/>
    <s v="Sight"/>
    <n v="41"/>
    <s v="Athletic, Gentle, Independent, Intelligent, Quiet, Respectful"/>
    <n v="1100"/>
    <n v="75"/>
    <n v="1"/>
    <n v="0"/>
    <n v="0"/>
    <n v="0"/>
    <n v="102"/>
    <n v="25"/>
    <s v=""/>
    <x v="0"/>
    <n v="0"/>
    <n v="27500"/>
    <m/>
  </r>
  <r>
    <x v="42"/>
    <s v="Boston Bull"/>
    <x v="5"/>
    <s v="Companion"/>
    <n v="9"/>
    <s v="Affectionate, Aggressive, Friendly, Gentle, Intelligent, Lively, Playful"/>
    <n v="750"/>
    <n v="54"/>
    <n v="3"/>
    <n v="0"/>
    <n v="0"/>
    <n v="0"/>
    <n v="21"/>
    <n v="35"/>
    <s v=""/>
    <x v="0"/>
    <n v="0"/>
    <n v="26250"/>
    <m/>
  </r>
  <r>
    <x v="43"/>
    <s v="No name"/>
    <x v="6"/>
    <s v="Herding"/>
    <n v="42"/>
    <s v="Familial, Gentle, Intelligent, Loyal, Protective, Rational"/>
    <n v="1750"/>
    <n v="29"/>
    <n v="5"/>
    <n v="0"/>
    <n v="0"/>
    <n v="0"/>
    <n v="85"/>
    <n v="15"/>
    <s v=""/>
    <x v="0"/>
    <n v="0"/>
    <n v="26250"/>
    <m/>
  </r>
  <r>
    <x v="44"/>
    <s v="No name"/>
    <x v="4"/>
    <s v="Guardian"/>
    <n v="30"/>
    <s v="Brave, Bright, Confident, Energetic, Fearless, Friendly, Intelligent, Loyal, Playful"/>
    <n v="900"/>
    <n v="49"/>
    <n v="5"/>
    <n v="0"/>
    <n v="0"/>
    <n v="0"/>
    <n v="11"/>
    <n v="5"/>
    <s v=""/>
    <x v="0"/>
    <n v="0"/>
    <n v="4500"/>
    <m/>
  </r>
  <r>
    <x v="45"/>
    <s v="No name"/>
    <x v="1"/>
    <s v="Gun"/>
    <n v="15"/>
    <s v="Companionable, Eager, Energetic, Friendly, Intelligent, Trainable"/>
    <n v="900"/>
    <n v="0"/>
    <n v="3"/>
    <n v="0"/>
    <n v="0"/>
    <n v="0"/>
    <n v="98"/>
    <n v="100"/>
    <s v=""/>
    <x v="0"/>
    <n v="0"/>
    <n v="90000"/>
    <m/>
  </r>
  <r>
    <x v="46"/>
    <s v="No name"/>
    <x v="6"/>
    <s v="Gun"/>
    <n v="35"/>
    <s v="Faithful, Fearless, Intelligent, Loyal, Obedient, Protective"/>
    <n v="1100"/>
    <n v="30"/>
    <n v="6"/>
    <n v="0"/>
    <n v="0"/>
    <n v="0"/>
    <n v="127"/>
    <n v="107"/>
    <s v=""/>
    <x v="0"/>
    <n v="0"/>
    <n v="117700"/>
    <m/>
  </r>
  <r>
    <x v="47"/>
    <s v="No name"/>
    <x v="1"/>
    <s v="Gun"/>
    <n v="17"/>
    <s v="Alert, Independent, Intelligent, Responsive, Social"/>
    <n v="750"/>
    <n v="19"/>
    <n v="3"/>
    <n v="0"/>
    <n v="0"/>
    <n v="0"/>
    <n v="26"/>
    <n v="109"/>
    <s v=""/>
    <x v="0"/>
    <n v="0"/>
    <n v="81750"/>
    <m/>
  </r>
  <r>
    <x v="48"/>
    <s v="Brabancon Griffon"/>
    <x v="0"/>
    <s v="Companion"/>
    <n v="4"/>
    <s v="Alert, Companionable, Inquisitive, Self-important, Sensitive, Watchful"/>
    <n v="900"/>
    <n v="0"/>
    <n v="3"/>
    <n v="0"/>
    <n v="0"/>
    <n v="0"/>
    <n v="94"/>
    <n v="895"/>
    <s v=""/>
    <x v="0"/>
    <n v="0"/>
    <n v="805500"/>
    <m/>
  </r>
  <r>
    <x v="49"/>
    <s v="American Pit Bull Terrier"/>
    <x v="3"/>
    <s v="Terrier"/>
    <n v="28"/>
    <s v="Active, Keen, Protective, Sweet-tempered, Trainable"/>
    <n v="1350"/>
    <n v="66"/>
    <n v="6"/>
    <n v="0"/>
    <n v="0"/>
    <n v="0"/>
    <n v="60"/>
    <n v="576"/>
    <s v=""/>
    <x v="0"/>
    <n v="0"/>
    <n v="777600"/>
    <m/>
  </r>
  <r>
    <x v="50"/>
    <s v="Bull Mastiff"/>
    <x v="4"/>
    <s v="Guardian"/>
    <n v="55"/>
    <s v="Alert, Calm, Courageous, Devoted, Docile, Powerful, Loyal, Protective, Reliable"/>
    <n v="1350"/>
    <n v="69"/>
    <n v="6"/>
    <n v="1"/>
    <n v="0"/>
    <n v="0"/>
    <n v="51"/>
    <n v="300"/>
    <s v=""/>
    <x v="0"/>
    <n v="0"/>
    <n v="405000"/>
    <m/>
  </r>
  <r>
    <x v="51"/>
    <s v="Cairn"/>
    <x v="3"/>
    <s v="Terrier"/>
    <n v="7"/>
    <s v="Active, Assertive, Courageous, Fearless, Hardy, Intelligent"/>
    <n v="850"/>
    <n v="35"/>
    <n v="4"/>
    <n v="0"/>
    <n v="0"/>
    <n v="0"/>
    <n v="69"/>
    <n v="115"/>
    <s v=""/>
    <x v="0"/>
    <n v="0"/>
    <n v="97750"/>
    <m/>
  </r>
  <r>
    <x v="52"/>
    <s v="No name"/>
    <x v="6"/>
    <s v="Sight"/>
    <n v="21"/>
    <s v="Alert, Cautious, Devoted, Quick, Vigilant"/>
    <n v="1000"/>
    <n v="0"/>
    <n v="3"/>
    <n v="0"/>
    <n v="0"/>
    <n v="0"/>
    <n v="175"/>
    <n v="110"/>
    <s v=""/>
    <x v="0"/>
    <n v="0"/>
    <n v="110000"/>
    <m/>
  </r>
  <r>
    <x v="53"/>
    <s v="No name"/>
    <x v="4"/>
    <s v="Guardian"/>
    <n v="47"/>
    <s v="Cheerful, Courageous, Loyal, Quiet, Social"/>
    <n v="1750"/>
    <n v="0"/>
    <n v="6"/>
    <n v="0"/>
    <n v="0"/>
    <n v="0"/>
    <n v="37"/>
    <n v="11"/>
    <s v=""/>
    <x v="0"/>
    <n v="0"/>
    <n v="19250"/>
    <m/>
  </r>
  <r>
    <x v="54"/>
    <s v="No name"/>
    <x v="2"/>
    <s v="Sight"/>
    <n v="18"/>
    <s v="Adaptable, Gentle, Loyal, Primitive, Reserved"/>
    <n v="900"/>
    <n v="0"/>
    <n v="3"/>
    <n v="0"/>
    <n v="0"/>
    <n v="0"/>
    <n v="0"/>
    <n v="103"/>
    <s v=""/>
    <x v="0"/>
    <n v="0"/>
    <n v="92700"/>
    <m/>
  </r>
  <r>
    <x v="55"/>
    <s v="No name"/>
    <x v="6"/>
    <s v="Herding"/>
    <n v="27"/>
    <s v="Alert, Courageous, Energetic, Gentle, Independent, Intelligent, Loving, Loyal, Protective"/>
    <n v="400"/>
    <n v="0"/>
    <n v="6"/>
    <n v="0"/>
    <n v="0"/>
    <n v="0"/>
    <n v="0"/>
    <n v="178"/>
    <s v=""/>
    <x v="0"/>
    <n v="0"/>
    <n v="71200"/>
    <m/>
  </r>
  <r>
    <x v="56"/>
    <s v="No name"/>
    <x v="6"/>
    <s v="Herding"/>
    <n v="21"/>
    <s v="Aggressive, Alert, Energetic, Intelligent, Loyal, Protective, Responsive"/>
    <n v="600"/>
    <n v="10"/>
    <n v="6"/>
    <n v="0"/>
    <n v="0"/>
    <n v="0"/>
    <n v="56"/>
    <n v="209"/>
    <s v=""/>
    <x v="0"/>
    <n v="0"/>
    <n v="125400"/>
    <m/>
  </r>
  <r>
    <x v="57"/>
    <s v="No name"/>
    <x v="4"/>
    <s v="Guardian"/>
    <n v="63"/>
    <s v="Alert, Calm, Dominant, Powerful, Quick,Strong"/>
    <n v="1750"/>
    <n v="0"/>
    <n v="6"/>
    <n v="0"/>
    <n v="0"/>
    <n v="0"/>
    <n v="0"/>
    <n v="315"/>
    <s v=""/>
    <x v="0"/>
    <n v="0"/>
    <n v="551250"/>
    <m/>
  </r>
  <r>
    <x v="58"/>
    <s v="No name"/>
    <x v="0"/>
    <s v="Companion"/>
    <n v="7"/>
    <s v="Affectionate, Cheerful, Courageous, Gentle, Intelligent, Social"/>
    <n v="1350"/>
    <n v="44"/>
    <n v="2"/>
    <n v="0"/>
    <n v="0"/>
    <n v="0"/>
    <n v="19"/>
    <n v="25"/>
    <s v=""/>
    <x v="0"/>
    <n v="0"/>
    <n v="33750"/>
    <m/>
  </r>
  <r>
    <x v="59"/>
    <s v="No name"/>
    <x v="1"/>
    <s v="Gun"/>
    <n v="33"/>
    <s v="Happy, Affectionate, Dominant, Intelligent, Protective, Quiet"/>
    <n v="800"/>
    <n v="27"/>
    <n v="3"/>
    <n v="0"/>
    <n v="0"/>
    <n v="0"/>
    <n v="43"/>
    <n v="89"/>
    <s v=""/>
    <x v="0"/>
    <n v="0"/>
    <n v="71200"/>
    <m/>
  </r>
  <r>
    <x v="60"/>
    <s v="No name"/>
    <x v="0"/>
    <s v="Companion"/>
    <n v="2"/>
    <s v="Alert, Courageous, Devoted, Lively, Intelligent, Quick"/>
    <n v="700"/>
    <n v="67"/>
    <n v="2"/>
    <n v="0"/>
    <n v="0"/>
    <n v="0"/>
    <n v="32"/>
    <n v="72"/>
    <s v=""/>
    <x v="0"/>
    <n v="0"/>
    <n v="50400"/>
    <m/>
  </r>
  <r>
    <x v="61"/>
    <s v="No name"/>
    <x v="0"/>
    <s v="Companion"/>
    <n v="4"/>
    <s v="Affectionate, Alert, Happy, Lively, Playful, Sweet-tempered"/>
    <n v="900"/>
    <n v="61"/>
    <n v="2"/>
    <n v="0"/>
    <n v="0"/>
    <n v="0"/>
    <n v="79"/>
    <n v="81"/>
    <s v=""/>
    <x v="0"/>
    <n v="0"/>
    <n v="72900"/>
    <m/>
  </r>
  <r>
    <x v="62"/>
    <s v="No name"/>
    <x v="4"/>
    <s v="Northern"/>
    <n v="25"/>
    <s v="Friendly, Devoted, Courageous"/>
    <n v="2000"/>
    <n v="0"/>
    <n v="5"/>
    <n v="0"/>
    <n v="0"/>
    <n v="0"/>
    <n v="0"/>
    <n v="64"/>
    <s v=""/>
    <x v="0"/>
    <n v="0"/>
    <n v="128000"/>
    <m/>
  </r>
  <r>
    <x v="63"/>
    <s v="No name"/>
    <x v="4"/>
    <s v="Northern"/>
    <n v="32"/>
    <s v="Alert, Calm, Dignified, Friendly, Responsive"/>
    <n v="900"/>
    <n v="0"/>
    <n v="4"/>
    <n v="0"/>
    <n v="0"/>
    <n v="0"/>
    <n v="179"/>
    <n v="210"/>
    <s v=""/>
    <x v="0"/>
    <n v="0"/>
    <n v="189000"/>
    <m/>
  </r>
  <r>
    <x v="64"/>
    <s v="No name"/>
    <x v="1"/>
    <s v="Gun"/>
    <n v="32"/>
    <s v="Affectionate, Alert, Cheerful, Energetic, Friendly, Gentle, Intelligent, Loving, Loyal, Outgoing, Playful, Responsive, Social"/>
    <n v="1500"/>
    <n v="7"/>
    <n v="3"/>
    <n v="0"/>
    <n v="0"/>
    <n v="0"/>
    <n v="1"/>
    <n v="111"/>
    <s v=""/>
    <x v="0"/>
    <n v="0"/>
    <n v="166500"/>
    <m/>
  </r>
  <r>
    <x v="65"/>
    <s v="Chow"/>
    <x v="5"/>
    <s v="Northern"/>
    <n v="26"/>
    <s v="Aloof, Independent, Loyal, Quiet, Intelligent, Protective, Detached"/>
    <n v="700"/>
    <n v="76"/>
    <n v="3"/>
    <n v="0"/>
    <n v="0"/>
    <n v="0"/>
    <n v="76"/>
    <n v="204"/>
    <s v=""/>
    <x v="0"/>
    <n v="0"/>
    <n v="142800"/>
    <m/>
  </r>
  <r>
    <x v="66"/>
    <s v="No name"/>
    <x v="7"/>
    <s v="Sight"/>
    <n v="11"/>
    <s v="Affectionate, Gentle, Lively"/>
    <n v="900"/>
    <n v="0"/>
    <n v="3"/>
    <n v="0"/>
    <n v="0"/>
    <n v="0"/>
    <n v="184"/>
    <n v="35"/>
    <s v=""/>
    <x v="0"/>
    <n v="0"/>
    <n v="31500"/>
    <m/>
  </r>
  <r>
    <x v="67"/>
    <s v="Clumber"/>
    <x v="1"/>
    <s v="Gun"/>
    <n v="32"/>
    <s v="Gentle, Loyal, Affectionate, Dignified, Aloof"/>
    <n v="1000"/>
    <n v="37"/>
    <n v="3"/>
    <n v="0"/>
    <n v="0"/>
    <n v="0"/>
    <n v="140"/>
    <n v="11"/>
    <s v=""/>
    <x v="0"/>
    <n v="0"/>
    <n v="11000"/>
    <m/>
  </r>
  <r>
    <x v="68"/>
    <s v="No name"/>
    <x v="1"/>
    <s v="Gun"/>
    <n v="8"/>
    <s v="Affectionate, Alert, Cheerful, Friendly, Intelligent, Loving, Loyal, Outgoing, Playful, Responsive, Social"/>
    <n v="1000"/>
    <n v="0"/>
    <n v="3"/>
    <n v="0"/>
    <n v="0"/>
    <n v="0"/>
    <n v="0"/>
    <n v="115"/>
    <s v=""/>
    <x v="0"/>
    <n v="0"/>
    <n v="115000"/>
    <m/>
  </r>
  <r>
    <x v="69"/>
    <s v="No name"/>
    <x v="1"/>
    <s v="Gun"/>
    <n v="10"/>
    <s v="Even Tempered, Joyful, Merry, Outgoing, Intelligent, Sociable, Trusting"/>
    <n v="700"/>
    <n v="20"/>
    <n v="3"/>
    <n v="0"/>
    <n v="0"/>
    <n v="0"/>
    <n v="29"/>
    <n v="203"/>
    <s v=""/>
    <x v="0"/>
    <n v="0"/>
    <n v="142100"/>
    <m/>
  </r>
  <r>
    <x v="70"/>
    <s v="No name"/>
    <x v="6"/>
    <s v="Herding"/>
    <n v="31"/>
    <s v="Friendly, Gentle, Intelligent, Loyal, Protective, Responsive, Social"/>
    <n v="500"/>
    <n v="16"/>
    <n v="5"/>
    <n v="0"/>
    <n v="0"/>
    <n v="0"/>
    <n v="40"/>
    <n v="45"/>
    <s v=""/>
    <x v="0"/>
    <n v="0"/>
    <n v="22500"/>
    <m/>
  </r>
  <r>
    <x v="71"/>
    <s v="No name"/>
    <x v="7"/>
    <s v="Scenthound"/>
    <n v="55"/>
    <s v="Adaptable, Easygoing, Even-tempered, Gentle, Lovable, Trusting, Intelligent"/>
    <n v="350"/>
    <n v="44"/>
    <n v="3"/>
    <n v="0"/>
    <n v="0"/>
    <n v="0"/>
    <n v="130"/>
    <n v="59"/>
    <s v=""/>
    <x v="0"/>
    <n v="0"/>
    <n v="20650"/>
    <m/>
  </r>
  <r>
    <x v="72"/>
    <s v="No name"/>
    <x v="6"/>
    <s v="Herding"/>
    <n v="13"/>
    <s v="Active, Affectionate, Alert, Companionable, Devoted, Gentle, Intelligent"/>
    <n v="1100"/>
    <n v="26"/>
    <n v="4"/>
    <n v="0"/>
    <n v="0"/>
    <n v="0"/>
    <n v="68"/>
    <n v="55"/>
    <s v=""/>
    <x v="0"/>
    <n v="0"/>
    <n v="60500"/>
    <m/>
  </r>
  <r>
    <x v="73"/>
    <s v="No name"/>
    <x v="5"/>
    <s v="Companion"/>
    <n v="6"/>
    <s v="Affectionate, Intelligent, Lively, Playful, Trainable, Vocal"/>
    <n v="2700"/>
    <n v="0"/>
    <n v="3"/>
    <n v="0"/>
    <n v="0"/>
    <n v="0"/>
    <n v="81"/>
    <n v="23"/>
    <s v=""/>
    <x v="0"/>
    <n v="0"/>
    <n v="62100"/>
    <m/>
  </r>
  <r>
    <x v="74"/>
    <s v="No name"/>
    <x v="1"/>
    <s v="Gun"/>
    <n v="34"/>
    <s v="Clever, Independent, Intelligent, Lively, Sensitive, Trainable"/>
    <n v="700"/>
    <n v="41"/>
    <n v="3"/>
    <n v="0"/>
    <n v="0"/>
    <n v="0"/>
    <n v="171"/>
    <n v="45"/>
    <s v=""/>
    <x v="0"/>
    <n v="0"/>
    <n v="31500"/>
    <m/>
  </r>
  <r>
    <x v="75"/>
    <s v="No name"/>
    <x v="7"/>
    <s v="Scenthound"/>
    <n v="7"/>
    <s v="Clever, Courageous, Devoted, Lively, Playful, Stubborn"/>
    <n v="600"/>
    <n v="49"/>
    <n v="3"/>
    <n v="0"/>
    <n v="0"/>
    <n v="0"/>
    <n v="13"/>
    <n v="101"/>
    <s v=""/>
    <x v="0"/>
    <n v="0"/>
    <n v="60600"/>
    <m/>
  </r>
  <r>
    <x v="76"/>
    <s v="No name"/>
    <x v="5"/>
    <s v="Companion"/>
    <n v="25"/>
    <s v="Active, Energetic, Friendly, Intelligent, Outgoing, Playful, Sensitive"/>
    <n v="800"/>
    <n v="39"/>
    <n v="3"/>
    <n v="0"/>
    <n v="0"/>
    <n v="0"/>
    <n v="63"/>
    <n v="115"/>
    <s v=""/>
    <x v="0"/>
    <n v="0"/>
    <n v="92000"/>
    <m/>
  </r>
  <r>
    <x v="77"/>
    <s v="Dandie Dinmont"/>
    <x v="3"/>
    <s v="Terrier"/>
    <n v="10"/>
    <s v="Affectionate, Companionable, Determined, Fun-loving, Independent, Lively, Intelligent"/>
    <n v="1500"/>
    <n v="62"/>
    <n v="3"/>
    <n v="0"/>
    <n v="0"/>
    <n v="0"/>
    <n v="182"/>
    <n v="309"/>
    <s v=""/>
    <x v="0"/>
    <n v="0"/>
    <n v="463500"/>
    <m/>
  </r>
  <r>
    <x v="78"/>
    <s v="No name"/>
    <x v="2"/>
    <s v=""/>
    <n v="18"/>
    <s v="Wild"/>
    <n v="0"/>
    <n v="0"/>
    <n v="0"/>
    <n v="0"/>
    <n v="0"/>
    <n v="0"/>
    <n v="0"/>
    <n v="250"/>
    <s v=""/>
    <x v="0"/>
    <n v="0"/>
    <n v="0"/>
    <m/>
  </r>
  <r>
    <x v="79"/>
    <s v="No name"/>
    <x v="2"/>
    <s v=""/>
    <n v="16"/>
    <s v="Wild"/>
    <n v="0"/>
    <n v="0"/>
    <n v="0"/>
    <n v="0"/>
    <n v="0"/>
    <n v="0"/>
    <n v="0"/>
    <n v="301"/>
    <s v=""/>
    <x v="0"/>
    <n v="0"/>
    <n v="0"/>
    <m/>
  </r>
  <r>
    <x v="80"/>
    <s v="Doberman"/>
    <x v="4"/>
    <s v="Guardian"/>
    <n v="43"/>
    <s v="Alert, Energetic, Fearless, Intelligent, Loyal, Obedient"/>
    <n v="900"/>
    <n v="5"/>
    <n v="6"/>
    <n v="1"/>
    <n v="0"/>
    <n v="0"/>
    <n v="16"/>
    <n v="256"/>
    <s v=""/>
    <x v="0"/>
    <n v="0"/>
    <n v="230400"/>
    <m/>
  </r>
  <r>
    <x v="81"/>
    <s v="No name"/>
    <x v="4"/>
    <s v="Guardian"/>
    <n v="43"/>
    <s v="Affectionate, Cheerful, Friendly, Loyal, Protective, Tolerant, Social"/>
    <n v="39000"/>
    <n v="0"/>
    <n v="5"/>
    <n v="0"/>
    <n v="1"/>
    <n v="0"/>
    <n v="0"/>
    <n v="22"/>
    <s v=""/>
    <x v="0"/>
    <n v="0"/>
    <n v="858000"/>
    <m/>
  </r>
  <r>
    <x v="82"/>
    <s v="No name"/>
    <x v="4"/>
    <s v="Guardian"/>
    <n v="60"/>
    <s v="Companionable, Courageous, Devoted, Even-tempered, Loyal, Vigiliant"/>
    <n v="1150"/>
    <n v="0"/>
    <n v="6"/>
    <n v="0"/>
    <n v="0"/>
    <n v="0"/>
    <n v="67"/>
    <n v="21"/>
    <s v=""/>
    <x v="0"/>
    <n v="0"/>
    <n v="24150"/>
    <m/>
  </r>
  <r>
    <x v="83"/>
    <s v="No name"/>
    <x v="6"/>
    <s v="Herding"/>
    <n v="28"/>
    <s v="Affectionate, Alert, Loyal, Obedient, Reliable, Trainable"/>
    <n v="1100"/>
    <n v="0"/>
    <n v="5"/>
    <n v="0"/>
    <n v="0"/>
    <n v="0"/>
    <n v="0"/>
    <n v="14"/>
    <s v=""/>
    <x v="0"/>
    <n v="0"/>
    <n v="15400"/>
    <m/>
  </r>
  <r>
    <x v="84"/>
    <s v="No name"/>
    <x v="5"/>
    <s v="Companion"/>
    <n v="25"/>
    <s v="Aggressive, Courageous, Friendly, Loving, Social, Sweet"/>
    <n v="1600"/>
    <n v="77"/>
    <n v="3"/>
    <n v="0"/>
    <n v="0"/>
    <n v="0"/>
    <n v="5"/>
    <n v="145"/>
    <s v=""/>
    <x v="0"/>
    <n v="0"/>
    <n v="232000"/>
    <m/>
  </r>
  <r>
    <x v="85"/>
    <s v="No name"/>
    <x v="1"/>
    <s v="Gun"/>
    <n v="14"/>
    <s v="Affectionate, Faithful, Friendly, Intelligent, Playful, Quiet, Trainable"/>
    <n v="1050"/>
    <n v="18"/>
    <n v="4"/>
    <n v="0"/>
    <n v="0"/>
    <n v="0"/>
    <n v="52"/>
    <n v="76"/>
    <s v=""/>
    <x v="0"/>
    <n v="0"/>
    <n v="79800"/>
    <m/>
  </r>
  <r>
    <x v="86"/>
    <s v="No name"/>
    <x v="7"/>
    <s v="Scenthound"/>
    <n v="26"/>
    <s v="Active, Energetic, High-strung, Loyal"/>
    <n v="1100"/>
    <n v="0"/>
    <n v="4"/>
    <n v="0"/>
    <n v="0"/>
    <n v="0"/>
    <n v="178"/>
    <n v="54"/>
    <s v=""/>
    <x v="0"/>
    <n v="0"/>
    <n v="59400"/>
    <m/>
  </r>
  <r>
    <x v="87"/>
    <s v="No name"/>
    <x v="1"/>
    <s v="Gun"/>
    <n v="25"/>
    <s v="Active, Affectionate, Amiable, Even-tempered, Kind, Loyal, Intelligent"/>
    <n v="450"/>
    <n v="43"/>
    <n v="4"/>
    <n v="0"/>
    <n v="0"/>
    <n v="0"/>
    <n v="113"/>
    <n v="153"/>
    <s v=""/>
    <x v="0"/>
    <n v="0"/>
    <n v="68850"/>
    <m/>
  </r>
  <r>
    <x v="88"/>
    <s v="No name"/>
    <x v="1"/>
    <s v="Gun"/>
    <n v="30"/>
    <s v="Strong-willed, Mischevious, Gentle, Energetic, Intelligent"/>
    <n v="500"/>
    <n v="37"/>
    <n v="3"/>
    <n v="0"/>
    <n v="0"/>
    <n v="0"/>
    <n v="95"/>
    <n v="25"/>
    <s v=""/>
    <x v="0"/>
    <n v="0"/>
    <n v="12500"/>
    <m/>
  </r>
  <r>
    <x v="89"/>
    <s v="No name"/>
    <x v="6"/>
    <s v="Herding"/>
    <n v="25"/>
    <s v="Adaptable, Alert, Courageous, Energetic, Friendly, Independent, Intelligent, Playful, Responsibe"/>
    <n v="900"/>
    <n v="0"/>
    <n v="4"/>
    <n v="0"/>
    <n v="0"/>
    <n v="0"/>
    <n v="0"/>
    <n v="96"/>
    <s v=""/>
    <x v="0"/>
    <n v="0"/>
    <n v="86400"/>
    <m/>
  </r>
  <r>
    <x v="90"/>
    <s v="No name"/>
    <x v="1"/>
    <s v="Gun"/>
    <n v="23"/>
    <s v="Affectionate, Alert, Cheerful, Energetic, Intelligent, Playful, Social"/>
    <n v="750"/>
    <n v="13"/>
    <n v="3"/>
    <n v="0"/>
    <n v="0"/>
    <n v="0"/>
    <n v="27"/>
    <n v="77"/>
    <s v=""/>
    <x v="0"/>
    <n v="0"/>
    <n v="57750"/>
    <m/>
  </r>
  <r>
    <x v="91"/>
    <s v="Blenheim Spaniel"/>
    <x v="0"/>
    <s v="Companion"/>
    <n v="5"/>
    <s v="Affectionate, Gentle, Happy, Loving, Playful, Reserved"/>
    <n v="1400"/>
    <n v="0"/>
    <n v="3"/>
    <n v="0"/>
    <n v="0"/>
    <n v="0"/>
    <n v="134"/>
    <n v="63"/>
    <s v=""/>
    <x v="0"/>
    <n v="0"/>
    <n v="88200"/>
    <m/>
  </r>
  <r>
    <x v="92"/>
    <s v="No name"/>
    <x v="6"/>
    <s v="Guardian"/>
    <n v="27"/>
    <s v="Agile, Devoted, Independent, Loyal, Self-confident"/>
    <n v="0"/>
    <n v="0"/>
    <n v="6"/>
    <n v="0"/>
    <n v="0"/>
    <n v="0"/>
    <n v="152"/>
    <n v="95"/>
    <s v=""/>
    <x v="0"/>
    <n v="0"/>
    <n v="0"/>
    <m/>
  </r>
  <r>
    <x v="93"/>
    <s v="No name"/>
    <x v="5"/>
    <s v="Northern"/>
    <n v="8"/>
    <s v="Alert, Energetic, Friendly, Independent, Intelligent, Protective"/>
    <n v="700"/>
    <n v="0"/>
    <n v="4"/>
    <n v="0"/>
    <n v="0"/>
    <n v="0"/>
    <n v="118"/>
    <n v="103"/>
    <s v=""/>
    <x v="0"/>
    <n v="0"/>
    <n v="72100"/>
    <m/>
  </r>
  <r>
    <x v="94"/>
    <s v="No name"/>
    <x v="3"/>
    <s v="Terrier"/>
    <n v="15"/>
    <s v="Agile, Alert, Lovable, Spirited, Swift"/>
    <n v="350"/>
    <n v="0"/>
    <n v="4"/>
    <n v="0"/>
    <n v="0"/>
    <n v="0"/>
    <n v="0"/>
    <n v="115"/>
    <s v=""/>
    <x v="0"/>
    <n v="0"/>
    <n v="40250"/>
    <m/>
  </r>
  <r>
    <x v="95"/>
    <s v="No name"/>
    <x v="1"/>
    <s v="Gun"/>
    <n v="19"/>
    <s v="Adaptable, Cautious, Docile, Familial, Sensitive, Sociable"/>
    <n v="900"/>
    <n v="34"/>
    <n v="3"/>
    <n v="0"/>
    <n v="0"/>
    <n v="0"/>
    <n v="145"/>
    <n v="79"/>
    <s v=""/>
    <x v="0"/>
    <n v="0"/>
    <n v="71100"/>
    <m/>
  </r>
  <r>
    <x v="96"/>
    <s v="No name"/>
    <x v="4"/>
    <s v="Guardian"/>
    <n v="46"/>
    <s v="Brave, Courageous, Determined, Docile, Loyal, Obedient"/>
    <n v="1150"/>
    <n v="0"/>
    <n v="5"/>
    <n v="0"/>
    <n v="1"/>
    <n v="0"/>
    <n v="0"/>
    <n v="5"/>
    <s v=""/>
    <x v="0"/>
    <n v="0"/>
    <n v="5750"/>
    <m/>
  </r>
  <r>
    <x v="97"/>
    <s v="No name"/>
    <x v="6"/>
    <s v="Northern"/>
    <n v="18"/>
    <s v="Calm, Courageous, Faithful, Friendly, Keen"/>
    <n v="700"/>
    <n v="0"/>
    <n v="5"/>
    <n v="0"/>
    <n v="0"/>
    <n v="0"/>
    <n v="173"/>
    <n v="20"/>
    <s v=""/>
    <x v="0"/>
    <n v="0"/>
    <n v="14000"/>
    <m/>
  </r>
  <r>
    <x v="98"/>
    <s v="No name"/>
    <x v="5"/>
    <s v="Northern"/>
    <n v="15"/>
    <s v="Happy, Independent, Intelligent, Loyal, Playful, Vocal"/>
    <n v="600"/>
    <n v="43"/>
    <n v="3"/>
    <n v="0"/>
    <n v="0"/>
    <n v="0"/>
    <n v="177"/>
    <n v="15"/>
    <s v=""/>
    <x v="0"/>
    <n v="0"/>
    <n v="9000"/>
    <m/>
  </r>
  <r>
    <x v="99"/>
    <s v="No name"/>
    <x v="1"/>
    <s v="Gun"/>
    <n v="30"/>
    <s v="Friendly, Confident, Devoted, Optimistic, Outgoing, Intelligent"/>
    <n v="1100"/>
    <n v="18"/>
    <n v="5"/>
    <n v="0"/>
    <n v="0"/>
    <n v="0"/>
    <n v="96"/>
    <n v="5"/>
    <s v=""/>
    <x v="0"/>
    <n v="0"/>
    <n v="5500"/>
    <m/>
  </r>
  <r>
    <x v="100"/>
    <s v="No name"/>
    <x v="3"/>
    <s v="Terrier"/>
    <n v="8"/>
    <s v="Active, Affectionate, Alert, Fearless, Intelligent, Playful"/>
    <n v="850"/>
    <n v="40"/>
    <n v="3"/>
    <n v="0"/>
    <n v="0"/>
    <n v="0"/>
    <n v="122"/>
    <n v="49"/>
    <s v=""/>
    <x v="0"/>
    <n v="0"/>
    <n v="41650"/>
    <m/>
  </r>
  <r>
    <x v="101"/>
    <s v="No name"/>
    <x v="7"/>
    <s v="Scenthound"/>
    <n v="32"/>
    <s v="Independent, Intelligent, Kind, Loving, Loyal, Sweet-tempered"/>
    <n v="500"/>
    <n v="46"/>
    <n v="2"/>
    <n v="0"/>
    <n v="0"/>
    <n v="0"/>
    <n v="187"/>
    <n v="4"/>
    <s v=""/>
    <x v="0"/>
    <n v="0"/>
    <n v="2000"/>
    <m/>
  </r>
  <r>
    <x v="102"/>
    <s v="No name"/>
    <x v="5"/>
    <s v="Companion"/>
    <n v="12"/>
    <s v="Affectionate, Playful, Alert, Athletic, Bright, Easygoing, Keen, Lively, Patient"/>
    <n v="3000"/>
    <n v="58"/>
    <n v="3"/>
    <n v="0"/>
    <n v="0"/>
    <n v="0"/>
    <n v="4"/>
    <n v="39"/>
    <s v=""/>
    <x v="0"/>
    <n v="0"/>
    <n v="117000"/>
    <m/>
  </r>
  <r>
    <x v="103"/>
    <s v="No name"/>
    <x v="7"/>
    <s v="Sight"/>
    <n v="25"/>
    <s v="Affectionate, Calm, Quiet, Gentle"/>
    <n v="700"/>
    <n v="0"/>
    <n v="3"/>
    <n v="0"/>
    <n v="0"/>
    <n v="0"/>
    <n v="0"/>
    <n v="77"/>
    <s v=""/>
    <x v="0"/>
    <n v="0"/>
    <n v="53900"/>
    <m/>
  </r>
  <r>
    <x v="104"/>
    <s v="No name"/>
    <x v="4"/>
    <s v="Terrier"/>
    <n v="14"/>
    <s v="Even-tempered, Familial, Courageous, Lively, Loving, Spirited"/>
    <n v="1500"/>
    <n v="0"/>
    <n v="6"/>
    <n v="1"/>
    <n v="0"/>
    <n v="0"/>
    <n v="136"/>
    <n v="32"/>
    <s v=""/>
    <x v="0"/>
    <n v="0"/>
    <n v="48000"/>
    <m/>
  </r>
  <r>
    <x v="105"/>
    <s v="German Shepherd"/>
    <x v="6"/>
    <s v="Herding"/>
    <n v="35"/>
    <s v="Alert, Confident, Courageous, Curious, Intelligent, Loyal, Obedient, Watchful"/>
    <n v="1400"/>
    <n v="3"/>
    <n v="6"/>
    <n v="1"/>
    <n v="0"/>
    <n v="8"/>
    <n v="2"/>
    <n v="125"/>
    <s v=""/>
    <x v="0"/>
    <n v="0"/>
    <n v="175000"/>
    <m/>
  </r>
  <r>
    <x v="106"/>
    <s v="German Short Haired Pointer"/>
    <x v="4"/>
    <s v="Gun"/>
    <n v="29"/>
    <s v="Affectionate, Boisterous, Bold, Cooperative, Intelligent, Trainable"/>
    <n v="700"/>
    <n v="17"/>
    <n v="3"/>
    <n v="0"/>
    <n v="0"/>
    <n v="0"/>
    <n v="10"/>
    <n v="110"/>
    <s v=""/>
    <x v="0"/>
    <n v="0"/>
    <n v="77000"/>
    <m/>
  </r>
  <r>
    <x v="107"/>
    <s v="No name"/>
    <x v="5"/>
    <s v="Northern"/>
    <n v="8"/>
    <s v="Alert, Energetic, Friendly, Independent, Intelligent, Protective"/>
    <n v="700"/>
    <n v="0"/>
    <n v="4"/>
    <n v="0"/>
    <n v="0"/>
    <n v="0"/>
    <n v="118"/>
    <n v="55"/>
    <s v=""/>
    <x v="0"/>
    <n v="0"/>
    <n v="38500"/>
    <m/>
  </r>
  <r>
    <x v="108"/>
    <s v="No name"/>
    <x v="1"/>
    <s v="Gun"/>
    <n v="30"/>
    <s v="Active, Affectionate, Friendly, Intelligent, Loyal, Willful, Responsive"/>
    <n v="800"/>
    <n v="44"/>
    <n v="6"/>
    <n v="0"/>
    <n v="0"/>
    <n v="0"/>
    <n v="62"/>
    <n v="59"/>
    <s v=""/>
    <x v="0"/>
    <n v="0"/>
    <n v="47200"/>
    <m/>
  </r>
  <r>
    <x v="109"/>
    <s v="No name"/>
    <x v="4"/>
    <s v="Companion"/>
    <n v="38"/>
    <s v="Dominant, Intelligent, Kind, Loyal, Powerful, Strong-willed"/>
    <n v="1250"/>
    <n v="28"/>
    <n v="6"/>
    <n v="0"/>
    <n v="0"/>
    <n v="0"/>
    <n v="80"/>
    <n v="83"/>
    <s v=""/>
    <x v="0"/>
    <n v="0"/>
    <n v="103750"/>
    <m/>
  </r>
  <r>
    <x v="110"/>
    <s v="No name"/>
    <x v="3"/>
    <s v="Terrier"/>
    <n v="16"/>
    <s v="Active, Agile, Courageous, Gentle, Loyal, Spirited"/>
    <n v="900"/>
    <n v="0"/>
    <n v="3"/>
    <n v="0"/>
    <n v="0"/>
    <n v="0"/>
    <n v="158"/>
    <n v="112"/>
    <s v=""/>
    <x v="0"/>
    <n v="0"/>
    <n v="100800"/>
    <m/>
  </r>
  <r>
    <x v="111"/>
    <s v="No name"/>
    <x v="1"/>
    <s v="Gun"/>
    <n v="32"/>
    <s v="Confident, Friendly, Intelligent, Kind, Reliable, Trustworthy"/>
    <n v="1500"/>
    <n v="4"/>
    <n v="3"/>
    <n v="0"/>
    <n v="0"/>
    <n v="6"/>
    <n v="3"/>
    <n v="150"/>
    <s v=""/>
    <x v="0"/>
    <n v="0"/>
    <n v="225000"/>
    <m/>
  </r>
  <r>
    <x v="112"/>
    <s v="No name"/>
    <x v="1"/>
    <s v="Gun"/>
    <n v="31"/>
    <s v="Alert, Confident, Eager, Fearless, Loyal, Intelligent"/>
    <n v="900"/>
    <n v="34"/>
    <n v="4"/>
    <n v="0"/>
    <n v="0"/>
    <n v="0"/>
    <n v="104"/>
    <n v="153"/>
    <s v=""/>
    <x v="0"/>
    <n v="0"/>
    <n v="137700"/>
    <m/>
  </r>
  <r>
    <x v="113"/>
    <s v="No name"/>
    <x v="4"/>
    <s v="Guardian"/>
    <n v="77"/>
    <s v="Friendly, Confident, Devoted, Intelligent, Gentle, Loving, Reserved"/>
    <n v="1000"/>
    <n v="48"/>
    <n v="5"/>
    <n v="0"/>
    <n v="0"/>
    <n v="0"/>
    <n v="14"/>
    <n v="149"/>
    <s v=""/>
    <x v="0"/>
    <n v="0"/>
    <n v="149000"/>
    <m/>
  </r>
  <r>
    <x v="114"/>
    <s v="No name"/>
    <x v="4"/>
    <s v="Guardian"/>
    <n v="45"/>
    <s v="Affectionate, Confident, Fearless, Gentle, Patient, Strong-willed"/>
    <n v="800"/>
    <n v="64"/>
    <n v="6"/>
    <n v="0"/>
    <n v="0"/>
    <n v="0"/>
    <n v="66"/>
    <n v="121"/>
    <s v=""/>
    <x v="0"/>
    <n v="0"/>
    <n v="96800"/>
    <m/>
  </r>
  <r>
    <x v="115"/>
    <s v="No name"/>
    <x v="4"/>
    <s v="Guardian"/>
    <n v="60"/>
    <s v="Alert, Devoted, Fearless, Good-natured, Protective, Self-confident"/>
    <n v="2250"/>
    <n v="0"/>
    <n v="5"/>
    <n v="0"/>
    <n v="0"/>
    <n v="0"/>
    <n v="75"/>
    <n v="101"/>
    <s v=""/>
    <x v="0"/>
    <n v="0"/>
    <n v="227250"/>
    <m/>
  </r>
  <r>
    <x v="116"/>
    <s v="No name"/>
    <x v="7"/>
    <s v="Sight"/>
    <n v="33"/>
    <s v="Intelligent, Gentle, Affectionate, Athletic, Even-tempered, Quiet"/>
    <n v="650"/>
    <n v="46"/>
    <n v="3"/>
    <n v="0"/>
    <n v="0"/>
    <n v="0"/>
    <n v="156"/>
    <n v="93"/>
    <s v=""/>
    <x v="0"/>
    <n v="0"/>
    <n v="60450"/>
    <m/>
  </r>
  <r>
    <x v="117"/>
    <s v="No name"/>
    <x v="7"/>
    <s v="Scenthound"/>
    <n v="22"/>
    <s v="Active, Cheerful, Friendly, Outgoing, Sweet-tempered, Tolerant"/>
    <n v="350"/>
    <n v="0"/>
    <n v="2"/>
    <n v="0"/>
    <n v="0"/>
    <n v="0"/>
    <n v="183"/>
    <n v="204"/>
    <s v=""/>
    <x v="0"/>
    <n v="0"/>
    <n v="71400"/>
    <m/>
  </r>
  <r>
    <x v="118"/>
    <s v="No name"/>
    <x v="0"/>
    <s v="Companion"/>
    <n v="5"/>
    <s v="Affectionate, Companionable, Gentle, Intelligent, Playful, Responsive"/>
    <n v="1050"/>
    <n v="0"/>
    <n v="3"/>
    <n v="0"/>
    <n v="0"/>
    <n v="0"/>
    <n v="23"/>
    <n v="505"/>
    <s v=""/>
    <x v="0"/>
    <n v="0"/>
    <n v="530250"/>
    <m/>
  </r>
  <r>
    <x v="119"/>
    <s v="No name"/>
    <x v="7"/>
    <s v="Scenthound"/>
    <n v="32"/>
    <s v="Independent, Intelligent, Kind, Loving, Loyal, Sweet-tempered"/>
    <n v="500"/>
    <n v="46"/>
    <n v="2"/>
    <n v="0"/>
    <n v="0"/>
    <n v="0"/>
    <n v="187"/>
    <n v="396"/>
    <s v=""/>
    <x v="0"/>
    <n v="0"/>
    <n v="198000"/>
    <m/>
  </r>
  <r>
    <x v="120"/>
    <s v="No name"/>
    <x v="4"/>
    <s v="Guardian"/>
    <n v="38"/>
    <s v="Watchful, Even-tempered, Reserved, Active, Devoted"/>
    <n v="1100"/>
    <n v="0"/>
    <n v="6"/>
    <n v="0"/>
    <n v="0"/>
    <n v="0"/>
    <n v="0"/>
    <n v="111"/>
    <s v=""/>
    <x v="0"/>
    <n v="0"/>
    <n v="122100"/>
    <m/>
  </r>
  <r>
    <x v="121"/>
    <s v="No name"/>
    <x v="4"/>
    <s v="Northern"/>
    <n v="24"/>
    <s v="Alert, Friendly, Gentle, Intelligent, Outgoing"/>
    <n v="950"/>
    <n v="45"/>
    <n v="1"/>
    <n v="0"/>
    <n v="0"/>
    <n v="0"/>
    <n v="12"/>
    <n v="14"/>
    <s v=""/>
    <x v="0"/>
    <n v="0"/>
    <n v="13300"/>
    <m/>
  </r>
  <r>
    <x v="122"/>
    <s v="No name"/>
    <x v="7"/>
    <s v="Sight"/>
    <n v="22"/>
    <s v="Active, Clownish, Engaging, Independent, Intelligent, Stubborn"/>
    <n v="1000"/>
    <n v="53"/>
    <n v="3"/>
    <n v="0"/>
    <n v="0"/>
    <n v="0"/>
    <n v="165"/>
    <n v="20"/>
    <s v=""/>
    <x v="0"/>
    <n v="0"/>
    <n v="20000"/>
    <m/>
  </r>
  <r>
    <x v="123"/>
    <s v="No name"/>
    <x v="6"/>
    <s v="Herding"/>
    <n v="40"/>
    <s v="Independent, Reliable, Devoted, Protective"/>
    <n v="1500"/>
    <n v="0"/>
    <n v="6"/>
    <n v="0"/>
    <n v="0"/>
    <n v="0"/>
    <n v="0"/>
    <n v="25"/>
    <s v=""/>
    <x v="0"/>
    <n v="0"/>
    <n v="37500"/>
    <m/>
  </r>
  <r>
    <x v="124"/>
    <s v="No name"/>
    <x v="1"/>
    <s v="Gun"/>
    <n v="32"/>
    <s v="Affectionate, Companionable, Energetic, Independent, Lively, Playful, Intelligent"/>
    <n v="900"/>
    <n v="35"/>
    <n v="3"/>
    <n v="0"/>
    <n v="0"/>
    <n v="0"/>
    <n v="72"/>
    <n v="67"/>
    <s v=""/>
    <x v="0"/>
    <n v="0"/>
    <n v="60300"/>
    <m/>
  </r>
  <r>
    <x v="125"/>
    <s v="No name"/>
    <x v="3"/>
    <s v="Terrier"/>
    <n v="12"/>
    <s v="Dominant, Intelligent, Lively, Protective, Respectful, Trainable"/>
    <n v="700"/>
    <n v="53"/>
    <n v="5"/>
    <n v="0"/>
    <n v="0"/>
    <n v="0"/>
    <n v="114"/>
    <n v="77"/>
    <s v=""/>
    <x v="0"/>
    <n v="0"/>
    <n v="53900"/>
    <m/>
  </r>
  <r>
    <x v="126"/>
    <s v="No name"/>
    <x v="1"/>
    <s v="Gun"/>
    <n v="25"/>
    <s v="Active, Alert, Clownish, Inquisitive, Intelligent, Quick"/>
    <n v="900"/>
    <n v="24"/>
    <n v="4"/>
    <n v="0"/>
    <n v="0"/>
    <n v="0"/>
    <n v="164"/>
    <n v="74172"/>
    <s v=""/>
    <x v="0"/>
    <n v="0"/>
    <n v="66754800"/>
    <m/>
  </r>
  <r>
    <x v="127"/>
    <s v="No name"/>
    <x v="7"/>
    <s v="Scenthound"/>
    <n v="55"/>
    <s v="Dignified, Generous, Loyal, Patient, Sweet-tempered, Thoughtful, Intelligent"/>
    <n v="1900"/>
    <n v="41"/>
    <n v="3"/>
    <n v="0"/>
    <n v="0"/>
    <n v="0"/>
    <n v="73"/>
    <n v="254"/>
    <s v=""/>
    <x v="0"/>
    <n v="0"/>
    <n v="482600"/>
    <m/>
  </r>
  <r>
    <x v="128"/>
    <s v="No name"/>
    <x v="0"/>
    <s v="Companion"/>
    <n v="4"/>
    <s v="Affectionate, Agile, Athletic, Companionable, Intelligent, Mischevious"/>
    <n v="900"/>
    <n v="60"/>
    <n v="3"/>
    <n v="0"/>
    <n v="0"/>
    <n v="0"/>
    <n v="74"/>
    <n v="232"/>
    <s v=""/>
    <x v="0"/>
    <n v="0"/>
    <n v="208800"/>
    <m/>
  </r>
  <r>
    <x v="129"/>
    <s v="No name"/>
    <x v="1"/>
    <s v="Gun"/>
    <n v="33"/>
    <s v="Friendly, Loyal, Affectionate, Docile, Gentle, Patient"/>
    <n v="1750"/>
    <n v="0"/>
    <n v="3"/>
    <n v="0"/>
    <n v="0"/>
    <n v="0"/>
    <n v="111"/>
    <n v="597"/>
    <s v=""/>
    <x v="0"/>
    <n v="0"/>
    <n v="1044750"/>
    <m/>
  </r>
  <r>
    <x v="130"/>
    <s v="No name"/>
    <x v="3"/>
    <s v="Terrier"/>
    <n v="7"/>
    <s v="Alert, Cheerful, Courageous, Energetic, Independent"/>
    <n v="850"/>
    <n v="0"/>
    <n v="4"/>
    <n v="0"/>
    <n v="0"/>
    <n v="0"/>
    <n v="78"/>
    <n v="321"/>
    <s v=""/>
    <x v="0"/>
    <n v="0"/>
    <n v="272850"/>
    <m/>
  </r>
  <r>
    <x v="131"/>
    <s v="No name"/>
    <x v="3"/>
    <s v="Terrier"/>
    <n v="7"/>
    <s v="Energetic, Bold, Eager, Happy, Intelligent, Obedient"/>
    <n v="500"/>
    <n v="0"/>
    <n v="3"/>
    <n v="0"/>
    <n v="0"/>
    <n v="0"/>
    <n v="119"/>
    <n v="10"/>
    <s v=""/>
    <x v="0"/>
    <n v="0"/>
    <n v="5000"/>
    <m/>
  </r>
  <r>
    <x v="132"/>
    <s v="Japanese Spaniel"/>
    <x v="0"/>
    <s v="Companion"/>
    <n v="5"/>
    <s v="Alert, Cat-like, Independent, Intelligent, Loving, Loyal, Playful"/>
    <n v="400"/>
    <n v="62"/>
    <n v="3"/>
    <n v="0"/>
    <n v="0"/>
    <n v="0"/>
    <n v="108"/>
    <n v="28"/>
    <s v=""/>
    <x v="0"/>
    <n v="0"/>
    <n v="11200"/>
    <m/>
  </r>
  <r>
    <x v="133"/>
    <s v="No name"/>
    <x v="1"/>
    <s v="Northern"/>
    <n v="20"/>
    <s v="Active, Bold, Brave, Faithful, Intelligent, Loyal"/>
    <n v="350"/>
    <n v="0"/>
    <n v="4"/>
    <n v="0"/>
    <n v="0"/>
    <n v="0"/>
    <n v="0"/>
    <n v="48"/>
    <s v=""/>
    <x v="0"/>
    <n v="0"/>
    <n v="16800"/>
    <m/>
  </r>
  <r>
    <x v="134"/>
    <s v="No name"/>
    <x v="5"/>
    <s v="Northern"/>
    <n v="18"/>
    <s v="Intelligent, Agile, Alert, Brave"/>
    <n v="3000"/>
    <n v="0"/>
    <n v="5"/>
    <n v="0"/>
    <n v="0"/>
    <n v="0"/>
    <n v="0"/>
    <n v="54"/>
    <s v=""/>
    <x v="0"/>
    <n v="0"/>
    <n v="162000"/>
    <m/>
  </r>
  <r>
    <x v="135"/>
    <s v="No name"/>
    <x v="1"/>
    <s v="Northern"/>
    <n v="22"/>
    <s v="Brave, Cautious, Loyal, Independent, Tenacious, Territorial"/>
    <n v="1100"/>
    <n v="0"/>
    <n v="4"/>
    <n v="0"/>
    <n v="0"/>
    <n v="0"/>
    <n v="0"/>
    <n v="71"/>
    <s v=""/>
    <x v="0"/>
    <n v="0"/>
    <n v="78100"/>
    <m/>
  </r>
  <r>
    <x v="136"/>
    <s v="No name"/>
    <x v="5"/>
    <s v="Northern"/>
    <n v="18"/>
    <s v="Agile, Bright, Obedient, Playful, Quick, Sturdy, Intelligent"/>
    <n v="900"/>
    <n v="16"/>
    <n v="4"/>
    <n v="0"/>
    <n v="0"/>
    <n v="0"/>
    <n v="87"/>
    <n v="95"/>
    <s v=""/>
    <x v="0"/>
    <n v="0"/>
    <n v="85500"/>
    <m/>
  </r>
  <r>
    <x v="137"/>
    <s v="No name"/>
    <x v="3"/>
    <s v="Terrier"/>
    <n v="17"/>
    <s v="Affectionate, Alert, Gentle, Loyal, Spirited, Strong-willed, Intelligent"/>
    <n v="550"/>
    <n v="35"/>
    <n v="5"/>
    <n v="0"/>
    <n v="0"/>
    <n v="0"/>
    <n v="129"/>
    <n v="107"/>
    <s v=""/>
    <x v="0"/>
    <n v="0"/>
    <n v="58850"/>
    <m/>
  </r>
  <r>
    <x v="138"/>
    <s v="No name"/>
    <x v="1"/>
    <s v="Northern"/>
    <n v="20"/>
    <s v="Alert, Dignified, Docile, Faithful, Noble"/>
    <n v="400"/>
    <n v="0"/>
    <n v="4"/>
    <n v="0"/>
    <n v="0"/>
    <n v="0"/>
    <n v="0"/>
    <n v="220"/>
    <s v=""/>
    <x v="0"/>
    <n v="0"/>
    <n v="88000"/>
    <m/>
  </r>
  <r>
    <x v="139"/>
    <s v="No name"/>
    <x v="5"/>
    <s v="Northern"/>
    <n v="7"/>
    <s v="Active, Agile, Curious, Intelligent, Loyal, Quick, Territorial"/>
    <n v="1250"/>
    <n v="0"/>
    <n v="5"/>
    <n v="0"/>
    <n v="0"/>
    <n v="0"/>
    <n v="0"/>
    <n v="225"/>
    <s v=""/>
    <x v="0"/>
    <n v="0"/>
    <n v="281250"/>
    <m/>
  </r>
  <r>
    <x v="140"/>
    <s v="No name"/>
    <x v="4"/>
    <s v="Guardian"/>
    <n v="59"/>
    <s v="Affectionate, Calm, Fearless, Gentle, Independent, Steady"/>
    <n v="1000"/>
    <n v="0"/>
    <n v="6"/>
    <n v="0"/>
    <n v="0"/>
    <n v="0"/>
    <n v="163"/>
    <n v="309"/>
    <s v=""/>
    <x v="0"/>
    <n v="0"/>
    <n v="309000"/>
    <m/>
  </r>
  <r>
    <x v="141"/>
    <s v="No name"/>
    <x v="4"/>
    <s v="Guardian"/>
    <n v="49"/>
    <s v="Clownish, Independent, Intelligent, Loyal, Patient, Protective"/>
    <n v="1350"/>
    <n v="42"/>
    <n v="6"/>
    <n v="0"/>
    <n v="0"/>
    <n v="0"/>
    <n v="157"/>
    <n v="457"/>
    <s v=""/>
    <x v="0"/>
    <n v="0"/>
    <n v="616950"/>
    <m/>
  </r>
  <r>
    <x v="142"/>
    <s v="No name"/>
    <x v="5"/>
    <s v="Companion"/>
    <n v="5"/>
    <s v="Active, Calm, Forgiving, Obedient, Playful, Quiet"/>
    <n v="700"/>
    <n v="0"/>
    <n v="3"/>
    <n v="0"/>
    <n v="0"/>
    <n v="0"/>
    <n v="0"/>
    <n v="689"/>
    <s v=""/>
    <x v="0"/>
    <n v="0"/>
    <n v="482300"/>
    <m/>
  </r>
  <r>
    <x v="143"/>
    <s v="No name"/>
    <x v="1"/>
    <s v="Gun"/>
    <n v="32"/>
    <s v="Affectionate, Alert, Cheerful, Energetic, Friendly, Gentle, Intelligent, Loving, Loyal, Outgoing, Playful, Responsive, Social"/>
    <n v="1500"/>
    <n v="7"/>
    <n v="3"/>
    <n v="0"/>
    <n v="0"/>
    <n v="0"/>
    <n v="1"/>
    <n v="351"/>
    <s v=""/>
    <x v="0"/>
    <n v="0"/>
    <n v="526500"/>
    <m/>
  </r>
  <r>
    <x v="144"/>
    <s v="No name"/>
    <x v="3"/>
    <s v="Terrier"/>
    <n v="8"/>
    <s v="Independent, Bold, Confident, Friendly, Intelligent, Trainable"/>
    <n v="1500"/>
    <n v="62"/>
    <n v="3"/>
    <n v="0"/>
    <n v="0"/>
    <n v="0"/>
    <n v="138"/>
    <n v="32"/>
    <s v=""/>
    <x v="0"/>
    <n v="0"/>
    <n v="48000"/>
    <m/>
  </r>
  <r>
    <x v="145"/>
    <s v="No name"/>
    <x v="6"/>
    <s v="Herding"/>
    <n v="5"/>
    <s v="Alert, Clever, Friendly, Intelligent"/>
    <n v="700"/>
    <n v="0"/>
    <n v="3"/>
    <n v="0"/>
    <n v="0"/>
    <n v="0"/>
    <n v="0"/>
    <n v="75"/>
    <s v=""/>
    <x v="0"/>
    <n v="0"/>
    <n v="52500"/>
    <m/>
  </r>
  <r>
    <x v="146"/>
    <s v="No name"/>
    <x v="4"/>
    <s v="Guardian"/>
    <n v="64"/>
    <s v="Adaptable, Companionable, Fearless, Loving, Loyal, Obedient"/>
    <n v="1750"/>
    <n v="0"/>
    <n v="5"/>
    <n v="0"/>
    <n v="0"/>
    <n v="0"/>
    <n v="100"/>
    <n v="33"/>
    <s v=""/>
    <x v="0"/>
    <n v="0"/>
    <n v="57750"/>
    <m/>
  </r>
  <r>
    <x v="147"/>
    <s v="No name"/>
    <x v="5"/>
    <s v="Companion"/>
    <n v="6"/>
    <s v="Alert, Assertive, Devoted, Friendly, Intelligent, Lively, Obedient, Playful, Spirited, Steady"/>
    <n v="600"/>
    <n v="68"/>
    <n v="3"/>
    <n v="0"/>
    <n v="0"/>
    <n v="0"/>
    <n v="77"/>
    <n v="5"/>
    <s v=""/>
    <x v="0"/>
    <n v="0"/>
    <n v="3000"/>
    <m/>
  </r>
  <r>
    <x v="148"/>
    <s v="No name"/>
    <x v="5"/>
    <s v="Companion"/>
    <n v="6"/>
    <s v="Active, Familial, Friendly, Happy, Playful"/>
    <n v="400"/>
    <n v="0"/>
    <n v="3"/>
    <n v="0"/>
    <n v="0"/>
    <n v="0"/>
    <n v="169"/>
    <n v="125"/>
    <s v=""/>
    <x v="0"/>
    <n v="0"/>
    <n v="50000"/>
    <m/>
  </r>
  <r>
    <x v="149"/>
    <s v="Maltese Dog"/>
    <x v="0"/>
    <s v="Companion"/>
    <n v="4"/>
    <s v="Active, Docile, Easygoing, Gentle, Intelligent, Playful, Responsive, Sweet-tempered"/>
    <n v="700"/>
    <n v="59"/>
    <n v="3"/>
    <n v="0"/>
    <n v="0"/>
    <n v="0"/>
    <n v="33"/>
    <n v="79"/>
    <s v=""/>
    <x v="0"/>
    <n v="0"/>
    <n v="55300"/>
    <m/>
  </r>
  <r>
    <x v="150"/>
    <s v="No name"/>
    <x v="3"/>
    <s v="Terrier"/>
    <n v="6"/>
    <s v="Active, Alert, Devoted, Discerning, Quiet, Loyal, Intelligent"/>
    <n v="800"/>
    <n v="32"/>
    <n v="3"/>
    <n v="0"/>
    <n v="0"/>
    <n v="0"/>
    <n v="135"/>
    <n v="16"/>
    <s v=""/>
    <x v="0"/>
    <n v="0"/>
    <n v="12800"/>
    <m/>
  </r>
  <r>
    <x v="151"/>
    <s v="No name"/>
    <x v="4"/>
    <s v="Guardian"/>
    <n v="38"/>
    <s v="Alert, Determined, Dignified, Friendly, Intelligent, Loyal"/>
    <n v="700"/>
    <n v="0"/>
    <n v="4"/>
    <n v="0"/>
    <n v="0"/>
    <n v="0"/>
    <n v="0"/>
    <n v="33"/>
    <s v=""/>
    <x v="0"/>
    <n v="0"/>
    <n v="23100"/>
    <m/>
  </r>
  <r>
    <x v="152"/>
    <s v="No name"/>
    <x v="4"/>
    <s v="Guardian"/>
    <n v="90"/>
    <s v="Affectionate, Alert, Cheerful, Courageous, Intelligent, Loyal, Protective"/>
    <n v="1350"/>
    <n v="72"/>
    <n v="6"/>
    <n v="0"/>
    <n v="0"/>
    <n v="0"/>
    <n v="28"/>
    <n v="71"/>
    <s v=""/>
    <x v="0"/>
    <n v="0"/>
    <n v="95850"/>
    <m/>
  </r>
  <r>
    <x v="153"/>
    <s v="No name"/>
    <x v="6"/>
    <s v="Herding"/>
    <n v="23"/>
    <s v="Friendly, Hard-working, Obedient, Protective, Sociable, Well-mannered"/>
    <n v="400"/>
    <n v="0"/>
    <n v="3"/>
    <n v="0"/>
    <n v="0"/>
    <n v="0"/>
    <n v="0"/>
    <n v="96"/>
    <s v=""/>
    <x v="0"/>
    <n v="0"/>
    <n v="38400"/>
    <m/>
  </r>
  <r>
    <x v="154"/>
    <s v="No name"/>
    <x v="0"/>
    <s v="Companion"/>
    <n v="5"/>
    <s v="Clever, Energetic, Friendly, Outgoing, Playful, Responsive, Intelligent"/>
    <n v="500"/>
    <n v="37"/>
    <n v="3"/>
    <n v="0"/>
    <n v="0"/>
    <n v="0"/>
    <n v="71"/>
    <n v="80"/>
    <s v=""/>
    <x v="0"/>
    <n v="0"/>
    <n v="40000"/>
    <m/>
  </r>
  <r>
    <x v="155"/>
    <s v="No name"/>
    <x v="4"/>
    <s v="Scenthound"/>
    <n v="20"/>
    <s v="Intelligent, Protective"/>
    <n v="400"/>
    <n v="0"/>
    <n v="6"/>
    <n v="0"/>
    <n v="0"/>
    <n v="0"/>
    <n v="0"/>
    <n v="134"/>
    <s v=""/>
    <x v="0"/>
    <n v="0"/>
    <n v="53600"/>
    <m/>
  </r>
  <r>
    <x v="156"/>
    <s v="No name"/>
    <x v="4"/>
    <s v="Guardian"/>
    <n v="44"/>
    <s v="Affectionate, Faithful, Intelligent, Loyal"/>
    <n v="900"/>
    <n v="22"/>
    <n v="5"/>
    <n v="0"/>
    <n v="0"/>
    <n v="0"/>
    <n v="25"/>
    <n v="75"/>
    <s v=""/>
    <x v="0"/>
    <n v="0"/>
    <n v="67500"/>
    <m/>
  </r>
  <r>
    <x v="157"/>
    <s v="No name"/>
    <x v="1"/>
    <s v="Gun"/>
    <n v="20"/>
    <s v="Intelligent, Trainable, Attentive, Mischevious"/>
    <n v="1500"/>
    <n v="0"/>
    <n v="3"/>
    <n v="0"/>
    <n v="0"/>
    <n v="0"/>
    <n v="0"/>
    <n v="325"/>
    <s v=""/>
    <x v="0"/>
    <n v="0"/>
    <n v="487500"/>
    <m/>
  </r>
  <r>
    <x v="158"/>
    <s v="No name"/>
    <x v="4"/>
    <s v="Guardian"/>
    <n v="60"/>
    <s v="Protective, Dominant, Fearless, Obedient, Stubborn, Trainable"/>
    <n v="1750"/>
    <n v="0"/>
    <n v="6"/>
    <n v="0"/>
    <n v="1"/>
    <n v="0"/>
    <n v="107"/>
    <n v="74"/>
    <s v=""/>
    <x v="0"/>
    <n v="0"/>
    <n v="129500"/>
    <m/>
  </r>
  <r>
    <x v="159"/>
    <s v="No name"/>
    <x v="8"/>
    <s v="Southern"/>
    <n v="11"/>
    <s v="Active, Affectionate, Alert, Gentle, Lively"/>
    <n v="3000"/>
    <n v="0"/>
    <n v="3"/>
    <n v="0"/>
    <n v="0"/>
    <n v="0"/>
    <n v="0"/>
    <n v="45"/>
    <s v=""/>
    <x v="0"/>
    <n v="0"/>
    <n v="135000"/>
    <m/>
  </r>
  <r>
    <x v="160"/>
    <s v="Newfoundland"/>
    <x v="4"/>
    <s v="Guardian"/>
    <n v="65"/>
    <s v="Cheerful, Courageous, Intelligent, Loyal, Social, Sweet, Gentle"/>
    <n v="1750"/>
    <n v="34"/>
    <n v="5"/>
    <n v="0"/>
    <n v="0"/>
    <n v="0"/>
    <n v="36"/>
    <n v="22"/>
    <s v=""/>
    <x v="0"/>
    <n v="0"/>
    <n v="38500"/>
    <m/>
  </r>
  <r>
    <x v="161"/>
    <s v="No name"/>
    <x v="3"/>
    <s v="Terrier"/>
    <n v="5"/>
    <s v="Companionable, Fearless, Happy, Lovable, Self-confident, Spirited, Intelligent"/>
    <n v="2250"/>
    <n v="56"/>
    <n v="3"/>
    <n v="0"/>
    <n v="0"/>
    <n v="0"/>
    <n v="128"/>
    <n v="14"/>
    <s v=""/>
    <x v="0"/>
    <n v="0"/>
    <n v="31500"/>
    <m/>
  </r>
  <r>
    <x v="162"/>
    <s v="No name"/>
    <x v="6"/>
    <s v="Northern"/>
    <n v="16"/>
    <s v="Agile, Courageous, Energetic, Friendly, Fun-loving"/>
    <n v="900"/>
    <n v="0"/>
    <n v="4"/>
    <n v="0"/>
    <n v="0"/>
    <n v="0"/>
    <n v="170"/>
    <n v="12"/>
    <s v=""/>
    <x v="0"/>
    <n v="0"/>
    <n v="10800"/>
    <m/>
  </r>
  <r>
    <x v="163"/>
    <s v="No name"/>
    <x v="7"/>
    <s v="Northern"/>
    <n v="26"/>
    <s v="Alert, Bold, Hardy, Loyal, Playful, Strong-willed, Intelligent"/>
    <n v="600"/>
    <n v="36"/>
    <n v="6"/>
    <n v="0"/>
    <n v="0"/>
    <n v="0"/>
    <n v="91"/>
    <n v="110"/>
    <s v=""/>
    <x v="0"/>
    <n v="0"/>
    <n v="66000"/>
    <m/>
  </r>
  <r>
    <x v="164"/>
    <s v="No name"/>
    <x v="5"/>
    <s v="Northern"/>
    <n v="8"/>
    <s v="Alert, Energetic, Loyal, Protective"/>
    <n v="500"/>
    <n v="0"/>
    <n v="4"/>
    <n v="0"/>
    <n v="0"/>
    <n v="0"/>
    <n v="190"/>
    <n v="153"/>
    <s v=""/>
    <x v="0"/>
    <n v="0"/>
    <n v="76500"/>
    <m/>
  </r>
  <r>
    <x v="165"/>
    <s v="No name"/>
    <x v="3"/>
    <s v="Terrier"/>
    <n v="5"/>
    <s v="Affectionate, Energetic, Hardy, Intelligent, Sensitive"/>
    <n v="1700"/>
    <n v="38"/>
    <n v="3"/>
    <n v="0"/>
    <n v="0"/>
    <n v="0"/>
    <n v="105"/>
    <n v="89"/>
    <s v=""/>
    <x v="0"/>
    <n v="0"/>
    <n v="151300"/>
    <m/>
  </r>
  <r>
    <x v="166"/>
    <s v="No name"/>
    <x v="1"/>
    <s v="Gun Dogs"/>
    <n v="20"/>
    <s v="Affectionate, Alert, Courageous, Energetic, Gentle, Playful, Responsive"/>
    <n v="1900"/>
    <n v="0"/>
    <n v="5"/>
    <n v="0"/>
    <n v="0"/>
    <n v="0"/>
    <n v="89"/>
    <n v="76"/>
    <s v=""/>
    <x v="0"/>
    <n v="0"/>
    <n v="144400"/>
    <m/>
  </r>
  <r>
    <x v="167"/>
    <s v="No name"/>
    <x v="6"/>
    <s v="Herding"/>
    <n v="39"/>
    <s v="Adaptable, Bubbly, Intelligent, Loving, Playful, Sociable, Protective"/>
    <n v="1350"/>
    <n v="63"/>
    <n v="4"/>
    <n v="0"/>
    <n v="0"/>
    <n v="0"/>
    <n v="70"/>
    <n v="53"/>
    <s v=""/>
    <x v="0"/>
    <n v="0"/>
    <n v="71550"/>
    <m/>
  </r>
  <r>
    <x v="168"/>
    <s v="No name"/>
    <x v="7"/>
    <s v="Scenthound"/>
    <n v="41"/>
    <s v="Amiable, Boisterous, Even-tempered"/>
    <n v="550"/>
    <n v="46"/>
    <n v="2"/>
    <n v="0"/>
    <n v="0"/>
    <n v="0"/>
    <n v="186"/>
    <n v="49"/>
    <s v=""/>
    <x v="0"/>
    <n v="0"/>
    <n v="26950"/>
    <m/>
  </r>
  <r>
    <x v="169"/>
    <s v="No name"/>
    <x v="0"/>
    <s v="Companion"/>
    <n v="5"/>
    <s v="Alert, Energetic, Friendly, Happy, Hardy, Intelligent"/>
    <n v="500"/>
    <n v="8"/>
    <n v="3"/>
    <n v="0"/>
    <n v="0"/>
    <n v="0"/>
    <n v="53"/>
    <n v="22"/>
    <s v=""/>
    <x v="0"/>
    <n v="0"/>
    <n v="11000"/>
    <m/>
  </r>
  <r>
    <x v="170"/>
    <s v="No name"/>
    <x v="3"/>
    <s v="Terrier"/>
    <n v="6"/>
    <s v="Bold, Confident, Energetic, Friendly, Inquisitive, Intelligent"/>
    <n v="600"/>
    <n v="0"/>
    <n v="3"/>
    <n v="0"/>
    <n v="0"/>
    <n v="0"/>
    <n v="0"/>
    <n v="27"/>
    <s v=""/>
    <x v="0"/>
    <n v="0"/>
    <n v="16200"/>
    <m/>
  </r>
  <r>
    <x v="171"/>
    <s v="No name"/>
    <x v="0"/>
    <s v="Companion"/>
    <n v="4"/>
    <s v="Affectionate, Aggressive, Good-natured, Intelligent, Opinionated, Stubborn"/>
    <n v="700"/>
    <n v="73"/>
    <n v="3"/>
    <n v="0"/>
    <n v="0"/>
    <n v="0"/>
    <n v="88"/>
    <n v="26"/>
    <s v=""/>
    <x v="0"/>
    <n v="0"/>
    <n v="18200"/>
    <m/>
  </r>
  <r>
    <x v="172"/>
    <s v="No name"/>
    <x v="7"/>
    <s v="Sight"/>
    <n v="10"/>
    <s v="Affectionate, Alert, Intelligent, Lively, Noble, Protective"/>
    <n v="500"/>
    <n v="0"/>
    <n v="4"/>
    <n v="0"/>
    <n v="0"/>
    <n v="0"/>
    <n v="0"/>
    <n v="14"/>
    <s v=""/>
    <x v="0"/>
    <n v="0"/>
    <n v="7000"/>
    <m/>
  </r>
  <r>
    <x v="173"/>
    <s v="No name"/>
    <x v="7"/>
    <s v="Scenthound"/>
    <n v="16"/>
    <s v="Active, Extroverted, Friendly, Happy, Independent, Lively, Intelligent"/>
    <n v="1400"/>
    <n v="62"/>
    <n v="3"/>
    <n v="0"/>
    <n v="0"/>
    <n v="0"/>
    <n v="160"/>
    <n v="21"/>
    <s v=""/>
    <x v="0"/>
    <n v="0"/>
    <n v="29400"/>
    <m/>
  </r>
  <r>
    <x v="174"/>
    <s v="No name"/>
    <x v="7"/>
    <s v="Sight"/>
    <n v="23"/>
    <s v="Active, Affectionate, Intelligent, Playful, Sociable, Trainable"/>
    <n v="1900"/>
    <n v="37"/>
    <n v="2"/>
    <n v="0"/>
    <n v="0"/>
    <n v="0"/>
    <n v="174"/>
    <n v="341"/>
    <s v=""/>
    <x v="0"/>
    <n v="0"/>
    <n v="647900"/>
    <m/>
  </r>
  <r>
    <x v="175"/>
    <s v="No name"/>
    <x v="3"/>
    <s v="Terrier"/>
    <n v="23"/>
    <s v="Affectionate, Aggressive, Clownish, Courageous, Friendly, Intelligent, Loyal, Obedient, Strong-willed, Stubborn"/>
    <n v="600"/>
    <n v="0"/>
    <n v="3"/>
    <n v="0"/>
    <n v="1"/>
    <n v="0"/>
    <n v="0"/>
    <n v="205"/>
    <s v=""/>
    <x v="0"/>
    <n v="0"/>
    <n v="123000"/>
    <m/>
  </r>
  <r>
    <x v="176"/>
    <s v="No name"/>
    <x v="7"/>
    <s v="Scenthound"/>
    <n v="26"/>
    <s v="Alert, Bold, Courageous, Loyal"/>
    <n v="400"/>
    <n v="0"/>
    <n v="3"/>
    <n v="0"/>
    <n v="0"/>
    <n v="0"/>
    <n v="166"/>
    <n v="76"/>
    <s v=""/>
    <x v="0"/>
    <n v="0"/>
    <n v="30400"/>
    <m/>
  </r>
  <r>
    <x v="177"/>
    <s v="No name"/>
    <x v="7"/>
    <s v="Sight"/>
    <n v="5"/>
    <s v="Active, Companionable, Friendly, Hardy, Lively, Loyal"/>
    <n v="900"/>
    <n v="0"/>
    <n v="3"/>
    <n v="0"/>
    <n v="0"/>
    <n v="0"/>
    <n v="159"/>
    <n v="371"/>
    <s v=""/>
    <x v="0"/>
    <n v="0"/>
    <n v="333900"/>
    <m/>
  </r>
  <r>
    <x v="178"/>
    <s v="No name"/>
    <x v="1"/>
    <s v="Gun"/>
    <n v="25"/>
    <s v="Active, Affectionate, Amiable, Even-tempered, Kind, Loyal, Intelligent"/>
    <n v="450"/>
    <n v="43"/>
    <n v="4"/>
    <n v="0"/>
    <n v="0"/>
    <n v="0"/>
    <n v="113"/>
    <n v="235"/>
    <s v=""/>
    <x v="0"/>
    <n v="0"/>
    <n v="105750"/>
    <m/>
  </r>
  <r>
    <x v="179"/>
    <s v="No name"/>
    <x v="6"/>
    <s v="Herding"/>
    <n v="19"/>
    <s v="Agile, Even-tempered, Lively, Perceptive, Self-confident"/>
    <n v="1750"/>
    <n v="0"/>
    <n v="6"/>
    <n v="0"/>
    <n v="0"/>
    <n v="0"/>
    <n v="176"/>
    <n v="79"/>
    <s v=""/>
    <x v="0"/>
    <n v="0"/>
    <n v="138250"/>
    <m/>
  </r>
  <r>
    <x v="180"/>
    <s v="No name"/>
    <x v="0"/>
    <s v="Companion"/>
    <n v="2"/>
    <s v="Active, Extroverted, Friendly, Intelligent, Lively, Playful, Sociable"/>
    <n v="700"/>
    <n v="23"/>
    <n v="3"/>
    <n v="0"/>
    <n v="0"/>
    <n v="4"/>
    <n v="22"/>
    <n v="10"/>
    <s v=""/>
    <x v="0"/>
    <n v="0"/>
    <n v="7000"/>
    <m/>
  </r>
  <r>
    <x v="181"/>
    <s v="No name"/>
    <x v="5"/>
    <s v="Gun"/>
    <n v="26"/>
    <s v="Active, Alert, Faithful, Instinctual, Intelligent, Trainable"/>
    <n v="1250"/>
    <n v="2"/>
    <n v="4"/>
    <n v="0"/>
    <n v="0"/>
    <n v="1"/>
    <n v="7"/>
    <n v="12"/>
    <s v=""/>
    <x v="0"/>
    <n v="0"/>
    <n v="15000"/>
    <m/>
  </r>
  <r>
    <x v="182"/>
    <s v="No name"/>
    <x v="5"/>
    <s v="Gun"/>
    <n v="26"/>
    <s v="Active, Alert, Faithful, Instinctual, Intelligent, Trainable"/>
    <n v="1250"/>
    <n v="2"/>
    <n v="4"/>
    <n v="0"/>
    <n v="0"/>
    <n v="0"/>
    <n v="7"/>
    <n v="54"/>
    <s v=""/>
    <x v="0"/>
    <n v="0"/>
    <n v="67500"/>
    <m/>
  </r>
  <r>
    <x v="183"/>
    <s v="No name"/>
    <x v="0"/>
    <s v="Companion"/>
    <n v="8"/>
    <s v="Active, Alert, Faithful, Instinctual, Intelligent, Trainable"/>
    <n v="1250"/>
    <n v="2"/>
    <n v="4"/>
    <n v="0"/>
    <n v="0"/>
    <n v="0"/>
    <n v="0"/>
    <n v="345"/>
    <s v=""/>
    <x v="0"/>
    <n v="0"/>
    <n v="431250"/>
    <m/>
  </r>
  <r>
    <x v="184"/>
    <s v="No name"/>
    <x v="0"/>
    <s v="Companion"/>
    <n v="4"/>
    <s v="Active, Alert, Faithful, Instinctual, Intelligent, Trainable"/>
    <n v="1250"/>
    <n v="2"/>
    <n v="4"/>
    <n v="0"/>
    <n v="0"/>
    <n v="0"/>
    <n v="0"/>
    <n v="521"/>
    <s v=""/>
    <x v="0"/>
    <n v="0"/>
    <n v="651250"/>
    <m/>
  </r>
  <r>
    <x v="185"/>
    <s v="No name"/>
    <x v="4"/>
    <s v="Gun"/>
    <n v="22"/>
    <s v="Brave, Docile, Impetuous, Intelligent, Obedient, Quarrelsome"/>
    <n v="2650"/>
    <n v="0"/>
    <n v="4"/>
    <n v="0"/>
    <n v="0"/>
    <n v="0"/>
    <n v="54"/>
    <n v="526"/>
    <s v=""/>
    <x v="0"/>
    <n v="0"/>
    <n v="1393900"/>
    <m/>
  </r>
  <r>
    <x v="186"/>
    <s v="No name"/>
    <x v="4"/>
    <s v="Guardian"/>
    <n v="40"/>
    <s v="Calm, Dominant, Gentle, Strong-willed, Suspicious"/>
    <n v="2100"/>
    <n v="0"/>
    <n v="6"/>
    <n v="1"/>
    <n v="0"/>
    <n v="0"/>
    <n v="0"/>
    <n v="72"/>
    <s v=""/>
    <x v="0"/>
    <n v="0"/>
    <n v="151200"/>
    <m/>
  </r>
  <r>
    <x v="187"/>
    <s v="No name"/>
    <x v="0"/>
    <s v="Companion"/>
    <n v="8"/>
    <s v="Affectionate, Cheerful, Courageous, Gentle, Intelligent, Friendly, Outgoing, Playful, Loyal"/>
    <n v="400"/>
    <n v="57"/>
    <n v="3"/>
    <n v="0"/>
    <n v="0"/>
    <n v="0"/>
    <n v="31"/>
    <n v="28"/>
    <s v=""/>
    <x v="0"/>
    <n v="0"/>
    <n v="11200"/>
    <m/>
  </r>
  <r>
    <x v="188"/>
    <s v="No name"/>
    <x v="6"/>
    <s v="Herding"/>
    <n v="14"/>
    <s v="Agile, Energetic, Faithful, Intelligent, Loyal, Obedient"/>
    <n v="1100"/>
    <n v="27"/>
    <n v="5"/>
    <n v="0"/>
    <n v="0"/>
    <n v="0"/>
    <n v="142"/>
    <n v="96"/>
    <s v=""/>
    <x v="0"/>
    <n v="0"/>
    <n v="105600"/>
    <m/>
  </r>
  <r>
    <x v="189"/>
    <s v="No name"/>
    <x v="6"/>
    <s v="Herding"/>
    <n v="13"/>
    <s v="Active, Intelligent, Lively, Protective, Reserved, Vocal"/>
    <n v="2750"/>
    <n v="0"/>
    <n v="3"/>
    <n v="0"/>
    <n v="0"/>
    <n v="0"/>
    <n v="162"/>
    <n v="65"/>
    <s v=""/>
    <x v="0"/>
    <n v="0"/>
    <n v="178750"/>
    <m/>
  </r>
  <r>
    <x v="190"/>
    <s v="No name"/>
    <x v="3"/>
    <s v="Terrier"/>
    <n v="11"/>
    <s v="Affectioante, Alert, Inquisitive, Lively, Loving"/>
    <n v="400"/>
    <n v="0"/>
    <n v="3"/>
    <n v="0"/>
    <n v="0"/>
    <n v="0"/>
    <n v="97"/>
    <n v="14"/>
    <s v=""/>
    <x v="0"/>
    <n v="0"/>
    <n v="5600"/>
    <m/>
  </r>
  <r>
    <x v="191"/>
    <s v="Redbone"/>
    <x v="7"/>
    <s v="Scenthound"/>
    <n v="28"/>
    <s v="Affectionate, Companionable, Energetic, Familial, Independent, Unflappable"/>
    <n v="700"/>
    <n v="0"/>
    <n v="1"/>
    <n v="0"/>
    <n v="0"/>
    <n v="0"/>
    <n v="139"/>
    <n v="15"/>
    <s v=""/>
    <x v="0"/>
    <n v="0"/>
    <n v="10500"/>
    <m/>
  </r>
  <r>
    <x v="192"/>
    <s v="No name"/>
    <x v="1"/>
    <s v="Gun"/>
    <n v="32"/>
    <s v="Confident, Friendly, Intelligent, Kind, Reliable, Trustworthy"/>
    <n v="1500"/>
    <n v="4"/>
    <n v="3"/>
    <n v="0"/>
    <n v="0"/>
    <n v="0"/>
    <n v="3"/>
    <n v="119"/>
    <s v=""/>
    <x v="0"/>
    <n v="0"/>
    <n v="178500"/>
    <m/>
  </r>
  <r>
    <x v="193"/>
    <s v="No name"/>
    <x v="7"/>
    <s v="Sight"/>
    <n v="39"/>
    <s v="Dignified, Intelligent, Loyal, Mischevious, Sensitive, Strong-willed"/>
    <n v="1150"/>
    <n v="52"/>
    <n v="3"/>
    <n v="0"/>
    <n v="0"/>
    <n v="0"/>
    <n v="41"/>
    <n v="230"/>
    <s v=""/>
    <x v="0"/>
    <n v="0"/>
    <n v="264500"/>
    <m/>
  </r>
  <r>
    <x v="194"/>
    <s v="No name"/>
    <x v="4"/>
    <s v="Guardian"/>
    <n v="51"/>
    <s v="Alert, Courageous, Fearless, Good-natured, Independent, Intelligent, Loyal, Protective"/>
    <n v="1600"/>
    <n v="9"/>
    <n v="6"/>
    <n v="1"/>
    <n v="0"/>
    <n v="7"/>
    <n v="8"/>
    <n v="121"/>
    <s v=""/>
    <x v="0"/>
    <n v="0"/>
    <n v="193600"/>
    <m/>
  </r>
  <r>
    <x v="195"/>
    <s v="No name"/>
    <x v="4"/>
    <s v="Guardian"/>
    <n v="66"/>
    <s v="Friendly, Gentle, Independent, Intelligent, Outgoing, Quiet, Social"/>
    <n v="1650"/>
    <n v="65"/>
    <n v="3"/>
    <n v="0"/>
    <n v="0"/>
    <n v="0"/>
    <n v="48"/>
    <n v="147"/>
    <s v=""/>
    <x v="0"/>
    <n v="0"/>
    <n v="242550"/>
    <m/>
  </r>
  <r>
    <x v="196"/>
    <s v="No name"/>
    <x v="7"/>
    <s v="Sight"/>
    <n v="21"/>
    <s v="Aloof, Intelligent, Quiet, Reserverd, Loyal"/>
    <n v="700"/>
    <n v="43"/>
    <n v="3"/>
    <n v="0"/>
    <n v="0"/>
    <n v="0"/>
    <n v="123"/>
    <n v="245"/>
    <s v=""/>
    <x v="0"/>
    <n v="0"/>
    <n v="171500"/>
    <m/>
  </r>
  <r>
    <x v="197"/>
    <s v="No name"/>
    <x v="4"/>
    <s v="Northern"/>
    <n v="26"/>
    <s v="Alert, Lively, Friendly, Intelligent, Playful, Sociable, Stubborn"/>
    <n v="1350"/>
    <n v="33"/>
    <n v="4"/>
    <n v="0"/>
    <n v="0"/>
    <n v="0"/>
    <n v="57"/>
    <n v="128"/>
    <s v=""/>
    <x v="0"/>
    <n v="0"/>
    <n v="172800"/>
    <m/>
  </r>
  <r>
    <x v="198"/>
    <s v="No name"/>
    <x v="4"/>
    <s v="Guardian"/>
    <n v="33"/>
    <s v="Independent, Calm, Devoted, Intelligent, Protective, Reliable"/>
    <n v="900"/>
    <n v="0"/>
    <n v="5"/>
    <n v="0"/>
    <n v="0"/>
    <n v="0"/>
    <n v="0"/>
    <n v="27"/>
    <s v=""/>
    <x v="0"/>
    <n v="0"/>
    <n v="24300"/>
    <m/>
  </r>
  <r>
    <x v="199"/>
    <s v="No name"/>
    <x v="5"/>
    <s v="Companion"/>
    <n v="7"/>
    <s v="Agile, Confident, Curious, Faithful, Fearless, Independent, Intelligent"/>
    <n v="800"/>
    <n v="15"/>
    <n v="3"/>
    <n v="0"/>
    <n v="0"/>
    <n v="0"/>
    <n v="110"/>
    <n v="56"/>
    <s v=""/>
    <x v="0"/>
    <n v="0"/>
    <n v="44800"/>
    <m/>
  </r>
  <r>
    <x v="200"/>
    <s v="No name"/>
    <x v="3"/>
    <s v="Companion"/>
    <n v="8"/>
    <s v="Devoted, Good-natured, Intelligent, Lively, Playful, Trainable"/>
    <n v="800"/>
    <n v="0"/>
    <n v="0"/>
    <n v="0"/>
    <n v="0"/>
    <n v="0"/>
    <n v="18"/>
    <n v="89"/>
    <s v=""/>
    <x v="0"/>
    <n v="0"/>
    <n v="71200"/>
    <m/>
  </r>
  <r>
    <x v="201"/>
    <s v="Standard Schnauzer"/>
    <x v="4"/>
    <s v="Herding"/>
    <n v="17"/>
    <s v="Devoted, Good-natured, Intelligent, Lively, Playful, Trainable"/>
    <n v="1350"/>
    <n v="18"/>
    <n v="4"/>
    <n v="0"/>
    <n v="0"/>
    <n v="3"/>
    <n v="90"/>
    <n v="95"/>
    <s v=""/>
    <x v="0"/>
    <n v="0"/>
    <n v="128250"/>
    <m/>
  </r>
  <r>
    <x v="202"/>
    <s v="No name"/>
    <x v="7"/>
    <s v="Sight"/>
    <n v="42"/>
    <s v="Dignified, Docile, Friendly, Gentle, Polite, Quiet"/>
    <n v="1100"/>
    <n v="47"/>
    <n v="1"/>
    <n v="0"/>
    <n v="0"/>
    <n v="0"/>
    <n v="168"/>
    <n v="72"/>
    <s v=""/>
    <x v="0"/>
    <n v="0"/>
    <n v="79200"/>
    <m/>
  </r>
  <r>
    <x v="203"/>
    <s v="Scotch Terrier"/>
    <x v="3"/>
    <s v="Terrier"/>
    <n v="9"/>
    <s v="Independent, Fiesty, Alert, Playful, Quick, Self-assured"/>
    <n v="900"/>
    <n v="65"/>
    <n v="3"/>
    <n v="0"/>
    <n v="0"/>
    <n v="0"/>
    <n v="58"/>
    <n v="26"/>
    <s v=""/>
    <x v="0"/>
    <n v="0"/>
    <n v="23400"/>
    <m/>
  </r>
  <r>
    <x v="204"/>
    <s v="No name"/>
    <x v="3"/>
    <s v="Terrier"/>
    <n v="9"/>
    <s v="Alert, Calm, Even-tempered, Fearless, Friendly, Intelligent"/>
    <n v="900"/>
    <n v="56"/>
    <n v="3"/>
    <n v="0"/>
    <n v="0"/>
    <n v="0"/>
    <n v="150"/>
    <n v="38"/>
    <s v=""/>
    <x v="0"/>
    <n v="0"/>
    <n v="34200"/>
    <m/>
  </r>
  <r>
    <x v="205"/>
    <s v="No name"/>
    <x v="1"/>
    <s v="Gun"/>
    <n v="30"/>
    <s v="Strong-willed, Mischevious, Gentle, Energetic, Intelligent"/>
    <n v="500"/>
    <n v="37"/>
    <n v="3"/>
    <n v="0"/>
    <n v="0"/>
    <n v="0"/>
    <n v="95"/>
    <n v="77"/>
    <s v=""/>
    <x v="0"/>
    <n v="0"/>
    <n v="38500"/>
    <m/>
  </r>
  <r>
    <x v="206"/>
    <s v="No name"/>
    <x v="5"/>
    <s v="Northern"/>
    <n v="22"/>
    <s v="Affectionate, Devoted, Independent, Loving, Reserved, Suspicious"/>
    <n v="1100"/>
    <n v="51"/>
    <n v="3"/>
    <n v="0"/>
    <n v="0"/>
    <n v="0"/>
    <n v="64"/>
    <n v="11"/>
    <s v=""/>
    <x v="0"/>
    <n v="0"/>
    <n v="12100"/>
    <m/>
  </r>
  <r>
    <x v="207"/>
    <s v="No name"/>
    <x v="6"/>
    <s v="Herding"/>
    <n v="39"/>
    <s v="Adaptable, Bubbly, Intelligent, Loving, Playful, Sociable, Protective"/>
    <n v="1350"/>
    <n v="63"/>
    <n v="4"/>
    <n v="0"/>
    <n v="0"/>
    <n v="0"/>
    <n v="70"/>
    <n v="101"/>
    <s v=""/>
    <x v="0"/>
    <n v="0"/>
    <n v="136350"/>
    <m/>
  </r>
  <r>
    <x v="208"/>
    <s v="No name"/>
    <x v="6"/>
    <s v="Herding"/>
    <n v="35"/>
    <s v="Alert, Confident, Courageous, Curious, Intelligent, Loyal, Obedient, Watchful"/>
    <n v="1400"/>
    <n v="3"/>
    <n v="6"/>
    <n v="0"/>
    <n v="0"/>
    <n v="0"/>
    <n v="2"/>
    <n v="555"/>
    <s v=""/>
    <x v="0"/>
    <n v="0"/>
    <n v="777000"/>
    <m/>
  </r>
  <r>
    <x v="209"/>
    <s v="Shetland Sheepdog"/>
    <x v="6"/>
    <s v="Herding"/>
    <n v="9"/>
    <s v="Affectionate, Friendly, Gentle, Intelligent, Lively, Playful, Responsive"/>
    <n v="900"/>
    <n v="6"/>
    <n v="4"/>
    <n v="0"/>
    <n v="0"/>
    <n v="0"/>
    <n v="24"/>
    <n v="542"/>
    <s v=""/>
    <x v="0"/>
    <n v="0"/>
    <n v="487800"/>
    <m/>
  </r>
  <r>
    <x v="210"/>
    <s v="No name"/>
    <x v="5"/>
    <s v="Companion"/>
    <n v="10"/>
    <s v="Alert, Charming, Confident, Faithful, Fearless, Keen, Outgoing"/>
    <n v="900"/>
    <n v="0"/>
    <n v="4"/>
    <n v="0"/>
    <n v="0"/>
    <n v="0"/>
    <n v="45"/>
    <n v="123"/>
    <s v=""/>
    <x v="0"/>
    <n v="0"/>
    <n v="110700"/>
    <m/>
  </r>
  <r>
    <x v="211"/>
    <s v="No name"/>
    <x v="0"/>
    <s v="Companion"/>
    <n v="6"/>
    <s v="Active, Courageous, Friendly, Gentle, Happy, Intelligent, Lively, Outgoing, Playful"/>
    <n v="1000"/>
    <n v="70"/>
    <n v="3"/>
    <n v="0"/>
    <n v="0"/>
    <n v="2"/>
    <n v="20"/>
    <n v="105"/>
    <s v=""/>
    <x v="0"/>
    <n v="0"/>
    <n v="105000"/>
    <m/>
  </r>
  <r>
    <x v="212"/>
    <s v="No name"/>
    <x v="4"/>
    <s v="Northern"/>
    <n v="24"/>
    <s v="Alert, Friendly, Gentle, Intelligent, Outgoing"/>
    <n v="950"/>
    <n v="45"/>
    <n v="1"/>
    <n v="0"/>
    <n v="0"/>
    <n v="5"/>
    <n v="12"/>
    <n v="107"/>
    <s v=""/>
    <x v="0"/>
    <n v="0"/>
    <n v="101650"/>
    <m/>
  </r>
  <r>
    <x v="213"/>
    <s v="No name"/>
    <x v="0"/>
    <s v="Terrier"/>
    <n v="5"/>
    <s v="Alert, Friendly, Inquisitive, Joyful, Quick, Responsive, Intelligent"/>
    <n v="700"/>
    <n v="37"/>
    <n v="3"/>
    <n v="0"/>
    <n v="0"/>
    <n v="0"/>
    <n v="106"/>
    <n v="891"/>
    <s v=""/>
    <x v="0"/>
    <n v="0"/>
    <n v="623700"/>
    <m/>
  </r>
  <r>
    <x v="214"/>
    <s v="No name"/>
    <x v="3"/>
    <s v="Terrier"/>
    <n v="17"/>
    <s v="Loyal, Fearless, Friendly, Good-tempered, Intelligent"/>
    <n v="800"/>
    <n v="55"/>
    <n v="4"/>
    <n v="0"/>
    <n v="0"/>
    <n v="0"/>
    <n v="172"/>
    <n v="397"/>
    <s v=""/>
    <x v="0"/>
    <n v="0"/>
    <n v="317600"/>
    <m/>
  </r>
  <r>
    <x v="215"/>
    <s v="No name"/>
    <x v="7"/>
    <s v="Sight"/>
    <n v="28"/>
    <s v="Alert, Faithful, Intelligent, Sensitive, Independent, Playful, Sweet"/>
    <n v="900"/>
    <n v="0"/>
    <n v="5"/>
    <n v="0"/>
    <n v="0"/>
    <n v="0"/>
    <n v="188"/>
    <n v="675"/>
    <s v=""/>
    <x v="0"/>
    <n v="0"/>
    <n v="607500"/>
    <m/>
  </r>
  <r>
    <x v="216"/>
    <s v="No name"/>
    <x v="3"/>
    <s v="Terrier"/>
    <n v="8"/>
    <s v="Active, Affectionate, Alert, Fearless, Intelligent, Playful"/>
    <n v="850"/>
    <n v="40"/>
    <n v="3"/>
    <n v="0"/>
    <n v="0"/>
    <n v="0"/>
    <n v="122"/>
    <n v="393"/>
    <s v=""/>
    <x v="0"/>
    <n v="0"/>
    <n v="334050"/>
    <m/>
  </r>
  <r>
    <x v="217"/>
    <s v="No name"/>
    <x v="6"/>
    <s v="Herding"/>
    <n v="49"/>
    <s v="Active, Balanced, Courageous, Lively, Nervous"/>
    <n v="900"/>
    <n v="0"/>
    <n v="4"/>
    <n v="0"/>
    <n v="0"/>
    <n v="0"/>
    <n v="0"/>
    <n v="215"/>
    <s v=""/>
    <x v="0"/>
    <n v="0"/>
    <n v="193500"/>
    <m/>
  </r>
  <r>
    <x v="218"/>
    <s v="No name"/>
    <x v="1"/>
    <s v="Gun"/>
    <n v="10"/>
    <s v="Even Tempered, Joyful, Merry, Outgoing, Intelligent, Sociable, Trusting"/>
    <n v="700"/>
    <n v="20"/>
    <n v="3"/>
    <n v="0"/>
    <n v="0"/>
    <n v="0"/>
    <n v="29"/>
    <n v="107"/>
    <s v=""/>
    <x v="0"/>
    <n v="0"/>
    <n v="74900"/>
    <m/>
  </r>
  <r>
    <x v="219"/>
    <s v="No name"/>
    <x v="5"/>
    <s v="Northern"/>
    <n v="8"/>
    <s v="Alert, Energetic, Friendly, Independent, Intelligent, Protective"/>
    <n v="700"/>
    <n v="0"/>
    <n v="4"/>
    <n v="0"/>
    <n v="0"/>
    <n v="0"/>
    <n v="118"/>
    <n v="110"/>
    <s v=""/>
    <x v="0"/>
    <n v="0"/>
    <n v="77000"/>
    <m/>
  </r>
  <r>
    <x v="220"/>
    <s v="Staffordshire Bullterrier"/>
    <x v="3"/>
    <s v="Terrier"/>
    <n v="14"/>
    <s v="Affectionate, Bold, Courageous, Fearless, Intelligent, Reliable"/>
    <n v="1750"/>
    <n v="49"/>
    <n v="3"/>
    <n v="0"/>
    <n v="1"/>
    <n v="0"/>
    <n v="82"/>
    <n v="25"/>
    <s v=""/>
    <x v="0"/>
    <n v="0"/>
    <n v="43750"/>
    <m/>
  </r>
  <r>
    <x v="221"/>
    <s v="No name"/>
    <x v="1"/>
    <s v="Gun"/>
    <n v="19"/>
    <s v="Calm, Cheerful, Companionable, Devoted, Friendly, Sociable"/>
    <n v="2500"/>
    <n v="0"/>
    <n v="3"/>
    <n v="0"/>
    <n v="0"/>
    <n v="0"/>
    <n v="161"/>
    <n v="87"/>
    <s v=""/>
    <x v="0"/>
    <n v="0"/>
    <n v="217500"/>
    <m/>
  </r>
  <r>
    <x v="222"/>
    <s v="No name"/>
    <x v="6"/>
    <s v="Herding"/>
    <n v="13"/>
    <s v="Alert, Energetic, Fearless, Friendly, Watchful"/>
    <n v="800"/>
    <n v="0"/>
    <n v="4"/>
    <n v="0"/>
    <n v="0"/>
    <n v="0"/>
    <n v="149"/>
    <n v="45"/>
    <s v=""/>
    <x v="0"/>
    <n v="0"/>
    <n v="36000"/>
    <m/>
  </r>
  <r>
    <x v="223"/>
    <s v="No name"/>
    <x v="3"/>
    <s v="Terrier"/>
    <n v="8"/>
    <s v="Affectionate, Alert, Courageous, Intelligent, Friendly, Hardy, Independent"/>
    <n v="1050"/>
    <n v="47"/>
    <n v="3"/>
    <n v="0"/>
    <n v="0"/>
    <n v="0"/>
    <n v="42"/>
    <n v="55"/>
    <s v=""/>
    <x v="0"/>
    <n v="0"/>
    <n v="57750"/>
    <m/>
  </r>
  <r>
    <x v="224"/>
    <s v="No name"/>
    <x v="7"/>
    <s v="Sight"/>
    <n v="28"/>
    <s v="Familial, Independent, Loving, Loyal, Protective"/>
    <n v="700"/>
    <n v="0"/>
    <n v="2"/>
    <n v="0"/>
    <n v="0"/>
    <n v="0"/>
    <n v="0"/>
    <n v="23"/>
    <s v=""/>
    <x v="0"/>
    <n v="0"/>
    <n v="16100"/>
    <m/>
  </r>
  <r>
    <x v="225"/>
    <s v="No name"/>
    <x v="4"/>
    <s v="Guardian"/>
    <n v="71"/>
    <s v="Aloof, Protective, Strong-willed, Stubborn, Courageous, Loyal"/>
    <n v="3000"/>
    <n v="0"/>
    <n v="6"/>
    <n v="0"/>
    <n v="0"/>
    <n v="0"/>
    <n v="153"/>
    <n v="45"/>
    <s v=""/>
    <x v="0"/>
    <n v="0"/>
    <n v="135000"/>
    <m/>
  </r>
  <r>
    <x v="226"/>
    <s v="No name"/>
    <x v="5"/>
    <s v="Companion"/>
    <n v="6"/>
    <s v="Intelligent, Assertive, Aloof, Happy, Independent, Willful"/>
    <n v="900"/>
    <n v="46"/>
    <n v="4"/>
    <n v="0"/>
    <n v="0"/>
    <n v="0"/>
    <n v="121"/>
    <n v="101"/>
    <s v=""/>
    <x v="0"/>
    <n v="0"/>
    <n v="90900"/>
    <m/>
  </r>
  <r>
    <x v="227"/>
    <s v="No name"/>
    <x v="5"/>
    <s v="Companion"/>
    <n v="10"/>
    <s v="Affectionate, Amiable, Energetic, Gentle, Reserved, Sensitive, Intelligent"/>
    <n v="1600"/>
    <n v="62"/>
    <n v="3"/>
    <n v="0"/>
    <n v="0"/>
    <n v="0"/>
    <n v="101"/>
    <n v="115"/>
    <s v=""/>
    <x v="0"/>
    <n v="0"/>
    <n v="184000"/>
    <m/>
  </r>
  <r>
    <x v="228"/>
    <s v="No name"/>
    <x v="4"/>
    <s v="Guardian"/>
    <n v="65"/>
    <s v="Aggressive, Brave, Fearless, Intelligent, Sensitive, Suspicious"/>
    <n v="700"/>
    <n v="0"/>
    <n v="6"/>
    <n v="0"/>
    <n v="1"/>
    <n v="0"/>
    <n v="0"/>
    <n v="309"/>
    <s v=""/>
    <x v="0"/>
    <n v="0"/>
    <n v="216300"/>
    <m/>
  </r>
  <r>
    <x v="229"/>
    <s v="Toy Terrier"/>
    <x v="0"/>
    <s v="Terrier"/>
    <n v="2"/>
    <s v="Alert, Friendly, Intelligent, Loyal, Playful, Spirited"/>
    <n v="500"/>
    <n v="0"/>
    <n v="2"/>
    <n v="0"/>
    <n v="0"/>
    <n v="0"/>
    <n v="112"/>
    <n v="250"/>
    <s v=""/>
    <x v="0"/>
    <n v="0"/>
    <n v="125000"/>
    <m/>
  </r>
  <r>
    <x v="230"/>
    <s v="Walker Hound"/>
    <x v="7"/>
    <s v="Scenthound"/>
    <n v="28"/>
    <s v="Affectionate, Clever, Confident, Loving, Trainable"/>
    <n v="500"/>
    <n v="0"/>
    <n v="3"/>
    <n v="0"/>
    <n v="0"/>
    <n v="0"/>
    <n v="131"/>
    <n v="301"/>
    <s v=""/>
    <x v="0"/>
    <n v="0"/>
    <n v="150500"/>
    <m/>
  </r>
  <r>
    <x v="231"/>
    <s v="No name"/>
    <x v="1"/>
    <s v="Gun"/>
    <n v="21"/>
    <s v="Affectionate, Cheerful, Energetic, Gentle, Intelligent, Playful, Protective, Quiet"/>
    <n v="1000"/>
    <n v="0"/>
    <n v="3"/>
    <n v="0"/>
    <n v="0"/>
    <n v="0"/>
    <n v="30"/>
    <n v="256"/>
    <s v=""/>
    <x v="0"/>
    <n v="0"/>
    <n v="256000"/>
    <m/>
  </r>
  <r>
    <x v="232"/>
    <s v="No name"/>
    <x v="1"/>
    <s v="Gun"/>
    <n v="29"/>
    <s v="Alert, Aloof, Energetic, Fast, Intelligent, Powerful, Steady, Stubborn, Social"/>
    <n v="1750"/>
    <n v="21"/>
    <n v="3"/>
    <n v="0"/>
    <n v="0"/>
    <n v="0"/>
    <n v="34"/>
    <n v="22"/>
    <s v=""/>
    <x v="0"/>
    <n v="0"/>
    <n v="38500"/>
    <m/>
  </r>
  <r>
    <x v="233"/>
    <s v="No name"/>
    <x v="6"/>
    <s v="Herding"/>
    <n v="13"/>
    <s v="Active, Affectionate, Alert, Companionable, Devoted, Gentle, Intelligent"/>
    <n v="1100"/>
    <n v="26"/>
    <n v="4"/>
    <n v="0"/>
    <n v="0"/>
    <n v="0"/>
    <n v="68"/>
    <n v="21"/>
    <s v=""/>
    <x v="0"/>
    <n v="0"/>
    <n v="23100"/>
    <m/>
  </r>
  <r>
    <x v="234"/>
    <s v="No name"/>
    <x v="6"/>
    <s v="Herding"/>
    <n v="16"/>
    <s v="Active, Affectionate, Alert, Companionable, Devoted, Gentle, Intelligent"/>
    <n v="1100"/>
    <n v="26"/>
    <n v="4"/>
    <n v="0"/>
    <n v="0"/>
    <n v="0"/>
    <n v="68"/>
    <n v="14"/>
    <s v=""/>
    <x v="0"/>
    <n v="0"/>
    <n v="15400"/>
    <m/>
  </r>
  <r>
    <x v="235"/>
    <s v="No name"/>
    <x v="6"/>
    <s v="Herding"/>
    <n v="12"/>
    <s v="Active, Affectionate, Alert, Companionable, Devoted, Gentle, Intelligent"/>
    <n v="1100"/>
    <n v="26"/>
    <n v="4"/>
    <n v="0"/>
    <n v="0"/>
    <n v="0"/>
    <n v="68"/>
    <n v="14"/>
    <s v=""/>
    <x v="0"/>
    <n v="0"/>
    <n v="15400"/>
    <m/>
  </r>
  <r>
    <x v="236"/>
    <s v="No name"/>
    <x v="1"/>
    <s v="Gun"/>
    <n v="18"/>
    <s v="Affectionate, Loyal, Active, Friendly, Playful, Stubborn, Intelligent"/>
    <n v="1300"/>
    <n v="31"/>
    <n v="4"/>
    <n v="0"/>
    <n v="0"/>
    <n v="0"/>
    <n v="133"/>
    <n v="21"/>
    <s v=""/>
    <x v="0"/>
    <n v="0"/>
    <n v="27300"/>
    <m/>
  </r>
  <r>
    <x v="237"/>
    <s v="No name"/>
    <x v="3"/>
    <s v="Terrier"/>
    <n v="9"/>
    <s v="Alert, Friendly, Intelligent, Spirited, Independent, Loving"/>
    <n v="1000"/>
    <n v="53"/>
    <n v="3"/>
    <n v="0"/>
    <n v="0"/>
    <n v="0"/>
    <n v="109"/>
    <n v="341"/>
    <s v=""/>
    <x v="0"/>
    <n v="0"/>
    <n v="341000"/>
    <m/>
  </r>
  <r>
    <x v="238"/>
    <s v="West Highland White Terrier"/>
    <x v="3"/>
    <s v="Terrier"/>
    <n v="8"/>
    <s v="Affectionate, Alert, Courageous, Intelligent, Friendly, Hardy, Independent"/>
    <n v="1050"/>
    <n v="47"/>
    <n v="3"/>
    <n v="0"/>
    <n v="0"/>
    <n v="0"/>
    <n v="42"/>
    <n v="205"/>
    <s v=""/>
    <x v="0"/>
    <n v="0"/>
    <n v="215250"/>
    <m/>
  </r>
  <r>
    <x v="239"/>
    <s v="Soft Coated Wheaten Terrier"/>
    <x v="3"/>
    <s v="Terrier"/>
    <n v="18"/>
    <s v="Affectionate, Energetic, Faithful, Intelligent, Playful, Spirited"/>
    <n v="900"/>
    <n v="40"/>
    <n v="4"/>
    <n v="0"/>
    <n v="0"/>
    <n v="0"/>
    <n v="49"/>
    <n v="76"/>
    <s v=""/>
    <x v="0"/>
    <n v="0"/>
    <n v="68400"/>
    <m/>
  </r>
  <r>
    <x v="240"/>
    <s v="No name"/>
    <x v="7"/>
    <s v="Sight"/>
    <n v="16"/>
    <s v="Affectionate, Friendly, Gentle, Intelligent, Lively, Quiet"/>
    <n v="1000"/>
    <n v="51"/>
    <n v="3"/>
    <n v="0"/>
    <n v="0"/>
    <n v="0"/>
    <n v="61"/>
    <n v="371"/>
    <s v=""/>
    <x v="0"/>
    <n v="0"/>
    <n v="371000"/>
    <m/>
  </r>
  <r>
    <x v="241"/>
    <s v="No name"/>
    <x v="6"/>
    <s v="Herding"/>
    <n v="35"/>
    <s v="Alert, Confident, Courageous, Curious, Intelligent, Loyal, Obedient, Watchful"/>
    <n v="1400"/>
    <n v="3"/>
    <n v="6"/>
    <n v="0"/>
    <n v="0"/>
    <n v="0"/>
    <n v="2"/>
    <n v="38"/>
    <s v=""/>
    <x v="0"/>
    <n v="0"/>
    <n v="53200"/>
    <m/>
  </r>
  <r>
    <x v="242"/>
    <s v="Wire Haired Fox Terrier"/>
    <x v="3"/>
    <s v="Terrier"/>
    <n v="7"/>
    <s v="Alert, Bold, Fearless, Friendly, Keen, Quick, Intelligent"/>
    <n v="900"/>
    <n v="51"/>
    <n v="3"/>
    <n v="0"/>
    <n v="0"/>
    <n v="0"/>
    <n v="99"/>
    <n v="76"/>
    <s v=""/>
    <x v="0"/>
    <n v="0"/>
    <n v="68400"/>
    <m/>
  </r>
  <r>
    <x v="243"/>
    <s v="No name"/>
    <x v="1"/>
    <s v="Gun"/>
    <n v="25"/>
    <s v="Gentle, Loyal, Proud, Trainable, Vigilant, Intelligent"/>
    <n v="700"/>
    <n v="46"/>
    <n v="5"/>
    <n v="0"/>
    <n v="0"/>
    <n v="0"/>
    <n v="65"/>
    <n v="21"/>
    <s v=""/>
    <x v="0"/>
    <n v="0"/>
    <n v="14700"/>
    <m/>
  </r>
  <r>
    <x v="244"/>
    <s v="No name"/>
    <x v="3"/>
    <s v="Terrier"/>
    <n v="7"/>
    <s v="Alert, Bold, Fearless, Friendly, Keen, Quick, Intelligent"/>
    <n v="900"/>
    <n v="51"/>
    <n v="3"/>
    <n v="0"/>
    <n v="0"/>
    <n v="0"/>
    <n v="99"/>
    <n v="26"/>
    <s v=""/>
    <x v="0"/>
    <n v="0"/>
    <n v="23400"/>
    <m/>
  </r>
  <r>
    <x v="245"/>
    <s v="Mexican Hairless"/>
    <x v="5"/>
    <s v="Sight"/>
    <n v="11"/>
    <s v="Aleret, Calm, Cheerful, Companionable, Loyal, Protective"/>
    <n v="700"/>
    <n v="0"/>
    <n v="3"/>
    <n v="0"/>
    <n v="0"/>
    <n v="0"/>
    <n v="143"/>
    <n v="90"/>
    <s v=""/>
    <x v="0"/>
    <n v="0"/>
    <n v="63000"/>
    <m/>
  </r>
  <r>
    <x v="246"/>
    <s v="No name"/>
    <x v="1"/>
    <s v="Gun"/>
    <n v="32"/>
    <s v="Affectionate, Alert, Cheerful, Energetic, Friendly, Gentle, Intelligent, Loving, Loyal, Outgoing, Playful, Responsive, Social"/>
    <n v="1500"/>
    <n v="7"/>
    <n v="3"/>
    <n v="0"/>
    <n v="0"/>
    <n v="0"/>
    <n v="1"/>
    <n v="123"/>
    <s v=""/>
    <x v="0"/>
    <n v="0"/>
    <n v="184500"/>
    <m/>
  </r>
  <r>
    <x v="247"/>
    <s v="Yorkshire Terrier"/>
    <x v="0"/>
    <s v="Companion"/>
    <n v="3"/>
    <s v="Alert, Courageous, Energetic, Independent, Intelligent, Loyal, Playful"/>
    <n v="800"/>
    <n v="27"/>
    <n v="3"/>
    <n v="0"/>
    <n v="0"/>
    <n v="0"/>
    <n v="9"/>
    <n v="77"/>
    <s v=""/>
    <x v="0"/>
    <n v="0"/>
    <n v="61600"/>
    <m/>
  </r>
  <r>
    <x v="248"/>
    <s v="No name"/>
    <x v="2"/>
    <s v=""/>
    <n v="0"/>
    <s v=""/>
    <n v="0"/>
    <n v="0"/>
    <n v="0"/>
    <n v="0"/>
    <n v="0"/>
    <n v="0"/>
    <n v="0"/>
    <n v="95"/>
    <s v=""/>
    <x v="0"/>
    <n v="0"/>
    <n v="0"/>
    <m/>
  </r>
  <r>
    <x v="249"/>
    <s v="No name"/>
    <x v="2"/>
    <s v=""/>
    <n v="4"/>
    <s v="Active, Energetic, Independent, Intelligent, Gentle"/>
    <n v="0"/>
    <n v="0"/>
    <n v="0"/>
    <n v="0"/>
    <n v="0"/>
    <n v="0"/>
    <n v="7"/>
    <n v="79"/>
    <s v="Lap"/>
    <x v="1"/>
    <n v="1050"/>
    <n v="0"/>
    <n v="82950"/>
  </r>
  <r>
    <x v="250"/>
    <s v="No name"/>
    <x v="2"/>
    <s v=""/>
    <n v="4"/>
    <s v="Affectionate, Curious, Intelligent, Interactive, Lively, Playful, Social"/>
    <n v="0"/>
    <n v="0"/>
    <n v="0"/>
    <n v="0"/>
    <n v="0"/>
    <n v="0"/>
    <n v="26"/>
    <n v="93"/>
    <s v="Lap"/>
    <x v="2"/>
    <n v="1400"/>
    <n v="0"/>
    <n v="130200"/>
  </r>
  <r>
    <x v="251"/>
    <s v="No name"/>
    <x v="2"/>
    <s v=""/>
    <n v="6"/>
    <s v="Active, Curious, Easygoing, Playful, Calm"/>
    <n v="0"/>
    <n v="0"/>
    <n v="0"/>
    <n v="0"/>
    <n v="0"/>
    <n v="5"/>
    <n v="6"/>
    <n v="121"/>
    <s v="Lap"/>
    <x v="1"/>
    <n v="900"/>
    <n v="0"/>
    <n v="108900"/>
  </r>
  <r>
    <x v="252"/>
    <s v="No name"/>
    <x v="2"/>
    <s v=""/>
    <n v="6"/>
    <s v="Affectionate, Curious, Gentle, Intelligent, Interactive, Lively, Loyal, Playful, Sensible, Social"/>
    <n v="0"/>
    <n v="0"/>
    <n v="0"/>
    <n v="0"/>
    <n v="0"/>
    <n v="0"/>
    <n v="41"/>
    <n v="11"/>
    <s v="Lap"/>
    <x v="2"/>
    <n v="1000"/>
    <n v="0"/>
    <n v="11000"/>
  </r>
  <r>
    <x v="253"/>
    <s v="No name"/>
    <x v="2"/>
    <s v=""/>
    <n v="6"/>
    <s v="Active, Agile, Clever, Sociable, Loving, Energetic"/>
    <n v="0"/>
    <n v="0"/>
    <n v="0"/>
    <n v="0"/>
    <n v="0"/>
    <n v="0"/>
    <n v="0"/>
    <n v="15"/>
    <s v="Lap"/>
    <x v="1"/>
    <n v="1600"/>
    <n v="0"/>
    <n v="24000"/>
  </r>
  <r>
    <x v="254"/>
    <s v="No name"/>
    <x v="2"/>
    <s v=""/>
    <n v="4"/>
    <s v="Affectionate, Intelligent, Playful"/>
    <n v="0"/>
    <n v="0"/>
    <n v="0"/>
    <n v="0"/>
    <n v="0"/>
    <n v="0"/>
    <n v="31"/>
    <n v="5"/>
    <s v="Non Lap"/>
    <x v="3"/>
    <n v="1300"/>
    <n v="0"/>
    <n v="6500"/>
  </r>
  <r>
    <x v="255"/>
    <s v="No name"/>
    <x v="2"/>
    <s v=""/>
    <n v="6"/>
    <s v="Active, Agile, Lively, Affectionate, Energetic, Rambunctious"/>
    <n v="0"/>
    <n v="0"/>
    <n v="0"/>
    <n v="0"/>
    <n v="0"/>
    <n v="8"/>
    <n v="0"/>
    <n v="10"/>
    <s v="Non Lap"/>
    <x v="2"/>
    <n v="1250"/>
    <n v="0"/>
    <n v="12500"/>
  </r>
  <r>
    <x v="256"/>
    <s v="No name"/>
    <x v="2"/>
    <s v=""/>
    <n v="5"/>
    <s v="Affectionate, Active, Gentle, Social"/>
    <n v="0"/>
    <n v="0"/>
    <n v="0"/>
    <n v="0"/>
    <n v="0"/>
    <n v="0"/>
    <n v="15"/>
    <n v="93"/>
    <s v="Lap"/>
    <x v="3"/>
    <n v="850"/>
    <n v="0"/>
    <n v="79050"/>
  </r>
  <r>
    <x v="257"/>
    <s v="No name"/>
    <x v="2"/>
    <s v=""/>
    <n v="6"/>
    <s v="Intelligent, Interactive, Lively, Playful, Sensitive"/>
    <n v="0"/>
    <n v="0"/>
    <n v="0"/>
    <n v="0"/>
    <n v="0"/>
    <n v="0"/>
    <n v="36"/>
    <n v="45"/>
    <s v="Lap"/>
    <x v="2"/>
    <n v="800"/>
    <n v="0"/>
    <n v="36000"/>
  </r>
  <r>
    <x v="258"/>
    <s v="No name"/>
    <x v="2"/>
    <s v=""/>
    <n v="4"/>
    <s v="Affectionate, Dependent, Gentle, Intelligent, Playful"/>
    <n v="0"/>
    <n v="0"/>
    <n v="0"/>
    <n v="0"/>
    <n v="0"/>
    <n v="0"/>
    <n v="34"/>
    <n v="29"/>
    <s v="Lap"/>
    <x v="1"/>
    <n v="500"/>
    <n v="0"/>
    <n v="14500"/>
  </r>
  <r>
    <x v="259"/>
    <s v="No name"/>
    <x v="2"/>
    <s v=""/>
    <n v="7"/>
    <s v="Affectionate, Easygoing, Gentle, Loyal, Patient, Calm"/>
    <n v="0"/>
    <n v="0"/>
    <n v="0"/>
    <n v="0"/>
    <n v="0"/>
    <n v="6"/>
    <n v="5"/>
    <n v="26"/>
    <s v="Lap"/>
    <x v="1"/>
    <n v="1750"/>
    <n v="0"/>
    <n v="45500"/>
  </r>
  <r>
    <x v="260"/>
    <s v="No name"/>
    <x v="2"/>
    <s v=""/>
    <n v="5"/>
    <s v="Curious, Intelligent, Gentle, Social, Interactive, Playful, Lively"/>
    <n v="0"/>
    <n v="0"/>
    <n v="0"/>
    <n v="0"/>
    <n v="0"/>
    <n v="4"/>
    <n v="16"/>
    <n v="77"/>
    <s v="Lap"/>
    <x v="1"/>
    <n v="1250"/>
    <n v="0"/>
    <n v="96250"/>
  </r>
  <r>
    <x v="261"/>
    <s v="No name"/>
    <x v="2"/>
    <s v=""/>
    <n v="5"/>
    <s v="Easygoing, Friendly, Intelligent, Lively, Playful, Social"/>
    <n v="0"/>
    <n v="0"/>
    <n v="0"/>
    <n v="0"/>
    <n v="0"/>
    <n v="0"/>
    <n v="38"/>
    <n v="55"/>
    <s v="Lap"/>
    <x v="3"/>
    <n v="600"/>
    <n v="0"/>
    <n v="33000"/>
  </r>
  <r>
    <x v="262"/>
    <s v="No name"/>
    <x v="2"/>
    <s v=""/>
    <n v="6"/>
    <s v="Active, Curious, Easygoing, Playful, Calm"/>
    <n v="0"/>
    <n v="0"/>
    <n v="0"/>
    <n v="0"/>
    <n v="0"/>
    <n v="0"/>
    <n v="0"/>
    <n v="54"/>
    <s v="Generic"/>
    <x v="1"/>
    <n v="100"/>
    <n v="0"/>
    <n v="5400"/>
  </r>
  <r>
    <x v="263"/>
    <s v="No name"/>
    <x v="2"/>
    <s v=""/>
    <n v="5"/>
    <s v="Loyal, Inquisitive, Friendly, Quiet, Gentle"/>
    <n v="0"/>
    <n v="0"/>
    <n v="0"/>
    <n v="0"/>
    <n v="0"/>
    <n v="0"/>
    <n v="8"/>
    <n v="35"/>
    <s v="Lap"/>
    <x v="4"/>
    <n v="1450"/>
    <n v="0"/>
    <n v="50750"/>
  </r>
  <r>
    <x v="264"/>
    <s v="No name"/>
    <x v="2"/>
    <s v=""/>
    <n v="6"/>
    <s v="Affectionate, Loyal, Intelligent, Social, Lively, Playful"/>
    <n v="0"/>
    <n v="0"/>
    <n v="0"/>
    <n v="0"/>
    <n v="0"/>
    <n v="0"/>
    <n v="27"/>
    <n v="47"/>
    <s v="Lap"/>
    <x v="1"/>
    <n v="1250"/>
    <n v="0"/>
    <n v="58750"/>
  </r>
  <r>
    <x v="265"/>
    <s v="No name"/>
    <x v="2"/>
    <s v=""/>
    <n v="5"/>
    <s v="Affectionate, Intelligent, Playful, Social"/>
    <n v="0"/>
    <n v="0"/>
    <n v="0"/>
    <n v="0"/>
    <n v="0"/>
    <n v="0"/>
    <n v="0"/>
    <n v="84"/>
    <s v="Non Lap"/>
    <x v="1"/>
    <n v="1500"/>
    <n v="0"/>
    <n v="126000"/>
  </r>
  <r>
    <x v="266"/>
    <s v="No name"/>
    <x v="2"/>
    <s v=""/>
    <n v="1"/>
    <s v="Active, Playful"/>
    <n v="0"/>
    <n v="0"/>
    <n v="0"/>
    <n v="0"/>
    <n v="0"/>
    <n v="0"/>
    <n v="0"/>
    <n v="93"/>
    <s v="Rodent"/>
    <x v="1"/>
    <n v="200"/>
    <n v="0"/>
    <n v="18600"/>
  </r>
  <r>
    <x v="267"/>
    <s v="No name"/>
    <x v="2"/>
    <s v=""/>
    <n v="3"/>
    <s v="Affectionate, Intelligent, Active, Curious, Playful"/>
    <n v="0"/>
    <n v="0"/>
    <n v="0"/>
    <n v="0"/>
    <n v="0"/>
    <n v="0"/>
    <n v="11"/>
    <n v="101"/>
    <s v="Lap"/>
    <x v="1"/>
    <n v="1000"/>
    <n v="0"/>
    <n v="101000"/>
  </r>
  <r>
    <x v="268"/>
    <s v="No name"/>
    <x v="2"/>
    <s v=""/>
    <n v="5"/>
    <s v="Gentle, Loyal, Intelligent, Playful"/>
    <n v="0"/>
    <n v="0"/>
    <n v="0"/>
    <n v="0"/>
    <n v="0"/>
    <n v="0"/>
    <n v="0"/>
    <n v="125"/>
    <s v="Lap"/>
    <x v="3"/>
    <n v="400"/>
    <n v="0"/>
    <n v="50000"/>
  </r>
  <r>
    <x v="269"/>
    <s v="No name"/>
    <x v="2"/>
    <s v=""/>
    <n v="3"/>
    <s v="Intelligent, Active, Mischevious, Playful"/>
    <n v="0"/>
    <n v="0"/>
    <n v="0"/>
    <n v="0"/>
    <n v="0"/>
    <n v="0"/>
    <n v="12"/>
    <n v="115"/>
    <s v="Lap"/>
    <x v="1"/>
    <n v="800"/>
    <n v="0"/>
    <n v="92000"/>
  </r>
  <r>
    <x v="270"/>
    <s v="No name"/>
    <x v="2"/>
    <s v=""/>
    <n v="6"/>
    <s v="Active, Curious, Easygoing, Playful, Calm"/>
    <n v="0"/>
    <n v="0"/>
    <n v="0"/>
    <n v="0"/>
    <n v="0"/>
    <n v="0"/>
    <n v="0"/>
    <n v="154"/>
    <s v="Generic"/>
    <x v="1"/>
    <n v="100"/>
    <n v="0"/>
    <n v="15400"/>
  </r>
  <r>
    <x v="271"/>
    <s v="No name"/>
    <x v="2"/>
    <s v=""/>
    <n v="6"/>
    <s v="Active, Curious, Easygoing, Playful, Calm"/>
    <n v="0"/>
    <n v="0"/>
    <n v="0"/>
    <n v="0"/>
    <n v="0"/>
    <n v="0"/>
    <n v="0"/>
    <n v="198"/>
    <s v="Generic"/>
    <x v="1"/>
    <n v="100"/>
    <n v="0"/>
    <n v="19800"/>
  </r>
  <r>
    <x v="272"/>
    <s v="No name"/>
    <x v="2"/>
    <s v=""/>
    <n v="6"/>
    <s v="Active, Curious, Easygoing, Playful, Calm"/>
    <n v="0"/>
    <n v="0"/>
    <n v="0"/>
    <n v="0"/>
    <n v="0"/>
    <n v="0"/>
    <n v="0"/>
    <n v="76"/>
    <s v="Generic"/>
    <x v="3"/>
    <n v="100"/>
    <n v="0"/>
    <n v="7600"/>
  </r>
  <r>
    <x v="273"/>
    <s v="No name"/>
    <x v="2"/>
    <s v=""/>
    <n v="6"/>
    <s v="Active, Curious, Easygoing, Playful, Calm"/>
    <n v="0"/>
    <n v="0"/>
    <n v="0"/>
    <n v="0"/>
    <n v="0"/>
    <n v="0"/>
    <n v="0"/>
    <n v="95"/>
    <s v="Generic"/>
    <x v="2"/>
    <n v="100"/>
    <n v="0"/>
    <n v="9500"/>
  </r>
  <r>
    <x v="274"/>
    <s v="No name"/>
    <x v="2"/>
    <s v=""/>
    <n v="6"/>
    <s v="Active, Curious, Easygoing, Playful, Calm"/>
    <n v="0"/>
    <n v="0"/>
    <n v="0"/>
    <n v="0"/>
    <n v="0"/>
    <n v="0"/>
    <n v="0"/>
    <n v="39"/>
    <s v="Generic"/>
    <x v="1"/>
    <n v="100"/>
    <n v="0"/>
    <n v="3900"/>
  </r>
  <r>
    <x v="275"/>
    <s v="No name"/>
    <x v="2"/>
    <s v=""/>
    <n v="5"/>
    <s v="Agile, Dependent, Gentle, Intelligent, Lively, Loyal, Playful"/>
    <n v="0"/>
    <n v="0"/>
    <n v="0"/>
    <n v="0"/>
    <n v="0"/>
    <n v="0"/>
    <n v="20"/>
    <n v="45"/>
    <s v="Lap"/>
    <x v="2"/>
    <n v="800"/>
    <n v="0"/>
    <n v="36000"/>
  </r>
  <r>
    <x v="276"/>
    <s v="No name"/>
    <x v="2"/>
    <s v=""/>
    <n v="5"/>
    <s v="Affectionate, Sweet, Loyal, Quiet, Peaceful"/>
    <n v="0"/>
    <n v="0"/>
    <n v="0"/>
    <n v="0"/>
    <n v="0"/>
    <n v="2"/>
    <n v="1"/>
    <n v="54"/>
    <s v="Lap"/>
    <x v="1"/>
    <n v="1750"/>
    <n v="0"/>
    <n v="94500"/>
  </r>
  <r>
    <x v="277"/>
    <s v="No name"/>
    <x v="2"/>
    <s v=""/>
    <n v="5"/>
    <s v="Six-Toed"/>
    <n v="0"/>
    <n v="0"/>
    <n v="0"/>
    <n v="0"/>
    <n v="0"/>
    <n v="0"/>
    <n v="0"/>
    <n v="67"/>
    <s v="Lap"/>
    <x v="2"/>
    <n v="2000"/>
    <n v="0"/>
    <n v="134000"/>
  </r>
  <r>
    <x v="278"/>
    <s v="No name"/>
    <x v="2"/>
    <s v=""/>
    <n v="4"/>
    <s v="Affectionate, Curious, Demanding, Friendly, Intelligent, Playful"/>
    <n v="0"/>
    <n v="0"/>
    <n v="0"/>
    <n v="0"/>
    <n v="0"/>
    <n v="0"/>
    <n v="35"/>
    <n v="71"/>
    <s v="Lap"/>
    <x v="2"/>
    <n v="900"/>
    <n v="0"/>
    <n v="63900"/>
  </r>
  <r>
    <x v="279"/>
    <s v="No name"/>
    <x v="2"/>
    <s v=""/>
    <n v="6"/>
    <s v="Dependent, Gentle, Intelligent, Quiet, Social"/>
    <n v="0"/>
    <n v="0"/>
    <n v="0"/>
    <n v="0"/>
    <n v="0"/>
    <n v="0"/>
    <n v="0"/>
    <n v="72"/>
    <s v="Lap"/>
    <x v="3"/>
    <n v="800"/>
    <n v="0"/>
    <n v="57600"/>
  </r>
  <r>
    <x v="280"/>
    <s v="No name"/>
    <x v="2"/>
    <s v=""/>
    <n v="4"/>
    <s v="Active, Agile, Clever, Easygoing, Intelligent, Lively, Loyal, Playful, Social"/>
    <n v="0"/>
    <n v="0"/>
    <n v="0"/>
    <n v="0"/>
    <n v="0"/>
    <n v="0"/>
    <n v="24"/>
    <n v="43"/>
    <s v="Lap"/>
    <x v="3"/>
    <n v="800"/>
    <n v="0"/>
    <n v="34400"/>
  </r>
  <r>
    <x v="281"/>
    <s v="No name"/>
    <x v="2"/>
    <s v=""/>
    <n v="4"/>
    <s v="Active, Devoted, Intelligent, Playful"/>
    <n v="0"/>
    <n v="0"/>
    <n v="0"/>
    <n v="0"/>
    <n v="0"/>
    <n v="0"/>
    <n v="0"/>
    <n v="57"/>
    <s v="Non Lap"/>
    <x v="2"/>
    <n v="1200"/>
    <n v="0"/>
    <n v="68400"/>
  </r>
  <r>
    <x v="282"/>
    <s v="No name"/>
    <x v="2"/>
    <s v=""/>
    <n v="4"/>
    <s v="Affectionate, Friendly, Gentle, Intelligent, Playful, Quiet"/>
    <n v="0"/>
    <n v="0"/>
    <n v="0"/>
    <n v="0"/>
    <n v="0"/>
    <n v="0"/>
    <n v="40"/>
    <n v="78"/>
    <s v="Lap"/>
    <x v="3"/>
    <n v="600"/>
    <n v="0"/>
    <n v="46800"/>
  </r>
  <r>
    <x v="283"/>
    <s v="No name"/>
    <x v="2"/>
    <s v=""/>
    <n v="4"/>
    <s v="Intelligent, Clever, Active, Genlte"/>
    <n v="0"/>
    <n v="0"/>
    <n v="0"/>
    <n v="0"/>
    <n v="0"/>
    <n v="0"/>
    <n v="39"/>
    <n v="89"/>
    <s v="Lap"/>
    <x v="3"/>
    <n v="500"/>
    <n v="0"/>
    <n v="44500"/>
  </r>
  <r>
    <x v="284"/>
    <s v="No name"/>
    <x v="2"/>
    <s v=""/>
    <n v="7"/>
    <s v="Adaptable, Intelligent, Loving, Gentle, Independent"/>
    <n v="0"/>
    <n v="0"/>
    <n v="0"/>
    <n v="0"/>
    <n v="0"/>
    <n v="1"/>
    <n v="3"/>
    <n v="99"/>
    <s v="Lap"/>
    <x v="3"/>
    <n v="1600"/>
    <n v="0"/>
    <n v="158400"/>
  </r>
  <r>
    <x v="285"/>
    <s v="No name"/>
    <x v="2"/>
    <s v=""/>
    <n v="5"/>
    <s v="Easygoing, Intelligent, Loyal, Playful, Social"/>
    <n v="0"/>
    <n v="0"/>
    <n v="0"/>
    <n v="0"/>
    <n v="0"/>
    <n v="0"/>
    <n v="23"/>
    <n v="110"/>
    <s v="Lap"/>
    <x v="1"/>
    <n v="500"/>
    <n v="0"/>
    <n v="55000"/>
  </r>
  <r>
    <x v="286"/>
    <s v="No name"/>
    <x v="2"/>
    <s v=""/>
    <n v="3"/>
    <s v="Agile, Easygoing, Intelligent, Playful"/>
    <n v="0"/>
    <n v="0"/>
    <n v="0"/>
    <n v="0"/>
    <n v="0"/>
    <n v="0"/>
    <n v="0"/>
    <n v="155"/>
    <s v="Lap"/>
    <x v="2"/>
    <n v="1500"/>
    <n v="0"/>
    <n v="232500"/>
  </r>
  <r>
    <x v="287"/>
    <s v="No name"/>
    <x v="2"/>
    <s v=""/>
    <n v="4"/>
    <s v="Gentle, Quiet, Shy, Playful"/>
    <n v="0"/>
    <n v="0"/>
    <n v="0"/>
    <n v="0"/>
    <n v="0"/>
    <n v="0"/>
    <n v="0"/>
    <n v="45"/>
    <s v="Lap"/>
    <x v="3"/>
    <n v="500"/>
    <n v="0"/>
    <n v="22500"/>
  </r>
  <r>
    <x v="288"/>
    <s v="No name"/>
    <x v="2"/>
    <s v=""/>
    <n v="6"/>
    <s v="Sweet, Active, Intelligent, Social, Playful, Lively, Curious"/>
    <n v="0"/>
    <n v="0"/>
    <n v="0"/>
    <n v="0"/>
    <n v="0"/>
    <n v="9"/>
    <n v="14"/>
    <n v="59"/>
    <s v="Non Lap"/>
    <x v="3"/>
    <n v="1000"/>
    <n v="0"/>
    <n v="59000"/>
  </r>
  <r>
    <x v="289"/>
    <s v="No name"/>
    <x v="2"/>
    <s v=""/>
    <n v="6"/>
    <s v="Active, Agile, Curious, Demanding, Friendly, Gentle, Lively, Playful, Social"/>
    <n v="0"/>
    <n v="0"/>
    <n v="0"/>
    <n v="0"/>
    <n v="0"/>
    <n v="0"/>
    <n v="21"/>
    <n v="55"/>
    <s v="Non Lap"/>
    <x v="1"/>
    <n v="850"/>
    <n v="0"/>
    <n v="46750"/>
  </r>
  <r>
    <x v="290"/>
    <s v="No name"/>
    <x v="2"/>
    <s v=""/>
    <n v="4"/>
    <s v="Energetic, Affectionate, Intelligent, Social, Playful, Curious"/>
    <n v="0"/>
    <n v="0"/>
    <n v="0"/>
    <n v="0"/>
    <n v="0"/>
    <n v="0"/>
    <n v="13"/>
    <n v="23"/>
    <s v="Lap"/>
    <x v="3"/>
    <n v="1150"/>
    <n v="0"/>
    <n v="26450"/>
  </r>
  <r>
    <x v="291"/>
    <s v="No name"/>
    <x v="2"/>
    <s v=""/>
    <n v="4"/>
    <s v="Energetic, Affectionate, Intelligent, Social, Playful, Curious"/>
    <n v="0"/>
    <n v="0"/>
    <n v="0"/>
    <n v="0"/>
    <n v="0"/>
    <n v="0"/>
    <n v="13"/>
    <n v="45"/>
    <s v="Lap"/>
    <x v="1"/>
    <n v="1150"/>
    <n v="0"/>
    <n v="51750"/>
  </r>
  <r>
    <x v="292"/>
    <s v="No name"/>
    <x v="2"/>
    <s v=""/>
    <n v="4"/>
    <s v="Energetic, Affectionate, Intelligent, Social, Playful, Curious"/>
    <n v="0"/>
    <n v="0"/>
    <n v="0"/>
    <n v="0"/>
    <n v="0"/>
    <n v="0"/>
    <n v="13"/>
    <n v="101"/>
    <s v="Lap"/>
    <x v="2"/>
    <n v="1150"/>
    <n v="0"/>
    <n v="116150"/>
  </r>
  <r>
    <x v="293"/>
    <s v="No name"/>
    <x v="2"/>
    <s v=""/>
    <n v="6"/>
    <s v="Affectionate, Loyal, Sedate, Quiet"/>
    <n v="0"/>
    <n v="0"/>
    <n v="0"/>
    <n v="0"/>
    <n v="0"/>
    <n v="3"/>
    <n v="2"/>
    <n v="115"/>
    <s v="Lap"/>
    <x v="3"/>
    <n v="1250"/>
    <n v="0"/>
    <n v="143750"/>
  </r>
  <r>
    <x v="294"/>
    <s v="No name"/>
    <x v="2"/>
    <s v=""/>
    <n v="6"/>
    <s v="Affectionate, Social, Intelligent, Loyal"/>
    <n v="0"/>
    <n v="0"/>
    <n v="0"/>
    <n v="0"/>
    <n v="0"/>
    <n v="0"/>
    <n v="0"/>
    <n v="309"/>
    <s v="Lap"/>
    <x v="2"/>
    <n v="700"/>
    <n v="0"/>
    <n v="216300"/>
  </r>
  <r>
    <x v="295"/>
    <s v="No name"/>
    <x v="2"/>
    <s v=""/>
    <n v="7"/>
    <s v="Affectionate, Friendly, Gentle, Calm"/>
    <n v="0"/>
    <n v="0"/>
    <n v="0"/>
    <n v="0"/>
    <n v="0"/>
    <n v="0"/>
    <n v="32"/>
    <n v="77"/>
    <s v="Lap"/>
    <x v="2"/>
    <n v="1000"/>
    <n v="0"/>
    <n v="77000"/>
  </r>
  <r>
    <x v="296"/>
    <s v="No name"/>
    <x v="2"/>
    <s v=""/>
    <n v="7"/>
    <s v="Affectioante, Friendly, Gentle, Quiet, Easygoing"/>
    <n v="0"/>
    <n v="0"/>
    <n v="0"/>
    <n v="0"/>
    <n v="0"/>
    <n v="7"/>
    <n v="4"/>
    <n v="63"/>
    <s v="Lap"/>
    <x v="3"/>
    <n v="1000"/>
    <n v="0"/>
    <n v="63000"/>
  </r>
  <r>
    <x v="297"/>
    <s v="No name"/>
    <x v="2"/>
    <s v=""/>
    <n v="4"/>
    <s v="Active, Dependent, Easygoing, Gentle, Intelligent, Loyal, Playful, Quiet"/>
    <n v="0"/>
    <n v="0"/>
    <n v="0"/>
    <n v="0"/>
    <n v="0"/>
    <n v="0"/>
    <n v="19"/>
    <n v="95"/>
    <s v="Lap"/>
    <x v="1"/>
    <n v="700"/>
    <n v="0"/>
    <n v="66500"/>
  </r>
  <r>
    <x v="298"/>
    <s v="No name"/>
    <x v="2"/>
    <s v=""/>
    <n v="4"/>
    <s v="Affectionate, Intelligent, Loyal, Playful, Social, Sweet, Loving"/>
    <n v="0"/>
    <n v="0"/>
    <n v="0"/>
    <n v="0"/>
    <n v="0"/>
    <n v="10"/>
    <n v="10"/>
    <n v="103"/>
    <s v="Non Lap"/>
    <x v="1"/>
    <n v="1250"/>
    <n v="0"/>
    <n v="128750"/>
  </r>
  <r>
    <x v="299"/>
    <s v="No name"/>
    <x v="2"/>
    <s v=""/>
    <n v="6"/>
    <s v="Active, Affectionate, Dependent, Gentle, Patient, Playful, Quiet, Social"/>
    <n v="0"/>
    <n v="0"/>
    <n v="0"/>
    <n v="0"/>
    <n v="0"/>
    <n v="0"/>
    <n v="25"/>
    <n v="115"/>
    <s v="Lap"/>
    <x v="3"/>
    <n v="1150"/>
    <n v="0"/>
    <n v="132250"/>
  </r>
  <r>
    <x v="300"/>
    <s v="No name"/>
    <x v="2"/>
    <s v=""/>
    <n v="6"/>
    <s v="Active, Agile, Clever, Sociable, Loving, Energetic"/>
    <n v="0"/>
    <n v="0"/>
    <n v="0"/>
    <n v="0"/>
    <n v="0"/>
    <n v="0"/>
    <n v="9"/>
    <n v="79"/>
    <s v="Lap"/>
    <x v="1"/>
    <n v="500"/>
    <n v="0"/>
    <n v="39500"/>
  </r>
  <r>
    <x v="301"/>
    <s v="No name"/>
    <x v="2"/>
    <s v=""/>
    <n v="6"/>
    <s v="Intelligent, Loyal, Quiet, Active"/>
    <n v="0"/>
    <n v="0"/>
    <n v="0"/>
    <n v="0"/>
    <n v="0"/>
    <n v="0"/>
    <n v="0"/>
    <n v="5"/>
    <s v="Non Lap"/>
    <x v="3"/>
    <n v="1000"/>
    <n v="0"/>
    <n v="5000"/>
  </r>
  <r>
    <x v="302"/>
    <s v="No name"/>
    <x v="2"/>
    <s v=""/>
    <n v="6"/>
    <s v="Active, Curious, Easygoing, Playful, Calm"/>
    <n v="0"/>
    <n v="0"/>
    <n v="0"/>
    <n v="0"/>
    <n v="0"/>
    <n v="0"/>
    <n v="0"/>
    <n v="20"/>
    <s v="Generic"/>
    <x v="1"/>
    <n v="100"/>
    <n v="0"/>
    <n v="2000"/>
  </r>
  <r>
    <x v="303"/>
    <s v="No name"/>
    <x v="2"/>
    <s v=""/>
    <n v="3"/>
    <s v="Affectionate, Curious, Easygoing, Intelligent, Interactive, Lively, Loyal"/>
    <n v="0"/>
    <n v="0"/>
    <n v="0"/>
    <n v="0"/>
    <n v="0"/>
    <n v="0"/>
    <n v="22"/>
    <n v="15"/>
    <s v="Lap"/>
    <x v="1"/>
    <n v="1150"/>
    <n v="0"/>
    <n v="17250"/>
  </r>
  <r>
    <x v="304"/>
    <s v="No name"/>
    <x v="2"/>
    <s v=""/>
    <n v="5"/>
    <s v="Affectionate, Social, Intelligent, Sweet-tempered"/>
    <n v="0"/>
    <n v="0"/>
    <n v="0"/>
    <n v="0"/>
    <n v="0"/>
    <n v="0"/>
    <n v="0"/>
    <n v="5"/>
    <s v="Lap"/>
    <x v="1"/>
    <n v="800"/>
    <n v="0"/>
    <n v="4000"/>
  </r>
  <r>
    <x v="305"/>
    <s v="No name"/>
    <x v="2"/>
    <s v=""/>
    <n v="5"/>
    <s v="Mischevious, Tenacious, Intelligent, Affectionate, Gentle, Interactive, Loyal"/>
    <n v="0"/>
    <n v="0"/>
    <n v="0"/>
    <n v="0"/>
    <n v="0"/>
    <n v="0"/>
    <n v="28"/>
    <n v="49"/>
    <s v="Non Lap"/>
    <x v="3"/>
    <n v="1250"/>
    <n v="0"/>
    <n v="61250"/>
  </r>
  <r>
    <x v="306"/>
    <s v="Sphynx"/>
    <x v="2"/>
    <s v=""/>
    <n v="5"/>
    <s v="Loyal, Inquisitive, Friendly, Quiet, Gentle"/>
    <n v="0"/>
    <n v="0"/>
    <n v="0"/>
    <n v="0"/>
    <n v="0"/>
    <n v="0"/>
    <n v="8"/>
    <n v="4"/>
    <s v="Lap"/>
    <x v="4"/>
    <n v="1450"/>
    <n v="0"/>
    <n v="5800"/>
  </r>
  <r>
    <x v="307"/>
    <s v="No name"/>
    <x v="2"/>
    <s v=""/>
    <n v="6"/>
    <s v="Active, Curious, Easygoing, Playful, Calm"/>
    <n v="0"/>
    <n v="0"/>
    <n v="0"/>
    <n v="0"/>
    <n v="0"/>
    <n v="0"/>
    <n v="0"/>
    <n v="39"/>
    <s v="Generic"/>
    <x v="1"/>
    <n v="100"/>
    <n v="0"/>
    <n v="3900"/>
  </r>
  <r>
    <x v="308"/>
    <s v="No name"/>
    <x v="2"/>
    <s v=""/>
    <n v="6"/>
    <s v="Playful, Social, Intelligent"/>
    <n v="0"/>
    <n v="0"/>
    <n v="0"/>
    <n v="0"/>
    <n v="0"/>
    <n v="0"/>
    <n v="0"/>
    <n v="77"/>
    <s v="Lap"/>
    <x v="1"/>
    <n v="900"/>
    <n v="0"/>
    <n v="69300"/>
  </r>
  <r>
    <x v="309"/>
    <s v="No name"/>
    <x v="2"/>
    <s v=""/>
    <n v="5"/>
    <s v="Curious, Intelligent, Social, Lively, Outgoing, Playful, Affectionate"/>
    <n v="0"/>
    <n v="0"/>
    <n v="0"/>
    <n v="0"/>
    <n v="0"/>
    <n v="0"/>
    <n v="18"/>
    <n v="32"/>
    <s v="Lap"/>
    <x v="2"/>
    <n v="800"/>
    <n v="0"/>
    <n v="25600"/>
  </r>
  <r>
    <x v="310"/>
    <s v="No name"/>
    <x v="2"/>
    <s v=""/>
    <n v="6"/>
    <s v="Active, Curious, Easygoing, Playful, Calm"/>
    <n v="0"/>
    <n v="0"/>
    <n v="0"/>
    <n v="0"/>
    <n v="0"/>
    <n v="0"/>
    <n v="0"/>
    <n v="125"/>
    <s v="Generic"/>
    <x v="1"/>
    <n v="100"/>
    <n v="0"/>
    <n v="12500"/>
  </r>
  <r>
    <x v="311"/>
    <s v="No name"/>
    <x v="2"/>
    <s v=""/>
    <n v="6"/>
    <s v="Active, Curious, Easygoing, Playful, Calm"/>
    <n v="0"/>
    <n v="0"/>
    <n v="0"/>
    <n v="0"/>
    <n v="0"/>
    <n v="0"/>
    <n v="0"/>
    <n v="198"/>
    <s v="Generic"/>
    <x v="1"/>
    <n v="100"/>
    <n v="0"/>
    <n v="19800"/>
  </r>
  <r>
    <x v="312"/>
    <s v="No name"/>
    <x v="2"/>
    <s v=""/>
    <n v="4"/>
    <s v="Affectionate, Agile, Clever, Gentle, Intelligent, Playful, Social"/>
    <n v="0"/>
    <n v="0"/>
    <n v="0"/>
    <n v="0"/>
    <n v="0"/>
    <n v="0"/>
    <n v="29"/>
    <n v="132"/>
    <s v="Non Lap"/>
    <x v="3"/>
    <n v="700"/>
    <n v="0"/>
    <n v="92400"/>
  </r>
  <r>
    <x v="313"/>
    <s v="No name"/>
    <x v="2"/>
    <s v=""/>
    <n v="6"/>
    <s v="Agile, Intelligent, Loyal, Playful, Energetic"/>
    <n v="0"/>
    <n v="0"/>
    <n v="0"/>
    <n v="0"/>
    <n v="0"/>
    <n v="0"/>
    <n v="37"/>
    <n v="154"/>
    <s v="Non Lap"/>
    <x v="3"/>
    <n v="500"/>
    <n v="0"/>
    <n v="77000"/>
  </r>
  <r>
    <x v="314"/>
    <s v="No name"/>
    <x v="2"/>
    <s v=""/>
    <n v="6"/>
    <s v="Active, Curious, Easygoing, Playful, Calm"/>
    <n v="0"/>
    <n v="0"/>
    <n v="0"/>
    <n v="0"/>
    <n v="0"/>
    <n v="0"/>
    <n v="0"/>
    <n v="158"/>
    <s v="Generic"/>
    <x v="1"/>
    <n v="100"/>
    <n v="0"/>
    <n v="15800"/>
  </r>
  <r>
    <x v="248"/>
    <s v="No name"/>
    <x v="2"/>
    <s v=""/>
    <n v="0"/>
    <s v=""/>
    <n v="0"/>
    <n v="0"/>
    <n v="0"/>
    <n v="0"/>
    <n v="0"/>
    <n v="0"/>
    <n v="0"/>
    <n v="210"/>
    <s v=""/>
    <x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
  <r>
    <x v="0"/>
    <s v="Dogo Argentino"/>
    <x v="0"/>
    <x v="0"/>
    <s v="Guardian"/>
    <x v="0"/>
    <x v="0"/>
    <n v="39000"/>
    <n v="0"/>
    <n v="5"/>
    <n v="0"/>
    <n v="1"/>
    <n v="0"/>
    <n v="0"/>
    <n v="22"/>
    <x v="0"/>
    <x v="0"/>
    <n v="0"/>
    <n v="858000"/>
    <m/>
  </r>
  <r>
    <x v="0"/>
    <s v="French Bulldog"/>
    <x v="0"/>
    <x v="1"/>
    <s v="Companion"/>
    <x v="1"/>
    <x v="1"/>
    <n v="3000"/>
    <n v="58"/>
    <n v="3"/>
    <n v="0"/>
    <n v="0"/>
    <n v="0"/>
    <n v="4"/>
    <n v="39"/>
    <x v="0"/>
    <x v="0"/>
    <n v="0"/>
    <n v="117000"/>
    <m/>
  </r>
  <r>
    <x v="0"/>
    <s v="Kai Dog"/>
    <x v="0"/>
    <x v="1"/>
    <s v="Northern"/>
    <x v="2"/>
    <x v="2"/>
    <n v="3000"/>
    <n v="0"/>
    <n v="5"/>
    <n v="0"/>
    <n v="0"/>
    <n v="0"/>
    <n v="0"/>
    <n v="54"/>
    <x v="0"/>
    <x v="0"/>
    <n v="0"/>
    <n v="162000"/>
    <m/>
  </r>
  <r>
    <x v="0"/>
    <s v="New Guinea Singing Dog"/>
    <x v="0"/>
    <x v="2"/>
    <s v="Southern"/>
    <x v="3"/>
    <x v="3"/>
    <n v="3000"/>
    <n v="0"/>
    <n v="3"/>
    <n v="0"/>
    <n v="0"/>
    <n v="0"/>
    <n v="0"/>
    <n v="45"/>
    <x v="0"/>
    <x v="0"/>
    <n v="0"/>
    <n v="135000"/>
    <m/>
  </r>
  <r>
    <x v="0"/>
    <s v="Tibetan Mastiff"/>
    <x v="0"/>
    <x v="0"/>
    <s v="Guardian"/>
    <x v="4"/>
    <x v="4"/>
    <n v="3000"/>
    <n v="0"/>
    <n v="6"/>
    <n v="0"/>
    <n v="0"/>
    <n v="0"/>
    <n v="153"/>
    <n v="45"/>
    <x v="0"/>
    <x v="0"/>
    <n v="0"/>
    <n v="135000"/>
    <m/>
  </r>
  <r>
    <x v="0"/>
    <s v="Pumi"/>
    <x v="0"/>
    <x v="3"/>
    <s v="Herding"/>
    <x v="5"/>
    <x v="5"/>
    <n v="2750"/>
    <n v="0"/>
    <n v="3"/>
    <n v="0"/>
    <n v="0"/>
    <n v="0"/>
    <n v="162"/>
    <n v="65"/>
    <x v="0"/>
    <x v="0"/>
    <n v="0"/>
    <n v="178750"/>
    <m/>
  </r>
  <r>
    <x v="0"/>
    <s v="Coton de Tulear"/>
    <x v="0"/>
    <x v="1"/>
    <s v="Companion"/>
    <x v="6"/>
    <x v="6"/>
    <n v="2700"/>
    <n v="0"/>
    <n v="3"/>
    <n v="0"/>
    <n v="0"/>
    <n v="0"/>
    <n v="81"/>
    <n v="23"/>
    <x v="0"/>
    <x v="0"/>
    <n v="0"/>
    <n v="62100"/>
    <m/>
  </r>
  <r>
    <x v="0"/>
    <s v="Portuguese Water Dog"/>
    <x v="0"/>
    <x v="0"/>
    <s v="Gun"/>
    <x v="7"/>
    <x v="7"/>
    <n v="2650"/>
    <n v="0"/>
    <n v="4"/>
    <n v="0"/>
    <n v="0"/>
    <n v="0"/>
    <n v="54"/>
    <n v="526"/>
    <x v="0"/>
    <x v="0"/>
    <n v="0"/>
    <n v="1393900"/>
    <m/>
  </r>
  <r>
    <x v="0"/>
    <s v="Sussex Spaniel"/>
    <x v="0"/>
    <x v="4"/>
    <s v="Gun"/>
    <x v="8"/>
    <x v="8"/>
    <n v="2500"/>
    <n v="0"/>
    <n v="3"/>
    <n v="0"/>
    <n v="0"/>
    <n v="0"/>
    <n v="161"/>
    <n v="87"/>
    <x v="0"/>
    <x v="0"/>
    <n v="0"/>
    <n v="217500"/>
    <m/>
  </r>
  <r>
    <x v="0"/>
    <s v="Afghan Hound"/>
    <x v="0"/>
    <x v="4"/>
    <s v="Sight"/>
    <x v="9"/>
    <x v="9"/>
    <n v="2250"/>
    <n v="79"/>
    <n v="1"/>
    <n v="0"/>
    <n v="0"/>
    <n v="0"/>
    <n v="93"/>
    <n v="250"/>
    <x v="0"/>
    <x v="0"/>
    <n v="0"/>
    <n v="562500"/>
    <m/>
  </r>
  <r>
    <x v="0"/>
    <s v="Greater Swiss Mountain Dog"/>
    <x v="0"/>
    <x v="0"/>
    <s v="Guardian"/>
    <x v="10"/>
    <x v="10"/>
    <n v="2250"/>
    <n v="0"/>
    <n v="5"/>
    <n v="0"/>
    <n v="0"/>
    <n v="0"/>
    <n v="75"/>
    <n v="101"/>
    <x v="0"/>
    <x v="0"/>
    <n v="0"/>
    <n v="227250"/>
    <m/>
  </r>
  <r>
    <x v="0"/>
    <s v="Norfolk Terrier"/>
    <x v="0"/>
    <x v="5"/>
    <s v="Terrier"/>
    <x v="11"/>
    <x v="11"/>
    <n v="2250"/>
    <n v="56"/>
    <n v="3"/>
    <n v="0"/>
    <n v="0"/>
    <n v="0"/>
    <n v="128"/>
    <n v="14"/>
    <x v="0"/>
    <x v="0"/>
    <n v="0"/>
    <n v="31500"/>
    <m/>
  </r>
  <r>
    <x v="0"/>
    <s v="Black Russian Terrier"/>
    <x v="0"/>
    <x v="0"/>
    <s v="Guardian"/>
    <x v="12"/>
    <x v="12"/>
    <n v="2150"/>
    <n v="0"/>
    <n v="6"/>
    <n v="0"/>
    <n v="0"/>
    <n v="0"/>
    <n v="116"/>
    <n v="107"/>
    <x v="0"/>
    <x v="0"/>
    <n v="0"/>
    <n v="230050"/>
    <m/>
  </r>
  <r>
    <x v="0"/>
    <s v="Presa Canario"/>
    <x v="0"/>
    <x v="0"/>
    <s v="Guardian"/>
    <x v="13"/>
    <x v="13"/>
    <n v="2100"/>
    <n v="0"/>
    <n v="6"/>
    <n v="1"/>
    <n v="0"/>
    <n v="0"/>
    <n v="0"/>
    <n v="72"/>
    <x v="0"/>
    <x v="0"/>
    <n v="0"/>
    <n v="151200"/>
    <m/>
  </r>
  <r>
    <x v="0"/>
    <s v="Chinese Foo Dog"/>
    <x v="0"/>
    <x v="0"/>
    <s v="Northern"/>
    <x v="14"/>
    <x v="14"/>
    <n v="2000"/>
    <n v="0"/>
    <n v="5"/>
    <n v="0"/>
    <n v="0"/>
    <n v="0"/>
    <n v="0"/>
    <n v="64"/>
    <x v="0"/>
    <x v="0"/>
    <n v="0"/>
    <n v="128000"/>
    <m/>
  </r>
  <r>
    <x v="0"/>
    <s v="Bedlington Terrier"/>
    <x v="0"/>
    <x v="5"/>
    <s v="Terrier"/>
    <x v="15"/>
    <x v="15"/>
    <n v="1900"/>
    <n v="40"/>
    <n v="3"/>
    <n v="0"/>
    <n v="0"/>
    <n v="0"/>
    <n v="151"/>
    <n v="45"/>
    <x v="0"/>
    <x v="0"/>
    <n v="0"/>
    <n v="85500"/>
    <m/>
  </r>
  <r>
    <x v="0"/>
    <s v="Irish Wolfhound"/>
    <x v="0"/>
    <x v="6"/>
    <s v="Scenthound"/>
    <x v="16"/>
    <x v="16"/>
    <n v="1900"/>
    <n v="41"/>
    <n v="3"/>
    <n v="0"/>
    <n v="0"/>
    <n v="0"/>
    <n v="73"/>
    <n v="254"/>
    <x v="0"/>
    <x v="0"/>
    <n v="0"/>
    <n v="482600"/>
    <m/>
  </r>
  <r>
    <x v="0"/>
    <s v="Nova Scotia Duck-Tolling Retriever"/>
    <x v="0"/>
    <x v="4"/>
    <s v="Gun Dogs"/>
    <x v="17"/>
    <x v="17"/>
    <n v="1900"/>
    <n v="0"/>
    <n v="5"/>
    <n v="0"/>
    <n v="0"/>
    <n v="0"/>
    <n v="89"/>
    <n v="76"/>
    <x v="0"/>
    <x v="0"/>
    <n v="0"/>
    <n v="144400"/>
    <m/>
  </r>
  <r>
    <x v="0"/>
    <s v="Pharaoh Hound"/>
    <x v="0"/>
    <x v="6"/>
    <s v="Sight"/>
    <x v="18"/>
    <x v="18"/>
    <n v="1900"/>
    <n v="37"/>
    <n v="2"/>
    <n v="0"/>
    <n v="0"/>
    <n v="0"/>
    <n v="174"/>
    <n v="341"/>
    <x v="0"/>
    <x v="0"/>
    <n v="0"/>
    <n v="647900"/>
    <m/>
  </r>
  <r>
    <x v="0"/>
    <s v="Boerboel"/>
    <x v="0"/>
    <x v="0"/>
    <s v="Guardian"/>
    <x v="19"/>
    <x v="19"/>
    <n v="1750"/>
    <n v="0"/>
    <n v="6"/>
    <n v="0"/>
    <n v="0"/>
    <n v="0"/>
    <n v="124"/>
    <n v="393"/>
    <x v="0"/>
    <x v="0"/>
    <n v="0"/>
    <n v="687750"/>
    <m/>
  </r>
  <r>
    <x v="0"/>
    <s v="Bouvier des Flanders"/>
    <x v="0"/>
    <x v="3"/>
    <s v="Herding"/>
    <x v="20"/>
    <x v="20"/>
    <n v="1750"/>
    <n v="29"/>
    <n v="5"/>
    <n v="0"/>
    <n v="0"/>
    <n v="0"/>
    <n v="85"/>
    <n v="15"/>
    <x v="0"/>
    <x v="0"/>
    <n v="0"/>
    <n v="26250"/>
    <m/>
  </r>
  <r>
    <x v="0"/>
    <s v="Cane Corso Mastiff"/>
    <x v="0"/>
    <x v="0"/>
    <s v="Guardian"/>
    <x v="21"/>
    <x v="21"/>
    <n v="1750"/>
    <n v="0"/>
    <n v="6"/>
    <n v="0"/>
    <n v="0"/>
    <n v="0"/>
    <n v="37"/>
    <n v="11"/>
    <x v="0"/>
    <x v="0"/>
    <n v="0"/>
    <n v="19250"/>
    <m/>
  </r>
  <r>
    <x v="0"/>
    <s v="Caucasian Sheepdog (Caucasian Ovtcharka)"/>
    <x v="0"/>
    <x v="0"/>
    <s v="Guardian"/>
    <x v="22"/>
    <x v="22"/>
    <n v="1750"/>
    <n v="0"/>
    <n v="6"/>
    <n v="0"/>
    <n v="0"/>
    <n v="0"/>
    <n v="0"/>
    <n v="315"/>
    <x v="0"/>
    <x v="0"/>
    <n v="0"/>
    <n v="551250"/>
    <m/>
  </r>
  <r>
    <x v="0"/>
    <s v="Italian Spinone"/>
    <x v="0"/>
    <x v="4"/>
    <s v="Gun"/>
    <x v="23"/>
    <x v="23"/>
    <n v="1750"/>
    <n v="0"/>
    <n v="3"/>
    <n v="0"/>
    <n v="0"/>
    <n v="0"/>
    <n v="111"/>
    <n v="597"/>
    <x v="0"/>
    <x v="0"/>
    <n v="0"/>
    <n v="1044750"/>
    <m/>
  </r>
  <r>
    <x v="0"/>
    <s v="Leonberger"/>
    <x v="0"/>
    <x v="0"/>
    <s v="Guardian"/>
    <x v="24"/>
    <x v="24"/>
    <n v="1750"/>
    <n v="0"/>
    <n v="5"/>
    <n v="0"/>
    <n v="0"/>
    <n v="0"/>
    <n v="100"/>
    <n v="33"/>
    <x v="0"/>
    <x v="0"/>
    <n v="0"/>
    <n v="57750"/>
    <m/>
  </r>
  <r>
    <x v="0"/>
    <s v="Neapolitan Mastiff"/>
    <x v="0"/>
    <x v="0"/>
    <s v="Guardian"/>
    <x v="10"/>
    <x v="25"/>
    <n v="1750"/>
    <n v="0"/>
    <n v="6"/>
    <n v="0"/>
    <n v="1"/>
    <n v="0"/>
    <n v="107"/>
    <n v="74"/>
    <x v="0"/>
    <x v="0"/>
    <n v="0"/>
    <n v="129500"/>
    <m/>
  </r>
  <r>
    <x v="0"/>
    <s v="Newfoundland Dog"/>
    <x v="1"/>
    <x v="0"/>
    <s v="Guardian"/>
    <x v="25"/>
    <x v="26"/>
    <n v="1750"/>
    <n v="34"/>
    <n v="5"/>
    <n v="0"/>
    <n v="0"/>
    <n v="0"/>
    <n v="36"/>
    <n v="22"/>
    <x v="0"/>
    <x v="0"/>
    <n v="0"/>
    <n v="38500"/>
    <m/>
  </r>
  <r>
    <x v="0"/>
    <s v="Polish Lowland Sheepdog"/>
    <x v="0"/>
    <x v="3"/>
    <s v="Herding"/>
    <x v="8"/>
    <x v="27"/>
    <n v="1750"/>
    <n v="0"/>
    <n v="6"/>
    <n v="0"/>
    <n v="0"/>
    <n v="0"/>
    <n v="176"/>
    <n v="79"/>
    <x v="0"/>
    <x v="0"/>
    <n v="0"/>
    <n v="138250"/>
    <m/>
  </r>
  <r>
    <x v="0"/>
    <s v="Staffordshire Bull Terrier"/>
    <x v="2"/>
    <x v="5"/>
    <s v="Terrier"/>
    <x v="26"/>
    <x v="28"/>
    <n v="1750"/>
    <n v="49"/>
    <n v="3"/>
    <n v="0"/>
    <n v="1"/>
    <n v="0"/>
    <n v="82"/>
    <n v="25"/>
    <x v="0"/>
    <x v="0"/>
    <n v="0"/>
    <n v="43750"/>
    <m/>
  </r>
  <r>
    <x v="0"/>
    <s v="Weimaraner"/>
    <x v="0"/>
    <x v="4"/>
    <s v="Gun"/>
    <x v="27"/>
    <x v="29"/>
    <n v="1750"/>
    <n v="21"/>
    <n v="3"/>
    <n v="0"/>
    <n v="0"/>
    <n v="0"/>
    <n v="34"/>
    <n v="22"/>
    <x v="0"/>
    <x v="0"/>
    <n v="0"/>
    <n v="38500"/>
    <m/>
  </r>
  <r>
    <x v="0"/>
    <s v="Norwich Terrier"/>
    <x v="0"/>
    <x v="5"/>
    <s v="Terrier"/>
    <x v="11"/>
    <x v="30"/>
    <n v="1700"/>
    <n v="38"/>
    <n v="3"/>
    <n v="0"/>
    <n v="0"/>
    <n v="0"/>
    <n v="105"/>
    <n v="89"/>
    <x v="0"/>
    <x v="0"/>
    <n v="0"/>
    <n v="151300"/>
    <m/>
  </r>
  <r>
    <x v="0"/>
    <s v="Saint Bernard"/>
    <x v="0"/>
    <x v="0"/>
    <s v="Guardian"/>
    <x v="28"/>
    <x v="31"/>
    <n v="1650"/>
    <n v="65"/>
    <n v="3"/>
    <n v="0"/>
    <n v="0"/>
    <n v="0"/>
    <n v="48"/>
    <n v="147"/>
    <x v="0"/>
    <x v="0"/>
    <n v="0"/>
    <n v="242550"/>
    <m/>
  </r>
  <r>
    <x v="0"/>
    <s v="English Bulldog"/>
    <x v="0"/>
    <x v="1"/>
    <s v="Companion"/>
    <x v="14"/>
    <x v="32"/>
    <n v="1600"/>
    <n v="77"/>
    <n v="3"/>
    <n v="0"/>
    <n v="0"/>
    <n v="0"/>
    <n v="5"/>
    <n v="145"/>
    <x v="0"/>
    <x v="0"/>
    <n v="0"/>
    <n v="232000"/>
    <m/>
  </r>
  <r>
    <x v="0"/>
    <s v="Rottweiler"/>
    <x v="0"/>
    <x v="0"/>
    <s v="Guardian"/>
    <x v="12"/>
    <x v="33"/>
    <n v="1600"/>
    <n v="9"/>
    <n v="6"/>
    <n v="1"/>
    <n v="0"/>
    <n v="7"/>
    <n v="8"/>
    <n v="121"/>
    <x v="0"/>
    <x v="0"/>
    <n v="0"/>
    <n v="193600"/>
    <m/>
  </r>
  <r>
    <x v="0"/>
    <s v="Tibetan Terrier"/>
    <x v="0"/>
    <x v="1"/>
    <s v="Companion"/>
    <x v="29"/>
    <x v="34"/>
    <n v="1600"/>
    <n v="62"/>
    <n v="3"/>
    <n v="0"/>
    <n v="0"/>
    <n v="0"/>
    <n v="101"/>
    <n v="115"/>
    <x v="0"/>
    <x v="0"/>
    <n v="0"/>
    <n v="184000"/>
    <m/>
  </r>
  <r>
    <x v="0"/>
    <s v="Black Labrador Retriever"/>
    <x v="0"/>
    <x v="4"/>
    <s v="Gun"/>
    <x v="30"/>
    <x v="35"/>
    <n v="1500"/>
    <n v="7"/>
    <n v="3"/>
    <n v="0"/>
    <n v="0"/>
    <n v="0"/>
    <n v="1"/>
    <n v="123"/>
    <x v="0"/>
    <x v="0"/>
    <n v="0"/>
    <n v="184500"/>
    <m/>
  </r>
  <r>
    <x v="0"/>
    <s v="Chocolate Labrador Retriever"/>
    <x v="0"/>
    <x v="4"/>
    <s v="Gun"/>
    <x v="30"/>
    <x v="35"/>
    <n v="1500"/>
    <n v="7"/>
    <n v="3"/>
    <n v="0"/>
    <n v="0"/>
    <n v="0"/>
    <n v="1"/>
    <n v="111"/>
    <x v="0"/>
    <x v="0"/>
    <n v="0"/>
    <n v="166500"/>
    <m/>
  </r>
  <r>
    <x v="0"/>
    <s v="Dandi Dinmont Terrier"/>
    <x v="3"/>
    <x v="5"/>
    <s v="Terrier"/>
    <x v="29"/>
    <x v="36"/>
    <n v="1500"/>
    <n v="62"/>
    <n v="3"/>
    <n v="0"/>
    <n v="0"/>
    <n v="0"/>
    <n v="182"/>
    <n v="309"/>
    <x v="0"/>
    <x v="0"/>
    <n v="0"/>
    <n v="463500"/>
    <m/>
  </r>
  <r>
    <x v="0"/>
    <s v="German Pinscher"/>
    <x v="0"/>
    <x v="0"/>
    <s v="Terrier"/>
    <x v="26"/>
    <x v="37"/>
    <n v="1500"/>
    <n v="0"/>
    <n v="6"/>
    <n v="1"/>
    <n v="0"/>
    <n v="0"/>
    <n v="136"/>
    <n v="32"/>
    <x v="0"/>
    <x v="0"/>
    <n v="0"/>
    <n v="48000"/>
    <m/>
  </r>
  <r>
    <x v="0"/>
    <s v="Golden Retriever"/>
    <x v="0"/>
    <x v="4"/>
    <s v="Gun"/>
    <x v="30"/>
    <x v="38"/>
    <n v="1500"/>
    <n v="4"/>
    <n v="3"/>
    <n v="0"/>
    <n v="0"/>
    <n v="6"/>
    <n v="3"/>
    <n v="150"/>
    <x v="0"/>
    <x v="0"/>
    <n v="0"/>
    <n v="225000"/>
    <m/>
  </r>
  <r>
    <x v="0"/>
    <s v="Illyrian Sheepdog"/>
    <x v="0"/>
    <x v="3"/>
    <s v="Herding"/>
    <x v="13"/>
    <x v="39"/>
    <n v="1500"/>
    <n v="0"/>
    <n v="6"/>
    <n v="0"/>
    <n v="0"/>
    <n v="0"/>
    <n v="0"/>
    <n v="25"/>
    <x v="0"/>
    <x v="0"/>
    <n v="0"/>
    <n v="37500"/>
    <m/>
  </r>
  <r>
    <x v="0"/>
    <s v="Labrador Retriever"/>
    <x v="0"/>
    <x v="4"/>
    <s v="Gun"/>
    <x v="30"/>
    <x v="35"/>
    <n v="1500"/>
    <n v="7"/>
    <n v="3"/>
    <n v="0"/>
    <n v="0"/>
    <n v="0"/>
    <n v="1"/>
    <n v="351"/>
    <x v="0"/>
    <x v="0"/>
    <n v="0"/>
    <n v="526500"/>
    <m/>
  </r>
  <r>
    <x v="0"/>
    <s v="Lakeland Terrier"/>
    <x v="0"/>
    <x v="5"/>
    <s v="Terrier"/>
    <x v="31"/>
    <x v="40"/>
    <n v="1500"/>
    <n v="62"/>
    <n v="3"/>
    <n v="0"/>
    <n v="0"/>
    <n v="0"/>
    <n v="138"/>
    <n v="32"/>
    <x v="0"/>
    <x v="0"/>
    <n v="0"/>
    <n v="48000"/>
    <m/>
  </r>
  <r>
    <x v="0"/>
    <s v="Munsterlander"/>
    <x v="0"/>
    <x v="4"/>
    <s v="Gun"/>
    <x v="17"/>
    <x v="41"/>
    <n v="1500"/>
    <n v="0"/>
    <n v="3"/>
    <n v="0"/>
    <n v="0"/>
    <n v="0"/>
    <n v="0"/>
    <n v="325"/>
    <x v="0"/>
    <x v="0"/>
    <n v="0"/>
    <n v="487500"/>
    <m/>
  </r>
  <r>
    <x v="0"/>
    <s v="Retriever"/>
    <x v="0"/>
    <x v="4"/>
    <s v="Gun"/>
    <x v="30"/>
    <x v="38"/>
    <n v="1500"/>
    <n v="4"/>
    <n v="3"/>
    <n v="0"/>
    <n v="0"/>
    <n v="0"/>
    <n v="3"/>
    <n v="119"/>
    <x v="0"/>
    <x v="0"/>
    <n v="0"/>
    <n v="178500"/>
    <m/>
  </r>
  <r>
    <x v="0"/>
    <s v="Yellow Labrador Retriever"/>
    <x v="0"/>
    <x v="4"/>
    <s v="Gun"/>
    <x v="30"/>
    <x v="35"/>
    <n v="1500"/>
    <n v="7"/>
    <n v="3"/>
    <n v="0"/>
    <n v="0"/>
    <n v="0"/>
    <n v="1"/>
    <n v="123"/>
    <x v="0"/>
    <x v="0"/>
    <n v="0"/>
    <n v="184500"/>
    <m/>
  </r>
  <r>
    <x v="0"/>
    <s v="English Toy Spaniel"/>
    <x v="4"/>
    <x v="7"/>
    <s v="Companion"/>
    <x v="11"/>
    <x v="42"/>
    <n v="1400"/>
    <n v="0"/>
    <n v="3"/>
    <n v="0"/>
    <n v="0"/>
    <n v="0"/>
    <n v="134"/>
    <n v="63"/>
    <x v="0"/>
    <x v="0"/>
    <n v="0"/>
    <n v="88200"/>
    <m/>
  </r>
  <r>
    <x v="0"/>
    <s v="German Shepherd Dog"/>
    <x v="5"/>
    <x v="3"/>
    <s v="Herding"/>
    <x v="32"/>
    <x v="43"/>
    <n v="1400"/>
    <n v="3"/>
    <n v="6"/>
    <n v="1"/>
    <n v="0"/>
    <n v="8"/>
    <n v="2"/>
    <n v="125"/>
    <x v="0"/>
    <x v="0"/>
    <n v="0"/>
    <n v="175000"/>
    <m/>
  </r>
  <r>
    <x v="0"/>
    <s v="Petit Basset Griffon Vendeen"/>
    <x v="0"/>
    <x v="6"/>
    <s v="Scenthound"/>
    <x v="33"/>
    <x v="44"/>
    <n v="1400"/>
    <n v="62"/>
    <n v="3"/>
    <n v="0"/>
    <n v="0"/>
    <n v="0"/>
    <n v="160"/>
    <n v="21"/>
    <x v="0"/>
    <x v="0"/>
    <n v="0"/>
    <n v="29400"/>
    <m/>
  </r>
  <r>
    <x v="0"/>
    <s v="Shepherd"/>
    <x v="0"/>
    <x v="3"/>
    <s v="Herding"/>
    <x v="32"/>
    <x v="43"/>
    <n v="1400"/>
    <n v="3"/>
    <n v="6"/>
    <n v="0"/>
    <n v="0"/>
    <n v="0"/>
    <n v="2"/>
    <n v="555"/>
    <x v="0"/>
    <x v="0"/>
    <n v="0"/>
    <n v="777000"/>
    <m/>
  </r>
  <r>
    <x v="0"/>
    <s v="White German Shepherd"/>
    <x v="0"/>
    <x v="3"/>
    <s v="Herding"/>
    <x v="32"/>
    <x v="43"/>
    <n v="1400"/>
    <n v="3"/>
    <n v="6"/>
    <n v="0"/>
    <n v="0"/>
    <n v="0"/>
    <n v="2"/>
    <n v="38"/>
    <x v="0"/>
    <x v="0"/>
    <n v="0"/>
    <n v="53200"/>
    <m/>
  </r>
  <r>
    <x v="0"/>
    <s v="Alaskan Malamute"/>
    <x v="6"/>
    <x v="0"/>
    <s v="Northern"/>
    <x v="13"/>
    <x v="45"/>
    <n v="1350"/>
    <n v="50"/>
    <n v="5"/>
    <n v="0"/>
    <n v="0"/>
    <n v="0"/>
    <n v="59"/>
    <n v="890"/>
    <x v="0"/>
    <x v="0"/>
    <n v="0"/>
    <n v="1201500"/>
    <m/>
  </r>
  <r>
    <x v="0"/>
    <s v="Beauceron"/>
    <x v="0"/>
    <x v="3"/>
    <s v="Herding"/>
    <x v="34"/>
    <x v="46"/>
    <n v="1350"/>
    <n v="0"/>
    <n v="5"/>
    <n v="0"/>
    <n v="0"/>
    <n v="0"/>
    <n v="141"/>
    <n v="23"/>
    <x v="0"/>
    <x v="0"/>
    <n v="0"/>
    <n v="31050"/>
    <m/>
  </r>
  <r>
    <x v="0"/>
    <s v="Belgian Shepherd Tervuren"/>
    <x v="0"/>
    <x v="3"/>
    <s v="Herding"/>
    <x v="35"/>
    <x v="47"/>
    <n v="1350"/>
    <n v="14"/>
    <n v="6"/>
    <n v="0"/>
    <n v="0"/>
    <n v="0"/>
    <n v="103"/>
    <n v="67"/>
    <x v="0"/>
    <x v="0"/>
    <n v="0"/>
    <n v="90450"/>
    <m/>
  </r>
  <r>
    <x v="0"/>
    <s v="Bolognese"/>
    <x v="0"/>
    <x v="0"/>
    <s v="Companion"/>
    <x v="36"/>
    <x v="48"/>
    <n v="1350"/>
    <n v="0"/>
    <n v="2"/>
    <n v="0"/>
    <n v="0"/>
    <n v="0"/>
    <n v="0"/>
    <n v="215"/>
    <x v="0"/>
    <x v="0"/>
    <n v="0"/>
    <n v="290250"/>
    <m/>
  </r>
  <r>
    <x v="0"/>
    <s v="Bull Terrier"/>
    <x v="7"/>
    <x v="5"/>
    <s v="Terrier"/>
    <x v="9"/>
    <x v="49"/>
    <n v="1350"/>
    <n v="66"/>
    <n v="6"/>
    <n v="0"/>
    <n v="0"/>
    <n v="0"/>
    <n v="60"/>
    <n v="576"/>
    <x v="0"/>
    <x v="0"/>
    <n v="0"/>
    <n v="777600"/>
    <m/>
  </r>
  <r>
    <x v="0"/>
    <s v="Bullmastiff"/>
    <x v="8"/>
    <x v="0"/>
    <s v="Guardian"/>
    <x v="16"/>
    <x v="50"/>
    <n v="1350"/>
    <n v="69"/>
    <n v="6"/>
    <n v="1"/>
    <n v="0"/>
    <n v="0"/>
    <n v="51"/>
    <n v="300"/>
    <x v="0"/>
    <x v="0"/>
    <n v="0"/>
    <n v="405000"/>
    <m/>
  </r>
  <r>
    <x v="0"/>
    <s v="Cavalier King Charles Spaniel"/>
    <x v="0"/>
    <x v="7"/>
    <s v="Companion"/>
    <x v="37"/>
    <x v="51"/>
    <n v="1350"/>
    <n v="44"/>
    <n v="2"/>
    <n v="0"/>
    <n v="0"/>
    <n v="0"/>
    <n v="19"/>
    <n v="25"/>
    <x v="0"/>
    <x v="0"/>
    <n v="0"/>
    <n v="33750"/>
    <m/>
  </r>
  <r>
    <x v="0"/>
    <s v="Kuvasz"/>
    <x v="0"/>
    <x v="0"/>
    <s v="Guardian"/>
    <x v="38"/>
    <x v="52"/>
    <n v="1350"/>
    <n v="42"/>
    <n v="6"/>
    <n v="0"/>
    <n v="0"/>
    <n v="0"/>
    <n v="157"/>
    <n v="457"/>
    <x v="0"/>
    <x v="0"/>
    <n v="0"/>
    <n v="616950"/>
    <m/>
  </r>
  <r>
    <x v="0"/>
    <s v="Mastiff"/>
    <x v="0"/>
    <x v="0"/>
    <s v="Guardian"/>
    <x v="39"/>
    <x v="53"/>
    <n v="1350"/>
    <n v="72"/>
    <n v="6"/>
    <n v="0"/>
    <n v="0"/>
    <n v="0"/>
    <n v="28"/>
    <n v="71"/>
    <x v="0"/>
    <x v="0"/>
    <n v="0"/>
    <n v="95850"/>
    <m/>
  </r>
  <r>
    <x v="0"/>
    <s v="Old English Sheepdog"/>
    <x v="0"/>
    <x v="3"/>
    <s v="Herding"/>
    <x v="40"/>
    <x v="54"/>
    <n v="1350"/>
    <n v="63"/>
    <n v="4"/>
    <n v="0"/>
    <n v="0"/>
    <n v="0"/>
    <n v="70"/>
    <n v="53"/>
    <x v="0"/>
    <x v="0"/>
    <n v="0"/>
    <n v="71550"/>
    <m/>
  </r>
  <r>
    <x v="0"/>
    <s v="Samoyed"/>
    <x v="0"/>
    <x v="0"/>
    <s v="Northern"/>
    <x v="41"/>
    <x v="55"/>
    <n v="1350"/>
    <n v="33"/>
    <n v="4"/>
    <n v="0"/>
    <n v="0"/>
    <n v="0"/>
    <n v="57"/>
    <n v="128"/>
    <x v="0"/>
    <x v="0"/>
    <n v="0"/>
    <n v="172800"/>
    <m/>
  </r>
  <r>
    <x v="0"/>
    <s v="Schnauzer"/>
    <x v="9"/>
    <x v="0"/>
    <s v="Herding"/>
    <x v="42"/>
    <x v="56"/>
    <n v="1350"/>
    <n v="18"/>
    <n v="4"/>
    <n v="0"/>
    <n v="0"/>
    <n v="3"/>
    <n v="90"/>
    <n v="95"/>
    <x v="0"/>
    <x v="0"/>
    <n v="0"/>
    <n v="128250"/>
    <m/>
  </r>
  <r>
    <x v="0"/>
    <s v="Sheep Dog"/>
    <x v="0"/>
    <x v="3"/>
    <s v="Herding"/>
    <x v="40"/>
    <x v="54"/>
    <n v="1350"/>
    <n v="63"/>
    <n v="4"/>
    <n v="0"/>
    <n v="0"/>
    <n v="0"/>
    <n v="70"/>
    <n v="101"/>
    <x v="0"/>
    <x v="0"/>
    <n v="0"/>
    <n v="136350"/>
    <m/>
  </r>
  <r>
    <x v="0"/>
    <s v="Bearded Collie"/>
    <x v="0"/>
    <x v="3"/>
    <s v="Herding"/>
    <x v="18"/>
    <x v="57"/>
    <n v="1300"/>
    <n v="34"/>
    <n v="4"/>
    <n v="0"/>
    <n v="0"/>
    <n v="0"/>
    <n v="125"/>
    <n v="50"/>
    <x v="0"/>
    <x v="0"/>
    <n v="0"/>
    <n v="65000"/>
    <m/>
  </r>
  <r>
    <x v="0"/>
    <s v="Belgian Shepherd Dog Sheepdog"/>
    <x v="10"/>
    <x v="3"/>
    <s v="Herding"/>
    <x v="30"/>
    <x v="58"/>
    <n v="1300"/>
    <n v="15"/>
    <n v="6"/>
    <n v="0"/>
    <n v="0"/>
    <n v="0"/>
    <n v="120"/>
    <n v="33"/>
    <x v="0"/>
    <x v="0"/>
    <n v="0"/>
    <n v="42900"/>
    <m/>
  </r>
  <r>
    <x v="0"/>
    <s v="Border Terrier"/>
    <x v="0"/>
    <x v="5"/>
    <s v="Terrier"/>
    <x v="37"/>
    <x v="59"/>
    <n v="1300"/>
    <n v="30"/>
    <n v="4"/>
    <n v="0"/>
    <n v="0"/>
    <n v="0"/>
    <n v="92"/>
    <n v="110"/>
    <x v="0"/>
    <x v="0"/>
    <n v="0"/>
    <n v="143000"/>
    <m/>
  </r>
  <r>
    <x v="0"/>
    <s v="Welsh Springer Spaniel"/>
    <x v="0"/>
    <x v="4"/>
    <s v="Gun"/>
    <x v="2"/>
    <x v="60"/>
    <n v="1300"/>
    <n v="31"/>
    <n v="4"/>
    <n v="0"/>
    <n v="0"/>
    <n v="0"/>
    <n v="133"/>
    <n v="21"/>
    <x v="0"/>
    <x v="0"/>
    <n v="0"/>
    <n v="27300"/>
    <m/>
  </r>
  <r>
    <x v="0"/>
    <s v="Australian Terrier"/>
    <x v="0"/>
    <x v="5"/>
    <s v="Terrier"/>
    <x v="11"/>
    <x v="61"/>
    <n v="1250"/>
    <n v="34"/>
    <n v="3"/>
    <n v="0"/>
    <n v="0"/>
    <n v="0"/>
    <n v="137"/>
    <n v="55"/>
    <x v="0"/>
    <x v="0"/>
    <n v="0"/>
    <n v="68750"/>
    <m/>
  </r>
  <r>
    <x v="0"/>
    <s v="Giant Schnauzer"/>
    <x v="0"/>
    <x v="0"/>
    <s v="Companion"/>
    <x v="43"/>
    <x v="62"/>
    <n v="1250"/>
    <n v="28"/>
    <n v="6"/>
    <n v="0"/>
    <n v="0"/>
    <n v="0"/>
    <n v="80"/>
    <n v="83"/>
    <x v="0"/>
    <x v="0"/>
    <n v="0"/>
    <n v="103750"/>
    <m/>
  </r>
  <r>
    <x v="0"/>
    <s v="Klee Kai"/>
    <x v="0"/>
    <x v="1"/>
    <s v="Northern"/>
    <x v="37"/>
    <x v="63"/>
    <n v="1250"/>
    <n v="0"/>
    <n v="5"/>
    <n v="0"/>
    <n v="0"/>
    <n v="0"/>
    <n v="0"/>
    <n v="225"/>
    <x v="0"/>
    <x v="0"/>
    <n v="0"/>
    <n v="281250"/>
    <m/>
  </r>
  <r>
    <x v="0"/>
    <s v="Poodle"/>
    <x v="0"/>
    <x v="1"/>
    <s v="Gun"/>
    <x v="41"/>
    <x v="64"/>
    <n v="1250"/>
    <n v="2"/>
    <n v="4"/>
    <n v="0"/>
    <n v="0"/>
    <n v="1"/>
    <n v="7"/>
    <n v="12"/>
    <x v="0"/>
    <x v="0"/>
    <n v="0"/>
    <n v="15000"/>
    <m/>
  </r>
  <r>
    <x v="0"/>
    <s v="Standard Poodle"/>
    <x v="0"/>
    <x v="1"/>
    <s v="Gun"/>
    <x v="41"/>
    <x v="64"/>
    <n v="1250"/>
    <n v="2"/>
    <n v="4"/>
    <n v="0"/>
    <n v="0"/>
    <n v="0"/>
    <n v="7"/>
    <n v="54"/>
    <x v="0"/>
    <x v="0"/>
    <n v="0"/>
    <n v="67500"/>
    <m/>
  </r>
  <r>
    <x v="0"/>
    <s v="Miniature Poodle"/>
    <x v="0"/>
    <x v="7"/>
    <s v="Companion"/>
    <x v="31"/>
    <x v="64"/>
    <n v="1250"/>
    <n v="2"/>
    <n v="4"/>
    <n v="0"/>
    <n v="0"/>
    <n v="0"/>
    <n v="0"/>
    <n v="345"/>
    <x v="0"/>
    <x v="0"/>
    <n v="0"/>
    <n v="431250"/>
    <m/>
  </r>
  <r>
    <x v="0"/>
    <s v="Toy Poodle"/>
    <x v="0"/>
    <x v="7"/>
    <s v="Companion"/>
    <x v="44"/>
    <x v="64"/>
    <n v="1250"/>
    <n v="2"/>
    <n v="4"/>
    <n v="0"/>
    <n v="0"/>
    <n v="0"/>
    <n v="0"/>
    <n v="521"/>
    <x v="0"/>
    <x v="0"/>
    <n v="0"/>
    <n v="651250"/>
    <m/>
  </r>
  <r>
    <x v="0"/>
    <s v="Dogue de Bordeaux"/>
    <x v="0"/>
    <x v="0"/>
    <s v="Guardian"/>
    <x v="10"/>
    <x v="65"/>
    <n v="1150"/>
    <n v="0"/>
    <n v="6"/>
    <n v="0"/>
    <n v="0"/>
    <n v="0"/>
    <n v="67"/>
    <n v="21"/>
    <x v="0"/>
    <x v="0"/>
    <n v="0"/>
    <n v="24150"/>
    <m/>
  </r>
  <r>
    <x v="0"/>
    <s v="Fila Brasileiro"/>
    <x v="0"/>
    <x v="0"/>
    <s v="Guardian"/>
    <x v="45"/>
    <x v="66"/>
    <n v="1150"/>
    <n v="0"/>
    <n v="5"/>
    <n v="0"/>
    <n v="1"/>
    <n v="0"/>
    <n v="0"/>
    <n v="5"/>
    <x v="0"/>
    <x v="0"/>
    <n v="0"/>
    <n v="5750"/>
    <m/>
  </r>
  <r>
    <x v="0"/>
    <s v="Rhodesian Ridgeback"/>
    <x v="0"/>
    <x v="6"/>
    <s v="Sight"/>
    <x v="40"/>
    <x v="67"/>
    <n v="1150"/>
    <n v="52"/>
    <n v="3"/>
    <n v="0"/>
    <n v="0"/>
    <n v="0"/>
    <n v="41"/>
    <n v="230"/>
    <x v="0"/>
    <x v="0"/>
    <n v="0"/>
    <n v="264500"/>
    <m/>
  </r>
  <r>
    <x v="0"/>
    <s v="Basenji"/>
    <x v="0"/>
    <x v="6"/>
    <s v="Sight"/>
    <x v="3"/>
    <x v="68"/>
    <n v="1100"/>
    <n v="78"/>
    <n v="5"/>
    <n v="0"/>
    <n v="0"/>
    <n v="0"/>
    <n v="84"/>
    <n v="49"/>
    <x v="0"/>
    <x v="0"/>
    <n v="0"/>
    <n v="53900"/>
    <m/>
  </r>
  <r>
    <x v="0"/>
    <s v="Borzoi"/>
    <x v="0"/>
    <x v="6"/>
    <s v="Sight"/>
    <x v="46"/>
    <x v="69"/>
    <n v="1100"/>
    <n v="75"/>
    <n v="1"/>
    <n v="0"/>
    <n v="0"/>
    <n v="0"/>
    <n v="102"/>
    <n v="25"/>
    <x v="0"/>
    <x v="0"/>
    <n v="0"/>
    <n v="27500"/>
    <m/>
  </r>
  <r>
    <x v="0"/>
    <s v="Briard"/>
    <x v="0"/>
    <x v="3"/>
    <s v="Gun"/>
    <x v="32"/>
    <x v="70"/>
    <n v="1100"/>
    <n v="30"/>
    <n v="6"/>
    <n v="0"/>
    <n v="0"/>
    <n v="0"/>
    <n v="127"/>
    <n v="107"/>
    <x v="0"/>
    <x v="0"/>
    <n v="0"/>
    <n v="117700"/>
    <m/>
  </r>
  <r>
    <x v="0"/>
    <s v="Corgi"/>
    <x v="0"/>
    <x v="3"/>
    <s v="Herding"/>
    <x v="5"/>
    <x v="71"/>
    <n v="1100"/>
    <n v="26"/>
    <n v="4"/>
    <n v="0"/>
    <n v="0"/>
    <n v="0"/>
    <n v="68"/>
    <n v="55"/>
    <x v="0"/>
    <x v="0"/>
    <n v="0"/>
    <n v="60500"/>
    <m/>
  </r>
  <r>
    <x v="0"/>
    <s v="Dutch Shepherd"/>
    <x v="0"/>
    <x v="3"/>
    <s v="Herding"/>
    <x v="9"/>
    <x v="72"/>
    <n v="1100"/>
    <n v="0"/>
    <n v="5"/>
    <n v="0"/>
    <n v="0"/>
    <n v="0"/>
    <n v="0"/>
    <n v="14"/>
    <x v="0"/>
    <x v="0"/>
    <n v="0"/>
    <n v="15400"/>
    <m/>
  </r>
  <r>
    <x v="0"/>
    <s v="English Coonhound"/>
    <x v="0"/>
    <x v="6"/>
    <s v="Scenthound"/>
    <x v="41"/>
    <x v="73"/>
    <n v="1100"/>
    <n v="0"/>
    <n v="4"/>
    <n v="0"/>
    <n v="0"/>
    <n v="0"/>
    <n v="178"/>
    <n v="54"/>
    <x v="0"/>
    <x v="0"/>
    <n v="0"/>
    <n v="59400"/>
    <m/>
  </r>
  <r>
    <x v="0"/>
    <s v="Flat-coated Retriever"/>
    <x v="0"/>
    <x v="4"/>
    <s v="Gun"/>
    <x v="47"/>
    <x v="74"/>
    <n v="1100"/>
    <n v="18"/>
    <n v="5"/>
    <n v="0"/>
    <n v="0"/>
    <n v="0"/>
    <n v="96"/>
    <n v="5"/>
    <x v="0"/>
    <x v="0"/>
    <n v="0"/>
    <n v="5500"/>
    <m/>
  </r>
  <r>
    <x v="0"/>
    <s v="Hovawart"/>
    <x v="0"/>
    <x v="0"/>
    <s v="Guardian"/>
    <x v="43"/>
    <x v="75"/>
    <n v="1100"/>
    <n v="0"/>
    <n v="6"/>
    <n v="0"/>
    <n v="0"/>
    <n v="0"/>
    <n v="0"/>
    <n v="111"/>
    <x v="0"/>
    <x v="0"/>
    <n v="0"/>
    <n v="122100"/>
    <m/>
  </r>
  <r>
    <x v="0"/>
    <s v="Karelian Bear Dog"/>
    <x v="0"/>
    <x v="4"/>
    <s v="Northern"/>
    <x v="7"/>
    <x v="76"/>
    <n v="1100"/>
    <n v="0"/>
    <n v="4"/>
    <n v="0"/>
    <n v="0"/>
    <n v="0"/>
    <n v="0"/>
    <n v="71"/>
    <x v="0"/>
    <x v="0"/>
    <n v="0"/>
    <n v="78100"/>
    <m/>
  </r>
  <r>
    <x v="0"/>
    <s v="Puli"/>
    <x v="0"/>
    <x v="3"/>
    <s v="Herding"/>
    <x v="26"/>
    <x v="77"/>
    <n v="1100"/>
    <n v="27"/>
    <n v="5"/>
    <n v="0"/>
    <n v="0"/>
    <n v="0"/>
    <n v="142"/>
    <n v="96"/>
    <x v="0"/>
    <x v="0"/>
    <n v="0"/>
    <n v="105600"/>
    <m/>
  </r>
  <r>
    <x v="0"/>
    <s v="Scottish Deerhound"/>
    <x v="0"/>
    <x v="6"/>
    <s v="Sight"/>
    <x v="20"/>
    <x v="78"/>
    <n v="1100"/>
    <n v="47"/>
    <n v="1"/>
    <n v="0"/>
    <n v="0"/>
    <n v="0"/>
    <n v="168"/>
    <n v="72"/>
    <x v="0"/>
    <x v="0"/>
    <n v="0"/>
    <n v="79200"/>
    <m/>
  </r>
  <r>
    <x v="0"/>
    <s v="Shar Pei"/>
    <x v="0"/>
    <x v="1"/>
    <s v="Northern"/>
    <x v="7"/>
    <x v="79"/>
    <n v="1100"/>
    <n v="51"/>
    <n v="3"/>
    <n v="0"/>
    <n v="0"/>
    <n v="0"/>
    <n v="64"/>
    <n v="11"/>
    <x v="0"/>
    <x v="0"/>
    <n v="0"/>
    <n v="12100"/>
    <m/>
  </r>
  <r>
    <x v="0"/>
    <s v="Welsh Corgi"/>
    <x v="0"/>
    <x v="3"/>
    <s v="Herding"/>
    <x v="5"/>
    <x v="71"/>
    <n v="1100"/>
    <n v="26"/>
    <n v="4"/>
    <n v="0"/>
    <n v="0"/>
    <n v="0"/>
    <n v="68"/>
    <n v="21"/>
    <x v="0"/>
    <x v="0"/>
    <n v="0"/>
    <n v="23100"/>
    <m/>
  </r>
  <r>
    <x v="0"/>
    <s v="Cardigan"/>
    <x v="0"/>
    <x v="3"/>
    <s v="Herding"/>
    <x v="33"/>
    <x v="71"/>
    <n v="1100"/>
    <n v="26"/>
    <n v="4"/>
    <n v="0"/>
    <n v="0"/>
    <n v="0"/>
    <n v="68"/>
    <n v="14"/>
    <x v="0"/>
    <x v="0"/>
    <n v="0"/>
    <n v="15400"/>
    <m/>
  </r>
  <r>
    <x v="0"/>
    <s v="Pembroke"/>
    <x v="0"/>
    <x v="3"/>
    <s v="Herding"/>
    <x v="1"/>
    <x v="71"/>
    <n v="1100"/>
    <n v="26"/>
    <n v="4"/>
    <n v="0"/>
    <n v="0"/>
    <n v="0"/>
    <n v="68"/>
    <n v="14"/>
    <x v="0"/>
    <x v="0"/>
    <n v="0"/>
    <n v="15400"/>
    <m/>
  </r>
  <r>
    <x v="0"/>
    <s v="English Cocker Spaniel"/>
    <x v="0"/>
    <x v="4"/>
    <s v="Gun"/>
    <x v="26"/>
    <x v="80"/>
    <n v="1050"/>
    <n v="18"/>
    <n v="4"/>
    <n v="0"/>
    <n v="0"/>
    <n v="0"/>
    <n v="52"/>
    <n v="76"/>
    <x v="0"/>
    <x v="0"/>
    <n v="0"/>
    <n v="79800"/>
    <m/>
  </r>
  <r>
    <x v="0"/>
    <s v="Havanese"/>
    <x v="0"/>
    <x v="7"/>
    <s v="Companion"/>
    <x v="11"/>
    <x v="81"/>
    <n v="1050"/>
    <n v="0"/>
    <n v="3"/>
    <n v="0"/>
    <n v="0"/>
    <n v="0"/>
    <n v="23"/>
    <n v="505"/>
    <x v="0"/>
    <x v="0"/>
    <n v="0"/>
    <n v="530250"/>
    <m/>
  </r>
  <r>
    <x v="0"/>
    <s v="Terrier"/>
    <x v="0"/>
    <x v="5"/>
    <s v="Terrier"/>
    <x v="31"/>
    <x v="82"/>
    <n v="1050"/>
    <n v="47"/>
    <n v="3"/>
    <n v="0"/>
    <n v="0"/>
    <n v="0"/>
    <n v="42"/>
    <n v="55"/>
    <x v="0"/>
    <x v="0"/>
    <n v="0"/>
    <n v="57750"/>
    <m/>
  </r>
  <r>
    <x v="0"/>
    <s v="West Highland White Terrier Westie"/>
    <x v="11"/>
    <x v="5"/>
    <s v="Terrier"/>
    <x v="31"/>
    <x v="82"/>
    <n v="1050"/>
    <n v="47"/>
    <n v="3"/>
    <n v="0"/>
    <n v="0"/>
    <n v="0"/>
    <n v="42"/>
    <n v="205"/>
    <x v="0"/>
    <x v="0"/>
    <n v="0"/>
    <n v="215250"/>
    <m/>
  </r>
  <r>
    <x v="0"/>
    <s v="Affenpinscher"/>
    <x v="0"/>
    <x v="7"/>
    <s v="Companion"/>
    <x v="44"/>
    <x v="83"/>
    <n v="1000"/>
    <n v="37"/>
    <n v="1"/>
    <n v="0"/>
    <n v="0"/>
    <n v="0"/>
    <n v="147"/>
    <n v="300"/>
    <x v="0"/>
    <x v="0"/>
    <n v="0"/>
    <n v="300000"/>
    <m/>
  </r>
  <r>
    <x v="0"/>
    <s v="Akita"/>
    <x v="0"/>
    <x v="0"/>
    <s v="Herding"/>
    <x v="48"/>
    <x v="84"/>
    <n v="1000"/>
    <n v="54"/>
    <n v="5"/>
    <n v="0"/>
    <n v="1"/>
    <n v="0"/>
    <n v="47"/>
    <n v="457"/>
    <x v="0"/>
    <x v="0"/>
    <n v="0"/>
    <n v="457000"/>
    <m/>
  </r>
  <r>
    <x v="0"/>
    <s v="Bloodhound"/>
    <x v="0"/>
    <x v="6"/>
    <s v="Scenthound"/>
    <x v="45"/>
    <x v="85"/>
    <n v="1000"/>
    <n v="74"/>
    <n v="1"/>
    <n v="0"/>
    <n v="0"/>
    <n v="0"/>
    <n v="50"/>
    <n v="891"/>
    <x v="0"/>
    <x v="0"/>
    <n v="0"/>
    <n v="891000"/>
    <m/>
  </r>
  <r>
    <x v="0"/>
    <s v="Canaan Dog"/>
    <x v="0"/>
    <x v="3"/>
    <s v="Sight"/>
    <x v="49"/>
    <x v="86"/>
    <n v="1000"/>
    <n v="0"/>
    <n v="3"/>
    <n v="0"/>
    <n v="0"/>
    <n v="0"/>
    <n v="175"/>
    <n v="110"/>
    <x v="0"/>
    <x v="0"/>
    <n v="0"/>
    <n v="110000"/>
    <m/>
  </r>
  <r>
    <x v="0"/>
    <s v="Clumber Spaniel"/>
    <x v="12"/>
    <x v="4"/>
    <s v="Gun"/>
    <x v="30"/>
    <x v="87"/>
    <n v="1000"/>
    <n v="37"/>
    <n v="3"/>
    <n v="0"/>
    <n v="0"/>
    <n v="0"/>
    <n v="140"/>
    <n v="11"/>
    <x v="0"/>
    <x v="0"/>
    <n v="0"/>
    <n v="11000"/>
    <m/>
  </r>
  <r>
    <x v="0"/>
    <s v="Cockapoo"/>
    <x v="0"/>
    <x v="4"/>
    <s v="Gun"/>
    <x v="31"/>
    <x v="88"/>
    <n v="1000"/>
    <n v="0"/>
    <n v="3"/>
    <n v="0"/>
    <n v="0"/>
    <n v="0"/>
    <n v="0"/>
    <n v="115"/>
    <x v="0"/>
    <x v="0"/>
    <n v="0"/>
    <n v="115000"/>
    <m/>
  </r>
  <r>
    <x v="0"/>
    <s v="Great Dane"/>
    <x v="0"/>
    <x v="0"/>
    <s v="Guardian"/>
    <x v="50"/>
    <x v="89"/>
    <n v="1000"/>
    <n v="48"/>
    <n v="5"/>
    <n v="0"/>
    <n v="0"/>
    <n v="0"/>
    <n v="14"/>
    <n v="149"/>
    <x v="0"/>
    <x v="0"/>
    <n v="0"/>
    <n v="149000"/>
    <m/>
  </r>
  <r>
    <x v="0"/>
    <s v="Ibizan Hound"/>
    <x v="0"/>
    <x v="6"/>
    <s v="Sight"/>
    <x v="7"/>
    <x v="90"/>
    <n v="1000"/>
    <n v="53"/>
    <n v="3"/>
    <n v="0"/>
    <n v="0"/>
    <n v="0"/>
    <n v="165"/>
    <n v="20"/>
    <x v="0"/>
    <x v="0"/>
    <n v="0"/>
    <n v="20000"/>
    <m/>
  </r>
  <r>
    <x v="0"/>
    <s v="Komondor"/>
    <x v="0"/>
    <x v="0"/>
    <s v="Guardian"/>
    <x v="51"/>
    <x v="91"/>
    <n v="1000"/>
    <n v="0"/>
    <n v="6"/>
    <n v="0"/>
    <n v="0"/>
    <n v="0"/>
    <n v="163"/>
    <n v="309"/>
    <x v="0"/>
    <x v="0"/>
    <n v="0"/>
    <n v="309000"/>
    <m/>
  </r>
  <r>
    <x v="0"/>
    <s v="Shih Tzu"/>
    <x v="0"/>
    <x v="7"/>
    <s v="Companion"/>
    <x v="6"/>
    <x v="92"/>
    <n v="1000"/>
    <n v="70"/>
    <n v="3"/>
    <n v="0"/>
    <n v="0"/>
    <n v="2"/>
    <n v="20"/>
    <n v="105"/>
    <x v="0"/>
    <x v="0"/>
    <n v="0"/>
    <n v="105000"/>
    <m/>
  </r>
  <r>
    <x v="0"/>
    <s v="Vizsla"/>
    <x v="0"/>
    <x v="4"/>
    <s v="Gun"/>
    <x v="49"/>
    <x v="93"/>
    <n v="1000"/>
    <n v="0"/>
    <n v="3"/>
    <n v="0"/>
    <n v="0"/>
    <n v="0"/>
    <n v="30"/>
    <n v="256"/>
    <x v="0"/>
    <x v="0"/>
    <n v="0"/>
    <n v="256000"/>
    <m/>
  </r>
  <r>
    <x v="0"/>
    <s v="Welsh Terrier"/>
    <x v="0"/>
    <x v="5"/>
    <s v="Terrier"/>
    <x v="15"/>
    <x v="94"/>
    <n v="1000"/>
    <n v="53"/>
    <n v="3"/>
    <n v="0"/>
    <n v="0"/>
    <n v="0"/>
    <n v="109"/>
    <n v="341"/>
    <x v="0"/>
    <x v="0"/>
    <n v="0"/>
    <n v="341000"/>
    <m/>
  </r>
  <r>
    <x v="0"/>
    <s v="Whippet"/>
    <x v="0"/>
    <x v="6"/>
    <s v="Sight"/>
    <x v="33"/>
    <x v="95"/>
    <n v="1000"/>
    <n v="51"/>
    <n v="3"/>
    <n v="0"/>
    <n v="0"/>
    <n v="0"/>
    <n v="61"/>
    <n v="371"/>
    <x v="0"/>
    <x v="0"/>
    <n v="0"/>
    <n v="371000"/>
    <m/>
  </r>
  <r>
    <x v="0"/>
    <s v="Husky"/>
    <x v="0"/>
    <x v="0"/>
    <s v="Northern"/>
    <x v="52"/>
    <x v="96"/>
    <n v="950"/>
    <n v="45"/>
    <n v="1"/>
    <n v="0"/>
    <n v="0"/>
    <n v="0"/>
    <n v="12"/>
    <n v="14"/>
    <x v="0"/>
    <x v="0"/>
    <n v="0"/>
    <n v="13300"/>
    <m/>
  </r>
  <r>
    <x v="0"/>
    <s v="Siberian Husky"/>
    <x v="0"/>
    <x v="0"/>
    <s v="Northern"/>
    <x v="52"/>
    <x v="96"/>
    <n v="950"/>
    <n v="45"/>
    <n v="1"/>
    <n v="0"/>
    <n v="0"/>
    <n v="5"/>
    <n v="12"/>
    <n v="107"/>
    <x v="0"/>
    <x v="0"/>
    <n v="0"/>
    <n v="101650"/>
    <m/>
  </r>
  <r>
    <x v="0"/>
    <s v="American Staffordshire Terrier"/>
    <x v="0"/>
    <x v="5"/>
    <s v="Terrier"/>
    <x v="9"/>
    <x v="97"/>
    <n v="900"/>
    <n v="34"/>
    <n v="3"/>
    <n v="0"/>
    <n v="1"/>
    <n v="0"/>
    <n v="83"/>
    <n v="94"/>
    <x v="0"/>
    <x v="0"/>
    <n v="0"/>
    <n v="84600"/>
    <m/>
  </r>
  <r>
    <x v="0"/>
    <s v="American Water Spaniel"/>
    <x v="0"/>
    <x v="4"/>
    <s v="Gun"/>
    <x v="33"/>
    <x v="98"/>
    <n v="900"/>
    <n v="44"/>
    <n v="4"/>
    <n v="0"/>
    <n v="0"/>
    <n v="0"/>
    <n v="167"/>
    <n v="56"/>
    <x v="0"/>
    <x v="0"/>
    <n v="0"/>
    <n v="50400"/>
    <m/>
  </r>
  <r>
    <x v="0"/>
    <s v="Bernese Mountain Dog"/>
    <x v="0"/>
    <x v="0"/>
    <s v="Guardian"/>
    <x v="48"/>
    <x v="99"/>
    <n v="900"/>
    <n v="22"/>
    <n v="5"/>
    <n v="0"/>
    <n v="0"/>
    <n v="0"/>
    <n v="25"/>
    <n v="98"/>
    <x v="0"/>
    <x v="0"/>
    <n v="0"/>
    <n v="88200"/>
    <m/>
  </r>
  <r>
    <x v="0"/>
    <s v="Boxer"/>
    <x v="0"/>
    <x v="0"/>
    <s v="Guardian"/>
    <x v="47"/>
    <x v="100"/>
    <n v="900"/>
    <n v="49"/>
    <n v="5"/>
    <n v="0"/>
    <n v="0"/>
    <n v="0"/>
    <n v="11"/>
    <n v="5"/>
    <x v="0"/>
    <x v="0"/>
    <n v="0"/>
    <n v="4500"/>
    <m/>
  </r>
  <r>
    <x v="0"/>
    <s v="Boykin Spaniel"/>
    <x v="0"/>
    <x v="4"/>
    <s v="Gun"/>
    <x v="53"/>
    <x v="101"/>
    <n v="900"/>
    <n v="0"/>
    <n v="3"/>
    <n v="0"/>
    <n v="0"/>
    <n v="0"/>
    <n v="98"/>
    <n v="100"/>
    <x v="0"/>
    <x v="0"/>
    <n v="0"/>
    <n v="90000"/>
    <m/>
  </r>
  <r>
    <x v="0"/>
    <s v="Brussels Griffon"/>
    <x v="13"/>
    <x v="7"/>
    <s v="Companion"/>
    <x v="44"/>
    <x v="102"/>
    <n v="900"/>
    <n v="0"/>
    <n v="3"/>
    <n v="0"/>
    <n v="0"/>
    <n v="0"/>
    <n v="94"/>
    <n v="895"/>
    <x v="0"/>
    <x v="0"/>
    <n v="0"/>
    <n v="805500"/>
    <m/>
  </r>
  <r>
    <x v="0"/>
    <s v="Carolina Dog"/>
    <x v="0"/>
    <x v="8"/>
    <s v="Sight"/>
    <x v="2"/>
    <x v="103"/>
    <n v="900"/>
    <n v="0"/>
    <n v="3"/>
    <n v="0"/>
    <n v="0"/>
    <n v="0"/>
    <n v="0"/>
    <n v="103"/>
    <x v="0"/>
    <x v="0"/>
    <n v="0"/>
    <n v="92700"/>
    <m/>
  </r>
  <r>
    <x v="0"/>
    <s v="Chinese Crested Dog"/>
    <x v="0"/>
    <x v="7"/>
    <s v="Companion"/>
    <x v="44"/>
    <x v="104"/>
    <n v="900"/>
    <n v="61"/>
    <n v="2"/>
    <n v="0"/>
    <n v="0"/>
    <n v="0"/>
    <n v="79"/>
    <n v="81"/>
    <x v="0"/>
    <x v="0"/>
    <n v="0"/>
    <n v="72900"/>
    <m/>
  </r>
  <r>
    <x v="0"/>
    <s v="Chinook"/>
    <x v="0"/>
    <x v="0"/>
    <s v="Northern"/>
    <x v="30"/>
    <x v="105"/>
    <n v="900"/>
    <n v="0"/>
    <n v="4"/>
    <n v="0"/>
    <n v="0"/>
    <n v="0"/>
    <n v="179"/>
    <n v="210"/>
    <x v="0"/>
    <x v="0"/>
    <n v="0"/>
    <n v="189000"/>
    <m/>
  </r>
  <r>
    <x v="0"/>
    <s v="Cirneco dell'Etna"/>
    <x v="0"/>
    <x v="6"/>
    <s v="Sight"/>
    <x v="3"/>
    <x v="106"/>
    <n v="900"/>
    <n v="0"/>
    <n v="3"/>
    <n v="0"/>
    <n v="0"/>
    <n v="0"/>
    <n v="184"/>
    <n v="35"/>
    <x v="0"/>
    <x v="0"/>
    <n v="0"/>
    <n v="31500"/>
    <m/>
  </r>
  <r>
    <x v="0"/>
    <s v="Doberman Pinscher"/>
    <x v="14"/>
    <x v="0"/>
    <s v="Guardian"/>
    <x v="0"/>
    <x v="107"/>
    <n v="900"/>
    <n v="5"/>
    <n v="6"/>
    <n v="1"/>
    <n v="0"/>
    <n v="0"/>
    <n v="16"/>
    <n v="256"/>
    <x v="0"/>
    <x v="0"/>
    <n v="0"/>
    <n v="230400"/>
    <m/>
  </r>
  <r>
    <x v="0"/>
    <s v="English Shepherd"/>
    <x v="0"/>
    <x v="3"/>
    <s v="Herding"/>
    <x v="14"/>
    <x v="108"/>
    <n v="900"/>
    <n v="0"/>
    <n v="4"/>
    <n v="0"/>
    <n v="0"/>
    <n v="0"/>
    <n v="0"/>
    <n v="96"/>
    <x v="0"/>
    <x v="0"/>
    <n v="0"/>
    <n v="86400"/>
    <m/>
  </r>
  <r>
    <x v="0"/>
    <s v="Field Spaniel"/>
    <x v="0"/>
    <x v="4"/>
    <s v="Gun"/>
    <x v="8"/>
    <x v="109"/>
    <n v="900"/>
    <n v="34"/>
    <n v="3"/>
    <n v="0"/>
    <n v="0"/>
    <n v="0"/>
    <n v="145"/>
    <n v="79"/>
    <x v="0"/>
    <x v="0"/>
    <n v="0"/>
    <n v="71100"/>
    <m/>
  </r>
  <r>
    <x v="0"/>
    <s v="Glen of Imaal Terrier"/>
    <x v="0"/>
    <x v="5"/>
    <s v="Terrier"/>
    <x v="33"/>
    <x v="110"/>
    <n v="900"/>
    <n v="0"/>
    <n v="3"/>
    <n v="0"/>
    <n v="0"/>
    <n v="0"/>
    <n v="158"/>
    <n v="112"/>
    <x v="0"/>
    <x v="0"/>
    <n v="0"/>
    <n v="100800"/>
    <m/>
  </r>
  <r>
    <x v="0"/>
    <s v="Gordon Setter"/>
    <x v="0"/>
    <x v="4"/>
    <s v="Gun"/>
    <x v="54"/>
    <x v="111"/>
    <n v="900"/>
    <n v="34"/>
    <n v="4"/>
    <n v="0"/>
    <n v="0"/>
    <n v="0"/>
    <n v="104"/>
    <n v="153"/>
    <x v="0"/>
    <x v="0"/>
    <n v="0"/>
    <n v="137700"/>
    <m/>
  </r>
  <r>
    <x v="0"/>
    <s v="Irish Setter"/>
    <x v="0"/>
    <x v="4"/>
    <s v="Gun"/>
    <x v="30"/>
    <x v="112"/>
    <n v="900"/>
    <n v="35"/>
    <n v="3"/>
    <n v="0"/>
    <n v="0"/>
    <n v="0"/>
    <n v="72"/>
    <n v="67"/>
    <x v="0"/>
    <x v="0"/>
    <n v="0"/>
    <n v="60300"/>
    <m/>
  </r>
  <r>
    <x v="0"/>
    <s v="Irish Water Spaniel"/>
    <x v="0"/>
    <x v="4"/>
    <s v="Gun"/>
    <x v="14"/>
    <x v="113"/>
    <n v="900"/>
    <n v="24"/>
    <n v="4"/>
    <n v="0"/>
    <n v="0"/>
    <n v="0"/>
    <n v="164"/>
    <n v="74172"/>
    <x v="0"/>
    <x v="0"/>
    <n v="0"/>
    <n v="66754800"/>
    <m/>
  </r>
  <r>
    <x v="0"/>
    <s v="Italian Greyhound"/>
    <x v="0"/>
    <x v="7"/>
    <s v="Companion"/>
    <x v="44"/>
    <x v="114"/>
    <n v="900"/>
    <n v="60"/>
    <n v="3"/>
    <n v="0"/>
    <n v="0"/>
    <n v="0"/>
    <n v="74"/>
    <n v="232"/>
    <x v="0"/>
    <x v="0"/>
    <n v="0"/>
    <n v="208800"/>
    <m/>
  </r>
  <r>
    <x v="0"/>
    <s v="Keeshond"/>
    <x v="0"/>
    <x v="1"/>
    <s v="Northern"/>
    <x v="2"/>
    <x v="115"/>
    <n v="900"/>
    <n v="16"/>
    <n v="4"/>
    <n v="0"/>
    <n v="0"/>
    <n v="0"/>
    <n v="87"/>
    <n v="95"/>
    <x v="0"/>
    <x v="0"/>
    <n v="0"/>
    <n v="85500"/>
    <m/>
  </r>
  <r>
    <x v="0"/>
    <s v="Mountain Dog"/>
    <x v="0"/>
    <x v="0"/>
    <s v="Guardian"/>
    <x v="48"/>
    <x v="99"/>
    <n v="900"/>
    <n v="22"/>
    <n v="5"/>
    <n v="0"/>
    <n v="0"/>
    <n v="0"/>
    <n v="25"/>
    <n v="75"/>
    <x v="0"/>
    <x v="0"/>
    <n v="0"/>
    <n v="67500"/>
    <m/>
  </r>
  <r>
    <x v="0"/>
    <s v="Norwegian Buhund"/>
    <x v="0"/>
    <x v="3"/>
    <s v="Northern"/>
    <x v="33"/>
    <x v="116"/>
    <n v="900"/>
    <n v="0"/>
    <n v="4"/>
    <n v="0"/>
    <n v="0"/>
    <n v="0"/>
    <n v="170"/>
    <n v="12"/>
    <x v="0"/>
    <x v="0"/>
    <n v="0"/>
    <n v="10800"/>
    <m/>
  </r>
  <r>
    <x v="0"/>
    <s v="Podengo Portugueso"/>
    <x v="0"/>
    <x v="6"/>
    <s v="Sight"/>
    <x v="11"/>
    <x v="117"/>
    <n v="900"/>
    <n v="0"/>
    <n v="3"/>
    <n v="0"/>
    <n v="0"/>
    <n v="0"/>
    <n v="159"/>
    <n v="371"/>
    <x v="0"/>
    <x v="0"/>
    <n v="0"/>
    <n v="333900"/>
    <m/>
  </r>
  <r>
    <x v="0"/>
    <s v="Sarplaninac"/>
    <x v="0"/>
    <x v="0"/>
    <s v="Guardian"/>
    <x v="23"/>
    <x v="118"/>
    <n v="900"/>
    <n v="0"/>
    <n v="5"/>
    <n v="0"/>
    <n v="0"/>
    <n v="0"/>
    <n v="0"/>
    <n v="27"/>
    <x v="0"/>
    <x v="0"/>
    <n v="0"/>
    <n v="24300"/>
    <m/>
  </r>
  <r>
    <x v="0"/>
    <s v="Scottish Terrier Scottie"/>
    <x v="15"/>
    <x v="5"/>
    <s v="Terrier"/>
    <x v="15"/>
    <x v="119"/>
    <n v="900"/>
    <n v="65"/>
    <n v="3"/>
    <n v="0"/>
    <n v="0"/>
    <n v="0"/>
    <n v="58"/>
    <n v="26"/>
    <x v="0"/>
    <x v="0"/>
    <n v="0"/>
    <n v="23400"/>
    <m/>
  </r>
  <r>
    <x v="0"/>
    <s v="Sealyham Terrier"/>
    <x v="0"/>
    <x v="5"/>
    <s v="Terrier"/>
    <x v="15"/>
    <x v="120"/>
    <n v="900"/>
    <n v="56"/>
    <n v="3"/>
    <n v="0"/>
    <n v="0"/>
    <n v="0"/>
    <n v="150"/>
    <n v="38"/>
    <x v="0"/>
    <x v="0"/>
    <n v="0"/>
    <n v="34200"/>
    <m/>
  </r>
  <r>
    <x v="0"/>
    <s v="Shetland Sheepdog Sheltie"/>
    <x v="16"/>
    <x v="3"/>
    <s v="Herding"/>
    <x v="15"/>
    <x v="121"/>
    <n v="900"/>
    <n v="6"/>
    <n v="4"/>
    <n v="0"/>
    <n v="0"/>
    <n v="0"/>
    <n v="24"/>
    <n v="542"/>
    <x v="0"/>
    <x v="0"/>
    <n v="0"/>
    <n v="487800"/>
    <m/>
  </r>
  <r>
    <x v="0"/>
    <s v="Shiba Inu"/>
    <x v="0"/>
    <x v="1"/>
    <s v="Companion"/>
    <x v="29"/>
    <x v="122"/>
    <n v="900"/>
    <n v="0"/>
    <n v="4"/>
    <n v="0"/>
    <n v="0"/>
    <n v="0"/>
    <n v="45"/>
    <n v="123"/>
    <x v="0"/>
    <x v="0"/>
    <n v="0"/>
    <n v="110700"/>
    <m/>
  </r>
  <r>
    <x v="0"/>
    <s v="Sloughi"/>
    <x v="0"/>
    <x v="6"/>
    <s v="Sight"/>
    <x v="9"/>
    <x v="123"/>
    <n v="900"/>
    <n v="0"/>
    <n v="5"/>
    <n v="0"/>
    <n v="0"/>
    <n v="0"/>
    <n v="188"/>
    <n v="675"/>
    <x v="0"/>
    <x v="0"/>
    <n v="0"/>
    <n v="607500"/>
    <m/>
  </r>
  <r>
    <x v="0"/>
    <s v="South Russian Ovtcharka"/>
    <x v="0"/>
    <x v="3"/>
    <s v="Herding"/>
    <x v="38"/>
    <x v="124"/>
    <n v="900"/>
    <n v="0"/>
    <n v="4"/>
    <n v="0"/>
    <n v="0"/>
    <n v="0"/>
    <n v="0"/>
    <n v="215"/>
    <x v="0"/>
    <x v="0"/>
    <n v="0"/>
    <n v="193500"/>
    <m/>
  </r>
  <r>
    <x v="0"/>
    <s v="Tibetan Spaniel"/>
    <x v="0"/>
    <x v="1"/>
    <s v="Companion"/>
    <x v="6"/>
    <x v="125"/>
    <n v="900"/>
    <n v="46"/>
    <n v="4"/>
    <n v="0"/>
    <n v="0"/>
    <n v="0"/>
    <n v="121"/>
    <n v="101"/>
    <x v="0"/>
    <x v="0"/>
    <n v="0"/>
    <n v="90900"/>
    <m/>
  </r>
  <r>
    <x v="0"/>
    <s v="Wheaten Terrier"/>
    <x v="17"/>
    <x v="5"/>
    <s v="Terrier"/>
    <x v="2"/>
    <x v="126"/>
    <n v="900"/>
    <n v="40"/>
    <n v="4"/>
    <n v="0"/>
    <n v="0"/>
    <n v="0"/>
    <n v="49"/>
    <n v="76"/>
    <x v="0"/>
    <x v="0"/>
    <n v="0"/>
    <n v="68400"/>
    <m/>
  </r>
  <r>
    <x v="0"/>
    <s v="Wire Fox Terrier"/>
    <x v="18"/>
    <x v="5"/>
    <s v="Terrier"/>
    <x v="37"/>
    <x v="127"/>
    <n v="900"/>
    <n v="51"/>
    <n v="3"/>
    <n v="0"/>
    <n v="0"/>
    <n v="0"/>
    <n v="99"/>
    <n v="76"/>
    <x v="0"/>
    <x v="0"/>
    <n v="0"/>
    <n v="68400"/>
    <m/>
  </r>
  <r>
    <x v="0"/>
    <s v="Wirehaired Terrier"/>
    <x v="0"/>
    <x v="5"/>
    <s v="Terrier"/>
    <x v="37"/>
    <x v="127"/>
    <n v="900"/>
    <n v="51"/>
    <n v="3"/>
    <n v="0"/>
    <n v="0"/>
    <n v="0"/>
    <n v="99"/>
    <n v="26"/>
    <x v="0"/>
    <x v="0"/>
    <n v="0"/>
    <n v="23400"/>
    <m/>
  </r>
  <r>
    <x v="0"/>
    <s v="Bichon Frise"/>
    <x v="0"/>
    <x v="1"/>
    <s v="Companion"/>
    <x v="44"/>
    <x v="128"/>
    <n v="850"/>
    <n v="45"/>
    <n v="3"/>
    <n v="0"/>
    <n v="0"/>
    <n v="0"/>
    <n v="46"/>
    <n v="104"/>
    <x v="0"/>
    <x v="0"/>
    <n v="0"/>
    <n v="88400"/>
    <m/>
  </r>
  <r>
    <x v="0"/>
    <s v="Cairn Terrier"/>
    <x v="19"/>
    <x v="5"/>
    <s v="Terrier"/>
    <x v="37"/>
    <x v="129"/>
    <n v="850"/>
    <n v="35"/>
    <n v="4"/>
    <n v="0"/>
    <n v="0"/>
    <n v="0"/>
    <n v="69"/>
    <n v="115"/>
    <x v="0"/>
    <x v="0"/>
    <n v="0"/>
    <n v="97750"/>
    <m/>
  </r>
  <r>
    <x v="0"/>
    <s v="Fox Terrier"/>
    <x v="0"/>
    <x v="5"/>
    <s v="Terrier"/>
    <x v="31"/>
    <x v="130"/>
    <n v="850"/>
    <n v="40"/>
    <n v="3"/>
    <n v="0"/>
    <n v="0"/>
    <n v="0"/>
    <n v="122"/>
    <n v="49"/>
    <x v="0"/>
    <x v="0"/>
    <n v="0"/>
    <n v="41650"/>
    <m/>
  </r>
  <r>
    <x v="0"/>
    <s v="Jack Russell Terrier"/>
    <x v="0"/>
    <x v="5"/>
    <s v="Terrier"/>
    <x v="37"/>
    <x v="131"/>
    <n v="850"/>
    <n v="0"/>
    <n v="4"/>
    <n v="0"/>
    <n v="0"/>
    <n v="0"/>
    <n v="78"/>
    <n v="321"/>
    <x v="0"/>
    <x v="0"/>
    <n v="0"/>
    <n v="272850"/>
    <m/>
  </r>
  <r>
    <x v="0"/>
    <s v="Smooth Fox Terrier"/>
    <x v="0"/>
    <x v="5"/>
    <s v="Terrier"/>
    <x v="31"/>
    <x v="130"/>
    <n v="850"/>
    <n v="40"/>
    <n v="3"/>
    <n v="0"/>
    <n v="0"/>
    <n v="0"/>
    <n v="122"/>
    <n v="393"/>
    <x v="0"/>
    <x v="0"/>
    <n v="0"/>
    <n v="334050"/>
    <m/>
  </r>
  <r>
    <x v="0"/>
    <s v="American Bulldog"/>
    <x v="0"/>
    <x v="0"/>
    <s v="Guardian"/>
    <x v="43"/>
    <x v="132"/>
    <n v="800"/>
    <n v="0"/>
    <n v="6"/>
    <n v="0"/>
    <n v="1"/>
    <n v="0"/>
    <n v="0"/>
    <n v="91"/>
    <x v="0"/>
    <x v="0"/>
    <n v="0"/>
    <n v="72800"/>
    <m/>
  </r>
  <r>
    <x v="0"/>
    <s v="Anatolian Shepherd"/>
    <x v="0"/>
    <x v="0"/>
    <s v="Guardian"/>
    <x v="55"/>
    <x v="133"/>
    <n v="800"/>
    <n v="0"/>
    <n v="6"/>
    <n v="0"/>
    <n v="0"/>
    <n v="0"/>
    <n v="86"/>
    <n v="780"/>
    <x v="0"/>
    <x v="0"/>
    <n v="0"/>
    <n v="624000"/>
    <m/>
  </r>
  <r>
    <x v="0"/>
    <s v="Chesapeake Bay Retriever"/>
    <x v="0"/>
    <x v="4"/>
    <s v="Gun"/>
    <x v="23"/>
    <x v="134"/>
    <n v="800"/>
    <n v="27"/>
    <n v="3"/>
    <n v="0"/>
    <n v="0"/>
    <n v="0"/>
    <n v="43"/>
    <n v="89"/>
    <x v="0"/>
    <x v="0"/>
    <n v="0"/>
    <n v="71200"/>
    <m/>
  </r>
  <r>
    <x v="0"/>
    <s v="Dalmatian"/>
    <x v="0"/>
    <x v="1"/>
    <s v="Companion"/>
    <x v="14"/>
    <x v="135"/>
    <n v="800"/>
    <n v="39"/>
    <n v="3"/>
    <n v="0"/>
    <n v="0"/>
    <n v="0"/>
    <n v="63"/>
    <n v="115"/>
    <x v="0"/>
    <x v="0"/>
    <n v="0"/>
    <n v="92000"/>
    <m/>
  </r>
  <r>
    <x v="0"/>
    <s v="German Wirehaired Pointer"/>
    <x v="0"/>
    <x v="4"/>
    <s v="Gun"/>
    <x v="47"/>
    <x v="136"/>
    <n v="800"/>
    <n v="44"/>
    <n v="6"/>
    <n v="0"/>
    <n v="0"/>
    <n v="0"/>
    <n v="62"/>
    <n v="59"/>
    <x v="0"/>
    <x v="0"/>
    <n v="0"/>
    <n v="47200"/>
    <m/>
  </r>
  <r>
    <x v="0"/>
    <s v="Great Pyrenees"/>
    <x v="0"/>
    <x v="0"/>
    <s v="Guardian"/>
    <x v="56"/>
    <x v="137"/>
    <n v="800"/>
    <n v="64"/>
    <n v="6"/>
    <n v="0"/>
    <n v="0"/>
    <n v="0"/>
    <n v="66"/>
    <n v="121"/>
    <x v="0"/>
    <x v="0"/>
    <n v="0"/>
    <n v="96800"/>
    <m/>
  </r>
  <r>
    <x v="0"/>
    <s v="Manchester Terrier"/>
    <x v="0"/>
    <x v="5"/>
    <s v="Terrier"/>
    <x v="6"/>
    <x v="138"/>
    <n v="800"/>
    <n v="32"/>
    <n v="3"/>
    <n v="0"/>
    <n v="0"/>
    <n v="0"/>
    <n v="135"/>
    <n v="16"/>
    <x v="0"/>
    <x v="0"/>
    <n v="0"/>
    <n v="12800"/>
    <m/>
  </r>
  <r>
    <x v="0"/>
    <s v="Schipperke"/>
    <x v="0"/>
    <x v="1"/>
    <s v="Companion"/>
    <x v="37"/>
    <x v="139"/>
    <n v="800"/>
    <n v="15"/>
    <n v="3"/>
    <n v="0"/>
    <n v="0"/>
    <n v="0"/>
    <n v="110"/>
    <n v="56"/>
    <x v="0"/>
    <x v="0"/>
    <n v="0"/>
    <n v="44800"/>
    <m/>
  </r>
  <r>
    <x v="0"/>
    <s v="Miniature Schnauzer"/>
    <x v="0"/>
    <x v="5"/>
    <s v="Companion"/>
    <x v="31"/>
    <x v="56"/>
    <n v="800"/>
    <n v="0"/>
    <n v="0"/>
    <n v="0"/>
    <n v="0"/>
    <n v="0"/>
    <n v="18"/>
    <n v="89"/>
    <x v="0"/>
    <x v="0"/>
    <n v="0"/>
    <n v="71200"/>
    <m/>
  </r>
  <r>
    <x v="0"/>
    <s v="Skye Terrier"/>
    <x v="0"/>
    <x v="5"/>
    <s v="Terrier"/>
    <x v="42"/>
    <x v="140"/>
    <n v="800"/>
    <n v="55"/>
    <n v="4"/>
    <n v="0"/>
    <n v="0"/>
    <n v="0"/>
    <n v="172"/>
    <n v="397"/>
    <x v="0"/>
    <x v="0"/>
    <n v="0"/>
    <n v="317600"/>
    <m/>
  </r>
  <r>
    <x v="0"/>
    <s v="Swedish Vallhund"/>
    <x v="0"/>
    <x v="3"/>
    <s v="Herding"/>
    <x v="5"/>
    <x v="141"/>
    <n v="800"/>
    <n v="0"/>
    <n v="4"/>
    <n v="0"/>
    <n v="0"/>
    <n v="0"/>
    <n v="149"/>
    <n v="45"/>
    <x v="0"/>
    <x v="0"/>
    <n v="0"/>
    <n v="36000"/>
    <m/>
  </r>
  <r>
    <x v="0"/>
    <s v="Yorkshire Terrier Yorkie"/>
    <x v="20"/>
    <x v="7"/>
    <s v="Companion"/>
    <x v="36"/>
    <x v="142"/>
    <n v="800"/>
    <n v="27"/>
    <n v="3"/>
    <n v="0"/>
    <n v="0"/>
    <n v="0"/>
    <n v="9"/>
    <n v="77"/>
    <x v="0"/>
    <x v="0"/>
    <n v="0"/>
    <n v="61600"/>
    <m/>
  </r>
  <r>
    <x v="0"/>
    <s v="Boston Terrier"/>
    <x v="21"/>
    <x v="1"/>
    <s v="Companion"/>
    <x v="15"/>
    <x v="143"/>
    <n v="750"/>
    <n v="54"/>
    <n v="3"/>
    <n v="0"/>
    <n v="0"/>
    <n v="0"/>
    <n v="21"/>
    <n v="35"/>
    <x v="0"/>
    <x v="0"/>
    <n v="0"/>
    <n v="26250"/>
    <m/>
  </r>
  <r>
    <x v="0"/>
    <s v="Brittany Spaniel"/>
    <x v="0"/>
    <x v="4"/>
    <s v="Gun"/>
    <x v="42"/>
    <x v="144"/>
    <n v="750"/>
    <n v="19"/>
    <n v="3"/>
    <n v="0"/>
    <n v="0"/>
    <n v="0"/>
    <n v="26"/>
    <n v="109"/>
    <x v="0"/>
    <x v="0"/>
    <n v="0"/>
    <n v="81750"/>
    <m/>
  </r>
  <r>
    <x v="0"/>
    <s v="English Springer Spaniel"/>
    <x v="0"/>
    <x v="4"/>
    <s v="Gun"/>
    <x v="18"/>
    <x v="145"/>
    <n v="750"/>
    <n v="13"/>
    <n v="3"/>
    <n v="0"/>
    <n v="0"/>
    <n v="0"/>
    <n v="27"/>
    <n v="77"/>
    <x v="0"/>
    <x v="0"/>
    <n v="0"/>
    <n v="57750"/>
    <m/>
  </r>
  <r>
    <x v="0"/>
    <s v="Airedale Terrier"/>
    <x v="22"/>
    <x v="5"/>
    <s v="Terrier"/>
    <x v="41"/>
    <x v="146"/>
    <n v="700"/>
    <n v="29"/>
    <n v="4"/>
    <n v="0"/>
    <n v="0"/>
    <n v="0"/>
    <n v="55"/>
    <n v="670"/>
    <x v="0"/>
    <x v="0"/>
    <n v="0"/>
    <n v="469000"/>
    <m/>
  </r>
  <r>
    <x v="0"/>
    <s v="American Eskimo Dog"/>
    <x v="0"/>
    <x v="1"/>
    <s v="Northern"/>
    <x v="31"/>
    <x v="147"/>
    <n v="700"/>
    <n v="0"/>
    <n v="4"/>
    <n v="0"/>
    <n v="0"/>
    <n v="0"/>
    <n v="118"/>
    <n v="25"/>
    <x v="0"/>
    <x v="0"/>
    <n v="0"/>
    <n v="17500"/>
    <m/>
  </r>
  <r>
    <x v="0"/>
    <s v="Appenzell Mountain Dog"/>
    <x v="23"/>
    <x v="0"/>
    <s v="Guardian"/>
    <x v="57"/>
    <x v="148"/>
    <n v="700"/>
    <n v="0"/>
    <n v="5"/>
    <n v="0"/>
    <n v="0"/>
    <n v="0"/>
    <n v="0"/>
    <n v="909"/>
    <x v="0"/>
    <x v="0"/>
    <n v="0"/>
    <n v="636300"/>
    <m/>
  </r>
  <r>
    <x v="0"/>
    <s v="Australian Shepherd"/>
    <x v="0"/>
    <x v="5"/>
    <s v="Terrier"/>
    <x v="57"/>
    <x v="149"/>
    <n v="700"/>
    <n v="42"/>
    <n v="5"/>
    <n v="0"/>
    <n v="0"/>
    <n v="0"/>
    <n v="17"/>
    <n v="39"/>
    <x v="0"/>
    <x v="0"/>
    <n v="0"/>
    <n v="27300"/>
    <m/>
  </r>
  <r>
    <x v="0"/>
    <s v="Belgian Shepherd Malinois"/>
    <x v="24"/>
    <x v="3"/>
    <s v="Herding"/>
    <x v="57"/>
    <x v="150"/>
    <n v="700"/>
    <n v="0"/>
    <n v="6"/>
    <n v="0"/>
    <n v="0"/>
    <n v="0"/>
    <n v="44"/>
    <n v="87"/>
    <x v="0"/>
    <x v="0"/>
    <n v="0"/>
    <n v="60900"/>
    <m/>
  </r>
  <r>
    <x v="0"/>
    <s v="Blue Lacy"/>
    <x v="0"/>
    <x v="4"/>
    <s v="Gun"/>
    <x v="2"/>
    <x v="151"/>
    <n v="700"/>
    <n v="0"/>
    <n v="4"/>
    <n v="0"/>
    <n v="0"/>
    <n v="0"/>
    <n v="0"/>
    <n v="397"/>
    <x v="0"/>
    <x v="0"/>
    <n v="0"/>
    <n v="277900"/>
    <m/>
  </r>
  <r>
    <x v="0"/>
    <s v="Border Collie"/>
    <x v="0"/>
    <x v="3"/>
    <s v="Herding"/>
    <x v="42"/>
    <x v="152"/>
    <n v="700"/>
    <n v="1"/>
    <n v="6"/>
    <n v="0"/>
    <n v="0"/>
    <n v="0"/>
    <n v="38"/>
    <n v="107"/>
    <x v="0"/>
    <x v="0"/>
    <n v="0"/>
    <n v="74900"/>
    <m/>
  </r>
  <r>
    <x v="0"/>
    <s v="Chihuahua"/>
    <x v="0"/>
    <x v="7"/>
    <s v="Companion"/>
    <x v="58"/>
    <x v="153"/>
    <n v="700"/>
    <n v="67"/>
    <n v="2"/>
    <n v="0"/>
    <n v="0"/>
    <n v="0"/>
    <n v="32"/>
    <n v="72"/>
    <x v="0"/>
    <x v="0"/>
    <n v="0"/>
    <n v="50400"/>
    <m/>
  </r>
  <r>
    <x v="0"/>
    <s v="Chow Chow"/>
    <x v="25"/>
    <x v="1"/>
    <s v="Northern"/>
    <x v="41"/>
    <x v="154"/>
    <n v="700"/>
    <n v="76"/>
    <n v="3"/>
    <n v="0"/>
    <n v="0"/>
    <n v="0"/>
    <n v="76"/>
    <n v="204"/>
    <x v="0"/>
    <x v="0"/>
    <n v="0"/>
    <n v="142800"/>
    <m/>
  </r>
  <r>
    <x v="0"/>
    <s v="Cocker Spaniel"/>
    <x v="0"/>
    <x v="4"/>
    <s v="Gun"/>
    <x v="29"/>
    <x v="155"/>
    <n v="700"/>
    <n v="20"/>
    <n v="3"/>
    <n v="0"/>
    <n v="0"/>
    <n v="0"/>
    <n v="29"/>
    <n v="203"/>
    <x v="0"/>
    <x v="0"/>
    <n v="0"/>
    <n v="142100"/>
    <m/>
  </r>
  <r>
    <x v="0"/>
    <s v="Curly-Coated Retriever"/>
    <x v="0"/>
    <x v="4"/>
    <s v="Gun"/>
    <x v="35"/>
    <x v="156"/>
    <n v="700"/>
    <n v="41"/>
    <n v="3"/>
    <n v="0"/>
    <n v="0"/>
    <n v="0"/>
    <n v="171"/>
    <n v="45"/>
    <x v="0"/>
    <x v="0"/>
    <n v="0"/>
    <n v="31500"/>
    <m/>
  </r>
  <r>
    <x v="0"/>
    <s v="Eskimo Dog"/>
    <x v="0"/>
    <x v="1"/>
    <s v="Northern"/>
    <x v="31"/>
    <x v="147"/>
    <n v="700"/>
    <n v="0"/>
    <n v="4"/>
    <n v="0"/>
    <n v="0"/>
    <n v="0"/>
    <n v="118"/>
    <n v="103"/>
    <x v="0"/>
    <x v="0"/>
    <n v="0"/>
    <n v="72100"/>
    <m/>
  </r>
  <r>
    <x v="0"/>
    <s v="Finnish Lapphund"/>
    <x v="0"/>
    <x v="3"/>
    <s v="Northern"/>
    <x v="2"/>
    <x v="157"/>
    <n v="700"/>
    <n v="0"/>
    <n v="5"/>
    <n v="0"/>
    <n v="0"/>
    <n v="0"/>
    <n v="173"/>
    <n v="20"/>
    <x v="0"/>
    <x v="0"/>
    <n v="0"/>
    <n v="14000"/>
    <m/>
  </r>
  <r>
    <x v="0"/>
    <s v="Galgo Spanish Greyhound"/>
    <x v="0"/>
    <x v="6"/>
    <s v="Sight"/>
    <x v="14"/>
    <x v="158"/>
    <n v="700"/>
    <n v="0"/>
    <n v="3"/>
    <n v="0"/>
    <n v="0"/>
    <n v="0"/>
    <n v="0"/>
    <n v="77"/>
    <x v="0"/>
    <x v="0"/>
    <n v="0"/>
    <n v="53900"/>
    <m/>
  </r>
  <r>
    <x v="0"/>
    <s v="German Shorthaired Pointer"/>
    <x v="26"/>
    <x v="0"/>
    <s v="Gun"/>
    <x v="27"/>
    <x v="159"/>
    <n v="700"/>
    <n v="17"/>
    <n v="3"/>
    <n v="0"/>
    <n v="0"/>
    <n v="0"/>
    <n v="10"/>
    <n v="110"/>
    <x v="0"/>
    <x v="0"/>
    <n v="0"/>
    <n v="77000"/>
    <m/>
  </r>
  <r>
    <x v="0"/>
    <s v="German Spitz"/>
    <x v="0"/>
    <x v="1"/>
    <s v="Northern"/>
    <x v="31"/>
    <x v="147"/>
    <n v="700"/>
    <n v="0"/>
    <n v="4"/>
    <n v="0"/>
    <n v="0"/>
    <n v="0"/>
    <n v="118"/>
    <n v="55"/>
    <x v="0"/>
    <x v="0"/>
    <n v="0"/>
    <n v="38500"/>
    <m/>
  </r>
  <r>
    <x v="0"/>
    <s v="Irish Terrier"/>
    <x v="0"/>
    <x v="5"/>
    <s v="Terrier"/>
    <x v="1"/>
    <x v="160"/>
    <n v="700"/>
    <n v="53"/>
    <n v="5"/>
    <n v="0"/>
    <n v="0"/>
    <n v="0"/>
    <n v="114"/>
    <n v="77"/>
    <x v="0"/>
    <x v="0"/>
    <n v="0"/>
    <n v="53900"/>
    <m/>
  </r>
  <r>
    <x v="0"/>
    <s v="Kyi Leo"/>
    <x v="0"/>
    <x v="1"/>
    <s v="Companion"/>
    <x v="11"/>
    <x v="161"/>
    <n v="700"/>
    <n v="0"/>
    <n v="3"/>
    <n v="0"/>
    <n v="0"/>
    <n v="0"/>
    <n v="0"/>
    <n v="689"/>
    <x v="0"/>
    <x v="0"/>
    <n v="0"/>
    <n v="482300"/>
    <m/>
  </r>
  <r>
    <x v="0"/>
    <s v="Lancashire Heeler"/>
    <x v="0"/>
    <x v="3"/>
    <s v="Herding"/>
    <x v="11"/>
    <x v="162"/>
    <n v="700"/>
    <n v="0"/>
    <n v="3"/>
    <n v="0"/>
    <n v="0"/>
    <n v="0"/>
    <n v="0"/>
    <n v="75"/>
    <x v="0"/>
    <x v="0"/>
    <n v="0"/>
    <n v="52500"/>
    <m/>
  </r>
  <r>
    <x v="0"/>
    <s v="Maltese"/>
    <x v="27"/>
    <x v="7"/>
    <s v="Companion"/>
    <x v="44"/>
    <x v="163"/>
    <n v="700"/>
    <n v="59"/>
    <n v="3"/>
    <n v="0"/>
    <n v="0"/>
    <n v="0"/>
    <n v="33"/>
    <n v="79"/>
    <x v="0"/>
    <x v="0"/>
    <n v="0"/>
    <n v="55300"/>
    <m/>
  </r>
  <r>
    <x v="0"/>
    <s v="Maremma Sheepdog"/>
    <x v="0"/>
    <x v="0"/>
    <s v="Guardian"/>
    <x v="43"/>
    <x v="164"/>
    <n v="700"/>
    <n v="0"/>
    <n v="4"/>
    <n v="0"/>
    <n v="0"/>
    <n v="0"/>
    <n v="0"/>
    <n v="33"/>
    <x v="0"/>
    <x v="0"/>
    <n v="0"/>
    <n v="23100"/>
    <m/>
  </r>
  <r>
    <x v="0"/>
    <s v="Pekingese"/>
    <x v="0"/>
    <x v="7"/>
    <s v="Companion"/>
    <x v="44"/>
    <x v="165"/>
    <n v="700"/>
    <n v="73"/>
    <n v="3"/>
    <n v="0"/>
    <n v="0"/>
    <n v="0"/>
    <n v="88"/>
    <n v="26"/>
    <x v="0"/>
    <x v="0"/>
    <n v="0"/>
    <n v="18200"/>
    <m/>
  </r>
  <r>
    <x v="0"/>
    <s v="Pomeranian"/>
    <x v="0"/>
    <x v="7"/>
    <s v="Companion"/>
    <x v="58"/>
    <x v="166"/>
    <n v="700"/>
    <n v="23"/>
    <n v="3"/>
    <n v="0"/>
    <n v="0"/>
    <n v="4"/>
    <n v="22"/>
    <n v="10"/>
    <x v="0"/>
    <x v="0"/>
    <n v="0"/>
    <n v="7000"/>
    <m/>
  </r>
  <r>
    <x v="0"/>
    <s v="Redbone Coonhound"/>
    <x v="28"/>
    <x v="6"/>
    <s v="Scenthound"/>
    <x v="9"/>
    <x v="167"/>
    <n v="700"/>
    <n v="0"/>
    <n v="1"/>
    <n v="0"/>
    <n v="0"/>
    <n v="0"/>
    <n v="139"/>
    <n v="15"/>
    <x v="0"/>
    <x v="0"/>
    <n v="0"/>
    <n v="10500"/>
    <m/>
  </r>
  <r>
    <x v="0"/>
    <s v="Saluki"/>
    <x v="0"/>
    <x v="6"/>
    <s v="Sight"/>
    <x v="49"/>
    <x v="168"/>
    <n v="700"/>
    <n v="43"/>
    <n v="3"/>
    <n v="0"/>
    <n v="0"/>
    <n v="0"/>
    <n v="123"/>
    <n v="245"/>
    <x v="0"/>
    <x v="0"/>
    <n v="0"/>
    <n v="171500"/>
    <m/>
  </r>
  <r>
    <x v="0"/>
    <s v="Silky Terrier"/>
    <x v="0"/>
    <x v="7"/>
    <s v="Terrier"/>
    <x v="11"/>
    <x v="169"/>
    <n v="700"/>
    <n v="37"/>
    <n v="3"/>
    <n v="0"/>
    <n v="0"/>
    <n v="0"/>
    <n v="106"/>
    <n v="891"/>
    <x v="0"/>
    <x v="0"/>
    <n v="0"/>
    <n v="623700"/>
    <m/>
  </r>
  <r>
    <x v="0"/>
    <s v="Spaniel"/>
    <x v="0"/>
    <x v="4"/>
    <s v="Gun"/>
    <x v="29"/>
    <x v="155"/>
    <n v="700"/>
    <n v="20"/>
    <n v="3"/>
    <n v="0"/>
    <n v="0"/>
    <n v="0"/>
    <n v="29"/>
    <n v="107"/>
    <x v="0"/>
    <x v="0"/>
    <n v="0"/>
    <n v="74900"/>
    <m/>
  </r>
  <r>
    <x v="0"/>
    <s v="Spitz"/>
    <x v="0"/>
    <x v="1"/>
    <s v="Northern"/>
    <x v="31"/>
    <x v="147"/>
    <n v="700"/>
    <n v="0"/>
    <n v="4"/>
    <n v="0"/>
    <n v="0"/>
    <n v="0"/>
    <n v="118"/>
    <n v="110"/>
    <x v="0"/>
    <x v="0"/>
    <n v="0"/>
    <n v="77000"/>
    <m/>
  </r>
  <r>
    <x v="0"/>
    <s v="Thai Ridgeback"/>
    <x v="0"/>
    <x v="6"/>
    <s v="Sight"/>
    <x v="9"/>
    <x v="170"/>
    <n v="700"/>
    <n v="0"/>
    <n v="2"/>
    <n v="0"/>
    <n v="0"/>
    <n v="0"/>
    <n v="0"/>
    <n v="23"/>
    <x v="0"/>
    <x v="0"/>
    <n v="0"/>
    <n v="16100"/>
    <m/>
  </r>
  <r>
    <x v="0"/>
    <s v="Tosa Inu"/>
    <x v="0"/>
    <x v="0"/>
    <s v="Guardian"/>
    <x v="25"/>
    <x v="171"/>
    <n v="700"/>
    <n v="0"/>
    <n v="6"/>
    <n v="0"/>
    <n v="1"/>
    <n v="0"/>
    <n v="0"/>
    <n v="309"/>
    <x v="0"/>
    <x v="0"/>
    <n v="0"/>
    <n v="216300"/>
    <m/>
  </r>
  <r>
    <x v="0"/>
    <s v="Wire-haired Pointing Griffon"/>
    <x v="0"/>
    <x v="4"/>
    <s v="Gun"/>
    <x v="14"/>
    <x v="172"/>
    <n v="700"/>
    <n v="46"/>
    <n v="5"/>
    <n v="0"/>
    <n v="0"/>
    <n v="0"/>
    <n v="65"/>
    <n v="21"/>
    <x v="0"/>
    <x v="0"/>
    <n v="0"/>
    <n v="14700"/>
    <m/>
  </r>
  <r>
    <x v="0"/>
    <s v="Xoloitzcuintle/Mexican Hairless"/>
    <x v="29"/>
    <x v="1"/>
    <s v="Sight"/>
    <x v="3"/>
    <x v="173"/>
    <n v="700"/>
    <n v="0"/>
    <n v="3"/>
    <n v="0"/>
    <n v="0"/>
    <n v="0"/>
    <n v="143"/>
    <n v="90"/>
    <x v="0"/>
    <x v="0"/>
    <n v="0"/>
    <n v="63000"/>
    <m/>
  </r>
  <r>
    <x v="0"/>
    <s v="Beagle"/>
    <x v="0"/>
    <x v="6"/>
    <s v="Scenthound"/>
    <x v="3"/>
    <x v="174"/>
    <n v="650"/>
    <n v="72"/>
    <n v="1"/>
    <n v="0"/>
    <n v="0"/>
    <n v="0"/>
    <n v="6"/>
    <n v="34"/>
    <x v="0"/>
    <x v="0"/>
    <n v="0"/>
    <n v="22100"/>
    <m/>
  </r>
  <r>
    <x v="0"/>
    <s v="Belgian Shepherd Laekenois"/>
    <x v="0"/>
    <x v="3"/>
    <s v="Herding"/>
    <x v="9"/>
    <x v="175"/>
    <n v="650"/>
    <n v="0"/>
    <n v="5"/>
    <n v="0"/>
    <n v="0"/>
    <n v="0"/>
    <n v="0"/>
    <n v="53"/>
    <x v="0"/>
    <x v="0"/>
    <n v="0"/>
    <n v="34450"/>
    <m/>
  </r>
  <r>
    <x v="0"/>
    <s v="Greyhound"/>
    <x v="0"/>
    <x v="6"/>
    <s v="Sight"/>
    <x v="23"/>
    <x v="176"/>
    <n v="650"/>
    <n v="46"/>
    <n v="3"/>
    <n v="0"/>
    <n v="0"/>
    <n v="0"/>
    <n v="156"/>
    <n v="93"/>
    <x v="0"/>
    <x v="0"/>
    <n v="0"/>
    <n v="60450"/>
    <m/>
  </r>
  <r>
    <x v="0"/>
    <s v="Akbash"/>
    <x v="0"/>
    <x v="0"/>
    <s v="Guardian"/>
    <x v="59"/>
    <x v="177"/>
    <n v="600"/>
    <n v="0"/>
    <n v="5"/>
    <n v="0"/>
    <n v="0"/>
    <n v="0"/>
    <n v="0"/>
    <n v="293"/>
    <x v="0"/>
    <x v="0"/>
    <n v="0"/>
    <n v="175800"/>
    <m/>
  </r>
  <r>
    <x v="0"/>
    <s v="Australian Cattle Dog/Blue Heeler"/>
    <x v="0"/>
    <x v="3"/>
    <s v="Herding"/>
    <x v="49"/>
    <x v="178"/>
    <n v="600"/>
    <n v="10"/>
    <n v="6"/>
    <n v="0"/>
    <n v="0"/>
    <n v="0"/>
    <n v="56"/>
    <n v="101"/>
    <x v="0"/>
    <x v="0"/>
    <n v="0"/>
    <n v="60600"/>
    <m/>
  </r>
  <r>
    <x v="0"/>
    <s v="Australian Kelpie"/>
    <x v="30"/>
    <x v="0"/>
    <s v="Herding"/>
    <x v="33"/>
    <x v="179"/>
    <n v="600"/>
    <n v="0"/>
    <n v="5"/>
    <n v="0"/>
    <n v="0"/>
    <n v="0"/>
    <n v="0"/>
    <n v="102"/>
    <x v="0"/>
    <x v="0"/>
    <n v="0"/>
    <n v="61200"/>
    <m/>
  </r>
  <r>
    <x v="0"/>
    <s v="Cattle Dog"/>
    <x v="0"/>
    <x v="3"/>
    <s v="Herding"/>
    <x v="49"/>
    <x v="178"/>
    <n v="600"/>
    <n v="10"/>
    <n v="6"/>
    <n v="0"/>
    <n v="0"/>
    <n v="0"/>
    <n v="56"/>
    <n v="209"/>
    <x v="0"/>
    <x v="0"/>
    <n v="0"/>
    <n v="125400"/>
    <m/>
  </r>
  <r>
    <x v="0"/>
    <s v="Dachshund"/>
    <x v="0"/>
    <x v="6"/>
    <s v="Scenthound"/>
    <x v="37"/>
    <x v="180"/>
    <n v="600"/>
    <n v="49"/>
    <n v="3"/>
    <n v="0"/>
    <n v="0"/>
    <n v="0"/>
    <n v="13"/>
    <n v="101"/>
    <x v="0"/>
    <x v="0"/>
    <n v="0"/>
    <n v="60600"/>
    <m/>
  </r>
  <r>
    <x v="0"/>
    <s v="Finnish Spitz"/>
    <x v="0"/>
    <x v="1"/>
    <s v="Northern"/>
    <x v="53"/>
    <x v="181"/>
    <n v="600"/>
    <n v="43"/>
    <n v="3"/>
    <n v="0"/>
    <n v="0"/>
    <n v="0"/>
    <n v="177"/>
    <n v="15"/>
    <x v="0"/>
    <x v="0"/>
    <n v="0"/>
    <n v="9000"/>
    <m/>
  </r>
  <r>
    <x v="0"/>
    <s v="Lhasa Apso"/>
    <x v="0"/>
    <x v="1"/>
    <s v="Companion"/>
    <x v="6"/>
    <x v="182"/>
    <n v="600"/>
    <n v="68"/>
    <n v="3"/>
    <n v="0"/>
    <n v="0"/>
    <n v="0"/>
    <n v="77"/>
    <n v="5"/>
    <x v="0"/>
    <x v="0"/>
    <n v="0"/>
    <n v="3000"/>
    <m/>
  </r>
  <r>
    <x v="0"/>
    <s v="Norwegian Elkhound"/>
    <x v="0"/>
    <x v="6"/>
    <s v="Northern"/>
    <x v="41"/>
    <x v="183"/>
    <n v="600"/>
    <n v="36"/>
    <n v="6"/>
    <n v="0"/>
    <n v="0"/>
    <n v="0"/>
    <n v="91"/>
    <n v="110"/>
    <x v="0"/>
    <x v="0"/>
    <n v="0"/>
    <n v="66000"/>
    <m/>
  </r>
  <r>
    <x v="0"/>
    <s v="Patterdale Terrier (Fell Terrier)"/>
    <x v="0"/>
    <x v="5"/>
    <s v="Terrier"/>
    <x v="6"/>
    <x v="184"/>
    <n v="600"/>
    <n v="0"/>
    <n v="3"/>
    <n v="0"/>
    <n v="0"/>
    <n v="0"/>
    <n v="0"/>
    <n v="27"/>
    <x v="0"/>
    <x v="0"/>
    <n v="0"/>
    <n v="16200"/>
    <m/>
  </r>
  <r>
    <x v="0"/>
    <s v="Pit Bull Terrier"/>
    <x v="0"/>
    <x v="5"/>
    <s v="Terrier"/>
    <x v="18"/>
    <x v="185"/>
    <n v="600"/>
    <n v="0"/>
    <n v="3"/>
    <n v="0"/>
    <n v="1"/>
    <n v="0"/>
    <n v="0"/>
    <n v="205"/>
    <x v="0"/>
    <x v="0"/>
    <n v="0"/>
    <n v="123000"/>
    <m/>
  </r>
  <r>
    <x v="0"/>
    <s v="Bluetick Coonhound"/>
    <x v="31"/>
    <x v="6"/>
    <s v="Scenthound"/>
    <x v="9"/>
    <x v="186"/>
    <n v="550"/>
    <n v="0"/>
    <n v="1"/>
    <n v="0"/>
    <n v="0"/>
    <n v="0"/>
    <n v="132"/>
    <n v="675"/>
    <x v="0"/>
    <x v="0"/>
    <n v="0"/>
    <n v="371250"/>
    <m/>
  </r>
  <r>
    <x v="0"/>
    <s v="Kerry Blue Terrier"/>
    <x v="0"/>
    <x v="5"/>
    <s v="Terrier"/>
    <x v="42"/>
    <x v="187"/>
    <n v="550"/>
    <n v="35"/>
    <n v="5"/>
    <n v="0"/>
    <n v="0"/>
    <n v="0"/>
    <n v="129"/>
    <n v="107"/>
    <x v="0"/>
    <x v="0"/>
    <n v="0"/>
    <n v="58850"/>
    <m/>
  </r>
  <r>
    <x v="0"/>
    <s v="Otterhound"/>
    <x v="0"/>
    <x v="6"/>
    <s v="Scenthound"/>
    <x v="46"/>
    <x v="188"/>
    <n v="550"/>
    <n v="46"/>
    <n v="2"/>
    <n v="0"/>
    <n v="0"/>
    <n v="0"/>
    <n v="186"/>
    <n v="49"/>
    <x v="0"/>
    <x v="0"/>
    <n v="0"/>
    <n v="26950"/>
    <m/>
  </r>
  <r>
    <x v="0"/>
    <s v="Collie"/>
    <x v="0"/>
    <x v="3"/>
    <s v="Herding"/>
    <x v="54"/>
    <x v="189"/>
    <n v="500"/>
    <n v="16"/>
    <n v="5"/>
    <n v="0"/>
    <n v="0"/>
    <n v="0"/>
    <n v="40"/>
    <n v="45"/>
    <x v="0"/>
    <x v="0"/>
    <n v="0"/>
    <n v="22500"/>
    <m/>
  </r>
  <r>
    <x v="0"/>
    <s v="English Setter"/>
    <x v="0"/>
    <x v="4"/>
    <s v="Gun"/>
    <x v="47"/>
    <x v="190"/>
    <n v="500"/>
    <n v="37"/>
    <n v="3"/>
    <n v="0"/>
    <n v="0"/>
    <n v="0"/>
    <n v="95"/>
    <n v="25"/>
    <x v="0"/>
    <x v="0"/>
    <n v="0"/>
    <n v="12500"/>
    <m/>
  </r>
  <r>
    <x v="0"/>
    <s v="Foxhound"/>
    <x v="0"/>
    <x v="6"/>
    <s v="Scenthound"/>
    <x v="30"/>
    <x v="191"/>
    <n v="500"/>
    <n v="46"/>
    <n v="2"/>
    <n v="0"/>
    <n v="0"/>
    <n v="0"/>
    <n v="187"/>
    <n v="4"/>
    <x v="0"/>
    <x v="0"/>
    <n v="0"/>
    <n v="2000"/>
    <m/>
  </r>
  <r>
    <x v="0"/>
    <s v="Hound"/>
    <x v="0"/>
    <x v="6"/>
    <s v="Scenthound"/>
    <x v="30"/>
    <x v="191"/>
    <n v="500"/>
    <n v="46"/>
    <n v="2"/>
    <n v="0"/>
    <n v="0"/>
    <n v="0"/>
    <n v="187"/>
    <n v="396"/>
    <x v="0"/>
    <x v="0"/>
    <n v="0"/>
    <n v="198000"/>
    <m/>
  </r>
  <r>
    <x v="0"/>
    <s v="Jack Russell Terrier (Parson Russell Terrier)"/>
    <x v="0"/>
    <x v="5"/>
    <s v="Terrier"/>
    <x v="37"/>
    <x v="192"/>
    <n v="500"/>
    <n v="0"/>
    <n v="3"/>
    <n v="0"/>
    <n v="0"/>
    <n v="0"/>
    <n v="119"/>
    <n v="10"/>
    <x v="0"/>
    <x v="0"/>
    <n v="0"/>
    <n v="5000"/>
    <m/>
  </r>
  <r>
    <x v="0"/>
    <s v="Miniature Pinscher"/>
    <x v="0"/>
    <x v="7"/>
    <s v="Companion"/>
    <x v="11"/>
    <x v="193"/>
    <n v="500"/>
    <n v="37"/>
    <n v="3"/>
    <n v="0"/>
    <n v="0"/>
    <n v="0"/>
    <n v="71"/>
    <n v="80"/>
    <x v="0"/>
    <x v="0"/>
    <n v="0"/>
    <n v="40000"/>
    <m/>
  </r>
  <r>
    <x v="0"/>
    <s v="Norwegian Lundehund"/>
    <x v="0"/>
    <x v="1"/>
    <s v="Northern"/>
    <x v="31"/>
    <x v="194"/>
    <n v="500"/>
    <n v="0"/>
    <n v="4"/>
    <n v="0"/>
    <n v="0"/>
    <n v="0"/>
    <n v="190"/>
    <n v="153"/>
    <x v="0"/>
    <x v="0"/>
    <n v="0"/>
    <n v="76500"/>
    <m/>
  </r>
  <r>
    <x v="0"/>
    <s v="Papillon"/>
    <x v="0"/>
    <x v="7"/>
    <s v="Companion"/>
    <x v="11"/>
    <x v="195"/>
    <n v="500"/>
    <n v="8"/>
    <n v="3"/>
    <n v="0"/>
    <n v="0"/>
    <n v="0"/>
    <n v="53"/>
    <n v="22"/>
    <x v="0"/>
    <x v="0"/>
    <n v="0"/>
    <n v="11000"/>
    <m/>
  </r>
  <r>
    <x v="0"/>
    <s v="Peruvian Inca Orchid"/>
    <x v="0"/>
    <x v="6"/>
    <s v="Sight"/>
    <x v="29"/>
    <x v="196"/>
    <n v="500"/>
    <n v="0"/>
    <n v="4"/>
    <n v="0"/>
    <n v="0"/>
    <n v="0"/>
    <n v="0"/>
    <n v="14"/>
    <x v="0"/>
    <x v="0"/>
    <n v="0"/>
    <n v="7000"/>
    <m/>
  </r>
  <r>
    <x v="0"/>
    <s v="Setter"/>
    <x v="0"/>
    <x v="4"/>
    <s v="Gun"/>
    <x v="47"/>
    <x v="190"/>
    <n v="500"/>
    <n v="37"/>
    <n v="3"/>
    <n v="0"/>
    <n v="0"/>
    <n v="0"/>
    <n v="95"/>
    <n v="77"/>
    <x v="0"/>
    <x v="0"/>
    <n v="0"/>
    <n v="38500"/>
    <m/>
  </r>
  <r>
    <x v="0"/>
    <s v="Toy Fox Terrier"/>
    <x v="32"/>
    <x v="7"/>
    <s v="Terrier"/>
    <x v="58"/>
    <x v="197"/>
    <n v="500"/>
    <n v="0"/>
    <n v="2"/>
    <n v="0"/>
    <n v="0"/>
    <n v="0"/>
    <n v="112"/>
    <n v="250"/>
    <x v="0"/>
    <x v="0"/>
    <n v="0"/>
    <n v="125000"/>
    <m/>
  </r>
  <r>
    <x v="0"/>
    <s v="Treeing Walker Coonhound"/>
    <x v="33"/>
    <x v="6"/>
    <s v="Scenthound"/>
    <x v="9"/>
    <x v="198"/>
    <n v="500"/>
    <n v="0"/>
    <n v="3"/>
    <n v="0"/>
    <n v="0"/>
    <n v="0"/>
    <n v="131"/>
    <n v="301"/>
    <x v="0"/>
    <x v="0"/>
    <n v="0"/>
    <n v="150500"/>
    <m/>
  </r>
  <r>
    <x v="0"/>
    <s v="English Pointer"/>
    <x v="0"/>
    <x v="4"/>
    <s v="Gun"/>
    <x v="14"/>
    <x v="199"/>
    <n v="450"/>
    <n v="43"/>
    <n v="4"/>
    <n v="0"/>
    <n v="0"/>
    <n v="0"/>
    <n v="113"/>
    <n v="153"/>
    <x v="0"/>
    <x v="0"/>
    <n v="0"/>
    <n v="68850"/>
    <m/>
  </r>
  <r>
    <x v="0"/>
    <s v="Pointer"/>
    <x v="0"/>
    <x v="4"/>
    <s v="Gun"/>
    <x v="14"/>
    <x v="199"/>
    <n v="450"/>
    <n v="43"/>
    <n v="4"/>
    <n v="0"/>
    <n v="0"/>
    <n v="0"/>
    <n v="113"/>
    <n v="235"/>
    <x v="0"/>
    <x v="0"/>
    <n v="0"/>
    <n v="105750"/>
    <m/>
  </r>
  <r>
    <x v="0"/>
    <s v="American Hairless Terrier"/>
    <x v="0"/>
    <x v="5"/>
    <s v="Terrier"/>
    <x v="11"/>
    <x v="200"/>
    <n v="400"/>
    <n v="0"/>
    <n v="3"/>
    <n v="0"/>
    <n v="0"/>
    <n v="0"/>
    <n v="126"/>
    <n v="76"/>
    <x v="0"/>
    <x v="0"/>
    <n v="0"/>
    <n v="30400"/>
    <m/>
  </r>
  <r>
    <x v="0"/>
    <s v="Basset Hound"/>
    <x v="34"/>
    <x v="6"/>
    <s v="Scenthound"/>
    <x v="41"/>
    <x v="201"/>
    <n v="400"/>
    <n v="71"/>
    <n v="1"/>
    <n v="0"/>
    <n v="0"/>
    <n v="0"/>
    <n v="39"/>
    <n v="76"/>
    <x v="0"/>
    <x v="0"/>
    <n v="0"/>
    <n v="30400"/>
    <m/>
  </r>
  <r>
    <x v="0"/>
    <s v="Black Mouth Cur"/>
    <x v="0"/>
    <x v="6"/>
    <s v="Scenthound"/>
    <x v="30"/>
    <x v="202"/>
    <n v="400"/>
    <n v="0"/>
    <n v="3"/>
    <n v="0"/>
    <n v="0"/>
    <n v="0"/>
    <n v="0"/>
    <n v="105"/>
    <x v="0"/>
    <x v="0"/>
    <n v="0"/>
    <n v="42000"/>
    <m/>
  </r>
  <r>
    <x v="0"/>
    <s v="Catahoula Leopard Dog"/>
    <x v="0"/>
    <x v="3"/>
    <s v="Herding"/>
    <x v="57"/>
    <x v="203"/>
    <n v="400"/>
    <n v="0"/>
    <n v="6"/>
    <n v="0"/>
    <n v="0"/>
    <n v="0"/>
    <n v="0"/>
    <n v="178"/>
    <x v="0"/>
    <x v="0"/>
    <n v="0"/>
    <n v="71200"/>
    <m/>
  </r>
  <r>
    <x v="0"/>
    <s v="Japanese Chin"/>
    <x v="35"/>
    <x v="7"/>
    <s v="Companion"/>
    <x v="11"/>
    <x v="204"/>
    <n v="400"/>
    <n v="62"/>
    <n v="3"/>
    <n v="0"/>
    <n v="0"/>
    <n v="0"/>
    <n v="108"/>
    <n v="28"/>
    <x v="0"/>
    <x v="0"/>
    <n v="0"/>
    <n v="11200"/>
    <m/>
  </r>
  <r>
    <x v="0"/>
    <s v="Kishu"/>
    <x v="0"/>
    <x v="4"/>
    <s v="Northern"/>
    <x v="17"/>
    <x v="205"/>
    <n v="400"/>
    <n v="0"/>
    <n v="4"/>
    <n v="0"/>
    <n v="0"/>
    <n v="0"/>
    <n v="0"/>
    <n v="220"/>
    <x v="0"/>
    <x v="0"/>
    <n v="0"/>
    <n v="88000"/>
    <m/>
  </r>
  <r>
    <x v="0"/>
    <s v="Lowchen"/>
    <x v="0"/>
    <x v="1"/>
    <s v="Companion"/>
    <x v="6"/>
    <x v="206"/>
    <n v="400"/>
    <n v="0"/>
    <n v="3"/>
    <n v="0"/>
    <n v="0"/>
    <n v="0"/>
    <n v="169"/>
    <n v="125"/>
    <x v="0"/>
    <x v="0"/>
    <n v="0"/>
    <n v="50000"/>
    <m/>
  </r>
  <r>
    <x v="0"/>
    <s v="McNab"/>
    <x v="0"/>
    <x v="3"/>
    <s v="Herding"/>
    <x v="18"/>
    <x v="207"/>
    <n v="400"/>
    <n v="0"/>
    <n v="3"/>
    <n v="0"/>
    <n v="0"/>
    <n v="0"/>
    <n v="0"/>
    <n v="96"/>
    <x v="0"/>
    <x v="0"/>
    <n v="0"/>
    <n v="38400"/>
    <m/>
  </r>
  <r>
    <x v="0"/>
    <s v="Mountain Cur"/>
    <x v="0"/>
    <x v="0"/>
    <s v="Scenthound"/>
    <x v="17"/>
    <x v="208"/>
    <n v="400"/>
    <n v="0"/>
    <n v="6"/>
    <n v="0"/>
    <n v="0"/>
    <n v="0"/>
    <n v="0"/>
    <n v="134"/>
    <x v="0"/>
    <x v="0"/>
    <n v="0"/>
    <n v="53600"/>
    <m/>
  </r>
  <r>
    <x v="0"/>
    <s v="Plott Hound"/>
    <x v="0"/>
    <x v="6"/>
    <s v="Scenthound"/>
    <x v="41"/>
    <x v="209"/>
    <n v="400"/>
    <n v="0"/>
    <n v="3"/>
    <n v="0"/>
    <n v="0"/>
    <n v="0"/>
    <n v="166"/>
    <n v="76"/>
    <x v="0"/>
    <x v="0"/>
    <n v="0"/>
    <n v="30400"/>
    <m/>
  </r>
  <r>
    <x v="0"/>
    <s v="Pug"/>
    <x v="0"/>
    <x v="7"/>
    <s v="Companion"/>
    <x v="31"/>
    <x v="210"/>
    <n v="400"/>
    <n v="57"/>
    <n v="3"/>
    <n v="0"/>
    <n v="0"/>
    <n v="0"/>
    <n v="31"/>
    <n v="28"/>
    <x v="0"/>
    <x v="0"/>
    <n v="0"/>
    <n v="11200"/>
    <m/>
  </r>
  <r>
    <x v="0"/>
    <s v="Rat Terrier"/>
    <x v="0"/>
    <x v="5"/>
    <s v="Terrier"/>
    <x v="3"/>
    <x v="211"/>
    <n v="400"/>
    <n v="0"/>
    <n v="3"/>
    <n v="0"/>
    <n v="0"/>
    <n v="0"/>
    <n v="97"/>
    <n v="14"/>
    <x v="0"/>
    <x v="0"/>
    <n v="0"/>
    <n v="5600"/>
    <m/>
  </r>
  <r>
    <x v="0"/>
    <s v="Black and Tan Coonhound"/>
    <x v="0"/>
    <x v="6"/>
    <s v="Scenthound"/>
    <x v="16"/>
    <x v="212"/>
    <n v="350"/>
    <n v="44"/>
    <n v="3"/>
    <n v="0"/>
    <n v="0"/>
    <n v="0"/>
    <n v="130"/>
    <n v="542"/>
    <x v="0"/>
    <x v="0"/>
    <n v="0"/>
    <n v="189700"/>
    <m/>
  </r>
  <r>
    <x v="0"/>
    <s v="Coonhound"/>
    <x v="0"/>
    <x v="6"/>
    <s v="Scenthound"/>
    <x v="16"/>
    <x v="212"/>
    <n v="350"/>
    <n v="44"/>
    <n v="3"/>
    <n v="0"/>
    <n v="0"/>
    <n v="0"/>
    <n v="130"/>
    <n v="59"/>
    <x v="0"/>
    <x v="0"/>
    <n v="0"/>
    <n v="20650"/>
    <m/>
  </r>
  <r>
    <x v="0"/>
    <s v="Feist"/>
    <x v="0"/>
    <x v="5"/>
    <s v="Terrier"/>
    <x v="53"/>
    <x v="213"/>
    <n v="350"/>
    <n v="0"/>
    <n v="4"/>
    <n v="0"/>
    <n v="0"/>
    <n v="0"/>
    <n v="0"/>
    <n v="115"/>
    <x v="0"/>
    <x v="0"/>
    <n v="0"/>
    <n v="40250"/>
    <m/>
  </r>
  <r>
    <x v="0"/>
    <s v="Harrier"/>
    <x v="0"/>
    <x v="6"/>
    <s v="Scenthound"/>
    <x v="7"/>
    <x v="214"/>
    <n v="350"/>
    <n v="0"/>
    <n v="2"/>
    <n v="0"/>
    <n v="0"/>
    <n v="0"/>
    <n v="183"/>
    <n v="204"/>
    <x v="0"/>
    <x v="0"/>
    <n v="0"/>
    <n v="71400"/>
    <m/>
  </r>
  <r>
    <x v="0"/>
    <s v="Jindo"/>
    <x v="0"/>
    <x v="4"/>
    <s v="Northern"/>
    <x v="17"/>
    <x v="215"/>
    <n v="350"/>
    <n v="0"/>
    <n v="4"/>
    <n v="0"/>
    <n v="0"/>
    <n v="0"/>
    <n v="0"/>
    <n v="48"/>
    <x v="0"/>
    <x v="0"/>
    <n v="0"/>
    <n v="16800"/>
    <m/>
  </r>
  <r>
    <x v="0"/>
    <s v="African Hunting Dog"/>
    <x v="0"/>
    <x v="8"/>
    <s v=""/>
    <x v="18"/>
    <x v="216"/>
    <n v="0"/>
    <n v="0"/>
    <n v="0"/>
    <n v="0"/>
    <n v="0"/>
    <n v="0"/>
    <n v="0"/>
    <n v="500"/>
    <x v="0"/>
    <x v="0"/>
    <n v="0"/>
    <n v="0"/>
    <m/>
  </r>
  <r>
    <x v="0"/>
    <s v="Dhole"/>
    <x v="0"/>
    <x v="8"/>
    <s v=""/>
    <x v="2"/>
    <x v="216"/>
    <n v="0"/>
    <n v="0"/>
    <n v="0"/>
    <n v="0"/>
    <n v="0"/>
    <n v="0"/>
    <n v="0"/>
    <n v="250"/>
    <x v="0"/>
    <x v="0"/>
    <n v="0"/>
    <n v="0"/>
    <m/>
  </r>
  <r>
    <x v="0"/>
    <s v="Dingo"/>
    <x v="0"/>
    <x v="8"/>
    <s v=""/>
    <x v="33"/>
    <x v="216"/>
    <n v="0"/>
    <n v="0"/>
    <n v="0"/>
    <n v="0"/>
    <n v="0"/>
    <n v="0"/>
    <n v="0"/>
    <n v="301"/>
    <x v="0"/>
    <x v="0"/>
    <n v="0"/>
    <n v="0"/>
    <m/>
  </r>
  <r>
    <x v="0"/>
    <s v="Entlebucher"/>
    <x v="0"/>
    <x v="3"/>
    <s v="Guardian"/>
    <x v="57"/>
    <x v="217"/>
    <n v="0"/>
    <n v="0"/>
    <n v="6"/>
    <n v="0"/>
    <n v="0"/>
    <n v="0"/>
    <n v="152"/>
    <n v="95"/>
    <x v="0"/>
    <x v="0"/>
    <n v="0"/>
    <n v="0"/>
    <m/>
  </r>
  <r>
    <x v="0"/>
    <s v="Mixed Breed"/>
    <x v="0"/>
    <x v="8"/>
    <s v=""/>
    <x v="60"/>
    <x v="218"/>
    <n v="0"/>
    <n v="0"/>
    <n v="0"/>
    <n v="0"/>
    <n v="0"/>
    <n v="0"/>
    <n v="0"/>
    <n v="95"/>
    <x v="0"/>
    <x v="0"/>
    <n v="0"/>
    <n v="0"/>
    <m/>
  </r>
  <r>
    <x v="1"/>
    <s v="Abyssinian"/>
    <x v="0"/>
    <x v="8"/>
    <s v=""/>
    <x v="44"/>
    <x v="219"/>
    <n v="0"/>
    <n v="0"/>
    <n v="0"/>
    <n v="0"/>
    <n v="0"/>
    <n v="0"/>
    <n v="7"/>
    <n v="79"/>
    <x v="1"/>
    <x v="1"/>
    <n v="1050"/>
    <n v="0"/>
    <n v="82950"/>
  </r>
  <r>
    <x v="1"/>
    <s v="American Curl"/>
    <x v="0"/>
    <x v="8"/>
    <s v=""/>
    <x v="44"/>
    <x v="220"/>
    <n v="0"/>
    <n v="0"/>
    <n v="0"/>
    <n v="0"/>
    <n v="0"/>
    <n v="0"/>
    <n v="26"/>
    <n v="93"/>
    <x v="1"/>
    <x v="2"/>
    <n v="1400"/>
    <n v="0"/>
    <n v="130200"/>
  </r>
  <r>
    <x v="1"/>
    <s v="American Shorthair"/>
    <x v="0"/>
    <x v="8"/>
    <s v=""/>
    <x v="6"/>
    <x v="221"/>
    <n v="0"/>
    <n v="0"/>
    <n v="0"/>
    <n v="0"/>
    <n v="0"/>
    <n v="5"/>
    <n v="6"/>
    <n v="121"/>
    <x v="1"/>
    <x v="1"/>
    <n v="900"/>
    <n v="0"/>
    <n v="108900"/>
  </r>
  <r>
    <x v="1"/>
    <s v="American Wirehair"/>
    <x v="0"/>
    <x v="8"/>
    <s v=""/>
    <x v="6"/>
    <x v="222"/>
    <n v="0"/>
    <n v="0"/>
    <n v="0"/>
    <n v="0"/>
    <n v="0"/>
    <n v="0"/>
    <n v="41"/>
    <n v="11"/>
    <x v="1"/>
    <x v="2"/>
    <n v="1000"/>
    <n v="0"/>
    <n v="11000"/>
  </r>
  <r>
    <x v="1"/>
    <s v="Applehead Siamese"/>
    <x v="0"/>
    <x v="8"/>
    <s v=""/>
    <x v="6"/>
    <x v="223"/>
    <n v="0"/>
    <n v="0"/>
    <n v="0"/>
    <n v="0"/>
    <n v="0"/>
    <n v="0"/>
    <n v="0"/>
    <n v="15"/>
    <x v="1"/>
    <x v="1"/>
    <n v="1600"/>
    <n v="0"/>
    <n v="24000"/>
  </r>
  <r>
    <x v="1"/>
    <s v="Balinese"/>
    <x v="0"/>
    <x v="8"/>
    <s v=""/>
    <x v="44"/>
    <x v="224"/>
    <n v="0"/>
    <n v="0"/>
    <n v="0"/>
    <n v="0"/>
    <n v="0"/>
    <n v="0"/>
    <n v="31"/>
    <n v="5"/>
    <x v="2"/>
    <x v="3"/>
    <n v="1300"/>
    <n v="0"/>
    <n v="6500"/>
  </r>
  <r>
    <x v="1"/>
    <s v="Bengal"/>
    <x v="0"/>
    <x v="8"/>
    <s v=""/>
    <x v="6"/>
    <x v="225"/>
    <n v="0"/>
    <n v="0"/>
    <n v="0"/>
    <n v="0"/>
    <n v="0"/>
    <n v="8"/>
    <n v="0"/>
    <n v="10"/>
    <x v="2"/>
    <x v="2"/>
    <n v="1250"/>
    <n v="0"/>
    <n v="12500"/>
  </r>
  <r>
    <x v="1"/>
    <s v="Birman"/>
    <x v="0"/>
    <x v="8"/>
    <s v=""/>
    <x v="11"/>
    <x v="226"/>
    <n v="0"/>
    <n v="0"/>
    <n v="0"/>
    <n v="0"/>
    <n v="0"/>
    <n v="0"/>
    <n v="15"/>
    <n v="93"/>
    <x v="1"/>
    <x v="3"/>
    <n v="850"/>
    <n v="0"/>
    <n v="79050"/>
  </r>
  <r>
    <x v="1"/>
    <s v="Bobtail"/>
    <x v="0"/>
    <x v="8"/>
    <s v=""/>
    <x v="6"/>
    <x v="227"/>
    <n v="0"/>
    <n v="0"/>
    <n v="0"/>
    <n v="0"/>
    <n v="0"/>
    <n v="0"/>
    <n v="36"/>
    <n v="45"/>
    <x v="1"/>
    <x v="2"/>
    <n v="800"/>
    <n v="0"/>
    <n v="36000"/>
  </r>
  <r>
    <x v="1"/>
    <s v="Bombay"/>
    <x v="0"/>
    <x v="8"/>
    <s v=""/>
    <x v="44"/>
    <x v="228"/>
    <n v="0"/>
    <n v="0"/>
    <n v="0"/>
    <n v="0"/>
    <n v="0"/>
    <n v="0"/>
    <n v="34"/>
    <n v="29"/>
    <x v="1"/>
    <x v="1"/>
    <n v="500"/>
    <n v="0"/>
    <n v="14500"/>
  </r>
  <r>
    <x v="1"/>
    <s v="British Shorthair"/>
    <x v="0"/>
    <x v="8"/>
    <s v=""/>
    <x v="37"/>
    <x v="229"/>
    <n v="0"/>
    <n v="0"/>
    <n v="0"/>
    <n v="0"/>
    <n v="0"/>
    <n v="6"/>
    <n v="5"/>
    <n v="26"/>
    <x v="1"/>
    <x v="1"/>
    <n v="1750"/>
    <n v="0"/>
    <n v="45500"/>
  </r>
  <r>
    <x v="1"/>
    <s v="Burmese"/>
    <x v="0"/>
    <x v="8"/>
    <s v=""/>
    <x v="11"/>
    <x v="230"/>
    <n v="0"/>
    <n v="0"/>
    <n v="0"/>
    <n v="0"/>
    <n v="0"/>
    <n v="4"/>
    <n v="16"/>
    <n v="77"/>
    <x v="1"/>
    <x v="1"/>
    <n v="1250"/>
    <n v="0"/>
    <n v="96250"/>
  </r>
  <r>
    <x v="1"/>
    <s v="Burmilla"/>
    <x v="0"/>
    <x v="8"/>
    <s v=""/>
    <x v="11"/>
    <x v="231"/>
    <n v="0"/>
    <n v="0"/>
    <n v="0"/>
    <n v="0"/>
    <n v="0"/>
    <n v="0"/>
    <n v="38"/>
    <n v="55"/>
    <x v="1"/>
    <x v="3"/>
    <n v="600"/>
    <n v="0"/>
    <n v="33000"/>
  </r>
  <r>
    <x v="1"/>
    <s v="Calico"/>
    <x v="0"/>
    <x v="8"/>
    <s v=""/>
    <x v="6"/>
    <x v="221"/>
    <n v="0"/>
    <n v="0"/>
    <n v="0"/>
    <n v="0"/>
    <n v="0"/>
    <n v="0"/>
    <n v="0"/>
    <n v="54"/>
    <x v="3"/>
    <x v="1"/>
    <n v="100"/>
    <n v="0"/>
    <n v="5400"/>
  </r>
  <r>
    <x v="1"/>
    <s v="Canadian Hairless"/>
    <x v="0"/>
    <x v="8"/>
    <s v=""/>
    <x v="11"/>
    <x v="232"/>
    <n v="0"/>
    <n v="0"/>
    <n v="0"/>
    <n v="0"/>
    <n v="0"/>
    <n v="0"/>
    <n v="8"/>
    <n v="35"/>
    <x v="1"/>
    <x v="4"/>
    <n v="1450"/>
    <n v="0"/>
    <n v="50750"/>
  </r>
  <r>
    <x v="1"/>
    <s v="Chartreux"/>
    <x v="0"/>
    <x v="8"/>
    <s v=""/>
    <x v="6"/>
    <x v="233"/>
    <n v="0"/>
    <n v="0"/>
    <n v="0"/>
    <n v="0"/>
    <n v="0"/>
    <n v="0"/>
    <n v="27"/>
    <n v="47"/>
    <x v="1"/>
    <x v="1"/>
    <n v="1250"/>
    <n v="0"/>
    <n v="58750"/>
  </r>
  <r>
    <x v="1"/>
    <s v="Chausie"/>
    <x v="0"/>
    <x v="8"/>
    <s v=""/>
    <x v="11"/>
    <x v="234"/>
    <n v="0"/>
    <n v="0"/>
    <n v="0"/>
    <n v="0"/>
    <n v="0"/>
    <n v="0"/>
    <n v="0"/>
    <n v="84"/>
    <x v="2"/>
    <x v="1"/>
    <n v="1500"/>
    <n v="0"/>
    <n v="126000"/>
  </r>
  <r>
    <x v="1"/>
    <s v="Chinchilla"/>
    <x v="0"/>
    <x v="8"/>
    <s v=""/>
    <x v="61"/>
    <x v="235"/>
    <n v="0"/>
    <n v="0"/>
    <n v="0"/>
    <n v="0"/>
    <n v="0"/>
    <n v="0"/>
    <n v="0"/>
    <n v="93"/>
    <x v="4"/>
    <x v="1"/>
    <n v="200"/>
    <n v="0"/>
    <n v="18600"/>
  </r>
  <r>
    <x v="1"/>
    <s v="Cornish Rex"/>
    <x v="0"/>
    <x v="8"/>
    <s v=""/>
    <x v="36"/>
    <x v="236"/>
    <n v="0"/>
    <n v="0"/>
    <n v="0"/>
    <n v="0"/>
    <n v="0"/>
    <n v="0"/>
    <n v="11"/>
    <n v="101"/>
    <x v="1"/>
    <x v="1"/>
    <n v="1000"/>
    <n v="0"/>
    <n v="101000"/>
  </r>
  <r>
    <x v="1"/>
    <s v="Cymric"/>
    <x v="0"/>
    <x v="8"/>
    <s v=""/>
    <x v="11"/>
    <x v="237"/>
    <n v="0"/>
    <n v="0"/>
    <n v="0"/>
    <n v="0"/>
    <n v="0"/>
    <n v="0"/>
    <n v="0"/>
    <n v="125"/>
    <x v="1"/>
    <x v="3"/>
    <n v="400"/>
    <n v="0"/>
    <n v="50000"/>
  </r>
  <r>
    <x v="1"/>
    <s v="Devon Rex"/>
    <x v="0"/>
    <x v="8"/>
    <s v=""/>
    <x v="36"/>
    <x v="238"/>
    <n v="0"/>
    <n v="0"/>
    <n v="0"/>
    <n v="0"/>
    <n v="0"/>
    <n v="0"/>
    <n v="12"/>
    <n v="115"/>
    <x v="1"/>
    <x v="1"/>
    <n v="800"/>
    <n v="0"/>
    <n v="92000"/>
  </r>
  <r>
    <x v="1"/>
    <s v="Dilute Calico"/>
    <x v="0"/>
    <x v="8"/>
    <s v=""/>
    <x v="6"/>
    <x v="221"/>
    <n v="0"/>
    <n v="0"/>
    <n v="0"/>
    <n v="0"/>
    <n v="0"/>
    <n v="0"/>
    <n v="0"/>
    <n v="154"/>
    <x v="3"/>
    <x v="1"/>
    <n v="100"/>
    <n v="0"/>
    <n v="15400"/>
  </r>
  <r>
    <x v="1"/>
    <s v="Dilute Tortoiseshell"/>
    <x v="0"/>
    <x v="8"/>
    <s v=""/>
    <x v="6"/>
    <x v="221"/>
    <n v="0"/>
    <n v="0"/>
    <n v="0"/>
    <n v="0"/>
    <n v="0"/>
    <n v="0"/>
    <n v="0"/>
    <n v="198"/>
    <x v="3"/>
    <x v="1"/>
    <n v="100"/>
    <n v="0"/>
    <n v="19800"/>
  </r>
  <r>
    <x v="1"/>
    <s v="Domestic Long Hair"/>
    <x v="0"/>
    <x v="8"/>
    <s v=""/>
    <x v="6"/>
    <x v="221"/>
    <n v="0"/>
    <n v="0"/>
    <n v="0"/>
    <n v="0"/>
    <n v="0"/>
    <n v="0"/>
    <n v="0"/>
    <n v="76"/>
    <x v="3"/>
    <x v="3"/>
    <n v="100"/>
    <n v="0"/>
    <n v="7600"/>
  </r>
  <r>
    <x v="1"/>
    <s v="Domestic Medium Hair"/>
    <x v="0"/>
    <x v="8"/>
    <s v=""/>
    <x v="6"/>
    <x v="221"/>
    <n v="0"/>
    <n v="0"/>
    <n v="0"/>
    <n v="0"/>
    <n v="0"/>
    <n v="0"/>
    <n v="0"/>
    <n v="95"/>
    <x v="3"/>
    <x v="2"/>
    <n v="100"/>
    <n v="0"/>
    <n v="9500"/>
  </r>
  <r>
    <x v="1"/>
    <s v="Domestic Short Hair"/>
    <x v="0"/>
    <x v="8"/>
    <s v=""/>
    <x v="6"/>
    <x v="221"/>
    <n v="0"/>
    <n v="0"/>
    <n v="0"/>
    <n v="0"/>
    <n v="0"/>
    <n v="0"/>
    <n v="0"/>
    <n v="39"/>
    <x v="3"/>
    <x v="1"/>
    <n v="100"/>
    <n v="0"/>
    <n v="3900"/>
  </r>
  <r>
    <x v="1"/>
    <s v="Egyptian Mau"/>
    <x v="0"/>
    <x v="8"/>
    <s v=""/>
    <x v="11"/>
    <x v="239"/>
    <n v="0"/>
    <n v="0"/>
    <n v="0"/>
    <n v="0"/>
    <n v="0"/>
    <n v="0"/>
    <n v="20"/>
    <n v="45"/>
    <x v="1"/>
    <x v="2"/>
    <n v="800"/>
    <n v="0"/>
    <n v="36000"/>
  </r>
  <r>
    <x v="1"/>
    <s v="Exotic Shorthair"/>
    <x v="0"/>
    <x v="8"/>
    <s v=""/>
    <x v="11"/>
    <x v="240"/>
    <n v="0"/>
    <n v="0"/>
    <n v="0"/>
    <n v="0"/>
    <n v="0"/>
    <n v="2"/>
    <n v="1"/>
    <n v="54"/>
    <x v="1"/>
    <x v="1"/>
    <n v="1750"/>
    <n v="0"/>
    <n v="94500"/>
  </r>
  <r>
    <x v="1"/>
    <s v="Extra-Toes Cat (Hemingway Polydactyl)"/>
    <x v="0"/>
    <x v="8"/>
    <s v=""/>
    <x v="11"/>
    <x v="241"/>
    <n v="0"/>
    <n v="0"/>
    <n v="0"/>
    <n v="0"/>
    <n v="0"/>
    <n v="0"/>
    <n v="0"/>
    <n v="67"/>
    <x v="1"/>
    <x v="2"/>
    <n v="2000"/>
    <n v="0"/>
    <n v="134000"/>
  </r>
  <r>
    <x v="1"/>
    <s v="Havana"/>
    <x v="0"/>
    <x v="8"/>
    <s v=""/>
    <x v="44"/>
    <x v="242"/>
    <n v="0"/>
    <n v="0"/>
    <n v="0"/>
    <n v="0"/>
    <n v="0"/>
    <n v="0"/>
    <n v="35"/>
    <n v="71"/>
    <x v="1"/>
    <x v="2"/>
    <n v="900"/>
    <n v="0"/>
    <n v="63900"/>
  </r>
  <r>
    <x v="1"/>
    <s v="Himalayan"/>
    <x v="0"/>
    <x v="8"/>
    <s v=""/>
    <x v="6"/>
    <x v="243"/>
    <n v="0"/>
    <n v="0"/>
    <n v="0"/>
    <n v="0"/>
    <n v="0"/>
    <n v="0"/>
    <n v="0"/>
    <n v="72"/>
    <x v="1"/>
    <x v="3"/>
    <n v="800"/>
    <n v="0"/>
    <n v="57600"/>
  </r>
  <r>
    <x v="1"/>
    <s v="Japanese Bobtail"/>
    <x v="0"/>
    <x v="8"/>
    <s v=""/>
    <x v="44"/>
    <x v="244"/>
    <n v="0"/>
    <n v="0"/>
    <n v="0"/>
    <n v="0"/>
    <n v="0"/>
    <n v="0"/>
    <n v="24"/>
    <n v="43"/>
    <x v="1"/>
    <x v="3"/>
    <n v="800"/>
    <n v="0"/>
    <n v="34400"/>
  </r>
  <r>
    <x v="1"/>
    <s v="Javanese"/>
    <x v="0"/>
    <x v="8"/>
    <s v=""/>
    <x v="44"/>
    <x v="245"/>
    <n v="0"/>
    <n v="0"/>
    <n v="0"/>
    <n v="0"/>
    <n v="0"/>
    <n v="0"/>
    <n v="0"/>
    <n v="57"/>
    <x v="2"/>
    <x v="2"/>
    <n v="1200"/>
    <n v="0"/>
    <n v="68400"/>
  </r>
  <r>
    <x v="1"/>
    <s v="Korat"/>
    <x v="0"/>
    <x v="8"/>
    <s v=""/>
    <x v="44"/>
    <x v="246"/>
    <n v="0"/>
    <n v="0"/>
    <n v="0"/>
    <n v="0"/>
    <n v="0"/>
    <n v="0"/>
    <n v="40"/>
    <n v="78"/>
    <x v="1"/>
    <x v="3"/>
    <n v="600"/>
    <n v="0"/>
    <n v="46800"/>
  </r>
  <r>
    <x v="1"/>
    <s v="LaPerm"/>
    <x v="0"/>
    <x v="8"/>
    <s v=""/>
    <x v="44"/>
    <x v="247"/>
    <n v="0"/>
    <n v="0"/>
    <n v="0"/>
    <n v="0"/>
    <n v="0"/>
    <n v="0"/>
    <n v="39"/>
    <n v="89"/>
    <x v="1"/>
    <x v="3"/>
    <n v="500"/>
    <n v="0"/>
    <n v="44500"/>
  </r>
  <r>
    <x v="1"/>
    <s v="Maine Coon"/>
    <x v="0"/>
    <x v="8"/>
    <s v=""/>
    <x v="37"/>
    <x v="248"/>
    <n v="0"/>
    <n v="0"/>
    <n v="0"/>
    <n v="0"/>
    <n v="0"/>
    <n v="1"/>
    <n v="3"/>
    <n v="99"/>
    <x v="1"/>
    <x v="3"/>
    <n v="1600"/>
    <n v="0"/>
    <n v="158400"/>
  </r>
  <r>
    <x v="1"/>
    <s v="Manx"/>
    <x v="0"/>
    <x v="8"/>
    <s v=""/>
    <x v="11"/>
    <x v="249"/>
    <n v="0"/>
    <n v="0"/>
    <n v="0"/>
    <n v="0"/>
    <n v="0"/>
    <n v="0"/>
    <n v="23"/>
    <n v="110"/>
    <x v="1"/>
    <x v="1"/>
    <n v="500"/>
    <n v="0"/>
    <n v="55000"/>
  </r>
  <r>
    <x v="1"/>
    <s v="Munchkin"/>
    <x v="0"/>
    <x v="8"/>
    <s v=""/>
    <x v="36"/>
    <x v="250"/>
    <n v="0"/>
    <n v="0"/>
    <n v="0"/>
    <n v="0"/>
    <n v="0"/>
    <n v="0"/>
    <n v="0"/>
    <n v="155"/>
    <x v="1"/>
    <x v="2"/>
    <n v="1500"/>
    <n v="0"/>
    <n v="232500"/>
  </r>
  <r>
    <x v="1"/>
    <s v="Nebelung"/>
    <x v="0"/>
    <x v="8"/>
    <s v=""/>
    <x v="44"/>
    <x v="251"/>
    <n v="0"/>
    <n v="0"/>
    <n v="0"/>
    <n v="0"/>
    <n v="0"/>
    <n v="0"/>
    <n v="0"/>
    <n v="45"/>
    <x v="1"/>
    <x v="3"/>
    <n v="500"/>
    <n v="0"/>
    <n v="22500"/>
  </r>
  <r>
    <x v="1"/>
    <s v="Norwegian Forest Cat"/>
    <x v="0"/>
    <x v="8"/>
    <s v=""/>
    <x v="6"/>
    <x v="252"/>
    <n v="0"/>
    <n v="0"/>
    <n v="0"/>
    <n v="0"/>
    <n v="0"/>
    <n v="9"/>
    <n v="14"/>
    <n v="59"/>
    <x v="2"/>
    <x v="3"/>
    <n v="1000"/>
    <n v="0"/>
    <n v="59000"/>
  </r>
  <r>
    <x v="1"/>
    <s v="Ocicat"/>
    <x v="0"/>
    <x v="8"/>
    <s v=""/>
    <x v="6"/>
    <x v="253"/>
    <n v="0"/>
    <n v="0"/>
    <n v="0"/>
    <n v="0"/>
    <n v="0"/>
    <n v="0"/>
    <n v="21"/>
    <n v="55"/>
    <x v="2"/>
    <x v="1"/>
    <n v="850"/>
    <n v="0"/>
    <n v="46750"/>
  </r>
  <r>
    <x v="1"/>
    <s v="Oriental Long Hair"/>
    <x v="0"/>
    <x v="8"/>
    <s v=""/>
    <x v="44"/>
    <x v="254"/>
    <n v="0"/>
    <n v="0"/>
    <n v="0"/>
    <n v="0"/>
    <n v="0"/>
    <n v="0"/>
    <n v="13"/>
    <n v="23"/>
    <x v="1"/>
    <x v="3"/>
    <n v="1150"/>
    <n v="0"/>
    <n v="26450"/>
  </r>
  <r>
    <x v="1"/>
    <s v="Oriental Short Hair"/>
    <x v="0"/>
    <x v="8"/>
    <s v=""/>
    <x v="44"/>
    <x v="254"/>
    <n v="0"/>
    <n v="0"/>
    <n v="0"/>
    <n v="0"/>
    <n v="0"/>
    <n v="0"/>
    <n v="13"/>
    <n v="45"/>
    <x v="1"/>
    <x v="1"/>
    <n v="1150"/>
    <n v="0"/>
    <n v="51750"/>
  </r>
  <r>
    <x v="1"/>
    <s v="Oriental Tabby"/>
    <x v="0"/>
    <x v="8"/>
    <s v=""/>
    <x v="44"/>
    <x v="254"/>
    <n v="0"/>
    <n v="0"/>
    <n v="0"/>
    <n v="0"/>
    <n v="0"/>
    <n v="0"/>
    <n v="13"/>
    <n v="101"/>
    <x v="1"/>
    <x v="2"/>
    <n v="1150"/>
    <n v="0"/>
    <n v="116150"/>
  </r>
  <r>
    <x v="1"/>
    <s v="Persian"/>
    <x v="0"/>
    <x v="8"/>
    <s v=""/>
    <x v="6"/>
    <x v="255"/>
    <n v="0"/>
    <n v="0"/>
    <n v="0"/>
    <n v="0"/>
    <n v="0"/>
    <n v="3"/>
    <n v="2"/>
    <n v="115"/>
    <x v="1"/>
    <x v="3"/>
    <n v="1250"/>
    <n v="0"/>
    <n v="143750"/>
  </r>
  <r>
    <x v="1"/>
    <s v="Pixie-Bob"/>
    <x v="0"/>
    <x v="8"/>
    <s v=""/>
    <x v="6"/>
    <x v="256"/>
    <n v="0"/>
    <n v="0"/>
    <n v="0"/>
    <n v="0"/>
    <n v="0"/>
    <n v="0"/>
    <n v="0"/>
    <n v="309"/>
    <x v="1"/>
    <x v="2"/>
    <n v="700"/>
    <n v="0"/>
    <n v="216300"/>
  </r>
  <r>
    <x v="1"/>
    <s v="Ragamuffin"/>
    <x v="0"/>
    <x v="8"/>
    <s v=""/>
    <x v="37"/>
    <x v="257"/>
    <n v="0"/>
    <n v="0"/>
    <n v="0"/>
    <n v="0"/>
    <n v="0"/>
    <n v="0"/>
    <n v="32"/>
    <n v="77"/>
    <x v="1"/>
    <x v="2"/>
    <n v="1000"/>
    <n v="0"/>
    <n v="77000"/>
  </r>
  <r>
    <x v="1"/>
    <s v="Ragdoll"/>
    <x v="0"/>
    <x v="8"/>
    <s v=""/>
    <x v="37"/>
    <x v="258"/>
    <n v="0"/>
    <n v="0"/>
    <n v="0"/>
    <n v="0"/>
    <n v="0"/>
    <n v="7"/>
    <n v="4"/>
    <n v="63"/>
    <x v="1"/>
    <x v="3"/>
    <n v="1000"/>
    <n v="0"/>
    <n v="63000"/>
  </r>
  <r>
    <x v="1"/>
    <s v="Russian Blue"/>
    <x v="0"/>
    <x v="8"/>
    <s v=""/>
    <x v="44"/>
    <x v="259"/>
    <n v="0"/>
    <n v="0"/>
    <n v="0"/>
    <n v="0"/>
    <n v="0"/>
    <n v="0"/>
    <n v="19"/>
    <n v="95"/>
    <x v="1"/>
    <x v="1"/>
    <n v="700"/>
    <n v="0"/>
    <n v="66500"/>
  </r>
  <r>
    <x v="1"/>
    <s v="Scottish Fold"/>
    <x v="0"/>
    <x v="8"/>
    <s v=""/>
    <x v="44"/>
    <x v="260"/>
    <n v="0"/>
    <n v="0"/>
    <n v="0"/>
    <n v="0"/>
    <n v="0"/>
    <n v="10"/>
    <n v="10"/>
    <n v="103"/>
    <x v="2"/>
    <x v="1"/>
    <n v="1250"/>
    <n v="0"/>
    <n v="128750"/>
  </r>
  <r>
    <x v="1"/>
    <s v="Selkirk Rex"/>
    <x v="0"/>
    <x v="8"/>
    <s v=""/>
    <x v="6"/>
    <x v="261"/>
    <n v="0"/>
    <n v="0"/>
    <n v="0"/>
    <n v="0"/>
    <n v="0"/>
    <n v="0"/>
    <n v="25"/>
    <n v="115"/>
    <x v="1"/>
    <x v="3"/>
    <n v="1150"/>
    <n v="0"/>
    <n v="132250"/>
  </r>
  <r>
    <x v="1"/>
    <s v="Siamese"/>
    <x v="0"/>
    <x v="8"/>
    <s v=""/>
    <x v="6"/>
    <x v="223"/>
    <n v="0"/>
    <n v="0"/>
    <n v="0"/>
    <n v="0"/>
    <n v="0"/>
    <n v="0"/>
    <n v="9"/>
    <n v="79"/>
    <x v="1"/>
    <x v="1"/>
    <n v="500"/>
    <n v="0"/>
    <n v="39500"/>
  </r>
  <r>
    <x v="1"/>
    <s v="Siberian"/>
    <x v="0"/>
    <x v="8"/>
    <s v=""/>
    <x v="6"/>
    <x v="262"/>
    <n v="0"/>
    <n v="0"/>
    <n v="0"/>
    <n v="0"/>
    <n v="0"/>
    <n v="0"/>
    <n v="0"/>
    <n v="5"/>
    <x v="2"/>
    <x v="3"/>
    <n v="1000"/>
    <n v="0"/>
    <n v="5000"/>
  </r>
  <r>
    <x v="1"/>
    <s v="Silver"/>
    <x v="0"/>
    <x v="8"/>
    <s v=""/>
    <x v="6"/>
    <x v="221"/>
    <n v="0"/>
    <n v="0"/>
    <n v="0"/>
    <n v="0"/>
    <n v="0"/>
    <n v="0"/>
    <n v="0"/>
    <n v="20"/>
    <x v="3"/>
    <x v="1"/>
    <n v="100"/>
    <n v="0"/>
    <n v="2000"/>
  </r>
  <r>
    <x v="1"/>
    <s v="Singapura"/>
    <x v="0"/>
    <x v="8"/>
    <s v=""/>
    <x v="36"/>
    <x v="263"/>
    <n v="0"/>
    <n v="0"/>
    <n v="0"/>
    <n v="0"/>
    <n v="0"/>
    <n v="0"/>
    <n v="22"/>
    <n v="15"/>
    <x v="1"/>
    <x v="1"/>
    <n v="1150"/>
    <n v="0"/>
    <n v="17250"/>
  </r>
  <r>
    <x v="1"/>
    <s v="Snowshoe"/>
    <x v="0"/>
    <x v="8"/>
    <s v=""/>
    <x v="11"/>
    <x v="264"/>
    <n v="0"/>
    <n v="0"/>
    <n v="0"/>
    <n v="0"/>
    <n v="0"/>
    <n v="0"/>
    <n v="0"/>
    <n v="5"/>
    <x v="1"/>
    <x v="1"/>
    <n v="800"/>
    <n v="0"/>
    <n v="4000"/>
  </r>
  <r>
    <x v="1"/>
    <s v="Somali"/>
    <x v="0"/>
    <x v="8"/>
    <s v=""/>
    <x v="11"/>
    <x v="265"/>
    <n v="0"/>
    <n v="0"/>
    <n v="0"/>
    <n v="0"/>
    <n v="0"/>
    <n v="0"/>
    <n v="28"/>
    <n v="49"/>
    <x v="2"/>
    <x v="3"/>
    <n v="1250"/>
    <n v="0"/>
    <n v="61250"/>
  </r>
  <r>
    <x v="1"/>
    <s v="Sphynx (hairless cat)"/>
    <x v="36"/>
    <x v="8"/>
    <s v=""/>
    <x v="11"/>
    <x v="232"/>
    <n v="0"/>
    <n v="0"/>
    <n v="0"/>
    <n v="0"/>
    <n v="0"/>
    <n v="0"/>
    <n v="8"/>
    <n v="4"/>
    <x v="1"/>
    <x v="4"/>
    <n v="1450"/>
    <n v="0"/>
    <n v="5800"/>
  </r>
  <r>
    <x v="1"/>
    <s v="Tabby"/>
    <x v="0"/>
    <x v="8"/>
    <s v=""/>
    <x v="6"/>
    <x v="221"/>
    <n v="0"/>
    <n v="0"/>
    <n v="0"/>
    <n v="0"/>
    <n v="0"/>
    <n v="0"/>
    <n v="0"/>
    <n v="39"/>
    <x v="3"/>
    <x v="1"/>
    <n v="100"/>
    <n v="0"/>
    <n v="3900"/>
  </r>
  <r>
    <x v="1"/>
    <s v="Tiger"/>
    <x v="0"/>
    <x v="8"/>
    <s v=""/>
    <x v="6"/>
    <x v="266"/>
    <n v="0"/>
    <n v="0"/>
    <n v="0"/>
    <n v="0"/>
    <n v="0"/>
    <n v="0"/>
    <n v="0"/>
    <n v="77"/>
    <x v="1"/>
    <x v="1"/>
    <n v="900"/>
    <n v="0"/>
    <n v="69300"/>
  </r>
  <r>
    <x v="1"/>
    <s v="Tonkinese"/>
    <x v="0"/>
    <x v="8"/>
    <s v=""/>
    <x v="11"/>
    <x v="267"/>
    <n v="0"/>
    <n v="0"/>
    <n v="0"/>
    <n v="0"/>
    <n v="0"/>
    <n v="0"/>
    <n v="18"/>
    <n v="32"/>
    <x v="1"/>
    <x v="2"/>
    <n v="800"/>
    <n v="0"/>
    <n v="25600"/>
  </r>
  <r>
    <x v="1"/>
    <s v="Torbie"/>
    <x v="0"/>
    <x v="8"/>
    <s v=""/>
    <x v="6"/>
    <x v="221"/>
    <n v="0"/>
    <n v="0"/>
    <n v="0"/>
    <n v="0"/>
    <n v="0"/>
    <n v="0"/>
    <n v="0"/>
    <n v="125"/>
    <x v="3"/>
    <x v="1"/>
    <n v="100"/>
    <n v="0"/>
    <n v="12500"/>
  </r>
  <r>
    <x v="1"/>
    <s v="Tortoiseshell"/>
    <x v="0"/>
    <x v="8"/>
    <s v=""/>
    <x v="6"/>
    <x v="221"/>
    <n v="0"/>
    <n v="0"/>
    <n v="0"/>
    <n v="0"/>
    <n v="0"/>
    <n v="0"/>
    <n v="0"/>
    <n v="198"/>
    <x v="3"/>
    <x v="1"/>
    <n v="100"/>
    <n v="0"/>
    <n v="19800"/>
  </r>
  <r>
    <x v="1"/>
    <s v="Turkish Angora"/>
    <x v="0"/>
    <x v="8"/>
    <s v=""/>
    <x v="44"/>
    <x v="268"/>
    <n v="0"/>
    <n v="0"/>
    <n v="0"/>
    <n v="0"/>
    <n v="0"/>
    <n v="0"/>
    <n v="29"/>
    <n v="132"/>
    <x v="2"/>
    <x v="3"/>
    <n v="700"/>
    <n v="0"/>
    <n v="92400"/>
  </r>
  <r>
    <x v="1"/>
    <s v="Turkish Van"/>
    <x v="0"/>
    <x v="8"/>
    <s v=""/>
    <x v="6"/>
    <x v="269"/>
    <n v="0"/>
    <n v="0"/>
    <n v="0"/>
    <n v="0"/>
    <n v="0"/>
    <n v="0"/>
    <n v="37"/>
    <n v="154"/>
    <x v="2"/>
    <x v="3"/>
    <n v="500"/>
    <n v="0"/>
    <n v="77000"/>
  </r>
  <r>
    <x v="1"/>
    <s v="Tuxedo"/>
    <x v="0"/>
    <x v="8"/>
    <s v=""/>
    <x v="6"/>
    <x v="221"/>
    <n v="0"/>
    <n v="0"/>
    <n v="0"/>
    <n v="0"/>
    <n v="0"/>
    <n v="0"/>
    <n v="0"/>
    <n v="158"/>
    <x v="3"/>
    <x v="1"/>
    <n v="100"/>
    <n v="0"/>
    <n v="15800"/>
  </r>
  <r>
    <x v="1"/>
    <s v="Mixed Breed"/>
    <x v="0"/>
    <x v="8"/>
    <s v=""/>
    <x v="60"/>
    <x v="218"/>
    <n v="0"/>
    <n v="0"/>
    <n v="0"/>
    <n v="0"/>
    <n v="0"/>
    <n v="0"/>
    <n v="0"/>
    <n v="210"/>
    <x v="0"/>
    <x v="0"/>
    <n v="0"/>
    <n v="0"/>
    <n v="0"/>
  </r>
  <r>
    <x v="2"/>
    <m/>
    <x v="37"/>
    <x v="9"/>
    <m/>
    <x v="62"/>
    <x v="270"/>
    <m/>
    <m/>
    <m/>
    <m/>
    <m/>
    <m/>
    <m/>
    <m/>
    <x v="5"/>
    <x v="5"/>
    <m/>
    <m/>
    <m/>
  </r>
  <r>
    <x v="2"/>
    <m/>
    <x v="37"/>
    <x v="9"/>
    <m/>
    <x v="62"/>
    <x v="270"/>
    <m/>
    <m/>
    <m/>
    <m/>
    <m/>
    <m/>
    <m/>
    <m/>
    <x v="5"/>
    <x v="5"/>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
  <r>
    <x v="0"/>
    <x v="0"/>
    <s v="No name"/>
    <x v="0"/>
    <s v=""/>
    <n v="4"/>
    <s v="Active, Energetic, Independent, Intelligent, Gentle"/>
    <x v="0"/>
    <n v="0"/>
    <n v="0"/>
    <n v="0"/>
    <n v="0"/>
    <n v="0"/>
    <n v="7"/>
    <x v="0"/>
    <s v="Lap"/>
    <s v="Short"/>
    <n v="1050"/>
    <n v="0"/>
    <n v="82950"/>
    <s v="No"/>
    <x v="0"/>
  </r>
  <r>
    <x v="0"/>
    <x v="1"/>
    <s v="No name"/>
    <x v="1"/>
    <s v="Companion"/>
    <n v="4"/>
    <s v="Active, Adventurous, Curious, Fun-loving, Playful, Stubborn"/>
    <x v="1"/>
    <n v="37"/>
    <n v="1"/>
    <n v="0"/>
    <n v="0"/>
    <n v="0"/>
    <n v="147"/>
    <x v="1"/>
    <s v=""/>
    <s v=""/>
    <n v="0"/>
    <n v="300000"/>
    <m/>
    <m/>
    <x v="0"/>
  </r>
  <r>
    <x v="0"/>
    <x v="2"/>
    <s v="No name"/>
    <x v="2"/>
    <s v="Sight"/>
    <n v="28"/>
    <s v="Aloof, Clownish, Dignified, Happy, Independent"/>
    <x v="2"/>
    <n v="79"/>
    <n v="1"/>
    <n v="0"/>
    <n v="0"/>
    <n v="0"/>
    <n v="93"/>
    <x v="2"/>
    <s v=""/>
    <s v=""/>
    <n v="0"/>
    <n v="562500"/>
    <m/>
    <m/>
    <x v="0"/>
  </r>
  <r>
    <x v="0"/>
    <x v="3"/>
    <s v="No name"/>
    <x v="0"/>
    <s v=""/>
    <n v="23"/>
    <s v="Wild"/>
    <x v="0"/>
    <n v="0"/>
    <n v="0"/>
    <n v="0"/>
    <n v="0"/>
    <n v="0"/>
    <n v="0"/>
    <x v="3"/>
    <s v=""/>
    <s v=""/>
    <n v="0"/>
    <n v="0"/>
    <m/>
    <m/>
    <x v="0"/>
  </r>
  <r>
    <x v="0"/>
    <x v="4"/>
    <s v="Airedale"/>
    <x v="3"/>
    <s v="Terrier"/>
    <n v="26"/>
    <s v="Alert, Confident, Courageous, Friendly, Intelligent, Outgoing"/>
    <x v="3"/>
    <n v="29"/>
    <n v="4"/>
    <n v="0"/>
    <n v="0"/>
    <n v="0"/>
    <n v="55"/>
    <x v="4"/>
    <s v=""/>
    <s v=""/>
    <n v="0"/>
    <n v="469000"/>
    <m/>
    <m/>
    <x v="0"/>
  </r>
  <r>
    <x v="0"/>
    <x v="5"/>
    <s v="No name"/>
    <x v="4"/>
    <s v="Guardian"/>
    <n v="53"/>
    <s v="Affectionate, Alert, Courageous, Independent, Intelligent, Loyal"/>
    <x v="4"/>
    <n v="0"/>
    <n v="5"/>
    <n v="0"/>
    <n v="0"/>
    <n v="0"/>
    <n v="0"/>
    <x v="5"/>
    <s v=""/>
    <s v=""/>
    <n v="0"/>
    <n v="175800"/>
    <m/>
    <m/>
    <x v="1"/>
  </r>
  <r>
    <x v="0"/>
    <x v="6"/>
    <s v="No name"/>
    <x v="4"/>
    <s v="Herding"/>
    <n v="44"/>
    <s v="Alert, Courageous, Dignified, Docile, Friendly, Intelligent, Responsive"/>
    <x v="1"/>
    <n v="54"/>
    <n v="5"/>
    <n v="0"/>
    <n v="1"/>
    <n v="0"/>
    <n v="47"/>
    <x v="6"/>
    <s v=""/>
    <s v=""/>
    <n v="0"/>
    <n v="457000"/>
    <m/>
    <m/>
    <x v="0"/>
  </r>
  <r>
    <x v="0"/>
    <x v="7"/>
    <s v="Malamute"/>
    <x v="4"/>
    <s v="Northern"/>
    <n v="40"/>
    <s v="Affectionate, Devoted, Dignified, Friendly, Loyal, Playful"/>
    <x v="5"/>
    <n v="50"/>
    <n v="5"/>
    <n v="0"/>
    <n v="0"/>
    <n v="0"/>
    <n v="59"/>
    <x v="7"/>
    <s v=""/>
    <s v=""/>
    <n v="0"/>
    <n v="1201500"/>
    <m/>
    <m/>
    <x v="1"/>
  </r>
  <r>
    <x v="0"/>
    <x v="8"/>
    <s v="No name"/>
    <x v="4"/>
    <s v="Guardian"/>
    <n v="38"/>
    <s v="Affectionate, Alert, Courageous, Energetic, Gentle, Loving, Out-going, Social"/>
    <x v="6"/>
    <n v="0"/>
    <n v="6"/>
    <n v="0"/>
    <n v="1"/>
    <n v="0"/>
    <n v="0"/>
    <x v="8"/>
    <s v=""/>
    <s v=""/>
    <n v="0"/>
    <n v="72800"/>
    <m/>
    <m/>
    <x v="1"/>
  </r>
  <r>
    <x v="0"/>
    <x v="9"/>
    <s v="No name"/>
    <x v="0"/>
    <s v=""/>
    <n v="4"/>
    <s v="Affectionate, Curious, Intelligent, Interactive, Lively, Playful, Social"/>
    <x v="0"/>
    <n v="0"/>
    <n v="0"/>
    <n v="0"/>
    <n v="0"/>
    <n v="0"/>
    <n v="26"/>
    <x v="9"/>
    <s v="Lap"/>
    <s v="Medium"/>
    <n v="1400"/>
    <n v="0"/>
    <n v="130200"/>
    <s v="Yes"/>
    <x v="1"/>
  </r>
  <r>
    <x v="0"/>
    <x v="10"/>
    <s v="No name"/>
    <x v="5"/>
    <s v="Northern"/>
    <n v="8"/>
    <s v="Alert, Energetic, Friendly, Independent, Intelligent, Protective"/>
    <x v="3"/>
    <n v="0"/>
    <n v="4"/>
    <n v="0"/>
    <n v="0"/>
    <n v="0"/>
    <n v="118"/>
    <x v="10"/>
    <s v=""/>
    <s v=""/>
    <n v="0"/>
    <n v="17500"/>
    <m/>
    <m/>
    <x v="0"/>
  </r>
  <r>
    <x v="0"/>
    <x v="11"/>
    <s v="No name"/>
    <x v="3"/>
    <s v="Terrier"/>
    <n v="5"/>
    <s v="Alert, Lively, Loving, Intelligent, Inquisitive, Playful"/>
    <x v="7"/>
    <n v="0"/>
    <n v="3"/>
    <n v="0"/>
    <n v="0"/>
    <n v="0"/>
    <n v="126"/>
    <x v="11"/>
    <s v=""/>
    <s v=""/>
    <n v="0"/>
    <n v="30400"/>
    <m/>
    <m/>
    <x v="0"/>
  </r>
  <r>
    <x v="0"/>
    <x v="12"/>
    <s v="No name"/>
    <x v="0"/>
    <s v=""/>
    <n v="6"/>
    <s v="Active, Curious, Easygoing, Playful, Calm"/>
    <x v="0"/>
    <n v="0"/>
    <n v="0"/>
    <n v="0"/>
    <n v="0"/>
    <n v="5"/>
    <n v="6"/>
    <x v="12"/>
    <s v="Lap"/>
    <s v="Short"/>
    <n v="900"/>
    <n v="0"/>
    <n v="108900"/>
    <s v="No"/>
    <x v="0"/>
  </r>
  <r>
    <x v="0"/>
    <x v="13"/>
    <s v="No name"/>
    <x v="3"/>
    <s v="Terrier"/>
    <n v="28"/>
    <s v="Attentive, Courageous, Devoted, Friendly, Loyal, Tenacious, Intelligent"/>
    <x v="8"/>
    <n v="34"/>
    <n v="3"/>
    <n v="0"/>
    <n v="1"/>
    <n v="0"/>
    <n v="83"/>
    <x v="13"/>
    <s v=""/>
    <s v=""/>
    <n v="0"/>
    <n v="84600"/>
    <m/>
    <m/>
    <x v="0"/>
  </r>
  <r>
    <x v="0"/>
    <x v="14"/>
    <s v="No name"/>
    <x v="2"/>
    <s v="Gun"/>
    <n v="16"/>
    <s v="Energetic, Friendly, Intelligent, Obedient, Protective, Trainable"/>
    <x v="8"/>
    <n v="44"/>
    <n v="4"/>
    <n v="0"/>
    <n v="0"/>
    <n v="0"/>
    <n v="167"/>
    <x v="14"/>
    <s v=""/>
    <s v=""/>
    <n v="0"/>
    <n v="50400"/>
    <m/>
    <m/>
    <x v="0"/>
  </r>
  <r>
    <x v="0"/>
    <x v="15"/>
    <s v="No name"/>
    <x v="0"/>
    <s v=""/>
    <n v="6"/>
    <s v="Affectionate, Curious, Gentle, Intelligent, Interactive, Lively, Loyal, Playful, Sensible, Social"/>
    <x v="0"/>
    <n v="0"/>
    <n v="0"/>
    <n v="0"/>
    <n v="0"/>
    <n v="0"/>
    <n v="41"/>
    <x v="15"/>
    <s v="Lap"/>
    <s v="Medium"/>
    <n v="1000"/>
    <n v="0"/>
    <n v="11000"/>
    <s v="Yes"/>
    <x v="1"/>
  </r>
  <r>
    <x v="0"/>
    <x v="16"/>
    <s v="No name"/>
    <x v="4"/>
    <s v="Guardian"/>
    <n v="52"/>
    <s v="Bold, Confident, Independent, Intelligent, Proud, Steady"/>
    <x v="6"/>
    <n v="0"/>
    <n v="6"/>
    <n v="0"/>
    <n v="0"/>
    <n v="0"/>
    <n v="86"/>
    <x v="16"/>
    <s v=""/>
    <s v=""/>
    <n v="0"/>
    <n v="624000"/>
    <m/>
    <m/>
    <x v="0"/>
  </r>
  <r>
    <x v="0"/>
    <x v="17"/>
    <s v="Appenzeller"/>
    <x v="4"/>
    <s v="Guardian"/>
    <n v="27"/>
    <s v="Energetic, Fearless, Lively, Reliable, Self-assured, Social"/>
    <x v="3"/>
    <n v="0"/>
    <n v="5"/>
    <n v="0"/>
    <n v="0"/>
    <n v="0"/>
    <n v="0"/>
    <x v="17"/>
    <s v=""/>
    <s v=""/>
    <n v="0"/>
    <n v="636300"/>
    <m/>
    <m/>
    <x v="0"/>
  </r>
  <r>
    <x v="0"/>
    <x v="18"/>
    <s v="No name"/>
    <x v="0"/>
    <s v=""/>
    <n v="6"/>
    <s v="Active, Agile, Clever, Sociable, Loving, Energetic"/>
    <x v="0"/>
    <n v="0"/>
    <n v="0"/>
    <n v="0"/>
    <n v="0"/>
    <n v="0"/>
    <n v="0"/>
    <x v="18"/>
    <s v="Lap"/>
    <s v="Short"/>
    <n v="1600"/>
    <n v="0"/>
    <n v="24000"/>
    <s v="No"/>
    <x v="0"/>
  </r>
  <r>
    <x v="0"/>
    <x v="19"/>
    <s v="No name"/>
    <x v="6"/>
    <s v="Herding"/>
    <n v="21"/>
    <s v="Aggressive, Alert, Energetic, Intelligent, Loyal, Protective, Responsive"/>
    <x v="4"/>
    <n v="10"/>
    <n v="6"/>
    <n v="0"/>
    <n v="0"/>
    <n v="0"/>
    <n v="56"/>
    <x v="19"/>
    <s v=""/>
    <s v=""/>
    <n v="0"/>
    <n v="60600"/>
    <m/>
    <m/>
    <x v="0"/>
  </r>
  <r>
    <x v="0"/>
    <x v="20"/>
    <s v="Kelpie"/>
    <x v="4"/>
    <s v="Herding"/>
    <n v="16"/>
    <s v="Alert, Eager, Energetic, Friendly, Intelligent, Loyal, Robust"/>
    <x v="4"/>
    <n v="0"/>
    <n v="5"/>
    <n v="0"/>
    <n v="0"/>
    <n v="0"/>
    <n v="0"/>
    <x v="20"/>
    <s v=""/>
    <s v=""/>
    <n v="0"/>
    <n v="61200"/>
    <m/>
    <m/>
    <x v="0"/>
  </r>
  <r>
    <x v="0"/>
    <x v="21"/>
    <s v="No name"/>
    <x v="3"/>
    <s v="Terrier"/>
    <n v="27"/>
    <s v="Active, Affectionate, Friendly, Good-natured, Intelligent, Protective, Loving"/>
    <x v="3"/>
    <n v="42"/>
    <n v="5"/>
    <n v="0"/>
    <n v="0"/>
    <n v="0"/>
    <n v="17"/>
    <x v="21"/>
    <s v=""/>
    <s v=""/>
    <n v="0"/>
    <n v="27300"/>
    <m/>
    <m/>
    <x v="1"/>
  </r>
  <r>
    <x v="0"/>
    <x v="22"/>
    <s v="No name"/>
    <x v="3"/>
    <s v="Terrier"/>
    <n v="5"/>
    <s v="Alert, Compassionate, Courageous, Even Tempered, Loyal, Spirited, Intelligent"/>
    <x v="9"/>
    <n v="34"/>
    <n v="3"/>
    <n v="0"/>
    <n v="0"/>
    <n v="0"/>
    <n v="137"/>
    <x v="22"/>
    <s v=""/>
    <s v=""/>
    <n v="0"/>
    <n v="68750"/>
    <m/>
    <m/>
    <x v="0"/>
  </r>
  <r>
    <x v="0"/>
    <x v="23"/>
    <s v="No name"/>
    <x v="0"/>
    <s v=""/>
    <n v="4"/>
    <s v="Affectionate, Intelligent, Playful"/>
    <x v="0"/>
    <n v="0"/>
    <n v="0"/>
    <n v="0"/>
    <n v="0"/>
    <n v="0"/>
    <n v="31"/>
    <x v="23"/>
    <s v="Non Lap"/>
    <s v="Long"/>
    <n v="1300"/>
    <n v="0"/>
    <n v="6500"/>
    <s v="Yes"/>
    <x v="1"/>
  </r>
  <r>
    <x v="0"/>
    <x v="24"/>
    <s v="No name"/>
    <x v="7"/>
    <s v="Sight"/>
    <n v="11"/>
    <s v="Affectionate, Alert, Curious, Energetic, Playful, Intelligent"/>
    <x v="10"/>
    <n v="78"/>
    <n v="5"/>
    <n v="0"/>
    <n v="0"/>
    <n v="0"/>
    <n v="84"/>
    <x v="24"/>
    <s v=""/>
    <s v=""/>
    <n v="0"/>
    <n v="53900"/>
    <m/>
    <m/>
    <x v="1"/>
  </r>
  <r>
    <x v="0"/>
    <x v="25"/>
    <s v="Basset"/>
    <x v="7"/>
    <s v="Scenthound"/>
    <n v="26"/>
    <s v="Affectionate, Devoted, Friendly, Gentle, Sweet-tempered, Tenacious"/>
    <x v="7"/>
    <n v="71"/>
    <n v="1"/>
    <n v="0"/>
    <n v="0"/>
    <n v="0"/>
    <n v="39"/>
    <x v="11"/>
    <s v=""/>
    <s v=""/>
    <n v="0"/>
    <n v="30400"/>
    <m/>
    <m/>
    <x v="1"/>
  </r>
  <r>
    <x v="0"/>
    <x v="26"/>
    <s v="No name"/>
    <x v="7"/>
    <s v="Scenthound"/>
    <n v="11"/>
    <s v="Friendly, Gentle, Independent, Intelligent, Lively, Loving, Sweet"/>
    <x v="11"/>
    <n v="72"/>
    <n v="1"/>
    <n v="0"/>
    <n v="0"/>
    <n v="0"/>
    <n v="6"/>
    <x v="25"/>
    <s v=""/>
    <s v=""/>
    <n v="0"/>
    <n v="22100"/>
    <m/>
    <m/>
    <x v="0"/>
  </r>
  <r>
    <x v="0"/>
    <x v="27"/>
    <s v="No name"/>
    <x v="6"/>
    <s v="Herding"/>
    <n v="23"/>
    <s v="Active, Alert, Hardy, Intelligent, Lively, Self-confident"/>
    <x v="12"/>
    <n v="34"/>
    <n v="4"/>
    <n v="0"/>
    <n v="0"/>
    <n v="0"/>
    <n v="125"/>
    <x v="26"/>
    <s v=""/>
    <s v=""/>
    <n v="0"/>
    <n v="65000"/>
    <m/>
    <m/>
    <x v="0"/>
  </r>
  <r>
    <x v="0"/>
    <x v="28"/>
    <s v="No name"/>
    <x v="6"/>
    <s v="Herding"/>
    <n v="50"/>
    <s v="Courageous, Obedient, Loyal, Protective, Loving"/>
    <x v="5"/>
    <n v="0"/>
    <n v="5"/>
    <n v="0"/>
    <n v="0"/>
    <n v="0"/>
    <n v="141"/>
    <x v="27"/>
    <s v=""/>
    <s v=""/>
    <n v="0"/>
    <n v="31050"/>
    <m/>
    <m/>
    <x v="0"/>
  </r>
  <r>
    <x v="0"/>
    <x v="29"/>
    <s v="No name"/>
    <x v="3"/>
    <s v="Terrier"/>
    <n v="9"/>
    <s v="Affectionate, Devoted, Energetic, Loyal, Playful, Reliable, Intelligent"/>
    <x v="13"/>
    <n v="40"/>
    <n v="3"/>
    <n v="0"/>
    <n v="0"/>
    <n v="0"/>
    <n v="151"/>
    <x v="28"/>
    <s v=""/>
    <s v=""/>
    <n v="0"/>
    <n v="85500"/>
    <m/>
    <m/>
    <x v="1"/>
  </r>
  <r>
    <x v="0"/>
    <x v="30"/>
    <s v="Groenendael"/>
    <x v="6"/>
    <s v="Herding"/>
    <n v="32"/>
    <s v="Active, Alert, Confident, Friendly, Hard-working, Protective, Stubborn, Watchful, Intelligent"/>
    <x v="12"/>
    <n v="15"/>
    <n v="6"/>
    <n v="0"/>
    <n v="0"/>
    <n v="0"/>
    <n v="120"/>
    <x v="29"/>
    <s v=""/>
    <s v=""/>
    <n v="0"/>
    <n v="42900"/>
    <m/>
    <m/>
    <x v="0"/>
  </r>
  <r>
    <x v="0"/>
    <x v="31"/>
    <s v="No name"/>
    <x v="6"/>
    <s v="Herding"/>
    <n v="28"/>
    <s v="Active, Alert, Energetic, Lively, Protective, Watchful"/>
    <x v="11"/>
    <n v="0"/>
    <n v="5"/>
    <n v="0"/>
    <n v="0"/>
    <n v="0"/>
    <n v="0"/>
    <x v="30"/>
    <s v=""/>
    <s v=""/>
    <n v="0"/>
    <n v="34450"/>
    <m/>
    <m/>
    <x v="0"/>
  </r>
  <r>
    <x v="0"/>
    <x v="32"/>
    <s v="Malinois"/>
    <x v="6"/>
    <s v="Herding"/>
    <n v="27"/>
    <s v="Active, Alert, Confident, Friendly, Hard-working, Protective, Stubborn, Watchful"/>
    <x v="3"/>
    <n v="0"/>
    <n v="6"/>
    <n v="0"/>
    <n v="0"/>
    <n v="0"/>
    <n v="44"/>
    <x v="31"/>
    <s v=""/>
    <s v=""/>
    <n v="0"/>
    <n v="60900"/>
    <m/>
    <m/>
    <x v="0"/>
  </r>
  <r>
    <x v="0"/>
    <x v="33"/>
    <s v="No name"/>
    <x v="6"/>
    <s v="Herding"/>
    <n v="34"/>
    <s v="Alert, Attentive, Energetic, Intelligent, Loyal, Protective"/>
    <x v="5"/>
    <n v="14"/>
    <n v="6"/>
    <n v="0"/>
    <n v="0"/>
    <n v="0"/>
    <n v="103"/>
    <x v="32"/>
    <s v=""/>
    <s v=""/>
    <n v="0"/>
    <n v="90450"/>
    <m/>
    <m/>
    <x v="0"/>
  </r>
  <r>
    <x v="0"/>
    <x v="34"/>
    <s v="No name"/>
    <x v="0"/>
    <s v=""/>
    <n v="6"/>
    <s v="Active, Agile, Lively, Affectionate, Energetic, Rambunctious"/>
    <x v="0"/>
    <n v="0"/>
    <n v="0"/>
    <n v="0"/>
    <n v="0"/>
    <n v="8"/>
    <n v="0"/>
    <x v="33"/>
    <s v="Non Lap"/>
    <s v="Medium"/>
    <n v="1250"/>
    <n v="0"/>
    <n v="12500"/>
    <s v="Yes"/>
    <x v="1"/>
  </r>
  <r>
    <x v="0"/>
    <x v="35"/>
    <s v="No name"/>
    <x v="4"/>
    <s v="Guardian"/>
    <n v="44"/>
    <s v="Affectionate, Faithful, Intelligent, Loyal"/>
    <x v="8"/>
    <n v="22"/>
    <n v="5"/>
    <n v="0"/>
    <n v="0"/>
    <n v="0"/>
    <n v="25"/>
    <x v="34"/>
    <s v=""/>
    <s v=""/>
    <n v="0"/>
    <n v="88200"/>
    <m/>
    <m/>
    <x v="1"/>
  </r>
  <r>
    <x v="0"/>
    <x v="36"/>
    <s v="No name"/>
    <x v="5"/>
    <s v="Companion"/>
    <n v="4"/>
    <s v="Affectionate, Cheerful, Feisty, Gentle, Playful, Intelligent, Sensitive"/>
    <x v="14"/>
    <n v="45"/>
    <n v="3"/>
    <n v="0"/>
    <n v="0"/>
    <n v="0"/>
    <n v="46"/>
    <x v="35"/>
    <s v=""/>
    <s v=""/>
    <n v="0"/>
    <n v="88400"/>
    <m/>
    <m/>
    <x v="1"/>
  </r>
  <r>
    <x v="0"/>
    <x v="37"/>
    <s v="No name"/>
    <x v="0"/>
    <s v=""/>
    <n v="5"/>
    <s v="Affectionate, Active, Gentle, Social"/>
    <x v="0"/>
    <n v="0"/>
    <n v="0"/>
    <n v="0"/>
    <n v="0"/>
    <n v="0"/>
    <n v="15"/>
    <x v="9"/>
    <s v="Lap"/>
    <s v="Long"/>
    <n v="850"/>
    <n v="0"/>
    <n v="79050"/>
    <s v="Yes"/>
    <x v="1"/>
  </r>
  <r>
    <x v="0"/>
    <x v="38"/>
    <s v="No name"/>
    <x v="7"/>
    <s v="Scenthound"/>
    <n v="55"/>
    <s v="Adaptable, Easygoing, Even-tempered, Gentle, Lovable, Trusting, Intelligent"/>
    <x v="15"/>
    <n v="44"/>
    <n v="3"/>
    <n v="0"/>
    <n v="0"/>
    <n v="0"/>
    <n v="130"/>
    <x v="36"/>
    <s v=""/>
    <s v=""/>
    <n v="0"/>
    <n v="189700"/>
    <m/>
    <m/>
    <x v="0"/>
  </r>
  <r>
    <x v="0"/>
    <x v="39"/>
    <s v="No name"/>
    <x v="2"/>
    <s v="Gun"/>
    <n v="32"/>
    <s v="Affectionate, Alert, Cheerful, Energetic, Friendly, Gentle, Intelligent, Loving, Loyal, Outgoing, Playful, Responsive, Social"/>
    <x v="16"/>
    <n v="7"/>
    <n v="3"/>
    <n v="0"/>
    <n v="0"/>
    <n v="0"/>
    <n v="1"/>
    <x v="37"/>
    <s v=""/>
    <s v=""/>
    <n v="0"/>
    <n v="184500"/>
    <m/>
    <m/>
    <x v="1"/>
  </r>
  <r>
    <x v="0"/>
    <x v="40"/>
    <s v="No name"/>
    <x v="7"/>
    <s v="Scenthound"/>
    <n v="32"/>
    <s v="Active, Fearless, Kind, Loyal, Protective, Trainable"/>
    <x v="7"/>
    <n v="0"/>
    <n v="3"/>
    <n v="0"/>
    <n v="0"/>
    <n v="0"/>
    <n v="0"/>
    <x v="38"/>
    <s v=""/>
    <s v=""/>
    <n v="0"/>
    <n v="42000"/>
    <m/>
    <m/>
    <x v="0"/>
  </r>
  <r>
    <x v="0"/>
    <x v="41"/>
    <s v="No name"/>
    <x v="4"/>
    <s v="Guardian"/>
    <n v="51"/>
    <s v="Brave, Confident, Energetic, Hardy, Lively, Stable"/>
    <x v="17"/>
    <n v="0"/>
    <n v="6"/>
    <n v="0"/>
    <n v="0"/>
    <n v="0"/>
    <n v="116"/>
    <x v="39"/>
    <s v=""/>
    <s v=""/>
    <n v="0"/>
    <n v="230050"/>
    <m/>
    <m/>
    <x v="0"/>
  </r>
  <r>
    <x v="0"/>
    <x v="42"/>
    <s v="No name"/>
    <x v="7"/>
    <s v="Scenthound"/>
    <n v="46"/>
    <s v="Affectionate, Even-tempered, Gentle, Stubborn, Independent"/>
    <x v="1"/>
    <n v="74"/>
    <n v="1"/>
    <n v="0"/>
    <n v="0"/>
    <n v="0"/>
    <n v="50"/>
    <x v="40"/>
    <s v=""/>
    <s v=""/>
    <n v="0"/>
    <n v="891000"/>
    <m/>
    <m/>
    <x v="1"/>
  </r>
  <r>
    <x v="0"/>
    <x v="43"/>
    <s v="No name"/>
    <x v="2"/>
    <s v="Gun"/>
    <n v="18"/>
    <s v="Active, Alert, Bold, Devoted, Intelligent, Intense"/>
    <x v="3"/>
    <n v="0"/>
    <n v="4"/>
    <n v="0"/>
    <n v="0"/>
    <n v="0"/>
    <n v="0"/>
    <x v="41"/>
    <s v=""/>
    <s v=""/>
    <n v="0"/>
    <n v="277900"/>
    <m/>
    <m/>
    <x v="0"/>
  </r>
  <r>
    <x v="0"/>
    <x v="44"/>
    <s v="Bluetick"/>
    <x v="7"/>
    <s v="Scenthound"/>
    <n v="28"/>
    <s v="Friendly, Active, Gentle"/>
    <x v="18"/>
    <n v="0"/>
    <n v="1"/>
    <n v="0"/>
    <n v="0"/>
    <n v="0"/>
    <n v="132"/>
    <x v="42"/>
    <s v=""/>
    <s v=""/>
    <n v="0"/>
    <n v="371250"/>
    <m/>
    <m/>
    <x v="0"/>
  </r>
  <r>
    <x v="0"/>
    <x v="45"/>
    <s v="No name"/>
    <x v="0"/>
    <s v=""/>
    <n v="6"/>
    <s v="Intelligent, Interactive, Lively, Playful, Sensitive"/>
    <x v="0"/>
    <n v="0"/>
    <n v="0"/>
    <n v="0"/>
    <n v="0"/>
    <n v="0"/>
    <n v="36"/>
    <x v="28"/>
    <s v="Lap"/>
    <s v="Medium"/>
    <n v="800"/>
    <n v="0"/>
    <n v="36000"/>
    <s v="No"/>
    <x v="0"/>
  </r>
  <r>
    <x v="0"/>
    <x v="46"/>
    <s v="No name"/>
    <x v="4"/>
    <s v="Guardian"/>
    <n v="80"/>
    <s v="Confident, Dominant, Intelligent, Obedient, Territorial"/>
    <x v="19"/>
    <n v="0"/>
    <n v="6"/>
    <n v="0"/>
    <n v="0"/>
    <n v="0"/>
    <n v="124"/>
    <x v="43"/>
    <s v=""/>
    <s v=""/>
    <n v="0"/>
    <n v="687750"/>
    <m/>
    <m/>
    <x v="0"/>
  </r>
  <r>
    <x v="0"/>
    <x v="47"/>
    <s v="No name"/>
    <x v="4"/>
    <s v="Companion"/>
    <n v="3"/>
    <s v="Docile, Enterprising, Loyal, Reserved, Serious"/>
    <x v="5"/>
    <n v="0"/>
    <n v="2"/>
    <n v="0"/>
    <n v="0"/>
    <n v="0"/>
    <n v="0"/>
    <x v="44"/>
    <s v=""/>
    <s v=""/>
    <n v="0"/>
    <n v="290250"/>
    <m/>
    <m/>
    <x v="0"/>
  </r>
  <r>
    <x v="0"/>
    <x v="48"/>
    <s v="No name"/>
    <x v="0"/>
    <s v=""/>
    <n v="4"/>
    <s v="Affectionate, Dependent, Gentle, Intelligent, Playful"/>
    <x v="0"/>
    <n v="0"/>
    <n v="0"/>
    <n v="0"/>
    <n v="0"/>
    <n v="0"/>
    <n v="34"/>
    <x v="45"/>
    <s v="Lap"/>
    <s v="Short"/>
    <n v="500"/>
    <n v="0"/>
    <n v="14500"/>
    <s v="Yes"/>
    <x v="1"/>
  </r>
  <r>
    <x v="0"/>
    <x v="49"/>
    <s v="No name"/>
    <x v="6"/>
    <s v="Herding"/>
    <n v="17"/>
    <s v="Intelligent, Energetic, Alert, Responsive, Tenacious, Loyal, Protective"/>
    <x v="3"/>
    <n v="1"/>
    <n v="6"/>
    <n v="0"/>
    <n v="0"/>
    <n v="0"/>
    <n v="38"/>
    <x v="39"/>
    <s v=""/>
    <s v=""/>
    <n v="0"/>
    <n v="74900"/>
    <m/>
    <m/>
    <x v="0"/>
  </r>
  <r>
    <x v="0"/>
    <x v="50"/>
    <s v="No name"/>
    <x v="3"/>
    <s v="Terrier"/>
    <n v="7"/>
    <s v="Affectionate, Alert, Even-tempered, Fearless, Intelligent, Obedient"/>
    <x v="12"/>
    <n v="30"/>
    <n v="4"/>
    <n v="0"/>
    <n v="0"/>
    <n v="0"/>
    <n v="92"/>
    <x v="46"/>
    <s v=""/>
    <s v=""/>
    <n v="0"/>
    <n v="143000"/>
    <m/>
    <m/>
    <x v="1"/>
  </r>
  <r>
    <x v="0"/>
    <x v="51"/>
    <s v="No name"/>
    <x v="7"/>
    <s v="Sight"/>
    <n v="41"/>
    <s v="Athletic, Gentle, Independent, Intelligent, Quiet, Respectful"/>
    <x v="10"/>
    <n v="75"/>
    <n v="1"/>
    <n v="0"/>
    <n v="0"/>
    <n v="0"/>
    <n v="102"/>
    <x v="10"/>
    <s v=""/>
    <s v=""/>
    <n v="0"/>
    <n v="27500"/>
    <m/>
    <m/>
    <x v="0"/>
  </r>
  <r>
    <x v="0"/>
    <x v="52"/>
    <s v="Boston Bull"/>
    <x v="5"/>
    <s v="Companion"/>
    <n v="9"/>
    <s v="Affectionate, Aggressive, Friendly, Gentle, Intelligent, Lively, Playful"/>
    <x v="20"/>
    <n v="54"/>
    <n v="3"/>
    <n v="0"/>
    <n v="0"/>
    <n v="0"/>
    <n v="21"/>
    <x v="47"/>
    <s v=""/>
    <s v=""/>
    <n v="0"/>
    <n v="26250"/>
    <m/>
    <m/>
    <x v="1"/>
  </r>
  <r>
    <x v="0"/>
    <x v="53"/>
    <s v="No name"/>
    <x v="6"/>
    <s v="Herding"/>
    <n v="42"/>
    <s v="Familial, Gentle, Intelligent, Loyal, Protective, Rational"/>
    <x v="19"/>
    <n v="29"/>
    <n v="5"/>
    <n v="0"/>
    <n v="0"/>
    <n v="0"/>
    <n v="85"/>
    <x v="18"/>
    <s v=""/>
    <s v=""/>
    <n v="0"/>
    <n v="26250"/>
    <m/>
    <m/>
    <x v="0"/>
  </r>
  <r>
    <x v="0"/>
    <x v="54"/>
    <s v="No name"/>
    <x v="4"/>
    <s v="Guardian"/>
    <n v="30"/>
    <s v="Brave, Bright, Confident, Energetic, Fearless, Friendly, Intelligent, Loyal, Playful"/>
    <x v="8"/>
    <n v="49"/>
    <n v="5"/>
    <n v="0"/>
    <n v="0"/>
    <n v="0"/>
    <n v="11"/>
    <x v="23"/>
    <s v=""/>
    <s v=""/>
    <n v="0"/>
    <n v="4500"/>
    <m/>
    <m/>
    <x v="0"/>
  </r>
  <r>
    <x v="0"/>
    <x v="55"/>
    <s v="No name"/>
    <x v="2"/>
    <s v="Gun"/>
    <n v="15"/>
    <s v="Companionable, Eager, Energetic, Friendly, Intelligent, Trainable"/>
    <x v="8"/>
    <n v="0"/>
    <n v="3"/>
    <n v="0"/>
    <n v="0"/>
    <n v="0"/>
    <n v="98"/>
    <x v="48"/>
    <s v=""/>
    <s v=""/>
    <n v="0"/>
    <n v="90000"/>
    <m/>
    <m/>
    <x v="0"/>
  </r>
  <r>
    <x v="0"/>
    <x v="56"/>
    <s v="No name"/>
    <x v="6"/>
    <s v="Gun"/>
    <n v="35"/>
    <s v="Faithful, Fearless, Intelligent, Loyal, Obedient, Protective"/>
    <x v="10"/>
    <n v="30"/>
    <n v="6"/>
    <n v="0"/>
    <n v="0"/>
    <n v="0"/>
    <n v="127"/>
    <x v="39"/>
    <s v=""/>
    <s v=""/>
    <n v="0"/>
    <n v="117700"/>
    <m/>
    <m/>
    <x v="0"/>
  </r>
  <r>
    <x v="0"/>
    <x v="57"/>
    <s v="No name"/>
    <x v="0"/>
    <s v=""/>
    <n v="7"/>
    <s v="Affectionate, Easygoing, Gentle, Loyal, Patient, Calm"/>
    <x v="0"/>
    <n v="0"/>
    <n v="0"/>
    <n v="0"/>
    <n v="0"/>
    <n v="6"/>
    <n v="5"/>
    <x v="49"/>
    <s v="Lap"/>
    <s v="Short"/>
    <n v="1750"/>
    <n v="0"/>
    <n v="45500"/>
    <s v="Yes"/>
    <x v="1"/>
  </r>
  <r>
    <x v="0"/>
    <x v="58"/>
    <s v="No name"/>
    <x v="2"/>
    <s v="Gun"/>
    <n v="17"/>
    <s v="Alert, Independent, Intelligent, Responsive, Social"/>
    <x v="20"/>
    <n v="19"/>
    <n v="3"/>
    <n v="0"/>
    <n v="0"/>
    <n v="0"/>
    <n v="26"/>
    <x v="50"/>
    <s v=""/>
    <s v=""/>
    <n v="0"/>
    <n v="81750"/>
    <m/>
    <m/>
    <x v="0"/>
  </r>
  <r>
    <x v="0"/>
    <x v="59"/>
    <s v="Brabancon Griffon"/>
    <x v="1"/>
    <s v="Companion"/>
    <n v="4"/>
    <s v="Alert, Companionable, Inquisitive, Self-important, Sensitive, Watchful"/>
    <x v="8"/>
    <n v="0"/>
    <n v="3"/>
    <n v="0"/>
    <n v="0"/>
    <n v="0"/>
    <n v="94"/>
    <x v="51"/>
    <s v=""/>
    <s v=""/>
    <n v="0"/>
    <n v="805500"/>
    <m/>
    <m/>
    <x v="0"/>
  </r>
  <r>
    <x v="0"/>
    <x v="60"/>
    <s v="American Pit Bull Terrier"/>
    <x v="3"/>
    <s v="Terrier"/>
    <n v="28"/>
    <s v="Active, Keen, Protective, Sweet-tempered, Trainable"/>
    <x v="5"/>
    <n v="66"/>
    <n v="6"/>
    <n v="0"/>
    <n v="0"/>
    <n v="0"/>
    <n v="60"/>
    <x v="52"/>
    <s v=""/>
    <s v=""/>
    <n v="0"/>
    <n v="777600"/>
    <m/>
    <m/>
    <x v="0"/>
  </r>
  <r>
    <x v="0"/>
    <x v="61"/>
    <s v="Bull Mastiff"/>
    <x v="4"/>
    <s v="Guardian"/>
    <n v="55"/>
    <s v="Alert, Calm, Courageous, Devoted, Docile, Powerful, Loyal, Protective, Reliable"/>
    <x v="5"/>
    <n v="69"/>
    <n v="6"/>
    <n v="1"/>
    <n v="0"/>
    <n v="0"/>
    <n v="51"/>
    <x v="1"/>
    <s v=""/>
    <s v=""/>
    <n v="0"/>
    <n v="405000"/>
    <m/>
    <m/>
    <x v="0"/>
  </r>
  <r>
    <x v="0"/>
    <x v="62"/>
    <s v="No name"/>
    <x v="0"/>
    <s v=""/>
    <n v="5"/>
    <s v="Curious, Intelligent, Gentle, Social, Interactive, Playful, Lively"/>
    <x v="0"/>
    <n v="0"/>
    <n v="0"/>
    <n v="0"/>
    <n v="0"/>
    <n v="4"/>
    <n v="16"/>
    <x v="53"/>
    <s v="Lap"/>
    <s v="Short"/>
    <n v="1250"/>
    <n v="0"/>
    <n v="96250"/>
    <s v="No"/>
    <x v="0"/>
  </r>
  <r>
    <x v="0"/>
    <x v="63"/>
    <s v="No name"/>
    <x v="0"/>
    <s v=""/>
    <n v="5"/>
    <s v="Easygoing, Friendly, Intelligent, Lively, Playful, Social"/>
    <x v="0"/>
    <n v="0"/>
    <n v="0"/>
    <n v="0"/>
    <n v="0"/>
    <n v="0"/>
    <n v="38"/>
    <x v="22"/>
    <s v="Lap"/>
    <s v="Long"/>
    <n v="600"/>
    <n v="0"/>
    <n v="33000"/>
    <s v="No"/>
    <x v="0"/>
  </r>
  <r>
    <x v="0"/>
    <x v="64"/>
    <s v="Cairn"/>
    <x v="3"/>
    <s v="Terrier"/>
    <n v="7"/>
    <s v="Active, Assertive, Courageous, Fearless, Hardy, Intelligent"/>
    <x v="14"/>
    <n v="35"/>
    <n v="4"/>
    <n v="0"/>
    <n v="0"/>
    <n v="0"/>
    <n v="69"/>
    <x v="54"/>
    <s v=""/>
    <s v=""/>
    <n v="0"/>
    <n v="97750"/>
    <m/>
    <m/>
    <x v="0"/>
  </r>
  <r>
    <x v="0"/>
    <x v="65"/>
    <s v="No name"/>
    <x v="0"/>
    <s v=""/>
    <n v="6"/>
    <s v="Active, Curious, Easygoing, Playful, Calm"/>
    <x v="0"/>
    <n v="0"/>
    <n v="0"/>
    <n v="0"/>
    <n v="0"/>
    <n v="0"/>
    <n v="0"/>
    <x v="55"/>
    <s v="Generic"/>
    <s v="Short"/>
    <n v="100"/>
    <n v="0"/>
    <n v="5400"/>
    <s v="No"/>
    <x v="0"/>
  </r>
  <r>
    <x v="0"/>
    <x v="66"/>
    <s v="No name"/>
    <x v="6"/>
    <s v="Sight"/>
    <n v="21"/>
    <s v="Alert, Cautious, Devoted, Quick, Vigilant"/>
    <x v="1"/>
    <n v="0"/>
    <n v="3"/>
    <n v="0"/>
    <n v="0"/>
    <n v="0"/>
    <n v="175"/>
    <x v="46"/>
    <s v=""/>
    <s v=""/>
    <n v="0"/>
    <n v="110000"/>
    <m/>
    <m/>
    <x v="0"/>
  </r>
  <r>
    <x v="0"/>
    <x v="67"/>
    <s v="No name"/>
    <x v="0"/>
    <s v=""/>
    <n v="5"/>
    <s v="Loyal, Inquisitive, Friendly, Quiet, Gentle"/>
    <x v="0"/>
    <n v="0"/>
    <n v="0"/>
    <n v="0"/>
    <n v="0"/>
    <n v="0"/>
    <n v="8"/>
    <x v="47"/>
    <s v="Lap"/>
    <s v="Bald"/>
    <n v="1450"/>
    <n v="0"/>
    <n v="50750"/>
    <s v="No"/>
    <x v="0"/>
  </r>
  <r>
    <x v="0"/>
    <x v="68"/>
    <s v="No name"/>
    <x v="4"/>
    <s v="Guardian"/>
    <n v="47"/>
    <s v="Cheerful, Courageous, Loyal, Quiet, Social"/>
    <x v="19"/>
    <n v="0"/>
    <n v="6"/>
    <n v="0"/>
    <n v="0"/>
    <n v="0"/>
    <n v="37"/>
    <x v="15"/>
    <s v=""/>
    <s v=""/>
    <n v="0"/>
    <n v="19250"/>
    <m/>
    <m/>
    <x v="0"/>
  </r>
  <r>
    <x v="0"/>
    <x v="69"/>
    <s v="No name"/>
    <x v="6"/>
    <s v="Herding"/>
    <n v="16"/>
    <s v="Active, Affectionate, Alert, Companionable, Devoted, Gentle, Intelligent"/>
    <x v="10"/>
    <n v="26"/>
    <n v="4"/>
    <n v="0"/>
    <n v="0"/>
    <n v="0"/>
    <n v="68"/>
    <x v="56"/>
    <s v=""/>
    <s v=""/>
    <n v="0"/>
    <n v="15400"/>
    <m/>
    <m/>
    <x v="1"/>
  </r>
  <r>
    <x v="0"/>
    <x v="70"/>
    <s v="No name"/>
    <x v="0"/>
    <s v="Sight"/>
    <n v="18"/>
    <s v="Adaptable, Gentle, Loyal, Primitive, Reserved"/>
    <x v="8"/>
    <n v="0"/>
    <n v="3"/>
    <n v="0"/>
    <n v="0"/>
    <n v="0"/>
    <n v="0"/>
    <x v="57"/>
    <s v=""/>
    <s v=""/>
    <n v="0"/>
    <n v="92700"/>
    <m/>
    <m/>
    <x v="0"/>
  </r>
  <r>
    <x v="0"/>
    <x v="71"/>
    <s v="No name"/>
    <x v="6"/>
    <s v="Herding"/>
    <n v="27"/>
    <s v="Alert, Courageous, Energetic, Gentle, Independent, Intelligent, Loving, Loyal, Protective"/>
    <x v="7"/>
    <n v="0"/>
    <n v="6"/>
    <n v="0"/>
    <n v="0"/>
    <n v="0"/>
    <n v="0"/>
    <x v="58"/>
    <s v=""/>
    <s v=""/>
    <n v="0"/>
    <n v="71200"/>
    <m/>
    <m/>
    <x v="0"/>
  </r>
  <r>
    <x v="0"/>
    <x v="72"/>
    <s v="No name"/>
    <x v="6"/>
    <s v="Herding"/>
    <n v="21"/>
    <s v="Aggressive, Alert, Energetic, Intelligent, Loyal, Protective, Responsive"/>
    <x v="4"/>
    <n v="10"/>
    <n v="6"/>
    <n v="0"/>
    <n v="0"/>
    <n v="0"/>
    <n v="56"/>
    <x v="59"/>
    <s v=""/>
    <s v=""/>
    <n v="0"/>
    <n v="125400"/>
    <m/>
    <m/>
    <x v="0"/>
  </r>
  <r>
    <x v="0"/>
    <x v="73"/>
    <s v="No name"/>
    <x v="4"/>
    <s v="Guardian"/>
    <n v="63"/>
    <s v="Alert, Calm, Dominant, Powerful, Quick,Strong"/>
    <x v="19"/>
    <n v="0"/>
    <n v="6"/>
    <n v="0"/>
    <n v="0"/>
    <n v="0"/>
    <n v="0"/>
    <x v="60"/>
    <s v=""/>
    <s v=""/>
    <n v="0"/>
    <n v="551250"/>
    <m/>
    <m/>
    <x v="0"/>
  </r>
  <r>
    <x v="0"/>
    <x v="74"/>
    <s v="No name"/>
    <x v="1"/>
    <s v="Companion"/>
    <n v="7"/>
    <s v="Affectionate, Cheerful, Courageous, Gentle, Intelligent, Social"/>
    <x v="5"/>
    <n v="44"/>
    <n v="2"/>
    <n v="0"/>
    <n v="0"/>
    <n v="0"/>
    <n v="19"/>
    <x v="10"/>
    <s v=""/>
    <s v=""/>
    <n v="0"/>
    <n v="33750"/>
    <m/>
    <m/>
    <x v="1"/>
  </r>
  <r>
    <x v="0"/>
    <x v="75"/>
    <s v="No name"/>
    <x v="0"/>
    <s v=""/>
    <n v="6"/>
    <s v="Affectionate, Loyal, Intelligent, Social, Lively, Playful"/>
    <x v="0"/>
    <n v="0"/>
    <n v="0"/>
    <n v="0"/>
    <n v="0"/>
    <n v="0"/>
    <n v="27"/>
    <x v="61"/>
    <s v="Lap"/>
    <s v="Short"/>
    <n v="1250"/>
    <n v="0"/>
    <n v="58750"/>
    <s v="Yes"/>
    <x v="1"/>
  </r>
  <r>
    <x v="0"/>
    <x v="76"/>
    <s v="No name"/>
    <x v="0"/>
    <s v=""/>
    <n v="5"/>
    <s v="Affectionate, Intelligent, Playful, Social"/>
    <x v="0"/>
    <n v="0"/>
    <n v="0"/>
    <n v="0"/>
    <n v="0"/>
    <n v="0"/>
    <n v="0"/>
    <x v="62"/>
    <s v="Non Lap"/>
    <s v="Short"/>
    <n v="1500"/>
    <n v="0"/>
    <n v="126000"/>
    <s v="Yes"/>
    <x v="1"/>
  </r>
  <r>
    <x v="0"/>
    <x v="77"/>
    <s v="No name"/>
    <x v="2"/>
    <s v="Gun"/>
    <n v="33"/>
    <s v="Happy, Affectionate, Dominant, Intelligent, Protective, Quiet"/>
    <x v="6"/>
    <n v="27"/>
    <n v="3"/>
    <n v="0"/>
    <n v="0"/>
    <n v="0"/>
    <n v="43"/>
    <x v="63"/>
    <s v=""/>
    <s v=""/>
    <n v="0"/>
    <n v="71200"/>
    <m/>
    <m/>
    <x v="1"/>
  </r>
  <r>
    <x v="0"/>
    <x v="78"/>
    <s v="No name"/>
    <x v="1"/>
    <s v="Companion"/>
    <n v="2"/>
    <s v="Alert, Courageous, Devoted, Lively, Intelligent, Quick"/>
    <x v="3"/>
    <n v="67"/>
    <n v="2"/>
    <n v="0"/>
    <n v="0"/>
    <n v="0"/>
    <n v="32"/>
    <x v="64"/>
    <s v=""/>
    <s v=""/>
    <n v="0"/>
    <n v="50400"/>
    <m/>
    <m/>
    <x v="0"/>
  </r>
  <r>
    <x v="0"/>
    <x v="79"/>
    <s v="No name"/>
    <x v="0"/>
    <s v=""/>
    <n v="1"/>
    <s v="Active, Playful"/>
    <x v="0"/>
    <n v="0"/>
    <n v="0"/>
    <n v="0"/>
    <n v="0"/>
    <n v="0"/>
    <n v="0"/>
    <x v="9"/>
    <s v="Rodent"/>
    <s v="Short"/>
    <n v="200"/>
    <n v="0"/>
    <n v="18600"/>
    <s v="No"/>
    <x v="0"/>
  </r>
  <r>
    <x v="0"/>
    <x v="80"/>
    <s v="No name"/>
    <x v="1"/>
    <s v="Companion"/>
    <n v="4"/>
    <s v="Affectionate, Alert, Happy, Lively, Playful, Sweet-tempered"/>
    <x v="8"/>
    <n v="61"/>
    <n v="2"/>
    <n v="0"/>
    <n v="0"/>
    <n v="0"/>
    <n v="79"/>
    <x v="65"/>
    <s v=""/>
    <s v=""/>
    <n v="0"/>
    <n v="72900"/>
    <m/>
    <m/>
    <x v="1"/>
  </r>
  <r>
    <x v="0"/>
    <x v="81"/>
    <s v="No name"/>
    <x v="4"/>
    <s v="Northern"/>
    <n v="25"/>
    <s v="Friendly, Devoted, Courageous"/>
    <x v="21"/>
    <n v="0"/>
    <n v="5"/>
    <n v="0"/>
    <n v="0"/>
    <n v="0"/>
    <n v="0"/>
    <x v="66"/>
    <s v=""/>
    <s v=""/>
    <n v="0"/>
    <n v="128000"/>
    <m/>
    <m/>
    <x v="0"/>
  </r>
  <r>
    <x v="0"/>
    <x v="82"/>
    <s v="No name"/>
    <x v="4"/>
    <s v="Northern"/>
    <n v="32"/>
    <s v="Alert, Calm, Dignified, Friendly, Responsive"/>
    <x v="8"/>
    <n v="0"/>
    <n v="4"/>
    <n v="0"/>
    <n v="0"/>
    <n v="0"/>
    <n v="179"/>
    <x v="67"/>
    <s v=""/>
    <s v=""/>
    <n v="0"/>
    <n v="189000"/>
    <m/>
    <m/>
    <x v="0"/>
  </r>
  <r>
    <x v="0"/>
    <x v="83"/>
    <s v="No name"/>
    <x v="2"/>
    <s v="Gun"/>
    <n v="32"/>
    <s v="Affectionate, Alert, Cheerful, Energetic, Friendly, Gentle, Intelligent, Loving, Loyal, Outgoing, Playful, Responsive, Social"/>
    <x v="16"/>
    <n v="7"/>
    <n v="3"/>
    <n v="0"/>
    <n v="0"/>
    <n v="0"/>
    <n v="1"/>
    <x v="68"/>
    <s v=""/>
    <s v=""/>
    <n v="0"/>
    <n v="166500"/>
    <m/>
    <m/>
    <x v="1"/>
  </r>
  <r>
    <x v="0"/>
    <x v="84"/>
    <s v="Chow"/>
    <x v="5"/>
    <s v="Northern"/>
    <n v="26"/>
    <s v="Aloof, Independent, Loyal, Quiet, Intelligent, Protective, Detached"/>
    <x v="3"/>
    <n v="76"/>
    <n v="3"/>
    <n v="0"/>
    <n v="0"/>
    <n v="0"/>
    <n v="76"/>
    <x v="69"/>
    <s v=""/>
    <s v=""/>
    <n v="0"/>
    <n v="142800"/>
    <m/>
    <m/>
    <x v="0"/>
  </r>
  <r>
    <x v="0"/>
    <x v="85"/>
    <s v="No name"/>
    <x v="7"/>
    <s v="Sight"/>
    <n v="11"/>
    <s v="Affectionate, Gentle, Lively"/>
    <x v="8"/>
    <n v="0"/>
    <n v="3"/>
    <n v="0"/>
    <n v="0"/>
    <n v="0"/>
    <n v="184"/>
    <x v="47"/>
    <s v=""/>
    <s v=""/>
    <n v="0"/>
    <n v="31500"/>
    <m/>
    <m/>
    <x v="1"/>
  </r>
  <r>
    <x v="0"/>
    <x v="86"/>
    <s v="Clumber"/>
    <x v="2"/>
    <s v="Gun"/>
    <n v="32"/>
    <s v="Gentle, Loyal, Affectionate, Dignified, Aloof"/>
    <x v="1"/>
    <n v="37"/>
    <n v="3"/>
    <n v="0"/>
    <n v="0"/>
    <n v="0"/>
    <n v="140"/>
    <x v="15"/>
    <s v=""/>
    <s v=""/>
    <n v="0"/>
    <n v="11000"/>
    <m/>
    <m/>
    <x v="1"/>
  </r>
  <r>
    <x v="0"/>
    <x v="87"/>
    <s v="No name"/>
    <x v="2"/>
    <s v="Gun"/>
    <n v="8"/>
    <s v="Affectionate, Alert, Cheerful, Friendly, Intelligent, Loving, Loyal, Outgoing, Playful, Responsive, Social"/>
    <x v="1"/>
    <n v="0"/>
    <n v="3"/>
    <n v="0"/>
    <n v="0"/>
    <n v="0"/>
    <n v="0"/>
    <x v="54"/>
    <s v=""/>
    <s v=""/>
    <n v="0"/>
    <n v="115000"/>
    <m/>
    <m/>
    <x v="1"/>
  </r>
  <r>
    <x v="0"/>
    <x v="88"/>
    <s v="No name"/>
    <x v="2"/>
    <s v="Gun"/>
    <n v="10"/>
    <s v="Even Tempered, Joyful, Merry, Outgoing, Intelligent, Sociable, Trusting"/>
    <x v="3"/>
    <n v="20"/>
    <n v="3"/>
    <n v="0"/>
    <n v="0"/>
    <n v="0"/>
    <n v="29"/>
    <x v="70"/>
    <s v=""/>
    <s v=""/>
    <n v="0"/>
    <n v="142100"/>
    <m/>
    <m/>
    <x v="0"/>
  </r>
  <r>
    <x v="0"/>
    <x v="89"/>
    <s v="No name"/>
    <x v="6"/>
    <s v="Herding"/>
    <n v="31"/>
    <s v="Friendly, Gentle, Intelligent, Loyal, Protective, Responsive, Social"/>
    <x v="22"/>
    <n v="16"/>
    <n v="5"/>
    <n v="0"/>
    <n v="0"/>
    <n v="0"/>
    <n v="40"/>
    <x v="28"/>
    <s v=""/>
    <s v=""/>
    <n v="0"/>
    <n v="22500"/>
    <m/>
    <m/>
    <x v="0"/>
  </r>
  <r>
    <x v="0"/>
    <x v="90"/>
    <s v="No name"/>
    <x v="7"/>
    <s v="Scenthound"/>
    <n v="55"/>
    <s v="Adaptable, Easygoing, Even-tempered, Gentle, Lovable, Trusting, Intelligent"/>
    <x v="15"/>
    <n v="44"/>
    <n v="3"/>
    <n v="0"/>
    <n v="0"/>
    <n v="0"/>
    <n v="130"/>
    <x v="71"/>
    <s v=""/>
    <s v=""/>
    <n v="0"/>
    <n v="20650"/>
    <m/>
    <m/>
    <x v="0"/>
  </r>
  <r>
    <x v="0"/>
    <x v="91"/>
    <s v="No name"/>
    <x v="6"/>
    <s v="Herding"/>
    <n v="13"/>
    <s v="Active, Affectionate, Alert, Companionable, Devoted, Gentle, Intelligent"/>
    <x v="10"/>
    <n v="26"/>
    <n v="4"/>
    <n v="0"/>
    <n v="0"/>
    <n v="0"/>
    <n v="68"/>
    <x v="22"/>
    <s v=""/>
    <s v=""/>
    <n v="0"/>
    <n v="60500"/>
    <m/>
    <m/>
    <x v="1"/>
  </r>
  <r>
    <x v="0"/>
    <x v="92"/>
    <s v="No name"/>
    <x v="0"/>
    <s v=""/>
    <n v="3"/>
    <s v="Affectionate, Intelligent, Active, Curious, Playful"/>
    <x v="0"/>
    <n v="0"/>
    <n v="0"/>
    <n v="0"/>
    <n v="0"/>
    <n v="0"/>
    <n v="11"/>
    <x v="19"/>
    <s v="Lap"/>
    <s v="Short"/>
    <n v="1000"/>
    <n v="0"/>
    <n v="101000"/>
    <s v="Yes"/>
    <x v="1"/>
  </r>
  <r>
    <x v="0"/>
    <x v="93"/>
    <s v="No name"/>
    <x v="5"/>
    <s v="Companion"/>
    <n v="6"/>
    <s v="Affectionate, Intelligent, Lively, Playful, Trainable, Vocal"/>
    <x v="23"/>
    <n v="0"/>
    <n v="3"/>
    <n v="0"/>
    <n v="0"/>
    <n v="0"/>
    <n v="81"/>
    <x v="27"/>
    <s v=""/>
    <s v=""/>
    <n v="0"/>
    <n v="62100"/>
    <m/>
    <m/>
    <x v="1"/>
  </r>
  <r>
    <x v="0"/>
    <x v="94"/>
    <s v="No name"/>
    <x v="2"/>
    <s v="Gun"/>
    <n v="34"/>
    <s v="Clever, Independent, Intelligent, Lively, Sensitive, Trainable"/>
    <x v="3"/>
    <n v="41"/>
    <n v="3"/>
    <n v="0"/>
    <n v="0"/>
    <n v="0"/>
    <n v="171"/>
    <x v="28"/>
    <s v=""/>
    <s v=""/>
    <n v="0"/>
    <n v="31500"/>
    <m/>
    <m/>
    <x v="0"/>
  </r>
  <r>
    <x v="0"/>
    <x v="95"/>
    <s v="No name"/>
    <x v="0"/>
    <s v=""/>
    <n v="5"/>
    <s v="Gentle, Loyal, Intelligent, Playful"/>
    <x v="0"/>
    <n v="0"/>
    <n v="0"/>
    <n v="0"/>
    <n v="0"/>
    <n v="0"/>
    <n v="0"/>
    <x v="72"/>
    <s v="Lap"/>
    <s v="Long"/>
    <n v="400"/>
    <n v="0"/>
    <n v="50000"/>
    <s v="No"/>
    <x v="0"/>
  </r>
  <r>
    <x v="0"/>
    <x v="96"/>
    <s v="No name"/>
    <x v="7"/>
    <s v="Scenthound"/>
    <n v="7"/>
    <s v="Clever, Courageous, Devoted, Lively, Playful, Stubborn"/>
    <x v="4"/>
    <n v="49"/>
    <n v="3"/>
    <n v="0"/>
    <n v="0"/>
    <n v="0"/>
    <n v="13"/>
    <x v="19"/>
    <s v=""/>
    <s v=""/>
    <n v="0"/>
    <n v="60600"/>
    <m/>
    <m/>
    <x v="0"/>
  </r>
  <r>
    <x v="0"/>
    <x v="97"/>
    <s v="No name"/>
    <x v="5"/>
    <s v="Companion"/>
    <n v="25"/>
    <s v="Active, Energetic, Friendly, Intelligent, Outgoing, Playful, Sensitive"/>
    <x v="6"/>
    <n v="39"/>
    <n v="3"/>
    <n v="0"/>
    <n v="0"/>
    <n v="0"/>
    <n v="63"/>
    <x v="54"/>
    <s v=""/>
    <s v=""/>
    <n v="0"/>
    <n v="92000"/>
    <m/>
    <m/>
    <x v="0"/>
  </r>
  <r>
    <x v="0"/>
    <x v="98"/>
    <s v="Dandie Dinmont"/>
    <x v="3"/>
    <s v="Terrier"/>
    <n v="10"/>
    <s v="Affectionate, Companionable, Determined, Fun-loving, Independent, Lively, Intelligent"/>
    <x v="16"/>
    <n v="62"/>
    <n v="3"/>
    <n v="0"/>
    <n v="0"/>
    <n v="0"/>
    <n v="182"/>
    <x v="73"/>
    <s v=""/>
    <s v=""/>
    <n v="0"/>
    <n v="463500"/>
    <m/>
    <m/>
    <x v="1"/>
  </r>
  <r>
    <x v="0"/>
    <x v="99"/>
    <s v="No name"/>
    <x v="0"/>
    <s v=""/>
    <n v="3"/>
    <s v="Intelligent, Active, Mischevious, Playful"/>
    <x v="0"/>
    <n v="0"/>
    <n v="0"/>
    <n v="0"/>
    <n v="0"/>
    <n v="0"/>
    <n v="12"/>
    <x v="54"/>
    <s v="Lap"/>
    <s v="Short"/>
    <n v="800"/>
    <n v="0"/>
    <n v="92000"/>
    <s v="No"/>
    <x v="0"/>
  </r>
  <r>
    <x v="0"/>
    <x v="100"/>
    <s v="No name"/>
    <x v="0"/>
    <s v=""/>
    <n v="18"/>
    <s v="Wild"/>
    <x v="0"/>
    <n v="0"/>
    <n v="0"/>
    <n v="0"/>
    <n v="0"/>
    <n v="0"/>
    <n v="0"/>
    <x v="2"/>
    <s v=""/>
    <s v=""/>
    <n v="0"/>
    <n v="0"/>
    <m/>
    <m/>
    <x v="0"/>
  </r>
  <r>
    <x v="0"/>
    <x v="101"/>
    <s v="No name"/>
    <x v="0"/>
    <s v=""/>
    <n v="6"/>
    <s v="Active, Curious, Easygoing, Playful, Calm"/>
    <x v="0"/>
    <n v="0"/>
    <n v="0"/>
    <n v="0"/>
    <n v="0"/>
    <n v="0"/>
    <n v="0"/>
    <x v="74"/>
    <s v="Generic"/>
    <s v="Short"/>
    <n v="100"/>
    <n v="0"/>
    <n v="15400"/>
    <s v="No"/>
    <x v="0"/>
  </r>
  <r>
    <x v="0"/>
    <x v="102"/>
    <s v="No name"/>
    <x v="0"/>
    <s v=""/>
    <n v="6"/>
    <s v="Active, Curious, Easygoing, Playful, Calm"/>
    <x v="0"/>
    <n v="0"/>
    <n v="0"/>
    <n v="0"/>
    <n v="0"/>
    <n v="0"/>
    <n v="0"/>
    <x v="75"/>
    <s v="Generic"/>
    <s v="Short"/>
    <n v="100"/>
    <n v="0"/>
    <n v="19800"/>
    <s v="No"/>
    <x v="0"/>
  </r>
  <r>
    <x v="0"/>
    <x v="103"/>
    <s v="No name"/>
    <x v="0"/>
    <s v=""/>
    <n v="16"/>
    <s v="Wild"/>
    <x v="0"/>
    <n v="0"/>
    <n v="0"/>
    <n v="0"/>
    <n v="0"/>
    <n v="0"/>
    <n v="0"/>
    <x v="76"/>
    <s v=""/>
    <s v=""/>
    <n v="0"/>
    <n v="0"/>
    <m/>
    <m/>
    <x v="0"/>
  </r>
  <r>
    <x v="0"/>
    <x v="104"/>
    <s v="Doberman"/>
    <x v="4"/>
    <s v="Guardian"/>
    <n v="43"/>
    <s v="Alert, Energetic, Fearless, Intelligent, Loyal, Obedient"/>
    <x v="8"/>
    <n v="5"/>
    <n v="6"/>
    <n v="1"/>
    <n v="0"/>
    <n v="0"/>
    <n v="16"/>
    <x v="77"/>
    <s v=""/>
    <s v=""/>
    <n v="0"/>
    <n v="230400"/>
    <m/>
    <m/>
    <x v="0"/>
  </r>
  <r>
    <x v="0"/>
    <x v="105"/>
    <s v="No name"/>
    <x v="4"/>
    <s v="Guardian"/>
    <n v="43"/>
    <s v="Affectionate, Cheerful, Friendly, Loyal, Protective, Tolerant, Social"/>
    <x v="24"/>
    <n v="0"/>
    <n v="5"/>
    <n v="0"/>
    <n v="1"/>
    <n v="0"/>
    <n v="0"/>
    <x v="78"/>
    <s v=""/>
    <s v=""/>
    <n v="0"/>
    <n v="858000"/>
    <m/>
    <m/>
    <x v="1"/>
  </r>
  <r>
    <x v="0"/>
    <x v="106"/>
    <s v="No name"/>
    <x v="4"/>
    <s v="Guardian"/>
    <n v="60"/>
    <s v="Companionable, Courageous, Devoted, Even-tempered, Loyal, Vigiliant"/>
    <x v="25"/>
    <n v="0"/>
    <n v="6"/>
    <n v="0"/>
    <n v="0"/>
    <n v="0"/>
    <n v="67"/>
    <x v="79"/>
    <s v=""/>
    <s v=""/>
    <n v="0"/>
    <n v="24150"/>
    <m/>
    <m/>
    <x v="0"/>
  </r>
  <r>
    <x v="0"/>
    <x v="107"/>
    <s v="No name"/>
    <x v="0"/>
    <s v=""/>
    <n v="6"/>
    <s v="Active, Curious, Easygoing, Playful, Calm"/>
    <x v="0"/>
    <n v="0"/>
    <n v="0"/>
    <n v="0"/>
    <n v="0"/>
    <n v="0"/>
    <n v="0"/>
    <x v="11"/>
    <s v="Generic"/>
    <s v="Long"/>
    <n v="100"/>
    <n v="0"/>
    <n v="7600"/>
    <s v="No"/>
    <x v="0"/>
  </r>
  <r>
    <x v="0"/>
    <x v="108"/>
    <s v="No name"/>
    <x v="0"/>
    <s v=""/>
    <n v="6"/>
    <s v="Active, Curious, Easygoing, Playful, Calm"/>
    <x v="0"/>
    <n v="0"/>
    <n v="0"/>
    <n v="0"/>
    <n v="0"/>
    <n v="0"/>
    <n v="0"/>
    <x v="80"/>
    <s v="Generic"/>
    <s v="Medium"/>
    <n v="100"/>
    <n v="0"/>
    <n v="9500"/>
    <s v="No"/>
    <x v="0"/>
  </r>
  <r>
    <x v="0"/>
    <x v="109"/>
    <s v="No name"/>
    <x v="0"/>
    <s v=""/>
    <n v="6"/>
    <s v="Active, Curious, Easygoing, Playful, Calm"/>
    <x v="0"/>
    <n v="0"/>
    <n v="0"/>
    <n v="0"/>
    <n v="0"/>
    <n v="0"/>
    <n v="0"/>
    <x v="21"/>
    <s v="Generic"/>
    <s v="Short"/>
    <n v="100"/>
    <n v="0"/>
    <n v="3900"/>
    <s v="No"/>
    <x v="0"/>
  </r>
  <r>
    <x v="0"/>
    <x v="110"/>
    <s v="No name"/>
    <x v="6"/>
    <s v="Herding"/>
    <n v="28"/>
    <s v="Affectionate, Alert, Loyal, Obedient, Reliable, Trainable"/>
    <x v="10"/>
    <n v="0"/>
    <n v="5"/>
    <n v="0"/>
    <n v="0"/>
    <n v="0"/>
    <n v="0"/>
    <x v="56"/>
    <s v=""/>
    <s v=""/>
    <n v="0"/>
    <n v="15400"/>
    <m/>
    <m/>
    <x v="1"/>
  </r>
  <r>
    <x v="0"/>
    <x v="111"/>
    <s v="No name"/>
    <x v="0"/>
    <s v=""/>
    <n v="5"/>
    <s v="Agile, Dependent, Gentle, Intelligent, Lively, Loyal, Playful"/>
    <x v="0"/>
    <n v="0"/>
    <n v="0"/>
    <n v="0"/>
    <n v="0"/>
    <n v="0"/>
    <n v="20"/>
    <x v="28"/>
    <s v="Lap"/>
    <s v="Medium"/>
    <n v="800"/>
    <n v="0"/>
    <n v="36000"/>
    <s v="No"/>
    <x v="0"/>
  </r>
  <r>
    <x v="0"/>
    <x v="112"/>
    <s v="No name"/>
    <x v="5"/>
    <s v="Companion"/>
    <n v="25"/>
    <s v="Aggressive, Courageous, Friendly, Loving, Social, Sweet"/>
    <x v="26"/>
    <n v="77"/>
    <n v="3"/>
    <n v="0"/>
    <n v="0"/>
    <n v="0"/>
    <n v="5"/>
    <x v="81"/>
    <s v=""/>
    <s v=""/>
    <n v="0"/>
    <n v="232000"/>
    <m/>
    <m/>
    <x v="0"/>
  </r>
  <r>
    <x v="0"/>
    <x v="113"/>
    <s v="No name"/>
    <x v="2"/>
    <s v="Gun"/>
    <n v="14"/>
    <s v="Affectionate, Faithful, Friendly, Intelligent, Playful, Quiet, Trainable"/>
    <x v="27"/>
    <n v="18"/>
    <n v="4"/>
    <n v="0"/>
    <n v="0"/>
    <n v="0"/>
    <n v="52"/>
    <x v="11"/>
    <s v=""/>
    <s v=""/>
    <n v="0"/>
    <n v="79800"/>
    <m/>
    <m/>
    <x v="1"/>
  </r>
  <r>
    <x v="0"/>
    <x v="114"/>
    <s v="No name"/>
    <x v="7"/>
    <s v="Scenthound"/>
    <n v="26"/>
    <s v="Active, Energetic, High-strung, Loyal"/>
    <x v="10"/>
    <n v="0"/>
    <n v="4"/>
    <n v="0"/>
    <n v="0"/>
    <n v="0"/>
    <n v="178"/>
    <x v="55"/>
    <s v=""/>
    <s v=""/>
    <n v="0"/>
    <n v="59400"/>
    <m/>
    <m/>
    <x v="0"/>
  </r>
  <r>
    <x v="0"/>
    <x v="115"/>
    <s v="No name"/>
    <x v="2"/>
    <s v="Gun"/>
    <n v="25"/>
    <s v="Active, Affectionate, Amiable, Even-tempered, Kind, Loyal, Intelligent"/>
    <x v="28"/>
    <n v="43"/>
    <n v="4"/>
    <n v="0"/>
    <n v="0"/>
    <n v="0"/>
    <n v="113"/>
    <x v="82"/>
    <s v=""/>
    <s v=""/>
    <n v="0"/>
    <n v="68850"/>
    <m/>
    <m/>
    <x v="1"/>
  </r>
  <r>
    <x v="0"/>
    <x v="116"/>
    <s v="No name"/>
    <x v="2"/>
    <s v="Gun"/>
    <n v="30"/>
    <s v="Strong-willed, Mischevious, Gentle, Energetic, Intelligent"/>
    <x v="22"/>
    <n v="37"/>
    <n v="3"/>
    <n v="0"/>
    <n v="0"/>
    <n v="0"/>
    <n v="95"/>
    <x v="10"/>
    <s v=""/>
    <s v=""/>
    <n v="0"/>
    <n v="12500"/>
    <m/>
    <m/>
    <x v="0"/>
  </r>
  <r>
    <x v="0"/>
    <x v="117"/>
    <s v="No name"/>
    <x v="6"/>
    <s v="Herding"/>
    <n v="25"/>
    <s v="Adaptable, Alert, Courageous, Energetic, Friendly, Independent, Intelligent, Playful, Responsibe"/>
    <x v="8"/>
    <n v="0"/>
    <n v="4"/>
    <n v="0"/>
    <n v="0"/>
    <n v="0"/>
    <n v="0"/>
    <x v="83"/>
    <s v=""/>
    <s v=""/>
    <n v="0"/>
    <n v="86400"/>
    <m/>
    <m/>
    <x v="0"/>
  </r>
  <r>
    <x v="0"/>
    <x v="118"/>
    <s v="No name"/>
    <x v="2"/>
    <s v="Gun"/>
    <n v="23"/>
    <s v="Affectionate, Alert, Cheerful, Energetic, Intelligent, Playful, Social"/>
    <x v="20"/>
    <n v="13"/>
    <n v="3"/>
    <n v="0"/>
    <n v="0"/>
    <n v="0"/>
    <n v="27"/>
    <x v="53"/>
    <s v=""/>
    <s v=""/>
    <n v="0"/>
    <n v="57750"/>
    <m/>
    <m/>
    <x v="1"/>
  </r>
  <r>
    <x v="0"/>
    <x v="119"/>
    <s v="Blenheim Spaniel"/>
    <x v="1"/>
    <s v="Companion"/>
    <n v="5"/>
    <s v="Affectionate, Gentle, Happy, Loving, Playful, Reserved"/>
    <x v="29"/>
    <n v="0"/>
    <n v="3"/>
    <n v="0"/>
    <n v="0"/>
    <n v="0"/>
    <n v="134"/>
    <x v="84"/>
    <s v=""/>
    <s v=""/>
    <n v="0"/>
    <n v="88200"/>
    <m/>
    <m/>
    <x v="1"/>
  </r>
  <r>
    <x v="0"/>
    <x v="120"/>
    <s v="No name"/>
    <x v="6"/>
    <s v="Guardian"/>
    <n v="27"/>
    <s v="Agile, Devoted, Independent, Loyal, Self-confident"/>
    <x v="0"/>
    <n v="0"/>
    <n v="6"/>
    <n v="0"/>
    <n v="0"/>
    <n v="0"/>
    <n v="152"/>
    <x v="80"/>
    <s v=""/>
    <s v=""/>
    <n v="0"/>
    <n v="0"/>
    <m/>
    <m/>
    <x v="0"/>
  </r>
  <r>
    <x v="0"/>
    <x v="121"/>
    <s v="No name"/>
    <x v="5"/>
    <s v="Northern"/>
    <n v="8"/>
    <s v="Alert, Energetic, Friendly, Independent, Intelligent, Protective"/>
    <x v="3"/>
    <n v="0"/>
    <n v="4"/>
    <n v="0"/>
    <n v="0"/>
    <n v="0"/>
    <n v="118"/>
    <x v="57"/>
    <s v=""/>
    <s v=""/>
    <n v="0"/>
    <n v="72100"/>
    <m/>
    <m/>
    <x v="0"/>
  </r>
  <r>
    <x v="0"/>
    <x v="122"/>
    <s v="No name"/>
    <x v="0"/>
    <s v=""/>
    <n v="5"/>
    <s v="Affectionate, Sweet, Loyal, Quiet, Peaceful"/>
    <x v="0"/>
    <n v="0"/>
    <n v="0"/>
    <n v="0"/>
    <n v="0"/>
    <n v="2"/>
    <n v="1"/>
    <x v="55"/>
    <s v="Lap"/>
    <s v="Short"/>
    <n v="1750"/>
    <n v="0"/>
    <n v="94500"/>
    <s v="Yes"/>
    <x v="1"/>
  </r>
  <r>
    <x v="0"/>
    <x v="123"/>
    <s v="No name"/>
    <x v="0"/>
    <s v=""/>
    <n v="5"/>
    <s v="Six-Toed"/>
    <x v="0"/>
    <n v="0"/>
    <n v="0"/>
    <n v="0"/>
    <n v="0"/>
    <n v="0"/>
    <n v="0"/>
    <x v="32"/>
    <s v="Lap"/>
    <s v="Medium"/>
    <n v="2000"/>
    <n v="0"/>
    <n v="134000"/>
    <s v="No"/>
    <x v="0"/>
  </r>
  <r>
    <x v="0"/>
    <x v="124"/>
    <s v="No name"/>
    <x v="3"/>
    <s v="Terrier"/>
    <n v="15"/>
    <s v="Agile, Alert, Lovable, Spirited, Swift"/>
    <x v="15"/>
    <n v="0"/>
    <n v="4"/>
    <n v="0"/>
    <n v="0"/>
    <n v="0"/>
    <n v="0"/>
    <x v="54"/>
    <s v=""/>
    <s v=""/>
    <n v="0"/>
    <n v="40250"/>
    <m/>
    <m/>
    <x v="0"/>
  </r>
  <r>
    <x v="0"/>
    <x v="125"/>
    <s v="No name"/>
    <x v="2"/>
    <s v="Gun"/>
    <n v="19"/>
    <s v="Adaptable, Cautious, Docile, Familial, Sensitive, Sociable"/>
    <x v="8"/>
    <n v="34"/>
    <n v="3"/>
    <n v="0"/>
    <n v="0"/>
    <n v="0"/>
    <n v="145"/>
    <x v="0"/>
    <s v=""/>
    <s v=""/>
    <n v="0"/>
    <n v="71100"/>
    <m/>
    <m/>
    <x v="0"/>
  </r>
  <r>
    <x v="0"/>
    <x v="126"/>
    <s v="No name"/>
    <x v="4"/>
    <s v="Guardian"/>
    <n v="46"/>
    <s v="Brave, Courageous, Determined, Docile, Loyal, Obedient"/>
    <x v="25"/>
    <n v="0"/>
    <n v="5"/>
    <n v="0"/>
    <n v="1"/>
    <n v="0"/>
    <n v="0"/>
    <x v="23"/>
    <s v=""/>
    <s v=""/>
    <n v="0"/>
    <n v="5750"/>
    <m/>
    <m/>
    <x v="0"/>
  </r>
  <r>
    <x v="0"/>
    <x v="127"/>
    <s v="No name"/>
    <x v="6"/>
    <s v="Northern"/>
    <n v="18"/>
    <s v="Calm, Courageous, Faithful, Friendly, Keen"/>
    <x v="3"/>
    <n v="0"/>
    <n v="5"/>
    <n v="0"/>
    <n v="0"/>
    <n v="0"/>
    <n v="173"/>
    <x v="85"/>
    <s v=""/>
    <s v=""/>
    <n v="0"/>
    <n v="14000"/>
    <m/>
    <m/>
    <x v="0"/>
  </r>
  <r>
    <x v="0"/>
    <x v="128"/>
    <s v="No name"/>
    <x v="5"/>
    <s v="Northern"/>
    <n v="15"/>
    <s v="Happy, Independent, Intelligent, Loyal, Playful, Vocal"/>
    <x v="4"/>
    <n v="43"/>
    <n v="3"/>
    <n v="0"/>
    <n v="0"/>
    <n v="0"/>
    <n v="177"/>
    <x v="18"/>
    <s v=""/>
    <s v=""/>
    <n v="0"/>
    <n v="9000"/>
    <m/>
    <m/>
    <x v="0"/>
  </r>
  <r>
    <x v="0"/>
    <x v="129"/>
    <s v="No name"/>
    <x v="2"/>
    <s v="Gun"/>
    <n v="30"/>
    <s v="Friendly, Confident, Devoted, Optimistic, Outgoing, Intelligent"/>
    <x v="10"/>
    <n v="18"/>
    <n v="5"/>
    <n v="0"/>
    <n v="0"/>
    <n v="0"/>
    <n v="96"/>
    <x v="23"/>
    <s v=""/>
    <s v=""/>
    <n v="0"/>
    <n v="5500"/>
    <m/>
    <m/>
    <x v="0"/>
  </r>
  <r>
    <x v="0"/>
    <x v="130"/>
    <s v="No name"/>
    <x v="3"/>
    <s v="Terrier"/>
    <n v="8"/>
    <s v="Active, Affectionate, Alert, Fearless, Intelligent, Playful"/>
    <x v="14"/>
    <n v="40"/>
    <n v="3"/>
    <n v="0"/>
    <n v="0"/>
    <n v="0"/>
    <n v="122"/>
    <x v="24"/>
    <s v=""/>
    <s v=""/>
    <n v="0"/>
    <n v="41650"/>
    <m/>
    <m/>
    <x v="1"/>
  </r>
  <r>
    <x v="0"/>
    <x v="131"/>
    <s v="No name"/>
    <x v="7"/>
    <s v="Scenthound"/>
    <n v="32"/>
    <s v="Independent, Intelligent, Kind, Loving, Loyal, Sweet-tempered"/>
    <x v="22"/>
    <n v="46"/>
    <n v="2"/>
    <n v="0"/>
    <n v="0"/>
    <n v="0"/>
    <n v="187"/>
    <x v="86"/>
    <s v=""/>
    <s v=""/>
    <n v="0"/>
    <n v="2000"/>
    <m/>
    <m/>
    <x v="0"/>
  </r>
  <r>
    <x v="0"/>
    <x v="132"/>
    <s v="No name"/>
    <x v="5"/>
    <s v="Companion"/>
    <n v="12"/>
    <s v="Affectionate, Playful, Alert, Athletic, Bright, Easygoing, Keen, Lively, Patient"/>
    <x v="30"/>
    <n v="58"/>
    <n v="3"/>
    <n v="0"/>
    <n v="0"/>
    <n v="0"/>
    <n v="4"/>
    <x v="21"/>
    <s v=""/>
    <s v=""/>
    <n v="0"/>
    <n v="117000"/>
    <m/>
    <m/>
    <x v="1"/>
  </r>
  <r>
    <x v="0"/>
    <x v="133"/>
    <s v="No name"/>
    <x v="7"/>
    <s v="Sight"/>
    <n v="25"/>
    <s v="Affectionate, Calm, Quiet, Gentle"/>
    <x v="3"/>
    <n v="0"/>
    <n v="3"/>
    <n v="0"/>
    <n v="0"/>
    <n v="0"/>
    <n v="0"/>
    <x v="53"/>
    <s v=""/>
    <s v=""/>
    <n v="0"/>
    <n v="53900"/>
    <m/>
    <m/>
    <x v="1"/>
  </r>
  <r>
    <x v="0"/>
    <x v="134"/>
    <s v="No name"/>
    <x v="4"/>
    <s v="Terrier"/>
    <n v="14"/>
    <s v="Even-tempered, Familial, Courageous, Lively, Loving, Spirited"/>
    <x v="16"/>
    <n v="0"/>
    <n v="6"/>
    <n v="1"/>
    <n v="0"/>
    <n v="0"/>
    <n v="136"/>
    <x v="87"/>
    <s v=""/>
    <s v=""/>
    <n v="0"/>
    <n v="48000"/>
    <m/>
    <m/>
    <x v="0"/>
  </r>
  <r>
    <x v="0"/>
    <x v="135"/>
    <s v="German Shepherd"/>
    <x v="6"/>
    <s v="Herding"/>
    <n v="35"/>
    <s v="Alert, Confident, Courageous, Curious, Intelligent, Loyal, Obedient, Watchful"/>
    <x v="29"/>
    <n v="3"/>
    <n v="6"/>
    <n v="1"/>
    <n v="0"/>
    <n v="8"/>
    <n v="2"/>
    <x v="72"/>
    <s v=""/>
    <s v=""/>
    <n v="0"/>
    <n v="175000"/>
    <m/>
    <m/>
    <x v="0"/>
  </r>
  <r>
    <x v="0"/>
    <x v="136"/>
    <s v="German Short Haired Pointer"/>
    <x v="4"/>
    <s v="Gun"/>
    <n v="29"/>
    <s v="Affectionate, Boisterous, Bold, Cooperative, Intelligent, Trainable"/>
    <x v="3"/>
    <n v="17"/>
    <n v="3"/>
    <n v="0"/>
    <n v="0"/>
    <n v="0"/>
    <n v="10"/>
    <x v="46"/>
    <s v=""/>
    <s v=""/>
    <n v="0"/>
    <n v="77000"/>
    <m/>
    <m/>
    <x v="1"/>
  </r>
  <r>
    <x v="0"/>
    <x v="137"/>
    <s v="No name"/>
    <x v="5"/>
    <s v="Northern"/>
    <n v="8"/>
    <s v="Alert, Energetic, Friendly, Independent, Intelligent, Protective"/>
    <x v="3"/>
    <n v="0"/>
    <n v="4"/>
    <n v="0"/>
    <n v="0"/>
    <n v="0"/>
    <n v="118"/>
    <x v="22"/>
    <s v=""/>
    <s v=""/>
    <n v="0"/>
    <n v="38500"/>
    <m/>
    <m/>
    <x v="0"/>
  </r>
  <r>
    <x v="0"/>
    <x v="138"/>
    <s v="No name"/>
    <x v="2"/>
    <s v="Gun"/>
    <n v="30"/>
    <s v="Active, Affectionate, Friendly, Intelligent, Loyal, Willful, Responsive"/>
    <x v="6"/>
    <n v="44"/>
    <n v="6"/>
    <n v="0"/>
    <n v="0"/>
    <n v="0"/>
    <n v="62"/>
    <x v="71"/>
    <s v=""/>
    <s v=""/>
    <n v="0"/>
    <n v="47200"/>
    <m/>
    <m/>
    <x v="1"/>
  </r>
  <r>
    <x v="0"/>
    <x v="139"/>
    <s v="No name"/>
    <x v="4"/>
    <s v="Companion"/>
    <n v="38"/>
    <s v="Dominant, Intelligent, Kind, Loyal, Powerful, Strong-willed"/>
    <x v="9"/>
    <n v="28"/>
    <n v="6"/>
    <n v="0"/>
    <n v="0"/>
    <n v="0"/>
    <n v="80"/>
    <x v="88"/>
    <s v=""/>
    <s v=""/>
    <n v="0"/>
    <n v="103750"/>
    <m/>
    <m/>
    <x v="0"/>
  </r>
  <r>
    <x v="0"/>
    <x v="140"/>
    <s v="No name"/>
    <x v="3"/>
    <s v="Terrier"/>
    <n v="16"/>
    <s v="Active, Agile, Courageous, Gentle, Loyal, Spirited"/>
    <x v="8"/>
    <n v="0"/>
    <n v="3"/>
    <n v="0"/>
    <n v="0"/>
    <n v="0"/>
    <n v="158"/>
    <x v="89"/>
    <s v=""/>
    <s v=""/>
    <n v="0"/>
    <n v="100800"/>
    <m/>
    <m/>
    <x v="0"/>
  </r>
  <r>
    <x v="0"/>
    <x v="141"/>
    <s v="No name"/>
    <x v="2"/>
    <s v="Gun"/>
    <n v="32"/>
    <s v="Confident, Friendly, Intelligent, Kind, Reliable, Trustworthy"/>
    <x v="16"/>
    <n v="4"/>
    <n v="3"/>
    <n v="0"/>
    <n v="0"/>
    <n v="6"/>
    <n v="3"/>
    <x v="90"/>
    <s v=""/>
    <s v=""/>
    <n v="0"/>
    <n v="225000"/>
    <m/>
    <m/>
    <x v="0"/>
  </r>
  <r>
    <x v="0"/>
    <x v="142"/>
    <s v="No name"/>
    <x v="2"/>
    <s v="Gun"/>
    <n v="31"/>
    <s v="Alert, Confident, Eager, Fearless, Loyal, Intelligent"/>
    <x v="8"/>
    <n v="34"/>
    <n v="4"/>
    <n v="0"/>
    <n v="0"/>
    <n v="0"/>
    <n v="104"/>
    <x v="82"/>
    <s v=""/>
    <s v=""/>
    <n v="0"/>
    <n v="137700"/>
    <m/>
    <m/>
    <x v="0"/>
  </r>
  <r>
    <x v="0"/>
    <x v="143"/>
    <s v="No name"/>
    <x v="4"/>
    <s v="Guardian"/>
    <n v="77"/>
    <s v="Friendly, Confident, Devoted, Intelligent, Gentle, Loving, Reserved"/>
    <x v="1"/>
    <n v="48"/>
    <n v="5"/>
    <n v="0"/>
    <n v="0"/>
    <n v="0"/>
    <n v="14"/>
    <x v="91"/>
    <s v=""/>
    <s v=""/>
    <n v="0"/>
    <n v="149000"/>
    <m/>
    <m/>
    <x v="0"/>
  </r>
  <r>
    <x v="0"/>
    <x v="144"/>
    <s v="No name"/>
    <x v="4"/>
    <s v="Guardian"/>
    <n v="45"/>
    <s v="Affectionate, Confident, Fearless, Gentle, Patient, Strong-willed"/>
    <x v="6"/>
    <n v="64"/>
    <n v="6"/>
    <n v="0"/>
    <n v="0"/>
    <n v="0"/>
    <n v="66"/>
    <x v="12"/>
    <s v=""/>
    <s v=""/>
    <n v="0"/>
    <n v="96800"/>
    <m/>
    <m/>
    <x v="1"/>
  </r>
  <r>
    <x v="0"/>
    <x v="145"/>
    <s v="No name"/>
    <x v="4"/>
    <s v="Guardian"/>
    <n v="60"/>
    <s v="Alert, Devoted, Fearless, Good-natured, Protective, Self-confident"/>
    <x v="2"/>
    <n v="0"/>
    <n v="5"/>
    <n v="0"/>
    <n v="0"/>
    <n v="0"/>
    <n v="75"/>
    <x v="19"/>
    <s v=""/>
    <s v=""/>
    <n v="0"/>
    <n v="227250"/>
    <m/>
    <m/>
    <x v="0"/>
  </r>
  <r>
    <x v="0"/>
    <x v="146"/>
    <s v="No name"/>
    <x v="7"/>
    <s v="Sight"/>
    <n v="33"/>
    <s v="Intelligent, Gentle, Affectionate, Athletic, Even-tempered, Quiet"/>
    <x v="11"/>
    <n v="46"/>
    <n v="3"/>
    <n v="0"/>
    <n v="0"/>
    <n v="0"/>
    <n v="156"/>
    <x v="9"/>
    <s v=""/>
    <s v=""/>
    <n v="0"/>
    <n v="60450"/>
    <m/>
    <m/>
    <x v="1"/>
  </r>
  <r>
    <x v="0"/>
    <x v="147"/>
    <s v="No name"/>
    <x v="7"/>
    <s v="Scenthound"/>
    <n v="22"/>
    <s v="Active, Cheerful, Friendly, Outgoing, Sweet-tempered, Tolerant"/>
    <x v="15"/>
    <n v="0"/>
    <n v="2"/>
    <n v="0"/>
    <n v="0"/>
    <n v="0"/>
    <n v="183"/>
    <x v="69"/>
    <s v=""/>
    <s v=""/>
    <n v="0"/>
    <n v="71400"/>
    <m/>
    <m/>
    <x v="0"/>
  </r>
  <r>
    <x v="0"/>
    <x v="148"/>
    <s v="No name"/>
    <x v="0"/>
    <s v=""/>
    <n v="4"/>
    <s v="Affectionate, Curious, Demanding, Friendly, Intelligent, Playful"/>
    <x v="0"/>
    <n v="0"/>
    <n v="0"/>
    <n v="0"/>
    <n v="0"/>
    <n v="0"/>
    <n v="35"/>
    <x v="92"/>
    <s v="Lap"/>
    <s v="Medium"/>
    <n v="900"/>
    <n v="0"/>
    <n v="63900"/>
    <s v="Yes"/>
    <x v="1"/>
  </r>
  <r>
    <x v="0"/>
    <x v="149"/>
    <s v="No name"/>
    <x v="1"/>
    <s v="Companion"/>
    <n v="5"/>
    <s v="Affectionate, Companionable, Gentle, Intelligent, Playful, Responsive"/>
    <x v="27"/>
    <n v="0"/>
    <n v="3"/>
    <n v="0"/>
    <n v="0"/>
    <n v="0"/>
    <n v="23"/>
    <x v="93"/>
    <s v=""/>
    <s v=""/>
    <n v="0"/>
    <n v="530250"/>
    <m/>
    <m/>
    <x v="1"/>
  </r>
  <r>
    <x v="0"/>
    <x v="150"/>
    <s v="No name"/>
    <x v="0"/>
    <s v=""/>
    <n v="6"/>
    <s v="Dependent, Gentle, Intelligent, Quiet, Social"/>
    <x v="0"/>
    <n v="0"/>
    <n v="0"/>
    <n v="0"/>
    <n v="0"/>
    <n v="0"/>
    <n v="0"/>
    <x v="64"/>
    <s v="Lap"/>
    <s v="Long"/>
    <n v="800"/>
    <n v="0"/>
    <n v="57600"/>
    <s v="No"/>
    <x v="0"/>
  </r>
  <r>
    <x v="0"/>
    <x v="151"/>
    <s v="No name"/>
    <x v="7"/>
    <s v="Scenthound"/>
    <n v="32"/>
    <s v="Independent, Intelligent, Kind, Loving, Loyal, Sweet-tempered"/>
    <x v="22"/>
    <n v="46"/>
    <n v="2"/>
    <n v="0"/>
    <n v="0"/>
    <n v="0"/>
    <n v="187"/>
    <x v="94"/>
    <s v=""/>
    <s v=""/>
    <n v="0"/>
    <n v="198000"/>
    <m/>
    <m/>
    <x v="0"/>
  </r>
  <r>
    <x v="0"/>
    <x v="152"/>
    <s v="No name"/>
    <x v="4"/>
    <s v="Guardian"/>
    <n v="38"/>
    <s v="Watchful, Even-tempered, Reserved, Active, Devoted"/>
    <x v="10"/>
    <n v="0"/>
    <n v="6"/>
    <n v="0"/>
    <n v="0"/>
    <n v="0"/>
    <n v="0"/>
    <x v="68"/>
    <s v=""/>
    <s v=""/>
    <n v="0"/>
    <n v="122100"/>
    <m/>
    <m/>
    <x v="0"/>
  </r>
  <r>
    <x v="0"/>
    <x v="153"/>
    <s v="No name"/>
    <x v="4"/>
    <s v="Northern"/>
    <n v="24"/>
    <s v="Alert, Friendly, Gentle, Intelligent, Outgoing"/>
    <x v="31"/>
    <n v="45"/>
    <n v="1"/>
    <n v="0"/>
    <n v="0"/>
    <n v="0"/>
    <n v="12"/>
    <x v="56"/>
    <s v=""/>
    <s v=""/>
    <n v="0"/>
    <n v="13300"/>
    <m/>
    <m/>
    <x v="0"/>
  </r>
  <r>
    <x v="0"/>
    <x v="154"/>
    <s v="No name"/>
    <x v="7"/>
    <s v="Sight"/>
    <n v="22"/>
    <s v="Active, Clownish, Engaging, Independent, Intelligent, Stubborn"/>
    <x v="1"/>
    <n v="53"/>
    <n v="3"/>
    <n v="0"/>
    <n v="0"/>
    <n v="0"/>
    <n v="165"/>
    <x v="85"/>
    <s v=""/>
    <s v=""/>
    <n v="0"/>
    <n v="20000"/>
    <m/>
    <m/>
    <x v="0"/>
  </r>
  <r>
    <x v="0"/>
    <x v="155"/>
    <s v="No name"/>
    <x v="6"/>
    <s v="Herding"/>
    <n v="40"/>
    <s v="Independent, Reliable, Devoted, Protective"/>
    <x v="16"/>
    <n v="0"/>
    <n v="6"/>
    <n v="0"/>
    <n v="0"/>
    <n v="0"/>
    <n v="0"/>
    <x v="10"/>
    <s v=""/>
    <s v=""/>
    <n v="0"/>
    <n v="37500"/>
    <m/>
    <m/>
    <x v="0"/>
  </r>
  <r>
    <x v="0"/>
    <x v="156"/>
    <s v="No name"/>
    <x v="2"/>
    <s v="Gun"/>
    <n v="32"/>
    <s v="Affectionate, Companionable, Energetic, Independent, Lively, Playful, Intelligent"/>
    <x v="8"/>
    <n v="35"/>
    <n v="3"/>
    <n v="0"/>
    <n v="0"/>
    <n v="0"/>
    <n v="72"/>
    <x v="32"/>
    <s v=""/>
    <s v=""/>
    <n v="0"/>
    <n v="60300"/>
    <m/>
    <m/>
    <x v="1"/>
  </r>
  <r>
    <x v="0"/>
    <x v="157"/>
    <s v="No name"/>
    <x v="3"/>
    <s v="Terrier"/>
    <n v="12"/>
    <s v="Dominant, Intelligent, Lively, Protective, Respectful, Trainable"/>
    <x v="3"/>
    <n v="53"/>
    <n v="5"/>
    <n v="0"/>
    <n v="0"/>
    <n v="0"/>
    <n v="114"/>
    <x v="53"/>
    <s v=""/>
    <s v=""/>
    <n v="0"/>
    <n v="53900"/>
    <m/>
    <m/>
    <x v="0"/>
  </r>
  <r>
    <x v="0"/>
    <x v="158"/>
    <s v="No name"/>
    <x v="2"/>
    <s v="Gun"/>
    <n v="25"/>
    <s v="Active, Alert, Clownish, Inquisitive, Intelligent, Quick"/>
    <x v="8"/>
    <n v="24"/>
    <n v="4"/>
    <n v="0"/>
    <n v="0"/>
    <n v="0"/>
    <n v="164"/>
    <x v="95"/>
    <s v=""/>
    <s v=""/>
    <n v="0"/>
    <n v="66754800"/>
    <m/>
    <m/>
    <x v="0"/>
  </r>
  <r>
    <x v="0"/>
    <x v="159"/>
    <s v="No name"/>
    <x v="7"/>
    <s v="Scenthound"/>
    <n v="55"/>
    <s v="Dignified, Generous, Loyal, Patient, Sweet-tempered, Thoughtful, Intelligent"/>
    <x v="13"/>
    <n v="41"/>
    <n v="3"/>
    <n v="0"/>
    <n v="0"/>
    <n v="0"/>
    <n v="73"/>
    <x v="96"/>
    <s v=""/>
    <s v=""/>
    <n v="0"/>
    <n v="482600"/>
    <m/>
    <m/>
    <x v="0"/>
  </r>
  <r>
    <x v="0"/>
    <x v="160"/>
    <s v="No name"/>
    <x v="1"/>
    <s v="Companion"/>
    <n v="4"/>
    <s v="Affectionate, Agile, Athletic, Companionable, Intelligent, Mischevious"/>
    <x v="8"/>
    <n v="60"/>
    <n v="3"/>
    <n v="0"/>
    <n v="0"/>
    <n v="0"/>
    <n v="74"/>
    <x v="97"/>
    <s v=""/>
    <s v=""/>
    <n v="0"/>
    <n v="208800"/>
    <m/>
    <m/>
    <x v="1"/>
  </r>
  <r>
    <x v="0"/>
    <x v="161"/>
    <s v="No name"/>
    <x v="2"/>
    <s v="Gun"/>
    <n v="33"/>
    <s v="Friendly, Loyal, Affectionate, Docile, Gentle, Patient"/>
    <x v="19"/>
    <n v="0"/>
    <n v="3"/>
    <n v="0"/>
    <n v="0"/>
    <n v="0"/>
    <n v="111"/>
    <x v="98"/>
    <s v=""/>
    <s v=""/>
    <n v="0"/>
    <n v="1044750"/>
    <m/>
    <m/>
    <x v="1"/>
  </r>
  <r>
    <x v="0"/>
    <x v="162"/>
    <s v="No name"/>
    <x v="3"/>
    <s v="Terrier"/>
    <n v="7"/>
    <s v="Alert, Cheerful, Courageous, Energetic, Independent"/>
    <x v="14"/>
    <n v="0"/>
    <n v="4"/>
    <n v="0"/>
    <n v="0"/>
    <n v="0"/>
    <n v="78"/>
    <x v="99"/>
    <s v=""/>
    <s v=""/>
    <n v="0"/>
    <n v="272850"/>
    <m/>
    <m/>
    <x v="0"/>
  </r>
  <r>
    <x v="0"/>
    <x v="163"/>
    <s v="No name"/>
    <x v="3"/>
    <s v="Terrier"/>
    <n v="7"/>
    <s v="Energetic, Bold, Eager, Happy, Intelligent, Obedient"/>
    <x v="22"/>
    <n v="0"/>
    <n v="3"/>
    <n v="0"/>
    <n v="0"/>
    <n v="0"/>
    <n v="119"/>
    <x v="33"/>
    <s v=""/>
    <s v=""/>
    <n v="0"/>
    <n v="5000"/>
    <m/>
    <m/>
    <x v="0"/>
  </r>
  <r>
    <x v="0"/>
    <x v="164"/>
    <s v="No name"/>
    <x v="0"/>
    <s v=""/>
    <n v="4"/>
    <s v="Active, Agile, Clever, Easygoing, Intelligent, Lively, Loyal, Playful, Social"/>
    <x v="0"/>
    <n v="0"/>
    <n v="0"/>
    <n v="0"/>
    <n v="0"/>
    <n v="0"/>
    <n v="24"/>
    <x v="100"/>
    <s v="Lap"/>
    <s v="Long"/>
    <n v="800"/>
    <n v="0"/>
    <n v="34400"/>
    <s v="No"/>
    <x v="0"/>
  </r>
  <r>
    <x v="0"/>
    <x v="165"/>
    <s v="Japanese Spaniel"/>
    <x v="1"/>
    <s v="Companion"/>
    <n v="5"/>
    <s v="Alert, Cat-like, Independent, Intelligent, Loving, Loyal, Playful"/>
    <x v="7"/>
    <n v="62"/>
    <n v="3"/>
    <n v="0"/>
    <n v="0"/>
    <n v="0"/>
    <n v="108"/>
    <x v="101"/>
    <s v=""/>
    <s v=""/>
    <n v="0"/>
    <n v="11200"/>
    <m/>
    <m/>
    <x v="0"/>
  </r>
  <r>
    <x v="0"/>
    <x v="166"/>
    <s v="No name"/>
    <x v="0"/>
    <s v=""/>
    <n v="4"/>
    <s v="Active, Devoted, Intelligent, Playful"/>
    <x v="0"/>
    <n v="0"/>
    <n v="0"/>
    <n v="0"/>
    <n v="0"/>
    <n v="0"/>
    <n v="0"/>
    <x v="102"/>
    <s v="Non Lap"/>
    <s v="Medium"/>
    <n v="1200"/>
    <n v="0"/>
    <n v="68400"/>
    <s v="No"/>
    <x v="0"/>
  </r>
  <r>
    <x v="0"/>
    <x v="167"/>
    <s v="No name"/>
    <x v="2"/>
    <s v="Northern"/>
    <n v="20"/>
    <s v="Active, Bold, Brave, Faithful, Intelligent, Loyal"/>
    <x v="15"/>
    <n v="0"/>
    <n v="4"/>
    <n v="0"/>
    <n v="0"/>
    <n v="0"/>
    <n v="0"/>
    <x v="103"/>
    <s v=""/>
    <s v=""/>
    <n v="0"/>
    <n v="16800"/>
    <m/>
    <m/>
    <x v="0"/>
  </r>
  <r>
    <x v="0"/>
    <x v="168"/>
    <s v="No name"/>
    <x v="5"/>
    <s v="Northern"/>
    <n v="18"/>
    <s v="Intelligent, Agile, Alert, Brave"/>
    <x v="30"/>
    <n v="0"/>
    <n v="5"/>
    <n v="0"/>
    <n v="0"/>
    <n v="0"/>
    <n v="0"/>
    <x v="55"/>
    <s v=""/>
    <s v=""/>
    <n v="0"/>
    <n v="162000"/>
    <m/>
    <m/>
    <x v="0"/>
  </r>
  <r>
    <x v="0"/>
    <x v="169"/>
    <s v="No name"/>
    <x v="2"/>
    <s v="Northern"/>
    <n v="22"/>
    <s v="Brave, Cautious, Loyal, Independent, Tenacious, Territorial"/>
    <x v="10"/>
    <n v="0"/>
    <n v="4"/>
    <n v="0"/>
    <n v="0"/>
    <n v="0"/>
    <n v="0"/>
    <x v="92"/>
    <s v=""/>
    <s v=""/>
    <n v="0"/>
    <n v="78100"/>
    <m/>
    <m/>
    <x v="0"/>
  </r>
  <r>
    <x v="0"/>
    <x v="170"/>
    <s v="No name"/>
    <x v="5"/>
    <s v="Northern"/>
    <n v="18"/>
    <s v="Agile, Bright, Obedient, Playful, Quick, Sturdy, Intelligent"/>
    <x v="8"/>
    <n v="16"/>
    <n v="4"/>
    <n v="0"/>
    <n v="0"/>
    <n v="0"/>
    <n v="87"/>
    <x v="80"/>
    <s v=""/>
    <s v=""/>
    <n v="0"/>
    <n v="85500"/>
    <m/>
    <m/>
    <x v="0"/>
  </r>
  <r>
    <x v="0"/>
    <x v="171"/>
    <s v="No name"/>
    <x v="3"/>
    <s v="Terrier"/>
    <n v="17"/>
    <s v="Affectionate, Alert, Gentle, Loyal, Spirited, Strong-willed, Intelligent"/>
    <x v="18"/>
    <n v="35"/>
    <n v="5"/>
    <n v="0"/>
    <n v="0"/>
    <n v="0"/>
    <n v="129"/>
    <x v="39"/>
    <s v=""/>
    <s v=""/>
    <n v="0"/>
    <n v="58850"/>
    <m/>
    <m/>
    <x v="1"/>
  </r>
  <r>
    <x v="0"/>
    <x v="172"/>
    <s v="No name"/>
    <x v="2"/>
    <s v="Northern"/>
    <n v="20"/>
    <s v="Alert, Dignified, Docile, Faithful, Noble"/>
    <x v="7"/>
    <n v="0"/>
    <n v="4"/>
    <n v="0"/>
    <n v="0"/>
    <n v="0"/>
    <n v="0"/>
    <x v="104"/>
    <s v=""/>
    <s v=""/>
    <n v="0"/>
    <n v="88000"/>
    <m/>
    <m/>
    <x v="0"/>
  </r>
  <r>
    <x v="0"/>
    <x v="173"/>
    <s v="No name"/>
    <x v="5"/>
    <s v="Northern"/>
    <n v="7"/>
    <s v="Active, Agile, Curious, Intelligent, Loyal, Quick, Territorial"/>
    <x v="9"/>
    <n v="0"/>
    <n v="5"/>
    <n v="0"/>
    <n v="0"/>
    <n v="0"/>
    <n v="0"/>
    <x v="105"/>
    <s v=""/>
    <s v=""/>
    <n v="0"/>
    <n v="281250"/>
    <m/>
    <m/>
    <x v="0"/>
  </r>
  <r>
    <x v="0"/>
    <x v="174"/>
    <s v="No name"/>
    <x v="4"/>
    <s v="Guardian"/>
    <n v="59"/>
    <s v="Affectionate, Calm, Fearless, Gentle, Independent, Steady"/>
    <x v="1"/>
    <n v="0"/>
    <n v="6"/>
    <n v="0"/>
    <n v="0"/>
    <n v="0"/>
    <n v="163"/>
    <x v="73"/>
    <s v=""/>
    <s v=""/>
    <n v="0"/>
    <n v="309000"/>
    <m/>
    <m/>
    <x v="1"/>
  </r>
  <r>
    <x v="0"/>
    <x v="175"/>
    <s v="No name"/>
    <x v="0"/>
    <s v=""/>
    <n v="4"/>
    <s v="Affectionate, Friendly, Gentle, Intelligent, Playful, Quiet"/>
    <x v="0"/>
    <n v="0"/>
    <n v="0"/>
    <n v="0"/>
    <n v="0"/>
    <n v="0"/>
    <n v="40"/>
    <x v="106"/>
    <s v="Lap"/>
    <s v="Long"/>
    <n v="600"/>
    <n v="0"/>
    <n v="46800"/>
    <s v="Yes"/>
    <x v="1"/>
  </r>
  <r>
    <x v="0"/>
    <x v="176"/>
    <s v="No name"/>
    <x v="4"/>
    <s v="Guardian"/>
    <n v="49"/>
    <s v="Clownish, Independent, Intelligent, Loyal, Patient, Protective"/>
    <x v="5"/>
    <n v="42"/>
    <n v="6"/>
    <n v="0"/>
    <n v="0"/>
    <n v="0"/>
    <n v="157"/>
    <x v="6"/>
    <s v=""/>
    <s v=""/>
    <n v="0"/>
    <n v="616950"/>
    <m/>
    <m/>
    <x v="0"/>
  </r>
  <r>
    <x v="0"/>
    <x v="177"/>
    <s v="No name"/>
    <x v="5"/>
    <s v="Companion"/>
    <n v="5"/>
    <s v="Active, Calm, Forgiving, Obedient, Playful, Quiet"/>
    <x v="3"/>
    <n v="0"/>
    <n v="3"/>
    <n v="0"/>
    <n v="0"/>
    <n v="0"/>
    <n v="0"/>
    <x v="107"/>
    <s v=""/>
    <s v=""/>
    <n v="0"/>
    <n v="482300"/>
    <m/>
    <m/>
    <x v="0"/>
  </r>
  <r>
    <x v="0"/>
    <x v="178"/>
    <s v="No name"/>
    <x v="2"/>
    <s v="Gun"/>
    <n v="32"/>
    <s v="Affectionate, Alert, Cheerful, Energetic, Friendly, Gentle, Intelligent, Loving, Loyal, Outgoing, Playful, Responsive, Social"/>
    <x v="16"/>
    <n v="7"/>
    <n v="3"/>
    <n v="0"/>
    <n v="0"/>
    <n v="0"/>
    <n v="1"/>
    <x v="108"/>
    <s v=""/>
    <s v=""/>
    <n v="0"/>
    <n v="526500"/>
    <m/>
    <m/>
    <x v="1"/>
  </r>
  <r>
    <x v="0"/>
    <x v="179"/>
    <s v="No name"/>
    <x v="3"/>
    <s v="Terrier"/>
    <n v="8"/>
    <s v="Independent, Bold, Confident, Friendly, Intelligent, Trainable"/>
    <x v="16"/>
    <n v="62"/>
    <n v="3"/>
    <n v="0"/>
    <n v="0"/>
    <n v="0"/>
    <n v="138"/>
    <x v="87"/>
    <s v=""/>
    <s v=""/>
    <n v="0"/>
    <n v="48000"/>
    <m/>
    <m/>
    <x v="0"/>
  </r>
  <r>
    <x v="0"/>
    <x v="180"/>
    <s v="No name"/>
    <x v="6"/>
    <s v="Herding"/>
    <n v="5"/>
    <s v="Alert, Clever, Friendly, Intelligent"/>
    <x v="3"/>
    <n v="0"/>
    <n v="3"/>
    <n v="0"/>
    <n v="0"/>
    <n v="0"/>
    <n v="0"/>
    <x v="109"/>
    <s v=""/>
    <s v=""/>
    <n v="0"/>
    <n v="52500"/>
    <m/>
    <m/>
    <x v="0"/>
  </r>
  <r>
    <x v="0"/>
    <x v="181"/>
    <s v="No name"/>
    <x v="0"/>
    <s v=""/>
    <n v="4"/>
    <s v="Intelligent, Clever, Active, Genlte"/>
    <x v="0"/>
    <n v="0"/>
    <n v="0"/>
    <n v="0"/>
    <n v="0"/>
    <n v="0"/>
    <n v="39"/>
    <x v="63"/>
    <s v="Lap"/>
    <s v="Long"/>
    <n v="500"/>
    <n v="0"/>
    <n v="44500"/>
    <s v="No"/>
    <x v="0"/>
  </r>
  <r>
    <x v="0"/>
    <x v="182"/>
    <s v="No name"/>
    <x v="4"/>
    <s v="Guardian"/>
    <n v="64"/>
    <s v="Adaptable, Companionable, Fearless, Loving, Loyal, Obedient"/>
    <x v="19"/>
    <n v="0"/>
    <n v="5"/>
    <n v="0"/>
    <n v="0"/>
    <n v="0"/>
    <n v="100"/>
    <x v="29"/>
    <s v=""/>
    <s v=""/>
    <n v="0"/>
    <n v="57750"/>
    <m/>
    <m/>
    <x v="0"/>
  </r>
  <r>
    <x v="0"/>
    <x v="183"/>
    <s v="No name"/>
    <x v="5"/>
    <s v="Companion"/>
    <n v="6"/>
    <s v="Alert, Assertive, Devoted, Friendly, Intelligent, Lively, Obedient, Playful, Spirited, Steady"/>
    <x v="4"/>
    <n v="68"/>
    <n v="3"/>
    <n v="0"/>
    <n v="0"/>
    <n v="0"/>
    <n v="77"/>
    <x v="23"/>
    <s v=""/>
    <s v=""/>
    <n v="0"/>
    <n v="3000"/>
    <m/>
    <m/>
    <x v="0"/>
  </r>
  <r>
    <x v="0"/>
    <x v="184"/>
    <s v="No name"/>
    <x v="5"/>
    <s v="Companion"/>
    <n v="6"/>
    <s v="Active, Familial, Friendly, Happy, Playful"/>
    <x v="7"/>
    <n v="0"/>
    <n v="3"/>
    <n v="0"/>
    <n v="0"/>
    <n v="0"/>
    <n v="169"/>
    <x v="72"/>
    <s v=""/>
    <s v=""/>
    <n v="0"/>
    <n v="50000"/>
    <m/>
    <m/>
    <x v="0"/>
  </r>
  <r>
    <x v="0"/>
    <x v="185"/>
    <s v="No name"/>
    <x v="0"/>
    <s v=""/>
    <n v="7"/>
    <s v="Adaptable, Intelligent, Loving, Gentle, Independent"/>
    <x v="0"/>
    <n v="0"/>
    <n v="0"/>
    <n v="0"/>
    <n v="0"/>
    <n v="1"/>
    <n v="3"/>
    <x v="110"/>
    <s v="Lap"/>
    <s v="Long"/>
    <n v="1600"/>
    <n v="0"/>
    <n v="158400"/>
    <s v="No"/>
    <x v="0"/>
  </r>
  <r>
    <x v="0"/>
    <x v="186"/>
    <s v="Maltese Dog"/>
    <x v="1"/>
    <s v="Companion"/>
    <n v="4"/>
    <s v="Active, Docile, Easygoing, Gentle, Intelligent, Playful, Responsive, Sweet-tempered"/>
    <x v="3"/>
    <n v="59"/>
    <n v="3"/>
    <n v="0"/>
    <n v="0"/>
    <n v="0"/>
    <n v="33"/>
    <x v="0"/>
    <s v=""/>
    <s v=""/>
    <n v="0"/>
    <n v="55300"/>
    <m/>
    <m/>
    <x v="0"/>
  </r>
  <r>
    <x v="0"/>
    <x v="187"/>
    <s v="No name"/>
    <x v="3"/>
    <s v="Terrier"/>
    <n v="6"/>
    <s v="Active, Alert, Devoted, Discerning, Quiet, Loyal, Intelligent"/>
    <x v="6"/>
    <n v="32"/>
    <n v="3"/>
    <n v="0"/>
    <n v="0"/>
    <n v="0"/>
    <n v="135"/>
    <x v="111"/>
    <s v=""/>
    <s v=""/>
    <n v="0"/>
    <n v="12800"/>
    <m/>
    <m/>
    <x v="0"/>
  </r>
  <r>
    <x v="0"/>
    <x v="188"/>
    <s v="No name"/>
    <x v="0"/>
    <s v=""/>
    <n v="5"/>
    <s v="Easygoing, Intelligent, Loyal, Playful, Social"/>
    <x v="0"/>
    <n v="0"/>
    <n v="0"/>
    <n v="0"/>
    <n v="0"/>
    <n v="0"/>
    <n v="23"/>
    <x v="46"/>
    <s v="Lap"/>
    <s v="Short"/>
    <n v="500"/>
    <n v="0"/>
    <n v="55000"/>
    <s v="No"/>
    <x v="0"/>
  </r>
  <r>
    <x v="0"/>
    <x v="189"/>
    <s v="No name"/>
    <x v="4"/>
    <s v="Guardian"/>
    <n v="38"/>
    <s v="Alert, Determined, Dignified, Friendly, Intelligent, Loyal"/>
    <x v="3"/>
    <n v="0"/>
    <n v="4"/>
    <n v="0"/>
    <n v="0"/>
    <n v="0"/>
    <n v="0"/>
    <x v="29"/>
    <s v=""/>
    <s v=""/>
    <n v="0"/>
    <n v="23100"/>
    <m/>
    <m/>
    <x v="0"/>
  </r>
  <r>
    <x v="0"/>
    <x v="190"/>
    <s v="No name"/>
    <x v="4"/>
    <s v="Guardian"/>
    <n v="90"/>
    <s v="Affectionate, Alert, Cheerful, Courageous, Intelligent, Loyal, Protective"/>
    <x v="5"/>
    <n v="72"/>
    <n v="6"/>
    <n v="0"/>
    <n v="0"/>
    <n v="0"/>
    <n v="28"/>
    <x v="92"/>
    <s v=""/>
    <s v=""/>
    <n v="0"/>
    <n v="95850"/>
    <m/>
    <m/>
    <x v="1"/>
  </r>
  <r>
    <x v="0"/>
    <x v="191"/>
    <s v="No name"/>
    <x v="6"/>
    <s v="Herding"/>
    <n v="23"/>
    <s v="Friendly, Hard-working, Obedient, Protective, Sociable, Well-mannered"/>
    <x v="7"/>
    <n v="0"/>
    <n v="3"/>
    <n v="0"/>
    <n v="0"/>
    <n v="0"/>
    <n v="0"/>
    <x v="83"/>
    <s v=""/>
    <s v=""/>
    <n v="0"/>
    <n v="38400"/>
    <m/>
    <m/>
    <x v="0"/>
  </r>
  <r>
    <x v="0"/>
    <x v="192"/>
    <s v="No name"/>
    <x v="1"/>
    <s v="Companion"/>
    <n v="5"/>
    <s v="Clever, Energetic, Friendly, Outgoing, Playful, Responsive, Intelligent"/>
    <x v="22"/>
    <n v="37"/>
    <n v="3"/>
    <n v="0"/>
    <n v="0"/>
    <n v="0"/>
    <n v="71"/>
    <x v="112"/>
    <s v=""/>
    <s v=""/>
    <n v="0"/>
    <n v="40000"/>
    <m/>
    <m/>
    <x v="0"/>
  </r>
  <r>
    <x v="0"/>
    <x v="193"/>
    <s v="No name"/>
    <x v="1"/>
    <s v="Companion"/>
    <n v="8"/>
    <s v="Active, Alert, Faithful, Instinctual, Intelligent, Trainable"/>
    <x v="9"/>
    <n v="2"/>
    <n v="4"/>
    <n v="0"/>
    <n v="0"/>
    <n v="0"/>
    <n v="0"/>
    <x v="113"/>
    <s v=""/>
    <s v=""/>
    <n v="0"/>
    <n v="431250"/>
    <m/>
    <m/>
    <x v="0"/>
  </r>
  <r>
    <x v="0"/>
    <x v="194"/>
    <s v="No name"/>
    <x v="3"/>
    <s v="Companion"/>
    <n v="8"/>
    <s v="Devoted, Good-natured, Intelligent, Lively, Playful, Trainable"/>
    <x v="6"/>
    <n v="0"/>
    <n v="0"/>
    <n v="0"/>
    <n v="0"/>
    <n v="0"/>
    <n v="18"/>
    <x v="63"/>
    <s v=""/>
    <s v=""/>
    <n v="0"/>
    <n v="71200"/>
    <m/>
    <m/>
    <x v="0"/>
  </r>
  <r>
    <x v="0"/>
    <x v="195"/>
    <s v="No name"/>
    <x v="0"/>
    <s v=""/>
    <n v="0"/>
    <s v=""/>
    <x v="0"/>
    <n v="0"/>
    <n v="0"/>
    <n v="0"/>
    <n v="0"/>
    <n v="0"/>
    <n v="0"/>
    <x v="80"/>
    <s v=""/>
    <s v=""/>
    <n v="0"/>
    <n v="0"/>
    <m/>
    <m/>
    <x v="0"/>
  </r>
  <r>
    <x v="0"/>
    <x v="195"/>
    <s v="No name"/>
    <x v="0"/>
    <s v=""/>
    <n v="0"/>
    <s v=""/>
    <x v="0"/>
    <n v="0"/>
    <n v="0"/>
    <n v="0"/>
    <n v="0"/>
    <n v="0"/>
    <n v="0"/>
    <x v="67"/>
    <s v=""/>
    <s v=""/>
    <n v="0"/>
    <n v="0"/>
    <n v="0"/>
    <s v="No"/>
    <x v="0"/>
  </r>
  <r>
    <x v="0"/>
    <x v="196"/>
    <s v="No name"/>
    <x v="4"/>
    <s v="Scenthound"/>
    <n v="20"/>
    <s v="Intelligent, Protective"/>
    <x v="7"/>
    <n v="0"/>
    <n v="6"/>
    <n v="0"/>
    <n v="0"/>
    <n v="0"/>
    <n v="0"/>
    <x v="114"/>
    <s v=""/>
    <s v=""/>
    <n v="0"/>
    <n v="53600"/>
    <m/>
    <m/>
    <x v="0"/>
  </r>
  <r>
    <x v="0"/>
    <x v="197"/>
    <s v="No name"/>
    <x v="4"/>
    <s v="Guardian"/>
    <n v="44"/>
    <s v="Affectionate, Faithful, Intelligent, Loyal"/>
    <x v="8"/>
    <n v="22"/>
    <n v="5"/>
    <n v="0"/>
    <n v="0"/>
    <n v="0"/>
    <n v="25"/>
    <x v="109"/>
    <s v=""/>
    <s v=""/>
    <n v="0"/>
    <n v="67500"/>
    <m/>
    <m/>
    <x v="1"/>
  </r>
  <r>
    <x v="0"/>
    <x v="198"/>
    <s v="No name"/>
    <x v="0"/>
    <s v=""/>
    <n v="3"/>
    <s v="Agile, Easygoing, Intelligent, Playful"/>
    <x v="0"/>
    <n v="0"/>
    <n v="0"/>
    <n v="0"/>
    <n v="0"/>
    <n v="0"/>
    <n v="0"/>
    <x v="115"/>
    <s v="Lap"/>
    <s v="Medium"/>
    <n v="1500"/>
    <n v="0"/>
    <n v="232500"/>
    <s v="No"/>
    <x v="0"/>
  </r>
  <r>
    <x v="0"/>
    <x v="199"/>
    <s v="No name"/>
    <x v="2"/>
    <s v="Gun"/>
    <n v="20"/>
    <s v="Intelligent, Trainable, Attentive, Mischevious"/>
    <x v="16"/>
    <n v="0"/>
    <n v="3"/>
    <n v="0"/>
    <n v="0"/>
    <n v="0"/>
    <n v="0"/>
    <x v="116"/>
    <s v=""/>
    <s v=""/>
    <n v="0"/>
    <n v="487500"/>
    <m/>
    <m/>
    <x v="0"/>
  </r>
  <r>
    <x v="0"/>
    <x v="200"/>
    <s v="No name"/>
    <x v="4"/>
    <s v="Guardian"/>
    <n v="60"/>
    <s v="Protective, Dominant, Fearless, Obedient, Stubborn, Trainable"/>
    <x v="19"/>
    <n v="0"/>
    <n v="6"/>
    <n v="0"/>
    <n v="1"/>
    <n v="0"/>
    <n v="107"/>
    <x v="117"/>
    <s v=""/>
    <s v=""/>
    <n v="0"/>
    <n v="129500"/>
    <m/>
    <m/>
    <x v="0"/>
  </r>
  <r>
    <x v="0"/>
    <x v="201"/>
    <s v="No name"/>
    <x v="0"/>
    <s v=""/>
    <n v="4"/>
    <s v="Gentle, Quiet, Shy, Playful"/>
    <x v="0"/>
    <n v="0"/>
    <n v="0"/>
    <n v="0"/>
    <n v="0"/>
    <n v="0"/>
    <n v="0"/>
    <x v="28"/>
    <s v="Lap"/>
    <s v="Long"/>
    <n v="500"/>
    <n v="0"/>
    <n v="22500"/>
    <s v="No"/>
    <x v="0"/>
  </r>
  <r>
    <x v="0"/>
    <x v="202"/>
    <s v="No name"/>
    <x v="8"/>
    <s v="Southern"/>
    <n v="11"/>
    <s v="Active, Affectionate, Alert, Gentle, Lively"/>
    <x v="30"/>
    <n v="0"/>
    <n v="3"/>
    <n v="0"/>
    <n v="0"/>
    <n v="0"/>
    <n v="0"/>
    <x v="28"/>
    <s v=""/>
    <s v=""/>
    <n v="0"/>
    <n v="135000"/>
    <m/>
    <m/>
    <x v="1"/>
  </r>
  <r>
    <x v="0"/>
    <x v="203"/>
    <s v="Newfoundland"/>
    <x v="4"/>
    <s v="Guardian"/>
    <n v="65"/>
    <s v="Cheerful, Courageous, Intelligent, Loyal, Social, Sweet, Gentle"/>
    <x v="19"/>
    <n v="34"/>
    <n v="5"/>
    <n v="0"/>
    <n v="0"/>
    <n v="0"/>
    <n v="36"/>
    <x v="78"/>
    <s v=""/>
    <s v=""/>
    <n v="0"/>
    <n v="38500"/>
    <m/>
    <m/>
    <x v="0"/>
  </r>
  <r>
    <x v="0"/>
    <x v="204"/>
    <s v="No name"/>
    <x v="3"/>
    <s v="Terrier"/>
    <n v="5"/>
    <s v="Companionable, Fearless, Happy, Lovable, Self-confident, Spirited, Intelligent"/>
    <x v="2"/>
    <n v="56"/>
    <n v="3"/>
    <n v="0"/>
    <n v="0"/>
    <n v="0"/>
    <n v="128"/>
    <x v="56"/>
    <s v=""/>
    <s v=""/>
    <n v="0"/>
    <n v="31500"/>
    <m/>
    <m/>
    <x v="0"/>
  </r>
  <r>
    <x v="0"/>
    <x v="205"/>
    <s v="No name"/>
    <x v="6"/>
    <s v="Northern"/>
    <n v="16"/>
    <s v="Agile, Courageous, Energetic, Friendly, Fun-loving"/>
    <x v="8"/>
    <n v="0"/>
    <n v="4"/>
    <n v="0"/>
    <n v="0"/>
    <n v="0"/>
    <n v="170"/>
    <x v="118"/>
    <s v=""/>
    <s v=""/>
    <n v="0"/>
    <n v="10800"/>
    <m/>
    <m/>
    <x v="0"/>
  </r>
  <r>
    <x v="0"/>
    <x v="206"/>
    <s v="No name"/>
    <x v="7"/>
    <s v="Northern"/>
    <n v="26"/>
    <s v="Alert, Bold, Hardy, Loyal, Playful, Strong-willed, Intelligent"/>
    <x v="4"/>
    <n v="36"/>
    <n v="6"/>
    <n v="0"/>
    <n v="0"/>
    <n v="0"/>
    <n v="91"/>
    <x v="46"/>
    <s v=""/>
    <s v=""/>
    <n v="0"/>
    <n v="66000"/>
    <m/>
    <m/>
    <x v="0"/>
  </r>
  <r>
    <x v="0"/>
    <x v="207"/>
    <s v="No name"/>
    <x v="0"/>
    <s v=""/>
    <n v="6"/>
    <s v="Sweet, Active, Intelligent, Social, Playful, Lively, Curious"/>
    <x v="0"/>
    <n v="0"/>
    <n v="0"/>
    <n v="0"/>
    <n v="0"/>
    <n v="9"/>
    <n v="14"/>
    <x v="71"/>
    <s v="Non Lap"/>
    <s v="Long"/>
    <n v="1000"/>
    <n v="0"/>
    <n v="59000"/>
    <s v="No"/>
    <x v="0"/>
  </r>
  <r>
    <x v="0"/>
    <x v="208"/>
    <s v="No name"/>
    <x v="5"/>
    <s v="Northern"/>
    <n v="8"/>
    <s v="Alert, Energetic, Loyal, Protective"/>
    <x v="22"/>
    <n v="0"/>
    <n v="4"/>
    <n v="0"/>
    <n v="0"/>
    <n v="0"/>
    <n v="190"/>
    <x v="82"/>
    <s v=""/>
    <s v=""/>
    <n v="0"/>
    <n v="76500"/>
    <m/>
    <m/>
    <x v="0"/>
  </r>
  <r>
    <x v="0"/>
    <x v="209"/>
    <s v="No name"/>
    <x v="3"/>
    <s v="Terrier"/>
    <n v="5"/>
    <s v="Affectionate, Energetic, Hardy, Intelligent, Sensitive"/>
    <x v="32"/>
    <n v="38"/>
    <n v="3"/>
    <n v="0"/>
    <n v="0"/>
    <n v="0"/>
    <n v="105"/>
    <x v="63"/>
    <s v=""/>
    <s v=""/>
    <n v="0"/>
    <n v="151300"/>
    <m/>
    <m/>
    <x v="1"/>
  </r>
  <r>
    <x v="0"/>
    <x v="210"/>
    <s v="No name"/>
    <x v="2"/>
    <s v="Gun Dogs"/>
    <n v="20"/>
    <s v="Affectionate, Alert, Courageous, Energetic, Gentle, Playful, Responsive"/>
    <x v="13"/>
    <n v="0"/>
    <n v="5"/>
    <n v="0"/>
    <n v="0"/>
    <n v="0"/>
    <n v="89"/>
    <x v="11"/>
    <s v=""/>
    <s v=""/>
    <n v="0"/>
    <n v="144400"/>
    <m/>
    <m/>
    <x v="1"/>
  </r>
  <r>
    <x v="0"/>
    <x v="211"/>
    <s v="No name"/>
    <x v="0"/>
    <s v=""/>
    <n v="6"/>
    <s v="Active, Agile, Curious, Demanding, Friendly, Gentle, Lively, Playful, Social"/>
    <x v="0"/>
    <n v="0"/>
    <n v="0"/>
    <n v="0"/>
    <n v="0"/>
    <n v="0"/>
    <n v="21"/>
    <x v="22"/>
    <s v="Non Lap"/>
    <s v="Short"/>
    <n v="850"/>
    <n v="0"/>
    <n v="46750"/>
    <s v="No"/>
    <x v="0"/>
  </r>
  <r>
    <x v="0"/>
    <x v="212"/>
    <s v="No name"/>
    <x v="6"/>
    <s v="Herding"/>
    <n v="39"/>
    <s v="Adaptable, Bubbly, Intelligent, Loving, Playful, Sociable, Protective"/>
    <x v="5"/>
    <n v="63"/>
    <n v="4"/>
    <n v="0"/>
    <n v="0"/>
    <n v="0"/>
    <n v="70"/>
    <x v="30"/>
    <s v=""/>
    <s v=""/>
    <n v="0"/>
    <n v="71550"/>
    <m/>
    <m/>
    <x v="0"/>
  </r>
  <r>
    <x v="0"/>
    <x v="213"/>
    <s v="No name"/>
    <x v="0"/>
    <s v=""/>
    <n v="4"/>
    <s v="Energetic, Affectionate, Intelligent, Social, Playful, Curious"/>
    <x v="0"/>
    <n v="0"/>
    <n v="0"/>
    <n v="0"/>
    <n v="0"/>
    <n v="0"/>
    <n v="13"/>
    <x v="27"/>
    <s v="Lap"/>
    <s v="Long"/>
    <n v="1150"/>
    <n v="0"/>
    <n v="26450"/>
    <s v="Yes"/>
    <x v="1"/>
  </r>
  <r>
    <x v="0"/>
    <x v="214"/>
    <s v="No name"/>
    <x v="0"/>
    <s v=""/>
    <n v="4"/>
    <s v="Energetic, Affectionate, Intelligent, Social, Playful, Curious"/>
    <x v="0"/>
    <n v="0"/>
    <n v="0"/>
    <n v="0"/>
    <n v="0"/>
    <n v="0"/>
    <n v="13"/>
    <x v="28"/>
    <s v="Lap"/>
    <s v="Short"/>
    <n v="1150"/>
    <n v="0"/>
    <n v="51750"/>
    <s v="Yes"/>
    <x v="1"/>
  </r>
  <r>
    <x v="0"/>
    <x v="215"/>
    <s v="No name"/>
    <x v="0"/>
    <s v=""/>
    <n v="4"/>
    <s v="Energetic, Affectionate, Intelligent, Social, Playful, Curious"/>
    <x v="0"/>
    <n v="0"/>
    <n v="0"/>
    <n v="0"/>
    <n v="0"/>
    <n v="0"/>
    <n v="13"/>
    <x v="19"/>
    <s v="Lap"/>
    <s v="Medium"/>
    <n v="1150"/>
    <n v="0"/>
    <n v="116150"/>
    <s v="Yes"/>
    <x v="1"/>
  </r>
  <r>
    <x v="0"/>
    <x v="216"/>
    <s v="No name"/>
    <x v="7"/>
    <s v="Scenthound"/>
    <n v="41"/>
    <s v="Amiable, Boisterous, Even-tempered"/>
    <x v="18"/>
    <n v="46"/>
    <n v="2"/>
    <n v="0"/>
    <n v="0"/>
    <n v="0"/>
    <n v="186"/>
    <x v="24"/>
    <s v=""/>
    <s v=""/>
    <n v="0"/>
    <n v="26950"/>
    <m/>
    <m/>
    <x v="0"/>
  </r>
  <r>
    <x v="0"/>
    <x v="217"/>
    <s v="No name"/>
    <x v="1"/>
    <s v="Companion"/>
    <n v="5"/>
    <s v="Alert, Energetic, Friendly, Happy, Hardy, Intelligent"/>
    <x v="22"/>
    <n v="8"/>
    <n v="3"/>
    <n v="0"/>
    <n v="0"/>
    <n v="0"/>
    <n v="53"/>
    <x v="78"/>
    <s v=""/>
    <s v=""/>
    <n v="0"/>
    <n v="11000"/>
    <m/>
    <m/>
    <x v="0"/>
  </r>
  <r>
    <x v="0"/>
    <x v="218"/>
    <s v="No name"/>
    <x v="3"/>
    <s v="Terrier"/>
    <n v="6"/>
    <s v="Bold, Confident, Energetic, Friendly, Inquisitive, Intelligent"/>
    <x v="4"/>
    <n v="0"/>
    <n v="3"/>
    <n v="0"/>
    <n v="0"/>
    <n v="0"/>
    <n v="0"/>
    <x v="119"/>
    <s v=""/>
    <s v=""/>
    <n v="0"/>
    <n v="16200"/>
    <m/>
    <m/>
    <x v="0"/>
  </r>
  <r>
    <x v="0"/>
    <x v="219"/>
    <s v="No name"/>
    <x v="1"/>
    <s v="Companion"/>
    <n v="4"/>
    <s v="Affectionate, Aggressive, Good-natured, Intelligent, Opinionated, Stubborn"/>
    <x v="3"/>
    <n v="73"/>
    <n v="3"/>
    <n v="0"/>
    <n v="0"/>
    <n v="0"/>
    <n v="88"/>
    <x v="49"/>
    <s v=""/>
    <s v=""/>
    <n v="0"/>
    <n v="18200"/>
    <m/>
    <m/>
    <x v="1"/>
  </r>
  <r>
    <x v="0"/>
    <x v="220"/>
    <s v="No name"/>
    <x v="6"/>
    <s v="Herding"/>
    <n v="12"/>
    <s v="Active, Affectionate, Alert, Companionable, Devoted, Gentle, Intelligent"/>
    <x v="10"/>
    <n v="26"/>
    <n v="4"/>
    <n v="0"/>
    <n v="0"/>
    <n v="0"/>
    <n v="68"/>
    <x v="56"/>
    <s v=""/>
    <s v=""/>
    <n v="0"/>
    <n v="15400"/>
    <m/>
    <m/>
    <x v="1"/>
  </r>
  <r>
    <x v="0"/>
    <x v="221"/>
    <s v="No name"/>
    <x v="0"/>
    <s v=""/>
    <n v="6"/>
    <s v="Affectionate, Loyal, Sedate, Quiet"/>
    <x v="0"/>
    <n v="0"/>
    <n v="0"/>
    <n v="0"/>
    <n v="0"/>
    <n v="3"/>
    <n v="2"/>
    <x v="54"/>
    <s v="Lap"/>
    <s v="Long"/>
    <n v="1250"/>
    <n v="0"/>
    <n v="143750"/>
    <s v="Yes"/>
    <x v="1"/>
  </r>
  <r>
    <x v="0"/>
    <x v="222"/>
    <s v="No name"/>
    <x v="7"/>
    <s v="Sight"/>
    <n v="10"/>
    <s v="Affectionate, Alert, Intelligent, Lively, Noble, Protective"/>
    <x v="22"/>
    <n v="0"/>
    <n v="4"/>
    <n v="0"/>
    <n v="0"/>
    <n v="0"/>
    <n v="0"/>
    <x v="56"/>
    <s v=""/>
    <s v=""/>
    <n v="0"/>
    <n v="7000"/>
    <m/>
    <m/>
    <x v="1"/>
  </r>
  <r>
    <x v="0"/>
    <x v="223"/>
    <s v="No name"/>
    <x v="7"/>
    <s v="Scenthound"/>
    <n v="16"/>
    <s v="Active, Extroverted, Friendly, Happy, Independent, Lively, Intelligent"/>
    <x v="29"/>
    <n v="62"/>
    <n v="3"/>
    <n v="0"/>
    <n v="0"/>
    <n v="0"/>
    <n v="160"/>
    <x v="79"/>
    <s v=""/>
    <s v=""/>
    <n v="0"/>
    <n v="29400"/>
    <m/>
    <m/>
    <x v="0"/>
  </r>
  <r>
    <x v="0"/>
    <x v="224"/>
    <s v="No name"/>
    <x v="7"/>
    <s v="Sight"/>
    <n v="23"/>
    <s v="Active, Affectionate, Intelligent, Playful, Sociable, Trainable"/>
    <x v="13"/>
    <n v="37"/>
    <n v="2"/>
    <n v="0"/>
    <n v="0"/>
    <n v="0"/>
    <n v="174"/>
    <x v="120"/>
    <s v=""/>
    <s v=""/>
    <n v="0"/>
    <n v="647900"/>
    <m/>
    <m/>
    <x v="1"/>
  </r>
  <r>
    <x v="0"/>
    <x v="225"/>
    <s v="No name"/>
    <x v="3"/>
    <s v="Terrier"/>
    <n v="23"/>
    <s v="Affectionate, Aggressive, Clownish, Courageous, Friendly, Intelligent, Loyal, Obedient, Strong-willed, Stubborn"/>
    <x v="4"/>
    <n v="0"/>
    <n v="3"/>
    <n v="0"/>
    <n v="1"/>
    <n v="0"/>
    <n v="0"/>
    <x v="121"/>
    <s v=""/>
    <s v=""/>
    <n v="0"/>
    <n v="123000"/>
    <m/>
    <m/>
    <x v="1"/>
  </r>
  <r>
    <x v="0"/>
    <x v="226"/>
    <s v="No name"/>
    <x v="0"/>
    <s v=""/>
    <n v="6"/>
    <s v="Affectionate, Social, Intelligent, Loyal"/>
    <x v="0"/>
    <n v="0"/>
    <n v="0"/>
    <n v="0"/>
    <n v="0"/>
    <n v="0"/>
    <n v="0"/>
    <x v="73"/>
    <s v="Lap"/>
    <s v="Medium"/>
    <n v="700"/>
    <n v="0"/>
    <n v="216300"/>
    <s v="Yes"/>
    <x v="1"/>
  </r>
  <r>
    <x v="0"/>
    <x v="227"/>
    <s v="No name"/>
    <x v="7"/>
    <s v="Scenthound"/>
    <n v="26"/>
    <s v="Alert, Bold, Courageous, Loyal"/>
    <x v="7"/>
    <n v="0"/>
    <n v="3"/>
    <n v="0"/>
    <n v="0"/>
    <n v="0"/>
    <n v="166"/>
    <x v="11"/>
    <s v=""/>
    <s v=""/>
    <n v="0"/>
    <n v="30400"/>
    <m/>
    <m/>
    <x v="0"/>
  </r>
  <r>
    <x v="0"/>
    <x v="228"/>
    <s v="No name"/>
    <x v="7"/>
    <s v="Sight"/>
    <n v="5"/>
    <s v="Active, Companionable, Friendly, Hardy, Lively, Loyal"/>
    <x v="8"/>
    <n v="0"/>
    <n v="3"/>
    <n v="0"/>
    <n v="0"/>
    <n v="0"/>
    <n v="159"/>
    <x v="122"/>
    <s v=""/>
    <s v=""/>
    <n v="0"/>
    <n v="333900"/>
    <m/>
    <m/>
    <x v="0"/>
  </r>
  <r>
    <x v="0"/>
    <x v="229"/>
    <s v="No name"/>
    <x v="2"/>
    <s v="Gun"/>
    <n v="25"/>
    <s v="Active, Affectionate, Amiable, Even-tempered, Kind, Loyal, Intelligent"/>
    <x v="28"/>
    <n v="43"/>
    <n v="4"/>
    <n v="0"/>
    <n v="0"/>
    <n v="0"/>
    <n v="113"/>
    <x v="123"/>
    <s v=""/>
    <s v=""/>
    <n v="0"/>
    <n v="105750"/>
    <m/>
    <m/>
    <x v="1"/>
  </r>
  <r>
    <x v="0"/>
    <x v="230"/>
    <s v="No name"/>
    <x v="6"/>
    <s v="Herding"/>
    <n v="19"/>
    <s v="Agile, Even-tempered, Lively, Perceptive, Self-confident"/>
    <x v="19"/>
    <n v="0"/>
    <n v="6"/>
    <n v="0"/>
    <n v="0"/>
    <n v="0"/>
    <n v="176"/>
    <x v="0"/>
    <s v=""/>
    <s v=""/>
    <n v="0"/>
    <n v="138250"/>
    <m/>
    <m/>
    <x v="0"/>
  </r>
  <r>
    <x v="0"/>
    <x v="231"/>
    <s v="No name"/>
    <x v="1"/>
    <s v="Companion"/>
    <n v="2"/>
    <s v="Active, Extroverted, Friendly, Intelligent, Lively, Playful, Sociable"/>
    <x v="3"/>
    <n v="23"/>
    <n v="3"/>
    <n v="0"/>
    <n v="0"/>
    <n v="4"/>
    <n v="22"/>
    <x v="33"/>
    <s v=""/>
    <s v=""/>
    <n v="0"/>
    <n v="7000"/>
    <m/>
    <m/>
    <x v="0"/>
  </r>
  <r>
    <x v="0"/>
    <x v="232"/>
    <s v="No name"/>
    <x v="5"/>
    <s v="Gun"/>
    <n v="26"/>
    <s v="Active, Alert, Faithful, Instinctual, Intelligent, Trainable"/>
    <x v="9"/>
    <n v="2"/>
    <n v="4"/>
    <n v="0"/>
    <n v="0"/>
    <n v="1"/>
    <n v="7"/>
    <x v="118"/>
    <s v=""/>
    <s v=""/>
    <n v="0"/>
    <n v="15000"/>
    <m/>
    <m/>
    <x v="0"/>
  </r>
  <r>
    <x v="0"/>
    <x v="233"/>
    <s v="No name"/>
    <x v="4"/>
    <s v="Gun"/>
    <n v="22"/>
    <s v="Brave, Docile, Impetuous, Intelligent, Obedient, Quarrelsome"/>
    <x v="33"/>
    <n v="0"/>
    <n v="4"/>
    <n v="0"/>
    <n v="0"/>
    <n v="0"/>
    <n v="54"/>
    <x v="124"/>
    <s v=""/>
    <s v=""/>
    <n v="0"/>
    <n v="1393900"/>
    <m/>
    <m/>
    <x v="0"/>
  </r>
  <r>
    <x v="0"/>
    <x v="234"/>
    <s v="No name"/>
    <x v="4"/>
    <s v="Guardian"/>
    <n v="40"/>
    <s v="Calm, Dominant, Gentle, Strong-willed, Suspicious"/>
    <x v="34"/>
    <n v="0"/>
    <n v="6"/>
    <n v="1"/>
    <n v="0"/>
    <n v="0"/>
    <n v="0"/>
    <x v="64"/>
    <s v=""/>
    <s v=""/>
    <n v="0"/>
    <n v="151200"/>
    <m/>
    <m/>
    <x v="0"/>
  </r>
  <r>
    <x v="0"/>
    <x v="235"/>
    <s v="No name"/>
    <x v="1"/>
    <s v="Companion"/>
    <n v="8"/>
    <s v="Affectionate, Cheerful, Courageous, Gentle, Intelligent, Friendly, Outgoing, Playful, Loyal"/>
    <x v="7"/>
    <n v="57"/>
    <n v="3"/>
    <n v="0"/>
    <n v="0"/>
    <n v="0"/>
    <n v="31"/>
    <x v="101"/>
    <s v=""/>
    <s v=""/>
    <n v="0"/>
    <n v="11200"/>
    <m/>
    <m/>
    <x v="1"/>
  </r>
  <r>
    <x v="0"/>
    <x v="236"/>
    <s v="No name"/>
    <x v="6"/>
    <s v="Herding"/>
    <n v="14"/>
    <s v="Agile, Energetic, Faithful, Intelligent, Loyal, Obedient"/>
    <x v="10"/>
    <n v="27"/>
    <n v="5"/>
    <n v="0"/>
    <n v="0"/>
    <n v="0"/>
    <n v="142"/>
    <x v="83"/>
    <s v=""/>
    <s v=""/>
    <n v="0"/>
    <n v="105600"/>
    <m/>
    <m/>
    <x v="0"/>
  </r>
  <r>
    <x v="0"/>
    <x v="237"/>
    <s v="No name"/>
    <x v="6"/>
    <s v="Herding"/>
    <n v="13"/>
    <s v="Active, Intelligent, Lively, Protective, Reserved, Vocal"/>
    <x v="35"/>
    <n v="0"/>
    <n v="3"/>
    <n v="0"/>
    <n v="0"/>
    <n v="0"/>
    <n v="162"/>
    <x v="125"/>
    <s v=""/>
    <s v=""/>
    <n v="0"/>
    <n v="178750"/>
    <m/>
    <m/>
    <x v="0"/>
  </r>
  <r>
    <x v="0"/>
    <x v="238"/>
    <s v="No name"/>
    <x v="0"/>
    <s v=""/>
    <n v="7"/>
    <s v="Affectionate, Friendly, Gentle, Calm"/>
    <x v="0"/>
    <n v="0"/>
    <n v="0"/>
    <n v="0"/>
    <n v="0"/>
    <n v="0"/>
    <n v="32"/>
    <x v="53"/>
    <s v="Lap"/>
    <s v="Medium"/>
    <n v="1000"/>
    <n v="0"/>
    <n v="77000"/>
    <s v="Yes"/>
    <x v="1"/>
  </r>
  <r>
    <x v="0"/>
    <x v="239"/>
    <s v="No name"/>
    <x v="0"/>
    <s v=""/>
    <n v="7"/>
    <s v="Affectioante, Friendly, Gentle, Quiet, Easygoing"/>
    <x v="0"/>
    <n v="0"/>
    <n v="0"/>
    <n v="0"/>
    <n v="0"/>
    <n v="7"/>
    <n v="4"/>
    <x v="84"/>
    <s v="Lap"/>
    <s v="Long"/>
    <n v="1000"/>
    <n v="0"/>
    <n v="63000"/>
    <s v="No"/>
    <x v="0"/>
  </r>
  <r>
    <x v="0"/>
    <x v="240"/>
    <s v="No name"/>
    <x v="3"/>
    <s v="Terrier"/>
    <n v="11"/>
    <s v="Affectioante, Alert, Inquisitive, Lively, Loving"/>
    <x v="7"/>
    <n v="0"/>
    <n v="3"/>
    <n v="0"/>
    <n v="0"/>
    <n v="0"/>
    <n v="97"/>
    <x v="56"/>
    <s v=""/>
    <s v=""/>
    <n v="0"/>
    <n v="5600"/>
    <m/>
    <m/>
    <x v="0"/>
  </r>
  <r>
    <x v="0"/>
    <x v="241"/>
    <s v="Redbone"/>
    <x v="7"/>
    <s v="Scenthound"/>
    <n v="28"/>
    <s v="Affectionate, Companionable, Energetic, Familial, Independent, Unflappable"/>
    <x v="3"/>
    <n v="0"/>
    <n v="1"/>
    <n v="0"/>
    <n v="0"/>
    <n v="0"/>
    <n v="139"/>
    <x v="18"/>
    <s v=""/>
    <s v=""/>
    <n v="0"/>
    <n v="10500"/>
    <m/>
    <m/>
    <x v="1"/>
  </r>
  <r>
    <x v="0"/>
    <x v="242"/>
    <s v="No name"/>
    <x v="2"/>
    <s v="Gun"/>
    <n v="32"/>
    <s v="Confident, Friendly, Intelligent, Kind, Reliable, Trustworthy"/>
    <x v="16"/>
    <n v="4"/>
    <n v="3"/>
    <n v="0"/>
    <n v="0"/>
    <n v="0"/>
    <n v="3"/>
    <x v="126"/>
    <s v=""/>
    <s v=""/>
    <n v="0"/>
    <n v="178500"/>
    <m/>
    <m/>
    <x v="0"/>
  </r>
  <r>
    <x v="0"/>
    <x v="243"/>
    <s v="No name"/>
    <x v="7"/>
    <s v="Sight"/>
    <n v="39"/>
    <s v="Dignified, Intelligent, Loyal, Mischevious, Sensitive, Strong-willed"/>
    <x v="25"/>
    <n v="52"/>
    <n v="3"/>
    <n v="0"/>
    <n v="0"/>
    <n v="0"/>
    <n v="41"/>
    <x v="127"/>
    <s v=""/>
    <s v=""/>
    <n v="0"/>
    <n v="264500"/>
    <m/>
    <m/>
    <x v="0"/>
  </r>
  <r>
    <x v="0"/>
    <x v="244"/>
    <s v="No name"/>
    <x v="4"/>
    <s v="Guardian"/>
    <n v="51"/>
    <s v="Alert, Courageous, Fearless, Good-natured, Independent, Intelligent, Loyal, Protective"/>
    <x v="26"/>
    <n v="9"/>
    <n v="6"/>
    <n v="1"/>
    <n v="0"/>
    <n v="7"/>
    <n v="8"/>
    <x v="12"/>
    <s v=""/>
    <s v=""/>
    <n v="0"/>
    <n v="193600"/>
    <m/>
    <m/>
    <x v="0"/>
  </r>
  <r>
    <x v="0"/>
    <x v="245"/>
    <s v="No name"/>
    <x v="0"/>
    <s v=""/>
    <n v="4"/>
    <s v="Active, Dependent, Easygoing, Gentle, Intelligent, Loyal, Playful, Quiet"/>
    <x v="0"/>
    <n v="0"/>
    <n v="0"/>
    <n v="0"/>
    <n v="0"/>
    <n v="0"/>
    <n v="19"/>
    <x v="80"/>
    <s v="Lap"/>
    <s v="Short"/>
    <n v="700"/>
    <n v="0"/>
    <n v="66500"/>
    <s v="No"/>
    <x v="0"/>
  </r>
  <r>
    <x v="0"/>
    <x v="246"/>
    <s v="No name"/>
    <x v="4"/>
    <s v="Guardian"/>
    <n v="66"/>
    <s v="Friendly, Gentle, Independent, Intelligent, Outgoing, Quiet, Social"/>
    <x v="36"/>
    <n v="65"/>
    <n v="3"/>
    <n v="0"/>
    <n v="0"/>
    <n v="0"/>
    <n v="48"/>
    <x v="128"/>
    <s v=""/>
    <s v=""/>
    <n v="0"/>
    <n v="242550"/>
    <m/>
    <m/>
    <x v="0"/>
  </r>
  <r>
    <x v="0"/>
    <x v="247"/>
    <s v="No name"/>
    <x v="7"/>
    <s v="Sight"/>
    <n v="21"/>
    <s v="Aloof, Intelligent, Quiet, Reserverd, Loyal"/>
    <x v="3"/>
    <n v="43"/>
    <n v="3"/>
    <n v="0"/>
    <n v="0"/>
    <n v="0"/>
    <n v="123"/>
    <x v="129"/>
    <s v=""/>
    <s v=""/>
    <n v="0"/>
    <n v="171500"/>
    <m/>
    <m/>
    <x v="0"/>
  </r>
  <r>
    <x v="1"/>
    <x v="248"/>
    <s v="No name"/>
    <x v="4"/>
    <s v="Northern"/>
    <n v="26"/>
    <s v="Alert, Lively, Friendly, Intelligent, Playful, Sociable, Stubborn"/>
    <x v="5"/>
    <n v="33"/>
    <n v="4"/>
    <n v="0"/>
    <n v="0"/>
    <n v="0"/>
    <n v="57"/>
    <x v="130"/>
    <s v=""/>
    <s v=""/>
    <n v="0"/>
    <n v="172800"/>
    <m/>
    <m/>
    <x v="0"/>
  </r>
  <r>
    <x v="1"/>
    <x v="249"/>
    <s v="No name"/>
    <x v="4"/>
    <s v="Guardian"/>
    <n v="33"/>
    <s v="Independent, Calm, Devoted, Intelligent, Protective, Reliable"/>
    <x v="8"/>
    <n v="0"/>
    <n v="5"/>
    <n v="0"/>
    <n v="0"/>
    <n v="0"/>
    <n v="0"/>
    <x v="119"/>
    <s v=""/>
    <s v=""/>
    <n v="0"/>
    <n v="24300"/>
    <m/>
    <m/>
    <x v="0"/>
  </r>
  <r>
    <x v="1"/>
    <x v="250"/>
    <s v="No name"/>
    <x v="5"/>
    <s v="Companion"/>
    <n v="7"/>
    <s v="Agile, Confident, Curious, Faithful, Fearless, Independent, Intelligent"/>
    <x v="6"/>
    <n v="15"/>
    <n v="3"/>
    <n v="0"/>
    <n v="0"/>
    <n v="0"/>
    <n v="110"/>
    <x v="14"/>
    <s v=""/>
    <s v=""/>
    <n v="0"/>
    <n v="44800"/>
    <m/>
    <m/>
    <x v="0"/>
  </r>
  <r>
    <x v="1"/>
    <x v="251"/>
    <s v="Standard Schnauzer"/>
    <x v="4"/>
    <s v="Herding"/>
    <n v="17"/>
    <s v="Devoted, Good-natured, Intelligent, Lively, Playful, Trainable"/>
    <x v="5"/>
    <n v="18"/>
    <n v="4"/>
    <n v="0"/>
    <n v="0"/>
    <n v="3"/>
    <n v="90"/>
    <x v="80"/>
    <s v=""/>
    <s v=""/>
    <n v="0"/>
    <n v="128250"/>
    <m/>
    <m/>
    <x v="0"/>
  </r>
  <r>
    <x v="1"/>
    <x v="252"/>
    <s v="No name"/>
    <x v="7"/>
    <s v="Sight"/>
    <n v="42"/>
    <s v="Dignified, Docile, Friendly, Gentle, Polite, Quiet"/>
    <x v="10"/>
    <n v="47"/>
    <n v="1"/>
    <n v="0"/>
    <n v="0"/>
    <n v="0"/>
    <n v="168"/>
    <x v="64"/>
    <s v=""/>
    <s v=""/>
    <n v="0"/>
    <n v="79200"/>
    <m/>
    <m/>
    <x v="0"/>
  </r>
  <r>
    <x v="1"/>
    <x v="253"/>
    <s v="No name"/>
    <x v="0"/>
    <s v=""/>
    <n v="4"/>
    <s v="Affectionate, Intelligent, Loyal, Playful, Social, Sweet, Loving"/>
    <x v="0"/>
    <n v="0"/>
    <n v="0"/>
    <n v="0"/>
    <n v="0"/>
    <n v="10"/>
    <n v="10"/>
    <x v="57"/>
    <s v="Non Lap"/>
    <s v="Short"/>
    <n v="1250"/>
    <n v="0"/>
    <n v="128750"/>
    <s v="Yes"/>
    <x v="1"/>
  </r>
  <r>
    <x v="1"/>
    <x v="254"/>
    <s v="Scotch Terrier"/>
    <x v="3"/>
    <s v="Terrier"/>
    <n v="9"/>
    <s v="Independent, Fiesty, Alert, Playful, Quick, Self-assured"/>
    <x v="8"/>
    <n v="65"/>
    <n v="3"/>
    <n v="0"/>
    <n v="0"/>
    <n v="0"/>
    <n v="58"/>
    <x v="49"/>
    <s v=""/>
    <s v=""/>
    <n v="0"/>
    <n v="23400"/>
    <m/>
    <m/>
    <x v="0"/>
  </r>
  <r>
    <x v="1"/>
    <x v="255"/>
    <s v="No name"/>
    <x v="3"/>
    <s v="Terrier"/>
    <n v="9"/>
    <s v="Alert, Calm, Even-tempered, Fearless, Friendly, Intelligent"/>
    <x v="8"/>
    <n v="56"/>
    <n v="3"/>
    <n v="0"/>
    <n v="0"/>
    <n v="0"/>
    <n v="150"/>
    <x v="131"/>
    <s v=""/>
    <s v=""/>
    <n v="0"/>
    <n v="34200"/>
    <m/>
    <m/>
    <x v="0"/>
  </r>
  <r>
    <x v="1"/>
    <x v="256"/>
    <s v="No name"/>
    <x v="0"/>
    <s v=""/>
    <n v="6"/>
    <s v="Active, Affectionate, Dependent, Gentle, Patient, Playful, Quiet, Social"/>
    <x v="0"/>
    <n v="0"/>
    <n v="0"/>
    <n v="0"/>
    <n v="0"/>
    <n v="0"/>
    <n v="25"/>
    <x v="54"/>
    <s v="Lap"/>
    <s v="Long"/>
    <n v="1150"/>
    <n v="0"/>
    <n v="132250"/>
    <s v="Yes"/>
    <x v="1"/>
  </r>
  <r>
    <x v="1"/>
    <x v="257"/>
    <s v="No name"/>
    <x v="2"/>
    <s v="Gun"/>
    <n v="30"/>
    <s v="Strong-willed, Mischevious, Gentle, Energetic, Intelligent"/>
    <x v="22"/>
    <n v="37"/>
    <n v="3"/>
    <n v="0"/>
    <n v="0"/>
    <n v="0"/>
    <n v="95"/>
    <x v="53"/>
    <s v=""/>
    <s v=""/>
    <n v="0"/>
    <n v="38500"/>
    <m/>
    <m/>
    <x v="0"/>
  </r>
  <r>
    <x v="1"/>
    <x v="258"/>
    <s v="No name"/>
    <x v="5"/>
    <s v="Northern"/>
    <n v="22"/>
    <s v="Affectionate, Devoted, Independent, Loving, Reserved, Suspicious"/>
    <x v="10"/>
    <n v="51"/>
    <n v="3"/>
    <n v="0"/>
    <n v="0"/>
    <n v="0"/>
    <n v="64"/>
    <x v="15"/>
    <s v=""/>
    <s v=""/>
    <n v="0"/>
    <n v="12100"/>
    <m/>
    <m/>
    <x v="1"/>
  </r>
  <r>
    <x v="1"/>
    <x v="259"/>
    <s v="No name"/>
    <x v="6"/>
    <s v="Herding"/>
    <n v="39"/>
    <s v="Adaptable, Bubbly, Intelligent, Loving, Playful, Sociable, Protective"/>
    <x v="5"/>
    <n v="63"/>
    <n v="4"/>
    <n v="0"/>
    <n v="0"/>
    <n v="0"/>
    <n v="70"/>
    <x v="19"/>
    <s v=""/>
    <s v=""/>
    <n v="0"/>
    <n v="136350"/>
    <m/>
    <m/>
    <x v="0"/>
  </r>
  <r>
    <x v="1"/>
    <x v="260"/>
    <s v="No name"/>
    <x v="6"/>
    <s v="Herding"/>
    <n v="35"/>
    <s v="Alert, Confident, Courageous, Curious, Intelligent, Loyal, Obedient, Watchful"/>
    <x v="29"/>
    <n v="3"/>
    <n v="6"/>
    <n v="0"/>
    <n v="0"/>
    <n v="0"/>
    <n v="2"/>
    <x v="132"/>
    <s v=""/>
    <s v=""/>
    <n v="0"/>
    <n v="777000"/>
    <m/>
    <m/>
    <x v="0"/>
  </r>
  <r>
    <x v="1"/>
    <x v="261"/>
    <s v="Shetland Sheepdog"/>
    <x v="6"/>
    <s v="Herding"/>
    <n v="9"/>
    <s v="Affectionate, Friendly, Gentle, Intelligent, Lively, Playful, Responsive"/>
    <x v="8"/>
    <n v="6"/>
    <n v="4"/>
    <n v="0"/>
    <n v="0"/>
    <n v="0"/>
    <n v="24"/>
    <x v="36"/>
    <s v=""/>
    <s v=""/>
    <n v="0"/>
    <n v="487800"/>
    <m/>
    <m/>
    <x v="1"/>
  </r>
  <r>
    <x v="1"/>
    <x v="262"/>
    <s v="No name"/>
    <x v="5"/>
    <s v="Companion"/>
    <n v="10"/>
    <s v="Alert, Charming, Confident, Faithful, Fearless, Keen, Outgoing"/>
    <x v="8"/>
    <n v="0"/>
    <n v="4"/>
    <n v="0"/>
    <n v="0"/>
    <n v="0"/>
    <n v="45"/>
    <x v="37"/>
    <s v=""/>
    <s v=""/>
    <n v="0"/>
    <n v="110700"/>
    <m/>
    <m/>
    <x v="0"/>
  </r>
  <r>
    <x v="1"/>
    <x v="263"/>
    <s v="No name"/>
    <x v="1"/>
    <s v="Companion"/>
    <n v="6"/>
    <s v="Active, Courageous, Friendly, Gentle, Happy, Intelligent, Lively, Outgoing, Playful"/>
    <x v="1"/>
    <n v="70"/>
    <n v="3"/>
    <n v="0"/>
    <n v="0"/>
    <n v="2"/>
    <n v="20"/>
    <x v="38"/>
    <s v=""/>
    <s v=""/>
    <n v="0"/>
    <n v="105000"/>
    <m/>
    <m/>
    <x v="0"/>
  </r>
  <r>
    <x v="1"/>
    <x v="264"/>
    <s v="No name"/>
    <x v="0"/>
    <s v=""/>
    <n v="6"/>
    <s v="Active, Agile, Clever, Sociable, Loving, Energetic"/>
    <x v="0"/>
    <n v="0"/>
    <n v="0"/>
    <n v="0"/>
    <n v="0"/>
    <n v="0"/>
    <n v="9"/>
    <x v="0"/>
    <s v="Lap"/>
    <s v="Short"/>
    <n v="500"/>
    <n v="0"/>
    <n v="39500"/>
    <s v="No"/>
    <x v="0"/>
  </r>
  <r>
    <x v="1"/>
    <x v="265"/>
    <s v="No name"/>
    <x v="0"/>
    <s v=""/>
    <n v="6"/>
    <s v="Intelligent, Loyal, Quiet, Active"/>
    <x v="0"/>
    <n v="0"/>
    <n v="0"/>
    <n v="0"/>
    <n v="0"/>
    <n v="0"/>
    <n v="0"/>
    <x v="23"/>
    <s v="Non Lap"/>
    <s v="Long"/>
    <n v="1000"/>
    <n v="0"/>
    <n v="5000"/>
    <s v="No"/>
    <x v="0"/>
  </r>
  <r>
    <x v="1"/>
    <x v="266"/>
    <s v="No name"/>
    <x v="4"/>
    <s v="Northern"/>
    <n v="24"/>
    <s v="Alert, Friendly, Gentle, Intelligent, Outgoing"/>
    <x v="31"/>
    <n v="45"/>
    <n v="1"/>
    <n v="0"/>
    <n v="0"/>
    <n v="5"/>
    <n v="12"/>
    <x v="39"/>
    <s v=""/>
    <s v=""/>
    <n v="0"/>
    <n v="101650"/>
    <m/>
    <m/>
    <x v="0"/>
  </r>
  <r>
    <x v="1"/>
    <x v="267"/>
    <s v="No name"/>
    <x v="1"/>
    <s v="Terrier"/>
    <n v="5"/>
    <s v="Alert, Friendly, Inquisitive, Joyful, Quick, Responsive, Intelligent"/>
    <x v="3"/>
    <n v="37"/>
    <n v="3"/>
    <n v="0"/>
    <n v="0"/>
    <n v="0"/>
    <n v="106"/>
    <x v="40"/>
    <s v=""/>
    <s v=""/>
    <n v="0"/>
    <n v="623700"/>
    <m/>
    <m/>
    <x v="0"/>
  </r>
  <r>
    <x v="1"/>
    <x v="268"/>
    <s v="No name"/>
    <x v="0"/>
    <s v=""/>
    <n v="6"/>
    <s v="Active, Curious, Easygoing, Playful, Calm"/>
    <x v="0"/>
    <n v="0"/>
    <n v="0"/>
    <n v="0"/>
    <n v="0"/>
    <n v="0"/>
    <n v="0"/>
    <x v="85"/>
    <s v="Generic"/>
    <s v="Short"/>
    <n v="100"/>
    <n v="0"/>
    <n v="2000"/>
    <s v="No"/>
    <x v="0"/>
  </r>
  <r>
    <x v="1"/>
    <x v="269"/>
    <s v="No name"/>
    <x v="0"/>
    <s v=""/>
    <n v="3"/>
    <s v="Affectionate, Curious, Easygoing, Intelligent, Interactive, Lively, Loyal"/>
    <x v="0"/>
    <n v="0"/>
    <n v="0"/>
    <n v="0"/>
    <n v="0"/>
    <n v="0"/>
    <n v="22"/>
    <x v="18"/>
    <s v="Lap"/>
    <s v="Short"/>
    <n v="1150"/>
    <n v="0"/>
    <n v="17250"/>
    <s v="Yes"/>
    <x v="1"/>
  </r>
  <r>
    <x v="1"/>
    <x v="270"/>
    <s v="No name"/>
    <x v="3"/>
    <s v="Terrier"/>
    <n v="17"/>
    <s v="Loyal, Fearless, Friendly, Good-tempered, Intelligent"/>
    <x v="6"/>
    <n v="55"/>
    <n v="4"/>
    <n v="0"/>
    <n v="0"/>
    <n v="0"/>
    <n v="172"/>
    <x v="41"/>
    <s v=""/>
    <s v=""/>
    <n v="0"/>
    <n v="317600"/>
    <m/>
    <m/>
    <x v="0"/>
  </r>
  <r>
    <x v="1"/>
    <x v="271"/>
    <s v="No name"/>
    <x v="7"/>
    <s v="Sight"/>
    <n v="28"/>
    <s v="Alert, Faithful, Intelligent, Sensitive, Independent, Playful, Sweet"/>
    <x v="8"/>
    <n v="0"/>
    <n v="5"/>
    <n v="0"/>
    <n v="0"/>
    <n v="0"/>
    <n v="188"/>
    <x v="42"/>
    <s v=""/>
    <s v=""/>
    <n v="0"/>
    <n v="607500"/>
    <m/>
    <m/>
    <x v="0"/>
  </r>
  <r>
    <x v="1"/>
    <x v="272"/>
    <s v="No name"/>
    <x v="3"/>
    <s v="Terrier"/>
    <n v="8"/>
    <s v="Active, Affectionate, Alert, Fearless, Intelligent, Playful"/>
    <x v="14"/>
    <n v="40"/>
    <n v="3"/>
    <n v="0"/>
    <n v="0"/>
    <n v="0"/>
    <n v="122"/>
    <x v="43"/>
    <s v=""/>
    <s v=""/>
    <n v="0"/>
    <n v="334050"/>
    <m/>
    <m/>
    <x v="1"/>
  </r>
  <r>
    <x v="1"/>
    <x v="273"/>
    <s v="No name"/>
    <x v="0"/>
    <s v=""/>
    <n v="5"/>
    <s v="Affectionate, Social, Intelligent, Sweet-tempered"/>
    <x v="0"/>
    <n v="0"/>
    <n v="0"/>
    <n v="0"/>
    <n v="0"/>
    <n v="0"/>
    <n v="0"/>
    <x v="23"/>
    <s v="Lap"/>
    <s v="Short"/>
    <n v="800"/>
    <n v="0"/>
    <n v="4000"/>
    <s v="Yes"/>
    <x v="1"/>
  </r>
  <r>
    <x v="1"/>
    <x v="274"/>
    <s v="No name"/>
    <x v="0"/>
    <s v=""/>
    <n v="5"/>
    <s v="Mischevious, Tenacious, Intelligent, Affectionate, Gentle, Interactive, Loyal"/>
    <x v="0"/>
    <n v="0"/>
    <n v="0"/>
    <n v="0"/>
    <n v="0"/>
    <n v="0"/>
    <n v="28"/>
    <x v="24"/>
    <s v="Non Lap"/>
    <s v="Long"/>
    <n v="1250"/>
    <n v="0"/>
    <n v="61250"/>
    <s v="Yes"/>
    <x v="1"/>
  </r>
  <r>
    <x v="1"/>
    <x v="275"/>
    <s v="No name"/>
    <x v="6"/>
    <s v="Herding"/>
    <n v="49"/>
    <s v="Active, Balanced, Courageous, Lively, Nervous"/>
    <x v="8"/>
    <n v="0"/>
    <n v="4"/>
    <n v="0"/>
    <n v="0"/>
    <n v="0"/>
    <n v="0"/>
    <x v="44"/>
    <s v=""/>
    <s v=""/>
    <n v="0"/>
    <n v="193500"/>
    <m/>
    <m/>
    <x v="0"/>
  </r>
  <r>
    <x v="1"/>
    <x v="276"/>
    <s v="No name"/>
    <x v="2"/>
    <s v="Gun"/>
    <n v="10"/>
    <s v="Even Tempered, Joyful, Merry, Outgoing, Intelligent, Sociable, Trusting"/>
    <x v="3"/>
    <n v="20"/>
    <n v="3"/>
    <n v="0"/>
    <n v="0"/>
    <n v="0"/>
    <n v="29"/>
    <x v="39"/>
    <s v=""/>
    <s v=""/>
    <n v="0"/>
    <n v="74900"/>
    <m/>
    <m/>
    <x v="0"/>
  </r>
  <r>
    <x v="1"/>
    <x v="277"/>
    <s v="Sphynx"/>
    <x v="0"/>
    <s v=""/>
    <n v="5"/>
    <s v="Loyal, Inquisitive, Friendly, Quiet, Gentle"/>
    <x v="0"/>
    <n v="0"/>
    <n v="0"/>
    <n v="0"/>
    <n v="0"/>
    <n v="0"/>
    <n v="8"/>
    <x v="86"/>
    <s v="Lap"/>
    <s v="Bald"/>
    <n v="1450"/>
    <n v="0"/>
    <n v="5800"/>
    <s v="No"/>
    <x v="0"/>
  </r>
  <r>
    <x v="1"/>
    <x v="278"/>
    <s v="No name"/>
    <x v="5"/>
    <s v="Northern"/>
    <n v="8"/>
    <s v="Alert, Energetic, Friendly, Independent, Intelligent, Protective"/>
    <x v="3"/>
    <n v="0"/>
    <n v="4"/>
    <n v="0"/>
    <n v="0"/>
    <n v="0"/>
    <n v="118"/>
    <x v="46"/>
    <s v=""/>
    <s v=""/>
    <n v="0"/>
    <n v="77000"/>
    <m/>
    <m/>
    <x v="0"/>
  </r>
  <r>
    <x v="1"/>
    <x v="279"/>
    <s v="Staffordshire Bullterrier"/>
    <x v="3"/>
    <s v="Terrier"/>
    <n v="14"/>
    <s v="Affectionate, Bold, Courageous, Fearless, Intelligent, Reliable"/>
    <x v="19"/>
    <n v="49"/>
    <n v="3"/>
    <n v="0"/>
    <n v="1"/>
    <n v="0"/>
    <n v="82"/>
    <x v="10"/>
    <s v=""/>
    <s v=""/>
    <n v="0"/>
    <n v="43750"/>
    <m/>
    <m/>
    <x v="1"/>
  </r>
  <r>
    <x v="1"/>
    <x v="280"/>
    <s v="No name"/>
    <x v="5"/>
    <s v="Gun"/>
    <n v="26"/>
    <s v="Active, Alert, Faithful, Instinctual, Intelligent, Trainable"/>
    <x v="9"/>
    <n v="2"/>
    <n v="4"/>
    <n v="0"/>
    <n v="0"/>
    <n v="0"/>
    <n v="7"/>
    <x v="55"/>
    <s v=""/>
    <s v=""/>
    <n v="0"/>
    <n v="67500"/>
    <m/>
    <m/>
    <x v="0"/>
  </r>
  <r>
    <x v="1"/>
    <x v="281"/>
    <s v="No name"/>
    <x v="2"/>
    <s v="Gun"/>
    <n v="19"/>
    <s v="Calm, Cheerful, Companionable, Devoted, Friendly, Sociable"/>
    <x v="37"/>
    <n v="0"/>
    <n v="3"/>
    <n v="0"/>
    <n v="0"/>
    <n v="0"/>
    <n v="161"/>
    <x v="31"/>
    <s v=""/>
    <s v=""/>
    <n v="0"/>
    <n v="217500"/>
    <m/>
    <m/>
    <x v="0"/>
  </r>
  <r>
    <x v="1"/>
    <x v="282"/>
    <s v="No name"/>
    <x v="6"/>
    <s v="Herding"/>
    <n v="13"/>
    <s v="Alert, Energetic, Fearless, Friendly, Watchful"/>
    <x v="6"/>
    <n v="0"/>
    <n v="4"/>
    <n v="0"/>
    <n v="0"/>
    <n v="0"/>
    <n v="149"/>
    <x v="28"/>
    <s v=""/>
    <s v=""/>
    <n v="0"/>
    <n v="36000"/>
    <m/>
    <m/>
    <x v="0"/>
  </r>
  <r>
    <x v="1"/>
    <x v="283"/>
    <s v="No name"/>
    <x v="0"/>
    <s v=""/>
    <n v="6"/>
    <s v="Active, Curious, Easygoing, Playful, Calm"/>
    <x v="0"/>
    <n v="0"/>
    <n v="0"/>
    <n v="0"/>
    <n v="0"/>
    <n v="0"/>
    <n v="0"/>
    <x v="21"/>
    <s v="Generic"/>
    <s v="Short"/>
    <n v="100"/>
    <n v="0"/>
    <n v="3900"/>
    <s v="No"/>
    <x v="0"/>
  </r>
  <r>
    <x v="1"/>
    <x v="284"/>
    <s v="No name"/>
    <x v="3"/>
    <s v="Terrier"/>
    <n v="8"/>
    <s v="Affectionate, Alert, Courageous, Intelligent, Friendly, Hardy, Independent"/>
    <x v="27"/>
    <n v="47"/>
    <n v="3"/>
    <n v="0"/>
    <n v="0"/>
    <n v="0"/>
    <n v="42"/>
    <x v="22"/>
    <s v=""/>
    <s v=""/>
    <n v="0"/>
    <n v="57750"/>
    <m/>
    <m/>
    <x v="1"/>
  </r>
  <r>
    <x v="1"/>
    <x v="285"/>
    <s v="No name"/>
    <x v="7"/>
    <s v="Sight"/>
    <n v="28"/>
    <s v="Familial, Independent, Loving, Loyal, Protective"/>
    <x v="3"/>
    <n v="0"/>
    <n v="2"/>
    <n v="0"/>
    <n v="0"/>
    <n v="0"/>
    <n v="0"/>
    <x v="27"/>
    <s v=""/>
    <s v=""/>
    <n v="0"/>
    <n v="16100"/>
    <m/>
    <m/>
    <x v="0"/>
  </r>
  <r>
    <x v="1"/>
    <x v="286"/>
    <s v="No name"/>
    <x v="4"/>
    <s v="Guardian"/>
    <n v="71"/>
    <s v="Aloof, Protective, Strong-willed, Stubborn, Courageous, Loyal"/>
    <x v="30"/>
    <n v="0"/>
    <n v="6"/>
    <n v="0"/>
    <n v="0"/>
    <n v="0"/>
    <n v="153"/>
    <x v="28"/>
    <s v=""/>
    <s v=""/>
    <n v="0"/>
    <n v="135000"/>
    <m/>
    <m/>
    <x v="0"/>
  </r>
  <r>
    <x v="1"/>
    <x v="287"/>
    <s v="No name"/>
    <x v="5"/>
    <s v="Companion"/>
    <n v="6"/>
    <s v="Intelligent, Assertive, Aloof, Happy, Independent, Willful"/>
    <x v="8"/>
    <n v="46"/>
    <n v="4"/>
    <n v="0"/>
    <n v="0"/>
    <n v="0"/>
    <n v="121"/>
    <x v="19"/>
    <s v=""/>
    <s v=""/>
    <n v="0"/>
    <n v="90900"/>
    <m/>
    <m/>
    <x v="0"/>
  </r>
  <r>
    <x v="1"/>
    <x v="288"/>
    <s v="No name"/>
    <x v="5"/>
    <s v="Companion"/>
    <n v="10"/>
    <s v="Affectionate, Amiable, Energetic, Gentle, Reserved, Sensitive, Intelligent"/>
    <x v="26"/>
    <n v="62"/>
    <n v="3"/>
    <n v="0"/>
    <n v="0"/>
    <n v="0"/>
    <n v="101"/>
    <x v="54"/>
    <s v=""/>
    <s v=""/>
    <n v="0"/>
    <n v="184000"/>
    <m/>
    <m/>
    <x v="1"/>
  </r>
  <r>
    <x v="1"/>
    <x v="289"/>
    <s v="No name"/>
    <x v="0"/>
    <s v=""/>
    <n v="6"/>
    <s v="Playful, Social, Intelligent"/>
    <x v="0"/>
    <n v="0"/>
    <n v="0"/>
    <n v="0"/>
    <n v="0"/>
    <n v="0"/>
    <n v="0"/>
    <x v="53"/>
    <s v="Lap"/>
    <s v="Short"/>
    <n v="900"/>
    <n v="0"/>
    <n v="69300"/>
    <s v="No"/>
    <x v="0"/>
  </r>
  <r>
    <x v="1"/>
    <x v="290"/>
    <s v="No name"/>
    <x v="0"/>
    <s v=""/>
    <n v="5"/>
    <s v="Curious, Intelligent, Social, Lively, Outgoing, Playful, Affectionate"/>
    <x v="0"/>
    <n v="0"/>
    <n v="0"/>
    <n v="0"/>
    <n v="0"/>
    <n v="0"/>
    <n v="18"/>
    <x v="87"/>
    <s v="Lap"/>
    <s v="Medium"/>
    <n v="800"/>
    <n v="0"/>
    <n v="25600"/>
    <s v="Yes"/>
    <x v="1"/>
  </r>
  <r>
    <x v="1"/>
    <x v="291"/>
    <s v="No name"/>
    <x v="0"/>
    <s v=""/>
    <n v="6"/>
    <s v="Active, Curious, Easygoing, Playful, Calm"/>
    <x v="0"/>
    <n v="0"/>
    <n v="0"/>
    <n v="0"/>
    <n v="0"/>
    <n v="0"/>
    <n v="0"/>
    <x v="72"/>
    <s v="Generic"/>
    <s v="Short"/>
    <n v="100"/>
    <n v="0"/>
    <n v="12500"/>
    <s v="No"/>
    <x v="0"/>
  </r>
  <r>
    <x v="1"/>
    <x v="292"/>
    <s v="No name"/>
    <x v="0"/>
    <s v=""/>
    <n v="6"/>
    <s v="Active, Curious, Easygoing, Playful, Calm"/>
    <x v="0"/>
    <n v="0"/>
    <n v="0"/>
    <n v="0"/>
    <n v="0"/>
    <n v="0"/>
    <n v="0"/>
    <x v="75"/>
    <s v="Generic"/>
    <s v="Short"/>
    <n v="100"/>
    <n v="0"/>
    <n v="19800"/>
    <s v="No"/>
    <x v="0"/>
  </r>
  <r>
    <x v="1"/>
    <x v="293"/>
    <s v="No name"/>
    <x v="4"/>
    <s v="Guardian"/>
    <n v="65"/>
    <s v="Aggressive, Brave, Fearless, Intelligent, Sensitive, Suspicious"/>
    <x v="3"/>
    <n v="0"/>
    <n v="6"/>
    <n v="0"/>
    <n v="1"/>
    <n v="0"/>
    <n v="0"/>
    <x v="73"/>
    <s v=""/>
    <s v=""/>
    <n v="0"/>
    <n v="216300"/>
    <m/>
    <m/>
    <x v="0"/>
  </r>
  <r>
    <x v="1"/>
    <x v="294"/>
    <s v="Toy Terrier"/>
    <x v="1"/>
    <s v="Terrier"/>
    <n v="2"/>
    <s v="Alert, Friendly, Intelligent, Loyal, Playful, Spirited"/>
    <x v="22"/>
    <n v="0"/>
    <n v="2"/>
    <n v="0"/>
    <n v="0"/>
    <n v="0"/>
    <n v="112"/>
    <x v="2"/>
    <s v=""/>
    <s v=""/>
    <n v="0"/>
    <n v="125000"/>
    <m/>
    <m/>
    <x v="0"/>
  </r>
  <r>
    <x v="1"/>
    <x v="295"/>
    <s v="No name"/>
    <x v="1"/>
    <s v="Companion"/>
    <n v="4"/>
    <s v="Active, Alert, Faithful, Instinctual, Intelligent, Trainable"/>
    <x v="9"/>
    <n v="2"/>
    <n v="4"/>
    <n v="0"/>
    <n v="0"/>
    <n v="0"/>
    <n v="0"/>
    <x v="133"/>
    <s v=""/>
    <s v=""/>
    <n v="0"/>
    <n v="651250"/>
    <m/>
    <m/>
    <x v="0"/>
  </r>
  <r>
    <x v="1"/>
    <x v="296"/>
    <s v="Walker Hound"/>
    <x v="7"/>
    <s v="Scenthound"/>
    <n v="28"/>
    <s v="Affectionate, Clever, Confident, Loving, Trainable"/>
    <x v="22"/>
    <n v="0"/>
    <n v="3"/>
    <n v="0"/>
    <n v="0"/>
    <n v="0"/>
    <n v="131"/>
    <x v="76"/>
    <s v=""/>
    <s v=""/>
    <n v="0"/>
    <n v="150500"/>
    <m/>
    <m/>
    <x v="1"/>
  </r>
  <r>
    <x v="1"/>
    <x v="297"/>
    <s v="No name"/>
    <x v="0"/>
    <s v=""/>
    <n v="4"/>
    <s v="Affectionate, Agile, Clever, Gentle, Intelligent, Playful, Social"/>
    <x v="0"/>
    <n v="0"/>
    <n v="0"/>
    <n v="0"/>
    <n v="0"/>
    <n v="0"/>
    <n v="29"/>
    <x v="134"/>
    <s v="Non Lap"/>
    <s v="Long"/>
    <n v="700"/>
    <n v="0"/>
    <n v="92400"/>
    <s v="Yes"/>
    <x v="1"/>
  </r>
  <r>
    <x v="1"/>
    <x v="298"/>
    <s v="No name"/>
    <x v="0"/>
    <s v=""/>
    <n v="6"/>
    <s v="Agile, Intelligent, Loyal, Playful, Energetic"/>
    <x v="0"/>
    <n v="0"/>
    <n v="0"/>
    <n v="0"/>
    <n v="0"/>
    <n v="0"/>
    <n v="37"/>
    <x v="74"/>
    <s v="Non Lap"/>
    <s v="Long"/>
    <n v="500"/>
    <n v="0"/>
    <n v="77000"/>
    <s v="No"/>
    <x v="0"/>
  </r>
  <r>
    <x v="1"/>
    <x v="299"/>
    <s v="No name"/>
    <x v="0"/>
    <s v=""/>
    <n v="6"/>
    <s v="Active, Curious, Easygoing, Playful, Calm"/>
    <x v="0"/>
    <n v="0"/>
    <n v="0"/>
    <n v="0"/>
    <n v="0"/>
    <n v="0"/>
    <n v="0"/>
    <x v="135"/>
    <s v="Generic"/>
    <s v="Short"/>
    <n v="100"/>
    <n v="0"/>
    <n v="15800"/>
    <s v="No"/>
    <x v="0"/>
  </r>
  <r>
    <x v="1"/>
    <x v="300"/>
    <s v="No name"/>
    <x v="2"/>
    <s v="Gun"/>
    <n v="21"/>
    <s v="Affectionate, Cheerful, Energetic, Gentle, Intelligent, Playful, Protective, Quiet"/>
    <x v="1"/>
    <n v="0"/>
    <n v="3"/>
    <n v="0"/>
    <n v="0"/>
    <n v="0"/>
    <n v="30"/>
    <x v="77"/>
    <s v=""/>
    <s v=""/>
    <n v="0"/>
    <n v="256000"/>
    <m/>
    <m/>
    <x v="1"/>
  </r>
  <r>
    <x v="1"/>
    <x v="301"/>
    <s v="No name"/>
    <x v="2"/>
    <s v="Gun"/>
    <n v="29"/>
    <s v="Alert, Aloof, Energetic, Fast, Intelligent, Powerful, Steady, Stubborn, Social"/>
    <x v="19"/>
    <n v="21"/>
    <n v="3"/>
    <n v="0"/>
    <n v="0"/>
    <n v="0"/>
    <n v="34"/>
    <x v="78"/>
    <s v=""/>
    <s v=""/>
    <n v="0"/>
    <n v="38500"/>
    <m/>
    <m/>
    <x v="0"/>
  </r>
  <r>
    <x v="1"/>
    <x v="302"/>
    <s v="No name"/>
    <x v="6"/>
    <s v="Herding"/>
    <n v="13"/>
    <s v="Active, Affectionate, Alert, Companionable, Devoted, Gentle, Intelligent"/>
    <x v="10"/>
    <n v="26"/>
    <n v="4"/>
    <n v="0"/>
    <n v="0"/>
    <n v="0"/>
    <n v="68"/>
    <x v="79"/>
    <s v=""/>
    <s v=""/>
    <n v="0"/>
    <n v="23100"/>
    <m/>
    <m/>
    <x v="1"/>
  </r>
  <r>
    <x v="1"/>
    <x v="303"/>
    <s v="No name"/>
    <x v="2"/>
    <s v="Gun"/>
    <n v="18"/>
    <s v="Affectionate, Loyal, Active, Friendly, Playful, Stubborn, Intelligent"/>
    <x v="12"/>
    <n v="31"/>
    <n v="4"/>
    <n v="0"/>
    <n v="0"/>
    <n v="0"/>
    <n v="133"/>
    <x v="79"/>
    <s v=""/>
    <s v=""/>
    <n v="0"/>
    <n v="27300"/>
    <m/>
    <m/>
    <x v="1"/>
  </r>
  <r>
    <x v="1"/>
    <x v="304"/>
    <s v="No name"/>
    <x v="3"/>
    <s v="Terrier"/>
    <n v="9"/>
    <s v="Alert, Friendly, Intelligent, Spirited, Independent, Loving"/>
    <x v="1"/>
    <n v="53"/>
    <n v="3"/>
    <n v="0"/>
    <n v="0"/>
    <n v="0"/>
    <n v="109"/>
    <x v="120"/>
    <s v=""/>
    <s v=""/>
    <n v="0"/>
    <n v="341000"/>
    <m/>
    <m/>
    <x v="0"/>
  </r>
  <r>
    <x v="1"/>
    <x v="305"/>
    <s v="West Highland White Terrier"/>
    <x v="3"/>
    <s v="Terrier"/>
    <n v="8"/>
    <s v="Affectionate, Alert, Courageous, Intelligent, Friendly, Hardy, Independent"/>
    <x v="27"/>
    <n v="47"/>
    <n v="3"/>
    <n v="0"/>
    <n v="0"/>
    <n v="0"/>
    <n v="42"/>
    <x v="121"/>
    <s v=""/>
    <s v=""/>
    <n v="0"/>
    <n v="215250"/>
    <m/>
    <m/>
    <x v="1"/>
  </r>
  <r>
    <x v="1"/>
    <x v="306"/>
    <s v="Soft Coated Wheaten Terrier"/>
    <x v="3"/>
    <s v="Terrier"/>
    <n v="18"/>
    <s v="Affectionate, Energetic, Faithful, Intelligent, Playful, Spirited"/>
    <x v="8"/>
    <n v="40"/>
    <n v="4"/>
    <n v="0"/>
    <n v="0"/>
    <n v="0"/>
    <n v="49"/>
    <x v="11"/>
    <s v=""/>
    <s v=""/>
    <n v="0"/>
    <n v="68400"/>
    <m/>
    <m/>
    <x v="1"/>
  </r>
  <r>
    <x v="1"/>
    <x v="307"/>
    <s v="No name"/>
    <x v="7"/>
    <s v="Sight"/>
    <n v="16"/>
    <s v="Affectionate, Friendly, Gentle, Intelligent, Lively, Quiet"/>
    <x v="1"/>
    <n v="51"/>
    <n v="3"/>
    <n v="0"/>
    <n v="0"/>
    <n v="0"/>
    <n v="61"/>
    <x v="122"/>
    <s v=""/>
    <s v=""/>
    <n v="0"/>
    <n v="371000"/>
    <m/>
    <m/>
    <x v="1"/>
  </r>
  <r>
    <x v="1"/>
    <x v="308"/>
    <s v="No name"/>
    <x v="6"/>
    <s v="Herding"/>
    <n v="35"/>
    <s v="Alert, Confident, Courageous, Curious, Intelligent, Loyal, Obedient, Watchful"/>
    <x v="29"/>
    <n v="3"/>
    <n v="6"/>
    <n v="0"/>
    <n v="0"/>
    <n v="0"/>
    <n v="2"/>
    <x v="131"/>
    <s v=""/>
    <s v=""/>
    <n v="0"/>
    <n v="53200"/>
    <m/>
    <m/>
    <x v="0"/>
  </r>
  <r>
    <x v="1"/>
    <x v="309"/>
    <s v="Wire Haired Fox Terrier"/>
    <x v="3"/>
    <s v="Terrier"/>
    <n v="7"/>
    <s v="Alert, Bold, Fearless, Friendly, Keen, Quick, Intelligent"/>
    <x v="8"/>
    <n v="51"/>
    <n v="3"/>
    <n v="0"/>
    <n v="0"/>
    <n v="0"/>
    <n v="99"/>
    <x v="11"/>
    <s v=""/>
    <s v=""/>
    <n v="0"/>
    <n v="68400"/>
    <m/>
    <m/>
    <x v="0"/>
  </r>
  <r>
    <x v="1"/>
    <x v="310"/>
    <s v="No name"/>
    <x v="2"/>
    <s v="Gun"/>
    <n v="25"/>
    <s v="Gentle, Loyal, Proud, Trainable, Vigilant, Intelligent"/>
    <x v="3"/>
    <n v="46"/>
    <n v="5"/>
    <n v="0"/>
    <n v="0"/>
    <n v="0"/>
    <n v="65"/>
    <x v="79"/>
    <s v=""/>
    <s v=""/>
    <n v="0"/>
    <n v="14700"/>
    <m/>
    <m/>
    <x v="0"/>
  </r>
  <r>
    <x v="1"/>
    <x v="311"/>
    <s v="No name"/>
    <x v="3"/>
    <s v="Terrier"/>
    <n v="7"/>
    <s v="Alert, Bold, Fearless, Friendly, Keen, Quick, Intelligent"/>
    <x v="8"/>
    <n v="51"/>
    <n v="3"/>
    <n v="0"/>
    <n v="0"/>
    <n v="0"/>
    <n v="99"/>
    <x v="49"/>
    <s v=""/>
    <s v=""/>
    <n v="0"/>
    <n v="23400"/>
    <m/>
    <m/>
    <x v="0"/>
  </r>
  <r>
    <x v="1"/>
    <x v="312"/>
    <s v="Mexican Hairless"/>
    <x v="5"/>
    <s v="Sight"/>
    <n v="11"/>
    <s v="Aleret, Calm, Cheerful, Companionable, Loyal, Protective"/>
    <x v="3"/>
    <n v="0"/>
    <n v="3"/>
    <n v="0"/>
    <n v="0"/>
    <n v="0"/>
    <n v="143"/>
    <x v="136"/>
    <s v=""/>
    <s v=""/>
    <n v="0"/>
    <n v="63000"/>
    <m/>
    <m/>
    <x v="0"/>
  </r>
  <r>
    <x v="1"/>
    <x v="313"/>
    <s v="No name"/>
    <x v="2"/>
    <s v="Gun"/>
    <n v="32"/>
    <s v="Affectionate, Alert, Cheerful, Energetic, Friendly, Gentle, Intelligent, Loving, Loyal, Outgoing, Playful, Responsive, Social"/>
    <x v="16"/>
    <n v="7"/>
    <n v="3"/>
    <n v="0"/>
    <n v="0"/>
    <n v="0"/>
    <n v="1"/>
    <x v="37"/>
    <s v=""/>
    <s v=""/>
    <n v="0"/>
    <n v="184500"/>
    <m/>
    <m/>
    <x v="1"/>
  </r>
  <r>
    <x v="1"/>
    <x v="314"/>
    <s v="Yorkshire Terrier"/>
    <x v="1"/>
    <s v="Companion"/>
    <n v="3"/>
    <s v="Alert, Courageous, Energetic, Independent, Intelligent, Loyal, Playful"/>
    <x v="6"/>
    <n v="27"/>
    <n v="3"/>
    <n v="0"/>
    <n v="0"/>
    <n v="0"/>
    <n v="9"/>
    <x v="53"/>
    <s v=""/>
    <s v=""/>
    <n v="0"/>
    <n v="61600"/>
    <m/>
    <m/>
    <x v="0"/>
  </r>
  <r>
    <x v="2"/>
    <x v="315"/>
    <m/>
    <x v="9"/>
    <m/>
    <m/>
    <m/>
    <x v="38"/>
    <m/>
    <m/>
    <m/>
    <m/>
    <m/>
    <m/>
    <x v="137"/>
    <m/>
    <m/>
    <m/>
    <m/>
    <m/>
    <m/>
    <x v="2"/>
  </r>
  <r>
    <x v="2"/>
    <x v="315"/>
    <m/>
    <x v="9"/>
    <m/>
    <m/>
    <m/>
    <x v="38"/>
    <m/>
    <m/>
    <m/>
    <m/>
    <m/>
    <m/>
    <x v="137"/>
    <m/>
    <m/>
    <m/>
    <m/>
    <m/>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
  <r>
    <x v="0"/>
    <s v="Abyssinian"/>
    <s v="No name"/>
    <s v=""/>
    <x v="0"/>
    <n v="4"/>
    <s v="Active, Energetic, Independent, Intelligent, Gentle"/>
    <n v="0"/>
    <n v="0"/>
    <n v="0"/>
    <n v="0"/>
    <n v="0"/>
    <n v="0"/>
    <n v="7"/>
    <n v="79"/>
    <x v="0"/>
    <s v="Short"/>
    <n v="1050"/>
    <n v="0"/>
    <n v="82950"/>
    <x v="0"/>
  </r>
  <r>
    <x v="0"/>
    <s v="Affenpinscher"/>
    <s v="No name"/>
    <s v="Toy"/>
    <x v="1"/>
    <n v="4"/>
    <s v="Active, Adventurous, Curious, Fun-loving, Playful, Stubborn"/>
    <n v="1000"/>
    <n v="37"/>
    <n v="1"/>
    <n v="0"/>
    <n v="0"/>
    <n v="0"/>
    <n v="147"/>
    <n v="300"/>
    <x v="1"/>
    <s v=""/>
    <n v="0"/>
    <n v="300000"/>
    <m/>
    <x v="1"/>
  </r>
  <r>
    <x v="0"/>
    <s v="Afghan Hound"/>
    <s v="No name"/>
    <s v="Sporting"/>
    <x v="2"/>
    <n v="28"/>
    <s v="Aloof, Clownish, Dignified, Happy, Independent"/>
    <n v="2250"/>
    <n v="79"/>
    <n v="1"/>
    <n v="0"/>
    <n v="0"/>
    <n v="0"/>
    <n v="93"/>
    <n v="250"/>
    <x v="1"/>
    <s v=""/>
    <n v="0"/>
    <n v="562500"/>
    <m/>
    <x v="1"/>
  </r>
  <r>
    <x v="0"/>
    <s v="African Hunting Dog"/>
    <s v="No name"/>
    <s v=""/>
    <x v="0"/>
    <n v="23"/>
    <s v="Wild"/>
    <n v="0"/>
    <n v="0"/>
    <n v="0"/>
    <n v="0"/>
    <n v="0"/>
    <n v="0"/>
    <n v="0"/>
    <n v="500"/>
    <x v="1"/>
    <s v=""/>
    <n v="0"/>
    <n v="0"/>
    <m/>
    <x v="1"/>
  </r>
  <r>
    <x v="0"/>
    <s v="Airedale Terrier"/>
    <s v="Airedale"/>
    <s v="Terrier"/>
    <x v="3"/>
    <n v="26"/>
    <s v="Alert, Confident, Courageous, Friendly, Intelligent, Outgoing"/>
    <n v="700"/>
    <n v="29"/>
    <n v="4"/>
    <n v="0"/>
    <n v="0"/>
    <n v="0"/>
    <n v="55"/>
    <n v="670"/>
    <x v="1"/>
    <s v=""/>
    <n v="0"/>
    <n v="469000"/>
    <m/>
    <x v="1"/>
  </r>
  <r>
    <x v="0"/>
    <s v="Akbash"/>
    <s v="No name"/>
    <s v="Working"/>
    <x v="4"/>
    <n v="53"/>
    <s v="Affectionate, Alert, Courageous, Independent, Intelligent, Loyal"/>
    <n v="600"/>
    <n v="0"/>
    <n v="5"/>
    <n v="0"/>
    <n v="0"/>
    <n v="0"/>
    <n v="0"/>
    <n v="293"/>
    <x v="1"/>
    <s v=""/>
    <n v="0"/>
    <n v="175800"/>
    <m/>
    <x v="1"/>
  </r>
  <r>
    <x v="0"/>
    <s v="Akita"/>
    <s v="No name"/>
    <s v="Working"/>
    <x v="5"/>
    <n v="44"/>
    <s v="Alert, Courageous, Dignified, Docile, Friendly, Intelligent, Responsive"/>
    <n v="1000"/>
    <n v="54"/>
    <n v="5"/>
    <n v="0"/>
    <n v="1"/>
    <n v="0"/>
    <n v="47"/>
    <n v="457"/>
    <x v="1"/>
    <s v=""/>
    <n v="0"/>
    <n v="457000"/>
    <m/>
    <x v="1"/>
  </r>
  <r>
    <x v="0"/>
    <s v="Alaskan Malamute"/>
    <s v="Malamute"/>
    <s v="Working"/>
    <x v="6"/>
    <n v="40"/>
    <s v="Affectionate, Devoted, Dignified, Friendly, Loyal, Playful"/>
    <n v="1350"/>
    <n v="50"/>
    <n v="5"/>
    <n v="0"/>
    <n v="0"/>
    <n v="0"/>
    <n v="59"/>
    <n v="890"/>
    <x v="1"/>
    <s v=""/>
    <n v="0"/>
    <n v="1201500"/>
    <m/>
    <x v="1"/>
  </r>
  <r>
    <x v="0"/>
    <s v="American Bulldog"/>
    <s v="No name"/>
    <s v="Working"/>
    <x v="4"/>
    <n v="38"/>
    <s v="Affectionate, Alert, Courageous, Energetic, Gentle, Loving, Out-going, Social"/>
    <n v="800"/>
    <n v="0"/>
    <n v="6"/>
    <n v="0"/>
    <n v="1"/>
    <n v="0"/>
    <n v="0"/>
    <n v="91"/>
    <x v="1"/>
    <s v=""/>
    <n v="0"/>
    <n v="72800"/>
    <m/>
    <x v="1"/>
  </r>
  <r>
    <x v="0"/>
    <s v="American Curl"/>
    <s v="No name"/>
    <s v=""/>
    <x v="0"/>
    <n v="4"/>
    <s v="Affectionate, Curious, Intelligent, Interactive, Lively, Playful, Social"/>
    <n v="0"/>
    <n v="0"/>
    <n v="0"/>
    <n v="0"/>
    <n v="0"/>
    <n v="0"/>
    <n v="26"/>
    <n v="93"/>
    <x v="0"/>
    <s v="Medium"/>
    <n v="1400"/>
    <n v="0"/>
    <n v="130200"/>
    <x v="2"/>
  </r>
  <r>
    <x v="0"/>
    <s v="American Eskimo Dog"/>
    <s v="No name"/>
    <s v="Non Sporting"/>
    <x v="6"/>
    <n v="8"/>
    <s v="Alert, Energetic, Friendly, Independent, Intelligent, Protective"/>
    <n v="700"/>
    <n v="0"/>
    <n v="4"/>
    <n v="0"/>
    <n v="0"/>
    <n v="0"/>
    <n v="118"/>
    <n v="25"/>
    <x v="1"/>
    <s v=""/>
    <n v="0"/>
    <n v="17500"/>
    <m/>
    <x v="1"/>
  </r>
  <r>
    <x v="0"/>
    <s v="American Hairless Terrier"/>
    <s v="No name"/>
    <s v="Terrier"/>
    <x v="3"/>
    <n v="5"/>
    <s v="Alert, Lively, Loving, Intelligent, Inquisitive, Playful"/>
    <n v="400"/>
    <n v="0"/>
    <n v="3"/>
    <n v="0"/>
    <n v="0"/>
    <n v="0"/>
    <n v="126"/>
    <n v="76"/>
    <x v="1"/>
    <s v=""/>
    <n v="0"/>
    <n v="30400"/>
    <m/>
    <x v="1"/>
  </r>
  <r>
    <x v="0"/>
    <s v="American Shorthair"/>
    <s v="No name"/>
    <s v=""/>
    <x v="0"/>
    <n v="6"/>
    <s v="Active, Curious, Easygoing, Playful, Calm"/>
    <n v="0"/>
    <n v="0"/>
    <n v="0"/>
    <n v="0"/>
    <n v="0"/>
    <n v="5"/>
    <n v="6"/>
    <n v="121"/>
    <x v="0"/>
    <s v="Short"/>
    <n v="900"/>
    <n v="0"/>
    <n v="108900"/>
    <x v="0"/>
  </r>
  <r>
    <x v="0"/>
    <s v="American Staffordshire Terrier"/>
    <s v="No name"/>
    <s v="Terrier"/>
    <x v="3"/>
    <n v="28"/>
    <s v="Attentive, Courageous, Devoted, Friendly, Loyal, Tenacious, Intelligent"/>
    <n v="900"/>
    <n v="34"/>
    <n v="3"/>
    <n v="0"/>
    <n v="1"/>
    <n v="0"/>
    <n v="83"/>
    <n v="94"/>
    <x v="1"/>
    <s v=""/>
    <n v="0"/>
    <n v="84600"/>
    <m/>
    <x v="1"/>
  </r>
  <r>
    <x v="0"/>
    <s v="American Water Spaniel"/>
    <s v="No name"/>
    <s v="Sporting"/>
    <x v="7"/>
    <n v="16"/>
    <s v="Energetic, Friendly, Intelligent, Obedient, Protective, Trainable"/>
    <n v="900"/>
    <n v="44"/>
    <n v="4"/>
    <n v="0"/>
    <n v="0"/>
    <n v="0"/>
    <n v="167"/>
    <n v="56"/>
    <x v="1"/>
    <s v=""/>
    <n v="0"/>
    <n v="50400"/>
    <m/>
    <x v="1"/>
  </r>
  <r>
    <x v="0"/>
    <s v="American Wirehair"/>
    <s v="No name"/>
    <s v=""/>
    <x v="0"/>
    <n v="6"/>
    <s v="Affectionate, Curious, Gentle, Intelligent, Interactive, Lively, Loyal, Playful, Sensible, Social"/>
    <n v="0"/>
    <n v="0"/>
    <n v="0"/>
    <n v="0"/>
    <n v="0"/>
    <n v="0"/>
    <n v="41"/>
    <n v="11"/>
    <x v="0"/>
    <s v="Medium"/>
    <n v="1000"/>
    <n v="0"/>
    <n v="11000"/>
    <x v="2"/>
  </r>
  <r>
    <x v="0"/>
    <s v="Anatolian Shepherd"/>
    <s v="No name"/>
    <s v="Working"/>
    <x v="4"/>
    <n v="52"/>
    <s v="Bold, Confident, Independent, Intelligent, Proud, Steady"/>
    <n v="800"/>
    <n v="0"/>
    <n v="6"/>
    <n v="0"/>
    <n v="0"/>
    <n v="0"/>
    <n v="86"/>
    <n v="780"/>
    <x v="1"/>
    <s v=""/>
    <n v="0"/>
    <n v="624000"/>
    <m/>
    <x v="1"/>
  </r>
  <r>
    <x v="0"/>
    <s v="Appenzell Mountain Dog"/>
    <s v="Appenzeller"/>
    <s v="Working"/>
    <x v="4"/>
    <n v="27"/>
    <s v="Energetic, Fearless, Lively, Reliable, Self-assured, Social"/>
    <n v="700"/>
    <n v="0"/>
    <n v="5"/>
    <n v="0"/>
    <n v="0"/>
    <n v="0"/>
    <n v="0"/>
    <n v="909"/>
    <x v="1"/>
    <s v=""/>
    <n v="0"/>
    <n v="636300"/>
    <m/>
    <x v="1"/>
  </r>
  <r>
    <x v="0"/>
    <s v="Applehead Siamese"/>
    <s v="No name"/>
    <s v=""/>
    <x v="0"/>
    <n v="6"/>
    <s v="Active, Agile, Clever, Sociable, Loving, Energetic"/>
    <n v="0"/>
    <n v="0"/>
    <n v="0"/>
    <n v="0"/>
    <n v="0"/>
    <n v="0"/>
    <n v="0"/>
    <n v="15"/>
    <x v="0"/>
    <s v="Short"/>
    <n v="1600"/>
    <n v="0"/>
    <n v="24000"/>
    <x v="0"/>
  </r>
  <r>
    <x v="0"/>
    <s v="Australian Cattle Dog/Blue Heeler"/>
    <s v="No name"/>
    <s v="Herding"/>
    <x v="5"/>
    <n v="21"/>
    <s v="Aggressive, Alert, Energetic, Intelligent, Loyal, Protective, Responsive"/>
    <n v="600"/>
    <n v="10"/>
    <n v="6"/>
    <n v="0"/>
    <n v="0"/>
    <n v="0"/>
    <n v="56"/>
    <n v="101"/>
    <x v="1"/>
    <s v=""/>
    <n v="0"/>
    <n v="60600"/>
    <m/>
    <x v="1"/>
  </r>
  <r>
    <x v="0"/>
    <s v="Australian Kelpie"/>
    <s v="Kelpie"/>
    <s v="Working"/>
    <x v="5"/>
    <n v="16"/>
    <s v="Alert, Eager, Energetic, Friendly, Intelligent, Loyal, Robust"/>
    <n v="600"/>
    <n v="0"/>
    <n v="5"/>
    <n v="0"/>
    <n v="0"/>
    <n v="0"/>
    <n v="0"/>
    <n v="102"/>
    <x v="1"/>
    <s v=""/>
    <n v="0"/>
    <n v="61200"/>
    <m/>
    <x v="1"/>
  </r>
  <r>
    <x v="0"/>
    <s v="Australian Shepherd"/>
    <s v="No name"/>
    <s v="Terrier"/>
    <x v="3"/>
    <n v="27"/>
    <s v="Active, Affectionate, Friendly, Good-natured, Intelligent, Protective, Loving"/>
    <n v="700"/>
    <n v="42"/>
    <n v="5"/>
    <n v="0"/>
    <n v="0"/>
    <n v="0"/>
    <n v="17"/>
    <n v="39"/>
    <x v="1"/>
    <s v=""/>
    <n v="0"/>
    <n v="27300"/>
    <m/>
    <x v="1"/>
  </r>
  <r>
    <x v="0"/>
    <s v="Australian Terrier"/>
    <s v="No name"/>
    <s v="Terrier"/>
    <x v="3"/>
    <n v="5"/>
    <s v="Alert, Compassionate, Courageous, Even Tempered, Loyal, Spirited, Intelligent"/>
    <n v="1250"/>
    <n v="34"/>
    <n v="3"/>
    <n v="0"/>
    <n v="0"/>
    <n v="0"/>
    <n v="137"/>
    <n v="55"/>
    <x v="1"/>
    <s v=""/>
    <n v="0"/>
    <n v="68750"/>
    <m/>
    <x v="1"/>
  </r>
  <r>
    <x v="0"/>
    <s v="Balinese"/>
    <s v="No name"/>
    <s v=""/>
    <x v="0"/>
    <n v="4"/>
    <s v="Affectionate, Intelligent, Playful"/>
    <n v="0"/>
    <n v="0"/>
    <n v="0"/>
    <n v="0"/>
    <n v="0"/>
    <n v="0"/>
    <n v="31"/>
    <n v="5"/>
    <x v="2"/>
    <s v="Long"/>
    <n v="1300"/>
    <n v="0"/>
    <n v="6500"/>
    <x v="2"/>
  </r>
  <r>
    <x v="0"/>
    <s v="Basenji"/>
    <s v="No name"/>
    <s v="Hound"/>
    <x v="2"/>
    <n v="11"/>
    <s v="Affectionate, Alert, Curious, Energetic, Playful, Intelligent"/>
    <n v="1100"/>
    <n v="78"/>
    <n v="5"/>
    <n v="0"/>
    <n v="0"/>
    <n v="0"/>
    <n v="84"/>
    <n v="49"/>
    <x v="1"/>
    <s v=""/>
    <n v="0"/>
    <n v="53900"/>
    <m/>
    <x v="1"/>
  </r>
  <r>
    <x v="0"/>
    <s v="Basset Hound"/>
    <s v="Basset"/>
    <s v="Hound"/>
    <x v="8"/>
    <n v="26"/>
    <s v="Affectionate, Devoted, Friendly, Gentle, Sweet-tempered, Tenacious"/>
    <n v="400"/>
    <n v="71"/>
    <n v="1"/>
    <n v="0"/>
    <n v="0"/>
    <n v="0"/>
    <n v="39"/>
    <n v="76"/>
    <x v="1"/>
    <s v=""/>
    <n v="0"/>
    <n v="30400"/>
    <m/>
    <x v="1"/>
  </r>
  <r>
    <x v="0"/>
    <s v="Beagle"/>
    <s v="No name"/>
    <s v="Hound"/>
    <x v="8"/>
    <n v="11"/>
    <s v="Friendly, Gentle, Independent, Intelligent, Lively, Loving, Sweet"/>
    <n v="650"/>
    <n v="72"/>
    <n v="1"/>
    <n v="0"/>
    <n v="0"/>
    <n v="0"/>
    <n v="6"/>
    <n v="34"/>
    <x v="1"/>
    <s v=""/>
    <n v="0"/>
    <n v="22100"/>
    <m/>
    <x v="1"/>
  </r>
  <r>
    <x v="0"/>
    <s v="Bearded Collie"/>
    <s v="No name"/>
    <s v="Herding"/>
    <x v="5"/>
    <n v="23"/>
    <s v="Active, Alert, Hardy, Intelligent, Lively, Self-confident"/>
    <n v="1300"/>
    <n v="34"/>
    <n v="4"/>
    <n v="0"/>
    <n v="0"/>
    <n v="0"/>
    <n v="125"/>
    <n v="50"/>
    <x v="1"/>
    <s v=""/>
    <n v="0"/>
    <n v="65000"/>
    <m/>
    <x v="1"/>
  </r>
  <r>
    <x v="0"/>
    <s v="Beauceron"/>
    <s v="No name"/>
    <s v="Herding"/>
    <x v="5"/>
    <n v="50"/>
    <s v="Courageous, Obedient, Loyal, Protective, Loving"/>
    <n v="1350"/>
    <n v="0"/>
    <n v="5"/>
    <n v="0"/>
    <n v="0"/>
    <n v="0"/>
    <n v="141"/>
    <n v="23"/>
    <x v="1"/>
    <s v=""/>
    <n v="0"/>
    <n v="31050"/>
    <m/>
    <x v="1"/>
  </r>
  <r>
    <x v="0"/>
    <s v="Bedlington Terrier"/>
    <s v="No name"/>
    <s v="Terrier"/>
    <x v="3"/>
    <n v="9"/>
    <s v="Affectionate, Devoted, Energetic, Loyal, Playful, Reliable, Intelligent"/>
    <n v="1900"/>
    <n v="40"/>
    <n v="3"/>
    <n v="0"/>
    <n v="0"/>
    <n v="0"/>
    <n v="151"/>
    <n v="45"/>
    <x v="1"/>
    <s v=""/>
    <n v="0"/>
    <n v="85500"/>
    <m/>
    <x v="1"/>
  </r>
  <r>
    <x v="0"/>
    <s v="Belgian Shepherd Dog Sheepdog"/>
    <s v="Groenendael"/>
    <s v="Herding"/>
    <x v="5"/>
    <n v="32"/>
    <s v="Active, Alert, Confident, Friendly, Hard-working, Protective, Stubborn, Watchful, Intelligent"/>
    <n v="1300"/>
    <n v="15"/>
    <n v="6"/>
    <n v="0"/>
    <n v="0"/>
    <n v="0"/>
    <n v="120"/>
    <n v="33"/>
    <x v="1"/>
    <s v=""/>
    <n v="0"/>
    <n v="42900"/>
    <m/>
    <x v="1"/>
  </r>
  <r>
    <x v="0"/>
    <s v="Belgian Shepherd Laekenois"/>
    <s v="No name"/>
    <s v="Herding"/>
    <x v="5"/>
    <n v="28"/>
    <s v="Active, Alert, Energetic, Lively, Protective, Watchful"/>
    <n v="650"/>
    <n v="0"/>
    <n v="5"/>
    <n v="0"/>
    <n v="0"/>
    <n v="0"/>
    <n v="0"/>
    <n v="53"/>
    <x v="1"/>
    <s v=""/>
    <n v="0"/>
    <n v="34450"/>
    <m/>
    <x v="1"/>
  </r>
  <r>
    <x v="0"/>
    <s v="Belgian Shepherd Malinois"/>
    <s v="Malinois"/>
    <s v="Herding"/>
    <x v="5"/>
    <n v="27"/>
    <s v="Active, Alert, Confident, Friendly, Hard-working, Protective, Stubborn, Watchful"/>
    <n v="700"/>
    <n v="0"/>
    <n v="6"/>
    <n v="0"/>
    <n v="0"/>
    <n v="0"/>
    <n v="44"/>
    <n v="87"/>
    <x v="1"/>
    <s v=""/>
    <n v="0"/>
    <n v="60900"/>
    <m/>
    <x v="1"/>
  </r>
  <r>
    <x v="0"/>
    <s v="Belgian Shepherd Tervuren"/>
    <s v="No name"/>
    <s v="Herding"/>
    <x v="5"/>
    <n v="34"/>
    <s v="Alert, Attentive, Energetic, Intelligent, Loyal, Protective"/>
    <n v="1350"/>
    <n v="14"/>
    <n v="6"/>
    <n v="0"/>
    <n v="0"/>
    <n v="0"/>
    <n v="103"/>
    <n v="67"/>
    <x v="1"/>
    <s v=""/>
    <n v="0"/>
    <n v="90450"/>
    <m/>
    <x v="1"/>
  </r>
  <r>
    <x v="0"/>
    <s v="Bengal"/>
    <s v="No name"/>
    <s v=""/>
    <x v="0"/>
    <n v="6"/>
    <s v="Active, Agile, Lively, Affectionate, Energetic, Rambunctious"/>
    <n v="0"/>
    <n v="0"/>
    <n v="0"/>
    <n v="0"/>
    <n v="0"/>
    <n v="8"/>
    <n v="0"/>
    <n v="10"/>
    <x v="2"/>
    <s v="Medium"/>
    <n v="1250"/>
    <n v="0"/>
    <n v="12500"/>
    <x v="2"/>
  </r>
  <r>
    <x v="0"/>
    <s v="Bernese Mountain Dog"/>
    <s v="No name"/>
    <s v="Working"/>
    <x v="4"/>
    <n v="44"/>
    <s v="Affectionate, Faithful, Intelligent, Loyal"/>
    <n v="900"/>
    <n v="22"/>
    <n v="5"/>
    <n v="0"/>
    <n v="0"/>
    <n v="0"/>
    <n v="25"/>
    <n v="98"/>
    <x v="1"/>
    <s v=""/>
    <n v="0"/>
    <n v="88200"/>
    <m/>
    <x v="1"/>
  </r>
  <r>
    <x v="0"/>
    <s v="Bichon Frise"/>
    <s v="No name"/>
    <s v="Non Sporting"/>
    <x v="1"/>
    <n v="4"/>
    <s v="Affectionate, Cheerful, Feisty, Gentle, Playful, Intelligent, Sensitive"/>
    <n v="850"/>
    <n v="45"/>
    <n v="3"/>
    <n v="0"/>
    <n v="0"/>
    <n v="0"/>
    <n v="46"/>
    <n v="104"/>
    <x v="1"/>
    <s v=""/>
    <n v="0"/>
    <n v="88400"/>
    <m/>
    <x v="1"/>
  </r>
  <r>
    <x v="0"/>
    <s v="Birman"/>
    <s v="No name"/>
    <s v=""/>
    <x v="0"/>
    <n v="5"/>
    <s v="Affectionate, Active, Gentle, Social"/>
    <n v="0"/>
    <n v="0"/>
    <n v="0"/>
    <n v="0"/>
    <n v="0"/>
    <n v="0"/>
    <n v="15"/>
    <n v="93"/>
    <x v="0"/>
    <s v="Long"/>
    <n v="850"/>
    <n v="0"/>
    <n v="79050"/>
    <x v="2"/>
  </r>
  <r>
    <x v="0"/>
    <s v="Black and Tan Coonhound"/>
    <s v="No name"/>
    <s v="Hound"/>
    <x v="8"/>
    <n v="55"/>
    <s v="Adaptable, Easygoing, Even-tempered, Gentle, Lovable, Trusting, Intelligent"/>
    <n v="350"/>
    <n v="44"/>
    <n v="3"/>
    <n v="0"/>
    <n v="0"/>
    <n v="0"/>
    <n v="130"/>
    <n v="542"/>
    <x v="1"/>
    <s v=""/>
    <n v="0"/>
    <n v="189700"/>
    <m/>
    <x v="1"/>
  </r>
  <r>
    <x v="0"/>
    <s v="Black Labrador Retriever"/>
    <s v="No name"/>
    <s v="Sporting"/>
    <x v="7"/>
    <n v="32"/>
    <s v="Affectionate, Alert, Cheerful, Energetic, Friendly, Gentle, Intelligent, Loving, Loyal, Outgoing, Playful, Responsive, Social"/>
    <n v="1500"/>
    <n v="7"/>
    <n v="3"/>
    <n v="0"/>
    <n v="0"/>
    <n v="0"/>
    <n v="1"/>
    <n v="123"/>
    <x v="1"/>
    <s v=""/>
    <n v="0"/>
    <n v="184500"/>
    <m/>
    <x v="1"/>
  </r>
  <r>
    <x v="0"/>
    <s v="Black Mouth Cur"/>
    <s v="No name"/>
    <s v="Hound"/>
    <x v="8"/>
    <n v="32"/>
    <s v="Active, Fearless, Kind, Loyal, Protective, Trainable"/>
    <n v="400"/>
    <n v="0"/>
    <n v="3"/>
    <n v="0"/>
    <n v="0"/>
    <n v="0"/>
    <n v="0"/>
    <n v="105"/>
    <x v="1"/>
    <s v=""/>
    <n v="0"/>
    <n v="42000"/>
    <m/>
    <x v="1"/>
  </r>
  <r>
    <x v="0"/>
    <s v="Black Russian Terrier"/>
    <s v="No name"/>
    <s v="Working"/>
    <x v="4"/>
    <n v="51"/>
    <s v="Brave, Confident, Energetic, Hardy, Lively, Stable"/>
    <n v="2150"/>
    <n v="0"/>
    <n v="6"/>
    <n v="0"/>
    <n v="0"/>
    <n v="0"/>
    <n v="116"/>
    <n v="107"/>
    <x v="1"/>
    <s v=""/>
    <n v="0"/>
    <n v="230050"/>
    <m/>
    <x v="1"/>
  </r>
  <r>
    <x v="0"/>
    <s v="Bloodhound"/>
    <s v="No name"/>
    <s v="Hound"/>
    <x v="8"/>
    <n v="46"/>
    <s v="Affectionate, Even-tempered, Gentle, Stubborn, Independent"/>
    <n v="1000"/>
    <n v="74"/>
    <n v="1"/>
    <n v="0"/>
    <n v="0"/>
    <n v="0"/>
    <n v="50"/>
    <n v="891"/>
    <x v="1"/>
    <s v=""/>
    <n v="0"/>
    <n v="891000"/>
    <m/>
    <x v="1"/>
  </r>
  <r>
    <x v="0"/>
    <s v="Blue Lacy"/>
    <s v="No name"/>
    <s v="Sporting"/>
    <x v="7"/>
    <n v="18"/>
    <s v="Active, Alert, Bold, Devoted, Intelligent, Intense"/>
    <n v="700"/>
    <n v="0"/>
    <n v="4"/>
    <n v="0"/>
    <n v="0"/>
    <n v="0"/>
    <n v="0"/>
    <n v="397"/>
    <x v="1"/>
    <s v=""/>
    <n v="0"/>
    <n v="277900"/>
    <m/>
    <x v="1"/>
  </r>
  <r>
    <x v="0"/>
    <s v="Bluetick Coonhound"/>
    <s v="Bluetick"/>
    <s v="Hound"/>
    <x v="8"/>
    <n v="28"/>
    <s v="Friendly, Active, Gentle"/>
    <n v="550"/>
    <n v="0"/>
    <n v="1"/>
    <n v="0"/>
    <n v="0"/>
    <n v="0"/>
    <n v="132"/>
    <n v="675"/>
    <x v="1"/>
    <s v=""/>
    <n v="0"/>
    <n v="371250"/>
    <m/>
    <x v="1"/>
  </r>
  <r>
    <x v="0"/>
    <s v="Bobtail"/>
    <s v="No name"/>
    <s v=""/>
    <x v="0"/>
    <n v="6"/>
    <s v="Intelligent, Interactive, Lively, Playful, Sensitive"/>
    <n v="0"/>
    <n v="0"/>
    <n v="0"/>
    <n v="0"/>
    <n v="0"/>
    <n v="0"/>
    <n v="36"/>
    <n v="45"/>
    <x v="0"/>
    <s v="Medium"/>
    <n v="800"/>
    <n v="0"/>
    <n v="36000"/>
    <x v="0"/>
  </r>
  <r>
    <x v="0"/>
    <s v="Boerboel"/>
    <s v="No name"/>
    <s v="Working"/>
    <x v="4"/>
    <n v="80"/>
    <s v="Confident, Dominant, Intelligent, Obedient, Territorial"/>
    <n v="1750"/>
    <n v="0"/>
    <n v="6"/>
    <n v="0"/>
    <n v="0"/>
    <n v="0"/>
    <n v="124"/>
    <n v="393"/>
    <x v="1"/>
    <s v=""/>
    <n v="0"/>
    <n v="687750"/>
    <m/>
    <x v="1"/>
  </r>
  <r>
    <x v="0"/>
    <s v="Bolognese"/>
    <s v="No name"/>
    <s v="Working"/>
    <x v="1"/>
    <n v="3"/>
    <s v="Docile, Enterprising, Loyal, Reserved, Serious"/>
    <n v="1350"/>
    <n v="0"/>
    <n v="2"/>
    <n v="0"/>
    <n v="0"/>
    <n v="0"/>
    <n v="0"/>
    <n v="215"/>
    <x v="1"/>
    <s v=""/>
    <n v="0"/>
    <n v="290250"/>
    <m/>
    <x v="1"/>
  </r>
  <r>
    <x v="0"/>
    <s v="Bombay"/>
    <s v="No name"/>
    <s v=""/>
    <x v="0"/>
    <n v="4"/>
    <s v="Affectionate, Dependent, Gentle, Intelligent, Playful"/>
    <n v="0"/>
    <n v="0"/>
    <n v="0"/>
    <n v="0"/>
    <n v="0"/>
    <n v="0"/>
    <n v="34"/>
    <n v="29"/>
    <x v="0"/>
    <s v="Short"/>
    <n v="500"/>
    <n v="0"/>
    <n v="14500"/>
    <x v="2"/>
  </r>
  <r>
    <x v="0"/>
    <s v="Border Collie"/>
    <s v="No name"/>
    <s v="Herding"/>
    <x v="5"/>
    <n v="17"/>
    <s v="Intelligent, Energetic, Alert, Responsive, Tenacious, Loyal, Protective"/>
    <n v="700"/>
    <n v="1"/>
    <n v="6"/>
    <n v="0"/>
    <n v="0"/>
    <n v="0"/>
    <n v="38"/>
    <n v="107"/>
    <x v="1"/>
    <s v=""/>
    <n v="0"/>
    <n v="74900"/>
    <m/>
    <x v="1"/>
  </r>
  <r>
    <x v="0"/>
    <s v="Border Terrier"/>
    <s v="No name"/>
    <s v="Terrier"/>
    <x v="3"/>
    <n v="7"/>
    <s v="Affectionate, Alert, Even-tempered, Fearless, Intelligent, Obedient"/>
    <n v="1300"/>
    <n v="30"/>
    <n v="4"/>
    <n v="0"/>
    <n v="0"/>
    <n v="0"/>
    <n v="92"/>
    <n v="110"/>
    <x v="1"/>
    <s v=""/>
    <n v="0"/>
    <n v="143000"/>
    <m/>
    <x v="1"/>
  </r>
  <r>
    <x v="0"/>
    <s v="Borzoi"/>
    <s v="No name"/>
    <s v="Hound"/>
    <x v="2"/>
    <n v="41"/>
    <s v="Athletic, Gentle, Independent, Intelligent, Quiet, Respectful"/>
    <n v="1100"/>
    <n v="75"/>
    <n v="1"/>
    <n v="0"/>
    <n v="0"/>
    <n v="0"/>
    <n v="102"/>
    <n v="25"/>
    <x v="1"/>
    <s v=""/>
    <n v="0"/>
    <n v="27500"/>
    <m/>
    <x v="1"/>
  </r>
  <r>
    <x v="0"/>
    <s v="Boston Terrier"/>
    <s v="Boston Bull"/>
    <s v="Non Sporting"/>
    <x v="1"/>
    <n v="9"/>
    <s v="Affectionate, Aggressive, Friendly, Gentle, Intelligent, Lively, Playful"/>
    <n v="750"/>
    <n v="54"/>
    <n v="3"/>
    <n v="0"/>
    <n v="0"/>
    <n v="0"/>
    <n v="21"/>
    <n v="35"/>
    <x v="1"/>
    <s v=""/>
    <n v="0"/>
    <n v="26250"/>
    <m/>
    <x v="1"/>
  </r>
  <r>
    <x v="0"/>
    <s v="Bouvier des Flanders"/>
    <s v="No name"/>
    <s v="Herding"/>
    <x v="5"/>
    <n v="42"/>
    <s v="Familial, Gentle, Intelligent, Loyal, Protective, Rational"/>
    <n v="1750"/>
    <n v="29"/>
    <n v="5"/>
    <n v="0"/>
    <n v="0"/>
    <n v="0"/>
    <n v="85"/>
    <n v="15"/>
    <x v="1"/>
    <s v=""/>
    <n v="0"/>
    <n v="26250"/>
    <m/>
    <x v="1"/>
  </r>
  <r>
    <x v="0"/>
    <s v="Boxer"/>
    <s v="No name"/>
    <s v="Working"/>
    <x v="4"/>
    <n v="30"/>
    <s v="Brave, Bright, Confident, Energetic, Fearless, Friendly, Intelligent, Loyal, Playful"/>
    <n v="900"/>
    <n v="49"/>
    <n v="5"/>
    <n v="0"/>
    <n v="0"/>
    <n v="0"/>
    <n v="11"/>
    <n v="5"/>
    <x v="1"/>
    <s v=""/>
    <n v="0"/>
    <n v="4500"/>
    <m/>
    <x v="1"/>
  </r>
  <r>
    <x v="0"/>
    <s v="Boykin Spaniel"/>
    <s v="No name"/>
    <s v="Sporting"/>
    <x v="7"/>
    <n v="15"/>
    <s v="Companionable, Eager, Energetic, Friendly, Intelligent, Trainable"/>
    <n v="900"/>
    <n v="0"/>
    <n v="3"/>
    <n v="0"/>
    <n v="0"/>
    <n v="0"/>
    <n v="98"/>
    <n v="100"/>
    <x v="1"/>
    <s v=""/>
    <n v="0"/>
    <n v="90000"/>
    <m/>
    <x v="1"/>
  </r>
  <r>
    <x v="0"/>
    <s v="Briard"/>
    <s v="No name"/>
    <s v="Herding"/>
    <x v="7"/>
    <n v="35"/>
    <s v="Faithful, Fearless, Intelligent, Loyal, Obedient, Protective"/>
    <n v="1100"/>
    <n v="30"/>
    <n v="6"/>
    <n v="0"/>
    <n v="0"/>
    <n v="0"/>
    <n v="127"/>
    <n v="107"/>
    <x v="1"/>
    <s v=""/>
    <n v="0"/>
    <n v="117700"/>
    <m/>
    <x v="1"/>
  </r>
  <r>
    <x v="0"/>
    <s v="British Shorthair"/>
    <s v="No name"/>
    <s v=""/>
    <x v="0"/>
    <n v="7"/>
    <s v="Affectionate, Easygoing, Gentle, Loyal, Patient, Calm"/>
    <n v="0"/>
    <n v="0"/>
    <n v="0"/>
    <n v="0"/>
    <n v="0"/>
    <n v="6"/>
    <n v="5"/>
    <n v="26"/>
    <x v="0"/>
    <s v="Short"/>
    <n v="1750"/>
    <n v="0"/>
    <n v="45500"/>
    <x v="2"/>
  </r>
  <r>
    <x v="0"/>
    <s v="Brittany Spaniel"/>
    <s v="No name"/>
    <s v="Sporting"/>
    <x v="7"/>
    <n v="17"/>
    <s v="Alert, Independent, Intelligent, Responsive, Social"/>
    <n v="750"/>
    <n v="19"/>
    <n v="3"/>
    <n v="0"/>
    <n v="0"/>
    <n v="0"/>
    <n v="26"/>
    <n v="109"/>
    <x v="1"/>
    <s v=""/>
    <n v="0"/>
    <n v="81750"/>
    <m/>
    <x v="1"/>
  </r>
  <r>
    <x v="0"/>
    <s v="Brussels Griffon"/>
    <s v="Brabancon Griffon"/>
    <s v="Toy"/>
    <x v="1"/>
    <n v="4"/>
    <s v="Alert, Companionable, Inquisitive, Self-important, Sensitive, Watchful"/>
    <n v="900"/>
    <n v="0"/>
    <n v="3"/>
    <n v="0"/>
    <n v="0"/>
    <n v="0"/>
    <n v="94"/>
    <n v="895"/>
    <x v="1"/>
    <s v=""/>
    <n v="0"/>
    <n v="805500"/>
    <m/>
    <x v="1"/>
  </r>
  <r>
    <x v="0"/>
    <s v="Bull Terrier"/>
    <s v="American Pit Bull Terrier"/>
    <s v="Terrier"/>
    <x v="3"/>
    <n v="28"/>
    <s v="Active, Keen, Protective, Sweet-tempered, Trainable"/>
    <n v="1350"/>
    <n v="66"/>
    <n v="6"/>
    <n v="0"/>
    <n v="0"/>
    <n v="0"/>
    <n v="60"/>
    <n v="576"/>
    <x v="1"/>
    <s v=""/>
    <n v="0"/>
    <n v="777600"/>
    <m/>
    <x v="1"/>
  </r>
  <r>
    <x v="0"/>
    <s v="Bullmastiff"/>
    <s v="Bull Mastiff"/>
    <s v="Working"/>
    <x v="4"/>
    <n v="55"/>
    <s v="Alert, Calm, Courageous, Devoted, Docile, Powerful, Loyal, Protective, Reliable"/>
    <n v="1350"/>
    <n v="69"/>
    <n v="6"/>
    <n v="1"/>
    <n v="0"/>
    <n v="0"/>
    <n v="51"/>
    <n v="300"/>
    <x v="1"/>
    <s v=""/>
    <n v="0"/>
    <n v="405000"/>
    <m/>
    <x v="1"/>
  </r>
  <r>
    <x v="0"/>
    <s v="Burmese"/>
    <s v="No name"/>
    <s v=""/>
    <x v="0"/>
    <n v="5"/>
    <s v="Curious, Intelligent, Gentle, Social, Interactive, Playful, Lively"/>
    <n v="0"/>
    <n v="0"/>
    <n v="0"/>
    <n v="0"/>
    <n v="0"/>
    <n v="4"/>
    <n v="16"/>
    <n v="77"/>
    <x v="0"/>
    <s v="Short"/>
    <n v="1250"/>
    <n v="0"/>
    <n v="96250"/>
    <x v="0"/>
  </r>
  <r>
    <x v="0"/>
    <s v="Burmilla"/>
    <s v="No name"/>
    <s v=""/>
    <x v="0"/>
    <n v="5"/>
    <s v="Easygoing, Friendly, Intelligent, Lively, Playful, Social"/>
    <n v="0"/>
    <n v="0"/>
    <n v="0"/>
    <n v="0"/>
    <n v="0"/>
    <n v="0"/>
    <n v="38"/>
    <n v="55"/>
    <x v="0"/>
    <s v="Long"/>
    <n v="600"/>
    <n v="0"/>
    <n v="33000"/>
    <x v="0"/>
  </r>
  <r>
    <x v="0"/>
    <s v="Cairn Terrier"/>
    <s v="Cairn"/>
    <s v="Terrier"/>
    <x v="3"/>
    <n v="7"/>
    <s v="Active, Assertive, Courageous, Fearless, Hardy, Intelligent"/>
    <n v="850"/>
    <n v="35"/>
    <n v="4"/>
    <n v="0"/>
    <n v="0"/>
    <n v="0"/>
    <n v="69"/>
    <n v="115"/>
    <x v="1"/>
    <s v=""/>
    <n v="0"/>
    <n v="97750"/>
    <m/>
    <x v="1"/>
  </r>
  <r>
    <x v="0"/>
    <s v="Calico"/>
    <s v="No name"/>
    <s v=""/>
    <x v="0"/>
    <n v="6"/>
    <s v="Active, Curious, Easygoing, Playful, Calm"/>
    <n v="0"/>
    <n v="0"/>
    <n v="0"/>
    <n v="0"/>
    <n v="0"/>
    <n v="0"/>
    <n v="0"/>
    <n v="54"/>
    <x v="3"/>
    <s v="Short"/>
    <n v="100"/>
    <n v="0"/>
    <n v="5400"/>
    <x v="0"/>
  </r>
  <r>
    <x v="0"/>
    <s v="Canaan Dog"/>
    <s v="No name"/>
    <s v="Herding"/>
    <x v="2"/>
    <n v="21"/>
    <s v="Alert, Cautious, Devoted, Quick, Vigilant"/>
    <n v="1000"/>
    <n v="0"/>
    <n v="3"/>
    <n v="0"/>
    <n v="0"/>
    <n v="0"/>
    <n v="175"/>
    <n v="110"/>
    <x v="1"/>
    <s v=""/>
    <n v="0"/>
    <n v="110000"/>
    <m/>
    <x v="1"/>
  </r>
  <r>
    <x v="0"/>
    <s v="Canadian Hairless"/>
    <s v="No name"/>
    <s v=""/>
    <x v="0"/>
    <n v="5"/>
    <s v="Loyal, Inquisitive, Friendly, Quiet, Gentle"/>
    <n v="0"/>
    <n v="0"/>
    <n v="0"/>
    <n v="0"/>
    <n v="0"/>
    <n v="0"/>
    <n v="8"/>
    <n v="35"/>
    <x v="0"/>
    <s v="Bald"/>
    <n v="1450"/>
    <n v="0"/>
    <n v="50750"/>
    <x v="0"/>
  </r>
  <r>
    <x v="0"/>
    <s v="Cane Corso Mastiff"/>
    <s v="No name"/>
    <s v="Working"/>
    <x v="4"/>
    <n v="47"/>
    <s v="Cheerful, Courageous, Loyal, Quiet, Social"/>
    <n v="1750"/>
    <n v="0"/>
    <n v="6"/>
    <n v="0"/>
    <n v="0"/>
    <n v="0"/>
    <n v="37"/>
    <n v="11"/>
    <x v="1"/>
    <s v=""/>
    <n v="0"/>
    <n v="19250"/>
    <m/>
    <x v="1"/>
  </r>
  <r>
    <x v="0"/>
    <s v="Cardigan"/>
    <s v="No name"/>
    <s v="Herding"/>
    <x v="5"/>
    <n v="16"/>
    <s v="Active, Affectionate, Alert, Companionable, Devoted, Gentle, Intelligent"/>
    <n v="1100"/>
    <n v="26"/>
    <n v="4"/>
    <n v="0"/>
    <n v="0"/>
    <n v="0"/>
    <n v="68"/>
    <n v="14"/>
    <x v="1"/>
    <s v=""/>
    <n v="0"/>
    <n v="15400"/>
    <m/>
    <x v="1"/>
  </r>
  <r>
    <x v="0"/>
    <s v="Carolina Dog"/>
    <s v="No name"/>
    <s v=""/>
    <x v="2"/>
    <n v="18"/>
    <s v="Adaptable, Gentle, Loyal, Primitive, Reserved"/>
    <n v="900"/>
    <n v="0"/>
    <n v="3"/>
    <n v="0"/>
    <n v="0"/>
    <n v="0"/>
    <n v="0"/>
    <n v="103"/>
    <x v="1"/>
    <s v=""/>
    <n v="0"/>
    <n v="92700"/>
    <m/>
    <x v="1"/>
  </r>
  <r>
    <x v="0"/>
    <s v="Catahoula Leopard Dog"/>
    <s v="No name"/>
    <s v="Herding"/>
    <x v="5"/>
    <n v="27"/>
    <s v="Alert, Courageous, Energetic, Gentle, Independent, Intelligent, Loving, Loyal, Protective"/>
    <n v="400"/>
    <n v="0"/>
    <n v="6"/>
    <n v="0"/>
    <n v="0"/>
    <n v="0"/>
    <n v="0"/>
    <n v="178"/>
    <x v="1"/>
    <s v=""/>
    <n v="0"/>
    <n v="71200"/>
    <m/>
    <x v="1"/>
  </r>
  <r>
    <x v="0"/>
    <s v="Cattle Dog"/>
    <s v="No name"/>
    <s v="Herding"/>
    <x v="5"/>
    <n v="21"/>
    <s v="Aggressive, Alert, Energetic, Intelligent, Loyal, Protective, Responsive"/>
    <n v="600"/>
    <n v="10"/>
    <n v="6"/>
    <n v="0"/>
    <n v="0"/>
    <n v="0"/>
    <n v="56"/>
    <n v="209"/>
    <x v="1"/>
    <s v=""/>
    <n v="0"/>
    <n v="125400"/>
    <m/>
    <x v="1"/>
  </r>
  <r>
    <x v="0"/>
    <s v="Caucasian Sheepdog (Caucasian Ovtcharka)"/>
    <s v="No name"/>
    <s v="Working"/>
    <x v="4"/>
    <n v="63"/>
    <s v="Alert, Calm, Dominant, Powerful, Quick,Strong"/>
    <n v="1750"/>
    <n v="0"/>
    <n v="6"/>
    <n v="0"/>
    <n v="0"/>
    <n v="0"/>
    <n v="0"/>
    <n v="315"/>
    <x v="1"/>
    <s v=""/>
    <n v="0"/>
    <n v="551250"/>
    <m/>
    <x v="1"/>
  </r>
  <r>
    <x v="0"/>
    <s v="Cavalier King Charles Spaniel"/>
    <s v="No name"/>
    <s v="Toy"/>
    <x v="1"/>
    <n v="7"/>
    <s v="Affectionate, Cheerful, Courageous, Gentle, Intelligent, Social"/>
    <n v="1350"/>
    <n v="44"/>
    <n v="2"/>
    <n v="0"/>
    <n v="0"/>
    <n v="0"/>
    <n v="19"/>
    <n v="25"/>
    <x v="1"/>
    <s v=""/>
    <n v="0"/>
    <n v="33750"/>
    <m/>
    <x v="1"/>
  </r>
  <r>
    <x v="0"/>
    <s v="Chartreux"/>
    <s v="No name"/>
    <s v=""/>
    <x v="0"/>
    <n v="6"/>
    <s v="Affectionate, Loyal, Intelligent, Social, Lively, Playful"/>
    <n v="0"/>
    <n v="0"/>
    <n v="0"/>
    <n v="0"/>
    <n v="0"/>
    <n v="0"/>
    <n v="27"/>
    <n v="47"/>
    <x v="0"/>
    <s v="Short"/>
    <n v="1250"/>
    <n v="0"/>
    <n v="58750"/>
    <x v="2"/>
  </r>
  <r>
    <x v="0"/>
    <s v="Chausie"/>
    <s v="No name"/>
    <s v=""/>
    <x v="0"/>
    <n v="5"/>
    <s v="Affectionate, Intelligent, Playful, Social"/>
    <n v="0"/>
    <n v="0"/>
    <n v="0"/>
    <n v="0"/>
    <n v="0"/>
    <n v="0"/>
    <n v="0"/>
    <n v="84"/>
    <x v="2"/>
    <s v="Short"/>
    <n v="1500"/>
    <n v="0"/>
    <n v="126000"/>
    <x v="2"/>
  </r>
  <r>
    <x v="0"/>
    <s v="Chesapeake Bay Retriever"/>
    <s v="No name"/>
    <s v="Sporting"/>
    <x v="7"/>
    <n v="33"/>
    <s v="Happy, Affectionate, Dominant, Intelligent, Protective, Quiet"/>
    <n v="800"/>
    <n v="27"/>
    <n v="3"/>
    <n v="0"/>
    <n v="0"/>
    <n v="0"/>
    <n v="43"/>
    <n v="89"/>
    <x v="1"/>
    <s v=""/>
    <n v="0"/>
    <n v="71200"/>
    <m/>
    <x v="1"/>
  </r>
  <r>
    <x v="0"/>
    <s v="Chihuahua"/>
    <s v="No name"/>
    <s v="Toy"/>
    <x v="1"/>
    <n v="2"/>
    <s v="Alert, Courageous, Devoted, Lively, Intelligent, Quick"/>
    <n v="700"/>
    <n v="67"/>
    <n v="2"/>
    <n v="0"/>
    <n v="0"/>
    <n v="0"/>
    <n v="32"/>
    <n v="72"/>
    <x v="1"/>
    <s v=""/>
    <n v="0"/>
    <n v="50400"/>
    <m/>
    <x v="1"/>
  </r>
  <r>
    <x v="0"/>
    <s v="Chinchilla"/>
    <s v="No name"/>
    <s v=""/>
    <x v="0"/>
    <n v="1"/>
    <s v="Active, Playful"/>
    <n v="0"/>
    <n v="0"/>
    <n v="0"/>
    <n v="0"/>
    <n v="0"/>
    <n v="0"/>
    <n v="0"/>
    <n v="93"/>
    <x v="4"/>
    <s v="Short"/>
    <n v="200"/>
    <n v="0"/>
    <n v="18600"/>
    <x v="0"/>
  </r>
  <r>
    <x v="0"/>
    <s v="Chinese Crested Dog"/>
    <s v="No name"/>
    <s v="Toy"/>
    <x v="1"/>
    <n v="4"/>
    <s v="Affectionate, Alert, Happy, Lively, Playful, Sweet-tempered"/>
    <n v="900"/>
    <n v="61"/>
    <n v="2"/>
    <n v="0"/>
    <n v="0"/>
    <n v="0"/>
    <n v="79"/>
    <n v="81"/>
    <x v="1"/>
    <s v=""/>
    <n v="0"/>
    <n v="72900"/>
    <m/>
    <x v="1"/>
  </r>
  <r>
    <x v="0"/>
    <s v="Chinese Foo Dog"/>
    <s v="No name"/>
    <s v="Working"/>
    <x v="6"/>
    <n v="25"/>
    <s v="Friendly, Devoted, Courageous"/>
    <n v="2000"/>
    <n v="0"/>
    <n v="5"/>
    <n v="0"/>
    <n v="0"/>
    <n v="0"/>
    <n v="0"/>
    <n v="64"/>
    <x v="1"/>
    <s v=""/>
    <n v="0"/>
    <n v="128000"/>
    <m/>
    <x v="1"/>
  </r>
  <r>
    <x v="0"/>
    <s v="Chinook"/>
    <s v="No name"/>
    <s v="Working"/>
    <x v="6"/>
    <n v="32"/>
    <s v="Alert, Calm, Dignified, Friendly, Responsive"/>
    <n v="900"/>
    <n v="0"/>
    <n v="4"/>
    <n v="0"/>
    <n v="0"/>
    <n v="0"/>
    <n v="179"/>
    <n v="210"/>
    <x v="1"/>
    <s v=""/>
    <n v="0"/>
    <n v="189000"/>
    <m/>
    <x v="1"/>
  </r>
  <r>
    <x v="0"/>
    <s v="Chocolate Labrador Retriever"/>
    <s v="No name"/>
    <s v="Sporting"/>
    <x v="7"/>
    <n v="32"/>
    <s v="Affectionate, Alert, Cheerful, Energetic, Friendly, Gentle, Intelligent, Loving, Loyal, Outgoing, Playful, Responsive, Social"/>
    <n v="1500"/>
    <n v="7"/>
    <n v="3"/>
    <n v="0"/>
    <n v="0"/>
    <n v="0"/>
    <n v="1"/>
    <n v="111"/>
    <x v="1"/>
    <s v=""/>
    <n v="0"/>
    <n v="166500"/>
    <m/>
    <x v="1"/>
  </r>
  <r>
    <x v="0"/>
    <s v="Chow Chow"/>
    <s v="Chow"/>
    <s v="Non Sporting"/>
    <x v="6"/>
    <n v="26"/>
    <s v="Aloof, Independent, Loyal, Quiet, Intelligent, Protective, Detached"/>
    <n v="700"/>
    <n v="76"/>
    <n v="3"/>
    <n v="0"/>
    <n v="0"/>
    <n v="0"/>
    <n v="76"/>
    <n v="204"/>
    <x v="1"/>
    <s v=""/>
    <n v="0"/>
    <n v="142800"/>
    <m/>
    <x v="1"/>
  </r>
  <r>
    <x v="0"/>
    <s v="Cirneco dell'Etna"/>
    <s v="No name"/>
    <s v="Hound"/>
    <x v="2"/>
    <n v="11"/>
    <s v="Affectionate, Gentle, Lively"/>
    <n v="900"/>
    <n v="0"/>
    <n v="3"/>
    <n v="0"/>
    <n v="0"/>
    <n v="0"/>
    <n v="184"/>
    <n v="35"/>
    <x v="1"/>
    <s v=""/>
    <n v="0"/>
    <n v="31500"/>
    <m/>
    <x v="1"/>
  </r>
  <r>
    <x v="0"/>
    <s v="Clumber Spaniel"/>
    <s v="Clumber"/>
    <s v="Sporting"/>
    <x v="7"/>
    <n v="32"/>
    <s v="Gentle, Loyal, Affectionate, Dignified, Aloof"/>
    <n v="1000"/>
    <n v="37"/>
    <n v="3"/>
    <n v="0"/>
    <n v="0"/>
    <n v="0"/>
    <n v="140"/>
    <n v="11"/>
    <x v="1"/>
    <s v=""/>
    <n v="0"/>
    <n v="11000"/>
    <m/>
    <x v="1"/>
  </r>
  <r>
    <x v="0"/>
    <s v="Cockapoo"/>
    <s v="No name"/>
    <s v="Sporting"/>
    <x v="7"/>
    <n v="8"/>
    <s v="Affectionate, Alert, Cheerful, Friendly, Intelligent, Loving, Loyal, Outgoing, Playful, Responsive, Social"/>
    <n v="1000"/>
    <n v="0"/>
    <n v="3"/>
    <n v="0"/>
    <n v="0"/>
    <n v="0"/>
    <n v="0"/>
    <n v="115"/>
    <x v="1"/>
    <s v=""/>
    <n v="0"/>
    <n v="115000"/>
    <m/>
    <x v="1"/>
  </r>
  <r>
    <x v="0"/>
    <s v="Cocker Spaniel"/>
    <s v="No name"/>
    <s v="Sporting"/>
    <x v="7"/>
    <n v="10"/>
    <s v="Even Tempered, Joyful, Merry, Outgoing, Intelligent, Sociable, Trusting"/>
    <n v="700"/>
    <n v="20"/>
    <n v="3"/>
    <n v="0"/>
    <n v="0"/>
    <n v="0"/>
    <n v="29"/>
    <n v="203"/>
    <x v="1"/>
    <s v=""/>
    <n v="0"/>
    <n v="142100"/>
    <m/>
    <x v="1"/>
  </r>
  <r>
    <x v="0"/>
    <s v="Collie"/>
    <s v="No name"/>
    <s v="Herding"/>
    <x v="5"/>
    <n v="31"/>
    <s v="Friendly, Gentle, Intelligent, Loyal, Protective, Responsive, Social"/>
    <n v="500"/>
    <n v="16"/>
    <n v="5"/>
    <n v="0"/>
    <n v="0"/>
    <n v="0"/>
    <n v="40"/>
    <n v="45"/>
    <x v="1"/>
    <s v=""/>
    <n v="0"/>
    <n v="22500"/>
    <m/>
    <x v="1"/>
  </r>
  <r>
    <x v="0"/>
    <s v="Coonhound"/>
    <s v="No name"/>
    <s v="Hound"/>
    <x v="8"/>
    <n v="55"/>
    <s v="Adaptable, Easygoing, Even-tempered, Gentle, Lovable, Trusting, Intelligent"/>
    <n v="350"/>
    <n v="44"/>
    <n v="3"/>
    <n v="0"/>
    <n v="0"/>
    <n v="0"/>
    <n v="130"/>
    <n v="59"/>
    <x v="1"/>
    <s v=""/>
    <n v="0"/>
    <n v="20650"/>
    <m/>
    <x v="1"/>
  </r>
  <r>
    <x v="0"/>
    <s v="Corgi"/>
    <s v="No name"/>
    <s v="Herding"/>
    <x v="5"/>
    <n v="13"/>
    <s v="Active, Affectionate, Alert, Companionable, Devoted, Gentle, Intelligent"/>
    <n v="1100"/>
    <n v="26"/>
    <n v="4"/>
    <n v="0"/>
    <n v="0"/>
    <n v="0"/>
    <n v="68"/>
    <n v="55"/>
    <x v="1"/>
    <s v=""/>
    <n v="0"/>
    <n v="60500"/>
    <m/>
    <x v="1"/>
  </r>
  <r>
    <x v="0"/>
    <s v="Cornish Rex"/>
    <s v="No name"/>
    <s v=""/>
    <x v="0"/>
    <n v="3"/>
    <s v="Affectionate, Intelligent, Active, Curious, Playful"/>
    <n v="0"/>
    <n v="0"/>
    <n v="0"/>
    <n v="0"/>
    <n v="0"/>
    <n v="0"/>
    <n v="11"/>
    <n v="101"/>
    <x v="0"/>
    <s v="Short"/>
    <n v="1000"/>
    <n v="0"/>
    <n v="101000"/>
    <x v="2"/>
  </r>
  <r>
    <x v="0"/>
    <s v="Coton de Tulear"/>
    <s v="No name"/>
    <s v="Non Sporting"/>
    <x v="1"/>
    <n v="6"/>
    <s v="Affectionate, Intelligent, Lively, Playful, Trainable, Vocal"/>
    <n v="2700"/>
    <n v="0"/>
    <n v="3"/>
    <n v="0"/>
    <n v="0"/>
    <n v="0"/>
    <n v="81"/>
    <n v="23"/>
    <x v="1"/>
    <s v=""/>
    <n v="0"/>
    <n v="62100"/>
    <m/>
    <x v="1"/>
  </r>
  <r>
    <x v="0"/>
    <s v="Curly-Coated Retriever"/>
    <s v="No name"/>
    <s v="Sporting"/>
    <x v="7"/>
    <n v="34"/>
    <s v="Clever, Independent, Intelligent, Lively, Sensitive, Trainable"/>
    <n v="700"/>
    <n v="41"/>
    <n v="3"/>
    <n v="0"/>
    <n v="0"/>
    <n v="0"/>
    <n v="171"/>
    <n v="45"/>
    <x v="1"/>
    <s v=""/>
    <n v="0"/>
    <n v="31500"/>
    <m/>
    <x v="1"/>
  </r>
  <r>
    <x v="0"/>
    <s v="Cymric"/>
    <s v="No name"/>
    <s v=""/>
    <x v="0"/>
    <n v="5"/>
    <s v="Gentle, Loyal, Intelligent, Playful"/>
    <n v="0"/>
    <n v="0"/>
    <n v="0"/>
    <n v="0"/>
    <n v="0"/>
    <n v="0"/>
    <n v="0"/>
    <n v="125"/>
    <x v="0"/>
    <s v="Long"/>
    <n v="400"/>
    <n v="0"/>
    <n v="50000"/>
    <x v="0"/>
  </r>
  <r>
    <x v="0"/>
    <s v="Dachshund"/>
    <s v="No name"/>
    <s v="Hound"/>
    <x v="8"/>
    <n v="7"/>
    <s v="Clever, Courageous, Devoted, Lively, Playful, Stubborn"/>
    <n v="600"/>
    <n v="49"/>
    <n v="3"/>
    <n v="0"/>
    <n v="0"/>
    <n v="0"/>
    <n v="13"/>
    <n v="101"/>
    <x v="1"/>
    <s v=""/>
    <n v="0"/>
    <n v="60600"/>
    <m/>
    <x v="1"/>
  </r>
  <r>
    <x v="0"/>
    <s v="Dalmatian"/>
    <s v="No name"/>
    <s v="Non Sporting"/>
    <x v="1"/>
    <n v="25"/>
    <s v="Active, Energetic, Friendly, Intelligent, Outgoing, Playful, Sensitive"/>
    <n v="800"/>
    <n v="39"/>
    <n v="3"/>
    <n v="0"/>
    <n v="0"/>
    <n v="0"/>
    <n v="63"/>
    <n v="115"/>
    <x v="1"/>
    <s v=""/>
    <n v="0"/>
    <n v="92000"/>
    <m/>
    <x v="1"/>
  </r>
  <r>
    <x v="0"/>
    <s v="Dandi Dinmont Terrier"/>
    <s v="Dandie Dinmont"/>
    <s v="Terrier"/>
    <x v="3"/>
    <n v="10"/>
    <s v="Affectionate, Companionable, Determined, Fun-loving, Independent, Lively, Intelligent"/>
    <n v="1500"/>
    <n v="62"/>
    <n v="3"/>
    <n v="0"/>
    <n v="0"/>
    <n v="0"/>
    <n v="182"/>
    <n v="309"/>
    <x v="1"/>
    <s v=""/>
    <n v="0"/>
    <n v="463500"/>
    <m/>
    <x v="1"/>
  </r>
  <r>
    <x v="0"/>
    <s v="Devon Rex"/>
    <s v="No name"/>
    <s v=""/>
    <x v="0"/>
    <n v="3"/>
    <s v="Intelligent, Active, Mischevious, Playful"/>
    <n v="0"/>
    <n v="0"/>
    <n v="0"/>
    <n v="0"/>
    <n v="0"/>
    <n v="0"/>
    <n v="12"/>
    <n v="115"/>
    <x v="0"/>
    <s v="Short"/>
    <n v="800"/>
    <n v="0"/>
    <n v="92000"/>
    <x v="0"/>
  </r>
  <r>
    <x v="0"/>
    <s v="Dhole"/>
    <s v="No name"/>
    <s v=""/>
    <x v="0"/>
    <n v="18"/>
    <s v="Wild"/>
    <n v="0"/>
    <n v="0"/>
    <n v="0"/>
    <n v="0"/>
    <n v="0"/>
    <n v="0"/>
    <n v="0"/>
    <n v="250"/>
    <x v="1"/>
    <s v=""/>
    <n v="0"/>
    <n v="0"/>
    <m/>
    <x v="1"/>
  </r>
  <r>
    <x v="0"/>
    <s v="Dilute Calico"/>
    <s v="No name"/>
    <s v=""/>
    <x v="0"/>
    <n v="6"/>
    <s v="Active, Curious, Easygoing, Playful, Calm"/>
    <n v="0"/>
    <n v="0"/>
    <n v="0"/>
    <n v="0"/>
    <n v="0"/>
    <n v="0"/>
    <n v="0"/>
    <n v="154"/>
    <x v="3"/>
    <s v="Short"/>
    <n v="100"/>
    <n v="0"/>
    <n v="15400"/>
    <x v="0"/>
  </r>
  <r>
    <x v="0"/>
    <s v="Dilute Tortoiseshell"/>
    <s v="No name"/>
    <s v=""/>
    <x v="0"/>
    <n v="6"/>
    <s v="Active, Curious, Easygoing, Playful, Calm"/>
    <n v="0"/>
    <n v="0"/>
    <n v="0"/>
    <n v="0"/>
    <n v="0"/>
    <n v="0"/>
    <n v="0"/>
    <n v="198"/>
    <x v="3"/>
    <s v="Short"/>
    <n v="100"/>
    <n v="0"/>
    <n v="19800"/>
    <x v="0"/>
  </r>
  <r>
    <x v="0"/>
    <s v="Dingo"/>
    <s v="No name"/>
    <s v=""/>
    <x v="0"/>
    <n v="16"/>
    <s v="Wild"/>
    <n v="0"/>
    <n v="0"/>
    <n v="0"/>
    <n v="0"/>
    <n v="0"/>
    <n v="0"/>
    <n v="0"/>
    <n v="301"/>
    <x v="1"/>
    <s v=""/>
    <n v="0"/>
    <n v="0"/>
    <m/>
    <x v="1"/>
  </r>
  <r>
    <x v="0"/>
    <s v="Doberman Pinscher"/>
    <s v="Doberman"/>
    <s v="Working"/>
    <x v="4"/>
    <n v="43"/>
    <s v="Alert, Energetic, Fearless, Intelligent, Loyal, Obedient"/>
    <n v="900"/>
    <n v="5"/>
    <n v="6"/>
    <n v="1"/>
    <n v="0"/>
    <n v="0"/>
    <n v="16"/>
    <n v="256"/>
    <x v="1"/>
    <s v=""/>
    <n v="0"/>
    <n v="230400"/>
    <m/>
    <x v="1"/>
  </r>
  <r>
    <x v="0"/>
    <s v="Dogo Argentino"/>
    <s v="No name"/>
    <s v="Working"/>
    <x v="4"/>
    <n v="43"/>
    <s v="Affectionate, Cheerful, Friendly, Loyal, Protective, Tolerant, Social"/>
    <n v="39000"/>
    <n v="0"/>
    <n v="5"/>
    <n v="0"/>
    <n v="1"/>
    <n v="0"/>
    <n v="0"/>
    <n v="22"/>
    <x v="1"/>
    <s v=""/>
    <n v="0"/>
    <n v="858000"/>
    <m/>
    <x v="1"/>
  </r>
  <r>
    <x v="0"/>
    <s v="Dogue de Bordeaux"/>
    <s v="No name"/>
    <s v="Working"/>
    <x v="4"/>
    <n v="60"/>
    <s v="Companionable, Courageous, Devoted, Even-tempered, Loyal, Vigiliant"/>
    <n v="1150"/>
    <n v="0"/>
    <n v="6"/>
    <n v="0"/>
    <n v="0"/>
    <n v="0"/>
    <n v="67"/>
    <n v="21"/>
    <x v="1"/>
    <s v=""/>
    <n v="0"/>
    <n v="24150"/>
    <m/>
    <x v="1"/>
  </r>
  <r>
    <x v="0"/>
    <s v="Domestic Long Hair"/>
    <s v="No name"/>
    <s v=""/>
    <x v="0"/>
    <n v="6"/>
    <s v="Active, Curious, Easygoing, Playful, Calm"/>
    <n v="0"/>
    <n v="0"/>
    <n v="0"/>
    <n v="0"/>
    <n v="0"/>
    <n v="0"/>
    <n v="0"/>
    <n v="76"/>
    <x v="3"/>
    <s v="Long"/>
    <n v="100"/>
    <n v="0"/>
    <n v="7600"/>
    <x v="0"/>
  </r>
  <r>
    <x v="0"/>
    <s v="Domestic Medium Hair"/>
    <s v="No name"/>
    <s v=""/>
    <x v="0"/>
    <n v="6"/>
    <s v="Active, Curious, Easygoing, Playful, Calm"/>
    <n v="0"/>
    <n v="0"/>
    <n v="0"/>
    <n v="0"/>
    <n v="0"/>
    <n v="0"/>
    <n v="0"/>
    <n v="95"/>
    <x v="3"/>
    <s v="Medium"/>
    <n v="100"/>
    <n v="0"/>
    <n v="9500"/>
    <x v="0"/>
  </r>
  <r>
    <x v="0"/>
    <s v="Domestic Short Hair"/>
    <s v="No name"/>
    <s v=""/>
    <x v="0"/>
    <n v="6"/>
    <s v="Active, Curious, Easygoing, Playful, Calm"/>
    <n v="0"/>
    <n v="0"/>
    <n v="0"/>
    <n v="0"/>
    <n v="0"/>
    <n v="0"/>
    <n v="0"/>
    <n v="39"/>
    <x v="3"/>
    <s v="Short"/>
    <n v="100"/>
    <n v="0"/>
    <n v="3900"/>
    <x v="0"/>
  </r>
  <r>
    <x v="0"/>
    <s v="Dutch Shepherd"/>
    <s v="No name"/>
    <s v="Herding"/>
    <x v="5"/>
    <n v="28"/>
    <s v="Affectionate, Alert, Loyal, Obedient, Reliable, Trainable"/>
    <n v="1100"/>
    <n v="0"/>
    <n v="5"/>
    <n v="0"/>
    <n v="0"/>
    <n v="0"/>
    <n v="0"/>
    <n v="14"/>
    <x v="1"/>
    <s v=""/>
    <n v="0"/>
    <n v="15400"/>
    <m/>
    <x v="1"/>
  </r>
  <r>
    <x v="0"/>
    <s v="Egyptian Mau"/>
    <s v="No name"/>
    <s v=""/>
    <x v="0"/>
    <n v="5"/>
    <s v="Agile, Dependent, Gentle, Intelligent, Lively, Loyal, Playful"/>
    <n v="0"/>
    <n v="0"/>
    <n v="0"/>
    <n v="0"/>
    <n v="0"/>
    <n v="0"/>
    <n v="20"/>
    <n v="45"/>
    <x v="0"/>
    <s v="Medium"/>
    <n v="800"/>
    <n v="0"/>
    <n v="36000"/>
    <x v="0"/>
  </r>
  <r>
    <x v="0"/>
    <s v="English Bulldog"/>
    <s v="No name"/>
    <s v="Non Sporting"/>
    <x v="1"/>
    <n v="25"/>
    <s v="Aggressive, Courageous, Friendly, Loving, Social, Sweet"/>
    <n v="1600"/>
    <n v="77"/>
    <n v="3"/>
    <n v="0"/>
    <n v="0"/>
    <n v="0"/>
    <n v="5"/>
    <n v="145"/>
    <x v="1"/>
    <s v=""/>
    <n v="0"/>
    <n v="232000"/>
    <m/>
    <x v="1"/>
  </r>
  <r>
    <x v="0"/>
    <s v="English Cocker Spaniel"/>
    <s v="No name"/>
    <s v="Sporting"/>
    <x v="7"/>
    <n v="14"/>
    <s v="Affectionate, Faithful, Friendly, Intelligent, Playful, Quiet, Trainable"/>
    <n v="1050"/>
    <n v="18"/>
    <n v="4"/>
    <n v="0"/>
    <n v="0"/>
    <n v="0"/>
    <n v="52"/>
    <n v="76"/>
    <x v="1"/>
    <s v=""/>
    <n v="0"/>
    <n v="79800"/>
    <m/>
    <x v="1"/>
  </r>
  <r>
    <x v="0"/>
    <s v="English Coonhound"/>
    <s v="No name"/>
    <s v="Hound"/>
    <x v="8"/>
    <n v="26"/>
    <s v="Active, Energetic, High-strung, Loyal"/>
    <n v="1100"/>
    <n v="0"/>
    <n v="4"/>
    <n v="0"/>
    <n v="0"/>
    <n v="0"/>
    <n v="178"/>
    <n v="54"/>
    <x v="1"/>
    <s v=""/>
    <n v="0"/>
    <n v="59400"/>
    <m/>
    <x v="1"/>
  </r>
  <r>
    <x v="0"/>
    <s v="English Pointer"/>
    <s v="No name"/>
    <s v="Sporting"/>
    <x v="7"/>
    <n v="25"/>
    <s v="Active, Affectionate, Amiable, Even-tempered, Kind, Loyal, Intelligent"/>
    <n v="450"/>
    <n v="43"/>
    <n v="4"/>
    <n v="0"/>
    <n v="0"/>
    <n v="0"/>
    <n v="113"/>
    <n v="153"/>
    <x v="1"/>
    <s v=""/>
    <n v="0"/>
    <n v="68850"/>
    <m/>
    <x v="1"/>
  </r>
  <r>
    <x v="0"/>
    <s v="English Setter"/>
    <s v="No name"/>
    <s v="Sporting"/>
    <x v="7"/>
    <n v="30"/>
    <s v="Strong-willed, Mischevious, Gentle, Energetic, Intelligent"/>
    <n v="500"/>
    <n v="37"/>
    <n v="3"/>
    <n v="0"/>
    <n v="0"/>
    <n v="0"/>
    <n v="95"/>
    <n v="25"/>
    <x v="1"/>
    <s v=""/>
    <n v="0"/>
    <n v="12500"/>
    <m/>
    <x v="1"/>
  </r>
  <r>
    <x v="0"/>
    <s v="English Shepherd"/>
    <s v="No name"/>
    <s v="Herding"/>
    <x v="5"/>
    <n v="25"/>
    <s v="Adaptable, Alert, Courageous, Energetic, Friendly, Independent, Intelligent, Playful, Responsibe"/>
    <n v="900"/>
    <n v="0"/>
    <n v="4"/>
    <n v="0"/>
    <n v="0"/>
    <n v="0"/>
    <n v="0"/>
    <n v="96"/>
    <x v="1"/>
    <s v=""/>
    <n v="0"/>
    <n v="86400"/>
    <m/>
    <x v="1"/>
  </r>
  <r>
    <x v="0"/>
    <s v="English Springer Spaniel"/>
    <s v="No name"/>
    <s v="Sporting"/>
    <x v="7"/>
    <n v="23"/>
    <s v="Affectionate, Alert, Cheerful, Energetic, Intelligent, Playful, Social"/>
    <n v="750"/>
    <n v="13"/>
    <n v="3"/>
    <n v="0"/>
    <n v="0"/>
    <n v="0"/>
    <n v="27"/>
    <n v="77"/>
    <x v="1"/>
    <s v=""/>
    <n v="0"/>
    <n v="57750"/>
    <m/>
    <x v="1"/>
  </r>
  <r>
    <x v="0"/>
    <s v="English Toy Spaniel"/>
    <s v="Blenheim Spaniel"/>
    <s v="Toy"/>
    <x v="1"/>
    <n v="5"/>
    <s v="Affectionate, Gentle, Happy, Loving, Playful, Reserved"/>
    <n v="1400"/>
    <n v="0"/>
    <n v="3"/>
    <n v="0"/>
    <n v="0"/>
    <n v="0"/>
    <n v="134"/>
    <n v="63"/>
    <x v="1"/>
    <s v=""/>
    <n v="0"/>
    <n v="88200"/>
    <m/>
    <x v="1"/>
  </r>
  <r>
    <x v="0"/>
    <s v="Entlebucher"/>
    <s v="No name"/>
    <s v="Herding"/>
    <x v="4"/>
    <n v="27"/>
    <s v="Agile, Devoted, Independent, Loyal, Self-confident"/>
    <n v="0"/>
    <n v="0"/>
    <n v="6"/>
    <n v="0"/>
    <n v="0"/>
    <n v="0"/>
    <n v="152"/>
    <n v="95"/>
    <x v="1"/>
    <s v=""/>
    <n v="0"/>
    <n v="0"/>
    <m/>
    <x v="1"/>
  </r>
  <r>
    <x v="0"/>
    <s v="Eskimo Dog"/>
    <s v="No name"/>
    <s v="Non Sporting"/>
    <x v="6"/>
    <n v="8"/>
    <s v="Alert, Energetic, Friendly, Independent, Intelligent, Protective"/>
    <n v="700"/>
    <n v="0"/>
    <n v="4"/>
    <n v="0"/>
    <n v="0"/>
    <n v="0"/>
    <n v="118"/>
    <n v="103"/>
    <x v="1"/>
    <s v=""/>
    <n v="0"/>
    <n v="72100"/>
    <m/>
    <x v="1"/>
  </r>
  <r>
    <x v="0"/>
    <s v="Exotic Shorthair"/>
    <s v="No name"/>
    <s v=""/>
    <x v="0"/>
    <n v="5"/>
    <s v="Affectionate, Sweet, Loyal, Quiet, Peaceful"/>
    <n v="0"/>
    <n v="0"/>
    <n v="0"/>
    <n v="0"/>
    <n v="0"/>
    <n v="2"/>
    <n v="1"/>
    <n v="54"/>
    <x v="0"/>
    <s v="Short"/>
    <n v="1750"/>
    <n v="0"/>
    <n v="94500"/>
    <x v="2"/>
  </r>
  <r>
    <x v="0"/>
    <s v="Extra-Toes Cat (Hemingway Polydactyl)"/>
    <s v="No name"/>
    <s v=""/>
    <x v="0"/>
    <n v="5"/>
    <s v="Six-Toed"/>
    <n v="0"/>
    <n v="0"/>
    <n v="0"/>
    <n v="0"/>
    <n v="0"/>
    <n v="0"/>
    <n v="0"/>
    <n v="67"/>
    <x v="0"/>
    <s v="Medium"/>
    <n v="2000"/>
    <n v="0"/>
    <n v="134000"/>
    <x v="0"/>
  </r>
  <r>
    <x v="0"/>
    <s v="Feist"/>
    <s v="No name"/>
    <s v="Terrier"/>
    <x v="3"/>
    <n v="15"/>
    <s v="Agile, Alert, Lovable, Spirited, Swift"/>
    <n v="350"/>
    <n v="0"/>
    <n v="4"/>
    <n v="0"/>
    <n v="0"/>
    <n v="0"/>
    <n v="0"/>
    <n v="115"/>
    <x v="1"/>
    <s v=""/>
    <n v="0"/>
    <n v="40250"/>
    <m/>
    <x v="1"/>
  </r>
  <r>
    <x v="0"/>
    <s v="Field Spaniel"/>
    <s v="No name"/>
    <s v="Sporting"/>
    <x v="7"/>
    <n v="19"/>
    <s v="Adaptable, Cautious, Docile, Familial, Sensitive, Sociable"/>
    <n v="900"/>
    <n v="34"/>
    <n v="3"/>
    <n v="0"/>
    <n v="0"/>
    <n v="0"/>
    <n v="145"/>
    <n v="79"/>
    <x v="1"/>
    <s v=""/>
    <n v="0"/>
    <n v="71100"/>
    <m/>
    <x v="1"/>
  </r>
  <r>
    <x v="0"/>
    <s v="Fila Brasileiro"/>
    <s v="No name"/>
    <s v="Working"/>
    <x v="4"/>
    <n v="46"/>
    <s v="Brave, Courageous, Determined, Docile, Loyal, Obedient"/>
    <n v="1150"/>
    <n v="0"/>
    <n v="5"/>
    <n v="0"/>
    <n v="1"/>
    <n v="0"/>
    <n v="0"/>
    <n v="5"/>
    <x v="1"/>
    <s v=""/>
    <n v="0"/>
    <n v="5750"/>
    <m/>
    <x v="1"/>
  </r>
  <r>
    <x v="0"/>
    <s v="Finnish Lapphund"/>
    <s v="No name"/>
    <s v="Herding"/>
    <x v="6"/>
    <n v="18"/>
    <s v="Calm, Courageous, Faithful, Friendly, Keen"/>
    <n v="700"/>
    <n v="0"/>
    <n v="5"/>
    <n v="0"/>
    <n v="0"/>
    <n v="0"/>
    <n v="173"/>
    <n v="20"/>
    <x v="1"/>
    <s v=""/>
    <n v="0"/>
    <n v="14000"/>
    <m/>
    <x v="1"/>
  </r>
  <r>
    <x v="0"/>
    <s v="Finnish Spitz"/>
    <s v="No name"/>
    <s v="Non Sporting"/>
    <x v="6"/>
    <n v="15"/>
    <s v="Happy, Independent, Intelligent, Loyal, Playful, Vocal"/>
    <n v="600"/>
    <n v="43"/>
    <n v="3"/>
    <n v="0"/>
    <n v="0"/>
    <n v="0"/>
    <n v="177"/>
    <n v="15"/>
    <x v="1"/>
    <s v=""/>
    <n v="0"/>
    <n v="9000"/>
    <m/>
    <x v="1"/>
  </r>
  <r>
    <x v="0"/>
    <s v="Flat-coated Retriever"/>
    <s v="No name"/>
    <s v="Sporting"/>
    <x v="7"/>
    <n v="30"/>
    <s v="Friendly, Confident, Devoted, Optimistic, Outgoing, Intelligent"/>
    <n v="1100"/>
    <n v="18"/>
    <n v="5"/>
    <n v="0"/>
    <n v="0"/>
    <n v="0"/>
    <n v="96"/>
    <n v="5"/>
    <x v="1"/>
    <s v=""/>
    <n v="0"/>
    <n v="5500"/>
    <m/>
    <x v="1"/>
  </r>
  <r>
    <x v="0"/>
    <s v="Fox Terrier"/>
    <s v="No name"/>
    <s v="Terrier"/>
    <x v="3"/>
    <n v="8"/>
    <s v="Active, Affectionate, Alert, Fearless, Intelligent, Playful"/>
    <n v="850"/>
    <n v="40"/>
    <n v="3"/>
    <n v="0"/>
    <n v="0"/>
    <n v="0"/>
    <n v="122"/>
    <n v="49"/>
    <x v="1"/>
    <s v=""/>
    <n v="0"/>
    <n v="41650"/>
    <m/>
    <x v="1"/>
  </r>
  <r>
    <x v="0"/>
    <s v="Foxhound"/>
    <s v="No name"/>
    <s v="Hound"/>
    <x v="8"/>
    <n v="32"/>
    <s v="Independent, Intelligent, Kind, Loving, Loyal, Sweet-tempered"/>
    <n v="500"/>
    <n v="46"/>
    <n v="2"/>
    <n v="0"/>
    <n v="0"/>
    <n v="0"/>
    <n v="187"/>
    <n v="4"/>
    <x v="1"/>
    <s v=""/>
    <n v="0"/>
    <n v="2000"/>
    <m/>
    <x v="1"/>
  </r>
  <r>
    <x v="0"/>
    <s v="French Bulldog"/>
    <s v="No name"/>
    <s v="Non Sporting"/>
    <x v="1"/>
    <n v="12"/>
    <s v="Affectionate, Playful, Alert, Athletic, Bright, Easygoing, Keen, Lively, Patient"/>
    <n v="3000"/>
    <n v="58"/>
    <n v="3"/>
    <n v="0"/>
    <n v="0"/>
    <n v="0"/>
    <n v="4"/>
    <n v="39"/>
    <x v="1"/>
    <s v=""/>
    <n v="0"/>
    <n v="117000"/>
    <m/>
    <x v="1"/>
  </r>
  <r>
    <x v="0"/>
    <s v="Galgo Spanish Greyhound"/>
    <s v="No name"/>
    <s v="Hound"/>
    <x v="2"/>
    <n v="25"/>
    <s v="Affectionate, Calm, Quiet, Gentle"/>
    <n v="700"/>
    <n v="0"/>
    <n v="3"/>
    <n v="0"/>
    <n v="0"/>
    <n v="0"/>
    <n v="0"/>
    <n v="77"/>
    <x v="1"/>
    <s v=""/>
    <n v="0"/>
    <n v="53900"/>
    <m/>
    <x v="1"/>
  </r>
  <r>
    <x v="0"/>
    <s v="German Pinscher"/>
    <s v="No name"/>
    <s v="Working"/>
    <x v="3"/>
    <n v="14"/>
    <s v="Even-tempered, Familial, Courageous, Lively, Loving, Spirited"/>
    <n v="1500"/>
    <n v="0"/>
    <n v="6"/>
    <n v="1"/>
    <n v="0"/>
    <n v="0"/>
    <n v="136"/>
    <n v="32"/>
    <x v="1"/>
    <s v=""/>
    <n v="0"/>
    <n v="48000"/>
    <m/>
    <x v="1"/>
  </r>
  <r>
    <x v="0"/>
    <s v="German Shepherd Dog"/>
    <s v="German Shepherd"/>
    <s v="Herding"/>
    <x v="5"/>
    <n v="35"/>
    <s v="Alert, Confident, Courageous, Curious, Intelligent, Loyal, Obedient, Watchful"/>
    <n v="1400"/>
    <n v="3"/>
    <n v="6"/>
    <n v="1"/>
    <n v="0"/>
    <n v="8"/>
    <n v="2"/>
    <n v="125"/>
    <x v="1"/>
    <s v=""/>
    <n v="0"/>
    <n v="175000"/>
    <m/>
    <x v="1"/>
  </r>
  <r>
    <x v="0"/>
    <s v="German Shorthaired Pointer"/>
    <s v="German Short Haired Pointer"/>
    <s v="Working"/>
    <x v="7"/>
    <n v="29"/>
    <s v="Affectionate, Boisterous, Bold, Cooperative, Intelligent, Trainable"/>
    <n v="700"/>
    <n v="17"/>
    <n v="3"/>
    <n v="0"/>
    <n v="0"/>
    <n v="0"/>
    <n v="10"/>
    <n v="110"/>
    <x v="1"/>
    <s v=""/>
    <n v="0"/>
    <n v="77000"/>
    <m/>
    <x v="1"/>
  </r>
  <r>
    <x v="0"/>
    <s v="German Spitz"/>
    <s v="No name"/>
    <s v="Non Sporting"/>
    <x v="6"/>
    <n v="8"/>
    <s v="Alert, Energetic, Friendly, Independent, Intelligent, Protective"/>
    <n v="700"/>
    <n v="0"/>
    <n v="4"/>
    <n v="0"/>
    <n v="0"/>
    <n v="0"/>
    <n v="118"/>
    <n v="55"/>
    <x v="1"/>
    <s v=""/>
    <n v="0"/>
    <n v="38500"/>
    <m/>
    <x v="1"/>
  </r>
  <r>
    <x v="0"/>
    <s v="German Wirehaired Pointer"/>
    <s v="No name"/>
    <s v="Sporting"/>
    <x v="7"/>
    <n v="30"/>
    <s v="Active, Affectionate, Friendly, Intelligent, Loyal, Willful, Responsive"/>
    <n v="800"/>
    <n v="44"/>
    <n v="6"/>
    <n v="0"/>
    <n v="0"/>
    <n v="0"/>
    <n v="62"/>
    <n v="59"/>
    <x v="1"/>
    <s v=""/>
    <n v="0"/>
    <n v="47200"/>
    <m/>
    <x v="1"/>
  </r>
  <r>
    <x v="0"/>
    <s v="Giant Schnauzer"/>
    <s v="No name"/>
    <s v="Working"/>
    <x v="1"/>
    <n v="38"/>
    <s v="Dominant, Intelligent, Kind, Loyal, Powerful, Strong-willed"/>
    <n v="1250"/>
    <n v="28"/>
    <n v="6"/>
    <n v="0"/>
    <n v="0"/>
    <n v="0"/>
    <n v="80"/>
    <n v="83"/>
    <x v="1"/>
    <s v=""/>
    <n v="0"/>
    <n v="103750"/>
    <m/>
    <x v="1"/>
  </r>
  <r>
    <x v="0"/>
    <s v="Glen of Imaal Terrier"/>
    <s v="No name"/>
    <s v="Terrier"/>
    <x v="3"/>
    <n v="16"/>
    <s v="Active, Agile, Courageous, Gentle, Loyal, Spirited"/>
    <n v="900"/>
    <n v="0"/>
    <n v="3"/>
    <n v="0"/>
    <n v="0"/>
    <n v="0"/>
    <n v="158"/>
    <n v="112"/>
    <x v="1"/>
    <s v=""/>
    <n v="0"/>
    <n v="100800"/>
    <m/>
    <x v="1"/>
  </r>
  <r>
    <x v="0"/>
    <s v="Golden Retriever"/>
    <s v="No name"/>
    <s v="Sporting"/>
    <x v="7"/>
    <n v="32"/>
    <s v="Confident, Friendly, Intelligent, Kind, Reliable, Trustworthy"/>
    <n v="1500"/>
    <n v="4"/>
    <n v="3"/>
    <n v="0"/>
    <n v="0"/>
    <n v="6"/>
    <n v="3"/>
    <n v="150"/>
    <x v="1"/>
    <s v=""/>
    <n v="0"/>
    <n v="225000"/>
    <m/>
    <x v="1"/>
  </r>
  <r>
    <x v="0"/>
    <s v="Gordon Setter"/>
    <s v="No name"/>
    <s v="Sporting"/>
    <x v="7"/>
    <n v="31"/>
    <s v="Alert, Confident, Eager, Fearless, Loyal, Intelligent"/>
    <n v="900"/>
    <n v="34"/>
    <n v="4"/>
    <n v="0"/>
    <n v="0"/>
    <n v="0"/>
    <n v="104"/>
    <n v="153"/>
    <x v="1"/>
    <s v=""/>
    <n v="0"/>
    <n v="137700"/>
    <m/>
    <x v="1"/>
  </r>
  <r>
    <x v="0"/>
    <s v="Great Dane"/>
    <s v="No name"/>
    <s v="Working"/>
    <x v="4"/>
    <n v="77"/>
    <s v="Friendly, Confident, Devoted, Intelligent, Gentle, Loving, Reserved"/>
    <n v="1000"/>
    <n v="48"/>
    <n v="5"/>
    <n v="0"/>
    <n v="0"/>
    <n v="0"/>
    <n v="14"/>
    <n v="149"/>
    <x v="1"/>
    <s v=""/>
    <n v="0"/>
    <n v="149000"/>
    <m/>
    <x v="1"/>
  </r>
  <r>
    <x v="0"/>
    <s v="Great Pyrenees"/>
    <s v="No name"/>
    <s v="Working"/>
    <x v="4"/>
    <n v="45"/>
    <s v="Affectionate, Confident, Fearless, Gentle, Patient, Strong-willed"/>
    <n v="800"/>
    <n v="64"/>
    <n v="6"/>
    <n v="0"/>
    <n v="0"/>
    <n v="0"/>
    <n v="66"/>
    <n v="121"/>
    <x v="1"/>
    <s v=""/>
    <n v="0"/>
    <n v="96800"/>
    <m/>
    <x v="1"/>
  </r>
  <r>
    <x v="0"/>
    <s v="Greater Swiss Mountain Dog"/>
    <s v="No name"/>
    <s v="Working"/>
    <x v="4"/>
    <n v="60"/>
    <s v="Alert, Devoted, Fearless, Good-natured, Protective, Self-confident"/>
    <n v="2250"/>
    <n v="0"/>
    <n v="5"/>
    <n v="0"/>
    <n v="0"/>
    <n v="0"/>
    <n v="75"/>
    <n v="101"/>
    <x v="1"/>
    <s v=""/>
    <n v="0"/>
    <n v="227250"/>
    <m/>
    <x v="1"/>
  </r>
  <r>
    <x v="0"/>
    <s v="Greyhound"/>
    <s v="No name"/>
    <s v="Hound"/>
    <x v="2"/>
    <n v="33"/>
    <s v="Intelligent, Gentle, Affectionate, Athletic, Even-tempered, Quiet"/>
    <n v="650"/>
    <n v="46"/>
    <n v="3"/>
    <n v="0"/>
    <n v="0"/>
    <n v="0"/>
    <n v="156"/>
    <n v="93"/>
    <x v="1"/>
    <s v=""/>
    <n v="0"/>
    <n v="60450"/>
    <m/>
    <x v="1"/>
  </r>
  <r>
    <x v="0"/>
    <s v="Harrier"/>
    <s v="No name"/>
    <s v="Hound"/>
    <x v="8"/>
    <n v="22"/>
    <s v="Active, Cheerful, Friendly, Outgoing, Sweet-tempered, Tolerant"/>
    <n v="350"/>
    <n v="0"/>
    <n v="2"/>
    <n v="0"/>
    <n v="0"/>
    <n v="0"/>
    <n v="183"/>
    <n v="204"/>
    <x v="1"/>
    <s v=""/>
    <n v="0"/>
    <n v="71400"/>
    <m/>
    <x v="1"/>
  </r>
  <r>
    <x v="0"/>
    <s v="Havana"/>
    <s v="No name"/>
    <s v=""/>
    <x v="0"/>
    <n v="4"/>
    <s v="Affectionate, Curious, Demanding, Friendly, Intelligent, Playful"/>
    <n v="0"/>
    <n v="0"/>
    <n v="0"/>
    <n v="0"/>
    <n v="0"/>
    <n v="0"/>
    <n v="35"/>
    <n v="71"/>
    <x v="0"/>
    <s v="Medium"/>
    <n v="900"/>
    <n v="0"/>
    <n v="63900"/>
    <x v="2"/>
  </r>
  <r>
    <x v="0"/>
    <s v="Havanese"/>
    <s v="No name"/>
    <s v="Toy"/>
    <x v="1"/>
    <n v="5"/>
    <s v="Affectionate, Companionable, Gentle, Intelligent, Playful, Responsive"/>
    <n v="1050"/>
    <n v="0"/>
    <n v="3"/>
    <n v="0"/>
    <n v="0"/>
    <n v="0"/>
    <n v="23"/>
    <n v="505"/>
    <x v="1"/>
    <s v=""/>
    <n v="0"/>
    <n v="530250"/>
    <m/>
    <x v="1"/>
  </r>
  <r>
    <x v="0"/>
    <s v="Himalayan"/>
    <s v="No name"/>
    <s v=""/>
    <x v="0"/>
    <n v="6"/>
    <s v="Dependent, Gentle, Intelligent, Quiet, Social"/>
    <n v="0"/>
    <n v="0"/>
    <n v="0"/>
    <n v="0"/>
    <n v="0"/>
    <n v="0"/>
    <n v="0"/>
    <n v="72"/>
    <x v="0"/>
    <s v="Long"/>
    <n v="800"/>
    <n v="0"/>
    <n v="57600"/>
    <x v="0"/>
  </r>
  <r>
    <x v="0"/>
    <s v="Hound"/>
    <s v="No name"/>
    <s v="Hound"/>
    <x v="8"/>
    <n v="32"/>
    <s v="Independent, Intelligent, Kind, Loving, Loyal, Sweet-tempered"/>
    <n v="500"/>
    <n v="46"/>
    <n v="2"/>
    <n v="0"/>
    <n v="0"/>
    <n v="0"/>
    <n v="187"/>
    <n v="396"/>
    <x v="1"/>
    <s v=""/>
    <n v="0"/>
    <n v="198000"/>
    <m/>
    <x v="1"/>
  </r>
  <r>
    <x v="0"/>
    <s v="Hovawart"/>
    <s v="No name"/>
    <s v="Working"/>
    <x v="4"/>
    <n v="38"/>
    <s v="Watchful, Even-tempered, Reserved, Active, Devoted"/>
    <n v="1100"/>
    <n v="0"/>
    <n v="6"/>
    <n v="0"/>
    <n v="0"/>
    <n v="0"/>
    <n v="0"/>
    <n v="111"/>
    <x v="1"/>
    <s v=""/>
    <n v="0"/>
    <n v="122100"/>
    <m/>
    <x v="1"/>
  </r>
  <r>
    <x v="0"/>
    <s v="Husky"/>
    <s v="No name"/>
    <s v="Working"/>
    <x v="6"/>
    <n v="24"/>
    <s v="Alert, Friendly, Gentle, Intelligent, Outgoing"/>
    <n v="950"/>
    <n v="45"/>
    <n v="1"/>
    <n v="0"/>
    <n v="0"/>
    <n v="0"/>
    <n v="12"/>
    <n v="14"/>
    <x v="1"/>
    <s v=""/>
    <n v="0"/>
    <n v="13300"/>
    <m/>
    <x v="1"/>
  </r>
  <r>
    <x v="0"/>
    <s v="Ibizan Hound"/>
    <s v="No name"/>
    <s v="Hound"/>
    <x v="2"/>
    <n v="22"/>
    <s v="Active, Clownish, Engaging, Independent, Intelligent, Stubborn"/>
    <n v="1000"/>
    <n v="53"/>
    <n v="3"/>
    <n v="0"/>
    <n v="0"/>
    <n v="0"/>
    <n v="165"/>
    <n v="20"/>
    <x v="1"/>
    <s v=""/>
    <n v="0"/>
    <n v="20000"/>
    <m/>
    <x v="1"/>
  </r>
  <r>
    <x v="0"/>
    <s v="Illyrian Sheepdog"/>
    <s v="No name"/>
    <s v="Herding"/>
    <x v="5"/>
    <n v="40"/>
    <s v="Independent, Reliable, Devoted, Protective"/>
    <n v="1500"/>
    <n v="0"/>
    <n v="6"/>
    <n v="0"/>
    <n v="0"/>
    <n v="0"/>
    <n v="0"/>
    <n v="25"/>
    <x v="1"/>
    <s v=""/>
    <n v="0"/>
    <n v="37500"/>
    <m/>
    <x v="1"/>
  </r>
  <r>
    <x v="0"/>
    <s v="Irish Setter"/>
    <s v="No name"/>
    <s v="Sporting"/>
    <x v="7"/>
    <n v="32"/>
    <s v="Affectionate, Companionable, Energetic, Independent, Lively, Playful, Intelligent"/>
    <n v="900"/>
    <n v="35"/>
    <n v="3"/>
    <n v="0"/>
    <n v="0"/>
    <n v="0"/>
    <n v="72"/>
    <n v="67"/>
    <x v="1"/>
    <s v=""/>
    <n v="0"/>
    <n v="60300"/>
    <m/>
    <x v="1"/>
  </r>
  <r>
    <x v="0"/>
    <s v="Irish Terrier"/>
    <s v="No name"/>
    <s v="Terrier"/>
    <x v="3"/>
    <n v="12"/>
    <s v="Dominant, Intelligent, Lively, Protective, Respectful, Trainable"/>
    <n v="700"/>
    <n v="53"/>
    <n v="5"/>
    <n v="0"/>
    <n v="0"/>
    <n v="0"/>
    <n v="114"/>
    <n v="77"/>
    <x v="1"/>
    <s v=""/>
    <n v="0"/>
    <n v="53900"/>
    <m/>
    <x v="1"/>
  </r>
  <r>
    <x v="0"/>
    <s v="Irish Water Spaniel"/>
    <s v="No name"/>
    <s v="Sporting"/>
    <x v="7"/>
    <n v="25"/>
    <s v="Active, Alert, Clownish, Inquisitive, Intelligent, Quick"/>
    <n v="900"/>
    <n v="24"/>
    <n v="4"/>
    <n v="0"/>
    <n v="0"/>
    <n v="0"/>
    <n v="164"/>
    <n v="74172"/>
    <x v="1"/>
    <s v=""/>
    <n v="0"/>
    <n v="66754800"/>
    <m/>
    <x v="1"/>
  </r>
  <r>
    <x v="0"/>
    <s v="Irish Wolfhound"/>
    <s v="No name"/>
    <s v="Hound"/>
    <x v="8"/>
    <n v="55"/>
    <s v="Dignified, Generous, Loyal, Patient, Sweet-tempered, Thoughtful, Intelligent"/>
    <n v="1900"/>
    <n v="41"/>
    <n v="3"/>
    <n v="0"/>
    <n v="0"/>
    <n v="0"/>
    <n v="73"/>
    <n v="254"/>
    <x v="1"/>
    <s v=""/>
    <n v="0"/>
    <n v="482600"/>
    <m/>
    <x v="1"/>
  </r>
  <r>
    <x v="0"/>
    <s v="Italian Greyhound"/>
    <s v="No name"/>
    <s v="Toy"/>
    <x v="1"/>
    <n v="4"/>
    <s v="Affectionate, Agile, Athletic, Companionable, Intelligent, Mischevious"/>
    <n v="900"/>
    <n v="60"/>
    <n v="3"/>
    <n v="0"/>
    <n v="0"/>
    <n v="0"/>
    <n v="74"/>
    <n v="232"/>
    <x v="1"/>
    <s v=""/>
    <n v="0"/>
    <n v="208800"/>
    <m/>
    <x v="1"/>
  </r>
  <r>
    <x v="0"/>
    <s v="Italian Spinone"/>
    <s v="No name"/>
    <s v="Sporting"/>
    <x v="7"/>
    <n v="33"/>
    <s v="Friendly, Loyal, Affectionate, Docile, Gentle, Patient"/>
    <n v="1750"/>
    <n v="0"/>
    <n v="3"/>
    <n v="0"/>
    <n v="0"/>
    <n v="0"/>
    <n v="111"/>
    <n v="597"/>
    <x v="1"/>
    <s v=""/>
    <n v="0"/>
    <n v="1044750"/>
    <m/>
    <x v="1"/>
  </r>
  <r>
    <x v="0"/>
    <s v="Jack Russell Terrier"/>
    <s v="No name"/>
    <s v="Terrier"/>
    <x v="3"/>
    <n v="7"/>
    <s v="Alert, Cheerful, Courageous, Energetic, Independent"/>
    <n v="850"/>
    <n v="0"/>
    <n v="4"/>
    <n v="0"/>
    <n v="0"/>
    <n v="0"/>
    <n v="78"/>
    <n v="321"/>
    <x v="1"/>
    <s v=""/>
    <n v="0"/>
    <n v="272850"/>
    <m/>
    <x v="1"/>
  </r>
  <r>
    <x v="0"/>
    <s v="Jack Russell Terrier (Parson Russell Terrier)"/>
    <s v="No name"/>
    <s v="Terrier"/>
    <x v="3"/>
    <n v="7"/>
    <s v="Energetic, Bold, Eager, Happy, Intelligent, Obedient"/>
    <n v="500"/>
    <n v="0"/>
    <n v="3"/>
    <n v="0"/>
    <n v="0"/>
    <n v="0"/>
    <n v="119"/>
    <n v="10"/>
    <x v="1"/>
    <s v=""/>
    <n v="0"/>
    <n v="5000"/>
    <m/>
    <x v="1"/>
  </r>
  <r>
    <x v="0"/>
    <s v="Japanese Bobtail"/>
    <s v="No name"/>
    <s v=""/>
    <x v="0"/>
    <n v="4"/>
    <s v="Active, Agile, Clever, Easygoing, Intelligent, Lively, Loyal, Playful, Social"/>
    <n v="0"/>
    <n v="0"/>
    <n v="0"/>
    <n v="0"/>
    <n v="0"/>
    <n v="0"/>
    <n v="24"/>
    <n v="43"/>
    <x v="0"/>
    <s v="Long"/>
    <n v="800"/>
    <n v="0"/>
    <n v="34400"/>
    <x v="0"/>
  </r>
  <r>
    <x v="0"/>
    <s v="Japanese Chin"/>
    <s v="Japanese Spaniel"/>
    <s v="Toy"/>
    <x v="1"/>
    <n v="5"/>
    <s v="Alert, Cat-like, Independent, Intelligent, Loving, Loyal, Playful"/>
    <n v="400"/>
    <n v="62"/>
    <n v="3"/>
    <n v="0"/>
    <n v="0"/>
    <n v="0"/>
    <n v="108"/>
    <n v="28"/>
    <x v="1"/>
    <s v=""/>
    <n v="0"/>
    <n v="11200"/>
    <m/>
    <x v="1"/>
  </r>
  <r>
    <x v="0"/>
    <s v="Javanese"/>
    <s v="No name"/>
    <s v=""/>
    <x v="0"/>
    <n v="4"/>
    <s v="Active, Devoted, Intelligent, Playful"/>
    <n v="0"/>
    <n v="0"/>
    <n v="0"/>
    <n v="0"/>
    <n v="0"/>
    <n v="0"/>
    <n v="0"/>
    <n v="57"/>
    <x v="2"/>
    <s v="Medium"/>
    <n v="1200"/>
    <n v="0"/>
    <n v="68400"/>
    <x v="0"/>
  </r>
  <r>
    <x v="0"/>
    <s v="Jindo"/>
    <s v="No name"/>
    <s v="Sporting"/>
    <x v="6"/>
    <n v="20"/>
    <s v="Active, Bold, Brave, Faithful, Intelligent, Loyal"/>
    <n v="350"/>
    <n v="0"/>
    <n v="4"/>
    <n v="0"/>
    <n v="0"/>
    <n v="0"/>
    <n v="0"/>
    <n v="48"/>
    <x v="1"/>
    <s v=""/>
    <n v="0"/>
    <n v="16800"/>
    <m/>
    <x v="1"/>
  </r>
  <r>
    <x v="0"/>
    <s v="Kai Dog"/>
    <s v="No name"/>
    <s v="Non Sporting"/>
    <x v="6"/>
    <n v="18"/>
    <s v="Intelligent, Agile, Alert, Brave"/>
    <n v="3000"/>
    <n v="0"/>
    <n v="5"/>
    <n v="0"/>
    <n v="0"/>
    <n v="0"/>
    <n v="0"/>
    <n v="54"/>
    <x v="1"/>
    <s v=""/>
    <n v="0"/>
    <n v="162000"/>
    <m/>
    <x v="1"/>
  </r>
  <r>
    <x v="0"/>
    <s v="Karelian Bear Dog"/>
    <s v="No name"/>
    <s v="Sporting"/>
    <x v="6"/>
    <n v="22"/>
    <s v="Brave, Cautious, Loyal, Independent, Tenacious, Territorial"/>
    <n v="1100"/>
    <n v="0"/>
    <n v="4"/>
    <n v="0"/>
    <n v="0"/>
    <n v="0"/>
    <n v="0"/>
    <n v="71"/>
    <x v="1"/>
    <s v=""/>
    <n v="0"/>
    <n v="78100"/>
    <m/>
    <x v="1"/>
  </r>
  <r>
    <x v="0"/>
    <s v="Keeshond"/>
    <s v="No name"/>
    <s v="Non Sporting"/>
    <x v="6"/>
    <n v="18"/>
    <s v="Agile, Bright, Obedient, Playful, Quick, Sturdy, Intelligent"/>
    <n v="900"/>
    <n v="16"/>
    <n v="4"/>
    <n v="0"/>
    <n v="0"/>
    <n v="0"/>
    <n v="87"/>
    <n v="95"/>
    <x v="1"/>
    <s v=""/>
    <n v="0"/>
    <n v="85500"/>
    <m/>
    <x v="1"/>
  </r>
  <r>
    <x v="0"/>
    <s v="Kerry Blue Terrier"/>
    <s v="No name"/>
    <s v="Terrier"/>
    <x v="3"/>
    <n v="17"/>
    <s v="Affectionate, Alert, Gentle, Loyal, Spirited, Strong-willed, Intelligent"/>
    <n v="550"/>
    <n v="35"/>
    <n v="5"/>
    <n v="0"/>
    <n v="0"/>
    <n v="0"/>
    <n v="129"/>
    <n v="107"/>
    <x v="1"/>
    <s v=""/>
    <n v="0"/>
    <n v="58850"/>
    <m/>
    <x v="1"/>
  </r>
  <r>
    <x v="0"/>
    <s v="Kishu"/>
    <s v="No name"/>
    <s v="Sporting"/>
    <x v="6"/>
    <n v="20"/>
    <s v="Alert, Dignified, Docile, Faithful, Noble"/>
    <n v="400"/>
    <n v="0"/>
    <n v="4"/>
    <n v="0"/>
    <n v="0"/>
    <n v="0"/>
    <n v="0"/>
    <n v="220"/>
    <x v="1"/>
    <s v=""/>
    <n v="0"/>
    <n v="88000"/>
    <m/>
    <x v="1"/>
  </r>
  <r>
    <x v="0"/>
    <s v="Klee Kai"/>
    <s v="No name"/>
    <s v="Non Sporting"/>
    <x v="6"/>
    <n v="7"/>
    <s v="Active, Agile, Curious, Intelligent, Loyal, Quick, Territorial"/>
    <n v="1250"/>
    <n v="0"/>
    <n v="5"/>
    <n v="0"/>
    <n v="0"/>
    <n v="0"/>
    <n v="0"/>
    <n v="225"/>
    <x v="1"/>
    <s v=""/>
    <n v="0"/>
    <n v="281250"/>
    <m/>
    <x v="1"/>
  </r>
  <r>
    <x v="0"/>
    <s v="Komondor"/>
    <s v="No name"/>
    <s v="Working"/>
    <x v="4"/>
    <n v="59"/>
    <s v="Affectionate, Calm, Fearless, Gentle, Independent, Steady"/>
    <n v="1000"/>
    <n v="0"/>
    <n v="6"/>
    <n v="0"/>
    <n v="0"/>
    <n v="0"/>
    <n v="163"/>
    <n v="309"/>
    <x v="1"/>
    <s v=""/>
    <n v="0"/>
    <n v="309000"/>
    <m/>
    <x v="1"/>
  </r>
  <r>
    <x v="0"/>
    <s v="Korat"/>
    <s v="No name"/>
    <s v=""/>
    <x v="0"/>
    <n v="4"/>
    <s v="Affectionate, Friendly, Gentle, Intelligent, Playful, Quiet"/>
    <n v="0"/>
    <n v="0"/>
    <n v="0"/>
    <n v="0"/>
    <n v="0"/>
    <n v="0"/>
    <n v="40"/>
    <n v="78"/>
    <x v="0"/>
    <s v="Long"/>
    <n v="600"/>
    <n v="0"/>
    <n v="46800"/>
    <x v="2"/>
  </r>
  <r>
    <x v="0"/>
    <s v="Kuvasz"/>
    <s v="No name"/>
    <s v="Working"/>
    <x v="4"/>
    <n v="49"/>
    <s v="Clownish, Independent, Intelligent, Loyal, Patient, Protective"/>
    <n v="1350"/>
    <n v="42"/>
    <n v="6"/>
    <n v="0"/>
    <n v="0"/>
    <n v="0"/>
    <n v="157"/>
    <n v="457"/>
    <x v="1"/>
    <s v=""/>
    <n v="0"/>
    <n v="616950"/>
    <m/>
    <x v="1"/>
  </r>
  <r>
    <x v="0"/>
    <s v="Kyi Leo"/>
    <s v="No name"/>
    <s v="Non Sporting"/>
    <x v="1"/>
    <n v="5"/>
    <s v="Active, Calm, Forgiving, Obedient, Playful, Quiet"/>
    <n v="700"/>
    <n v="0"/>
    <n v="3"/>
    <n v="0"/>
    <n v="0"/>
    <n v="0"/>
    <n v="0"/>
    <n v="689"/>
    <x v="1"/>
    <s v=""/>
    <n v="0"/>
    <n v="482300"/>
    <m/>
    <x v="1"/>
  </r>
  <r>
    <x v="0"/>
    <s v="Labrador Retriever"/>
    <s v="No name"/>
    <s v="Sporting"/>
    <x v="7"/>
    <n v="32"/>
    <s v="Affectionate, Alert, Cheerful, Energetic, Friendly, Gentle, Intelligent, Loving, Loyal, Outgoing, Playful, Responsive, Social"/>
    <n v="1500"/>
    <n v="7"/>
    <n v="3"/>
    <n v="0"/>
    <n v="0"/>
    <n v="0"/>
    <n v="1"/>
    <n v="351"/>
    <x v="1"/>
    <s v=""/>
    <n v="0"/>
    <n v="526500"/>
    <m/>
    <x v="1"/>
  </r>
  <r>
    <x v="0"/>
    <s v="Lakeland Terrier"/>
    <s v="No name"/>
    <s v="Terrier"/>
    <x v="3"/>
    <n v="8"/>
    <s v="Independent, Bold, Confident, Friendly, Intelligent, Trainable"/>
    <n v="1500"/>
    <n v="62"/>
    <n v="3"/>
    <n v="0"/>
    <n v="0"/>
    <n v="0"/>
    <n v="138"/>
    <n v="32"/>
    <x v="1"/>
    <s v=""/>
    <n v="0"/>
    <n v="48000"/>
    <m/>
    <x v="1"/>
  </r>
  <r>
    <x v="0"/>
    <s v="Lancashire Heeler"/>
    <s v="No name"/>
    <s v="Herding"/>
    <x v="5"/>
    <n v="5"/>
    <s v="Alert, Clever, Friendly, Intelligent"/>
    <n v="700"/>
    <n v="0"/>
    <n v="3"/>
    <n v="0"/>
    <n v="0"/>
    <n v="0"/>
    <n v="0"/>
    <n v="75"/>
    <x v="1"/>
    <s v=""/>
    <n v="0"/>
    <n v="52500"/>
    <m/>
    <x v="1"/>
  </r>
  <r>
    <x v="0"/>
    <s v="LaPerm"/>
    <s v="No name"/>
    <s v=""/>
    <x v="0"/>
    <n v="4"/>
    <s v="Intelligent, Clever, Active, Genlte"/>
    <n v="0"/>
    <n v="0"/>
    <n v="0"/>
    <n v="0"/>
    <n v="0"/>
    <n v="0"/>
    <n v="39"/>
    <n v="89"/>
    <x v="0"/>
    <s v="Long"/>
    <n v="500"/>
    <n v="0"/>
    <n v="44500"/>
    <x v="0"/>
  </r>
  <r>
    <x v="0"/>
    <s v="Leonberger"/>
    <s v="No name"/>
    <s v="Working"/>
    <x v="4"/>
    <n v="64"/>
    <s v="Adaptable, Companionable, Fearless, Loving, Loyal, Obedient"/>
    <n v="1750"/>
    <n v="0"/>
    <n v="5"/>
    <n v="0"/>
    <n v="0"/>
    <n v="0"/>
    <n v="100"/>
    <n v="33"/>
    <x v="1"/>
    <s v=""/>
    <n v="0"/>
    <n v="57750"/>
    <m/>
    <x v="1"/>
  </r>
  <r>
    <x v="0"/>
    <s v="Lhasa Apso"/>
    <s v="No name"/>
    <s v="Non Sporting"/>
    <x v="1"/>
    <n v="6"/>
    <s v="Alert, Assertive, Devoted, Friendly, Intelligent, Lively, Obedient, Playful, Spirited, Steady"/>
    <n v="600"/>
    <n v="68"/>
    <n v="3"/>
    <n v="0"/>
    <n v="0"/>
    <n v="0"/>
    <n v="77"/>
    <n v="5"/>
    <x v="1"/>
    <s v=""/>
    <n v="0"/>
    <n v="3000"/>
    <m/>
    <x v="1"/>
  </r>
  <r>
    <x v="0"/>
    <s v="Lowchen"/>
    <s v="No name"/>
    <s v="Non Sporting"/>
    <x v="1"/>
    <n v="6"/>
    <s v="Active, Familial, Friendly, Happy, Playful"/>
    <n v="400"/>
    <n v="0"/>
    <n v="3"/>
    <n v="0"/>
    <n v="0"/>
    <n v="0"/>
    <n v="169"/>
    <n v="125"/>
    <x v="1"/>
    <s v=""/>
    <n v="0"/>
    <n v="50000"/>
    <m/>
    <x v="1"/>
  </r>
  <r>
    <x v="0"/>
    <s v="Maine Coon"/>
    <s v="No name"/>
    <s v=""/>
    <x v="0"/>
    <n v="7"/>
    <s v="Adaptable, Intelligent, Loving, Gentle, Independent"/>
    <n v="0"/>
    <n v="0"/>
    <n v="0"/>
    <n v="0"/>
    <n v="0"/>
    <n v="1"/>
    <n v="3"/>
    <n v="99"/>
    <x v="0"/>
    <s v="Long"/>
    <n v="1600"/>
    <n v="0"/>
    <n v="158400"/>
    <x v="0"/>
  </r>
  <r>
    <x v="0"/>
    <s v="Maltese"/>
    <s v="Maltese Dog"/>
    <s v="Toy"/>
    <x v="1"/>
    <n v="4"/>
    <s v="Active, Docile, Easygoing, Gentle, Intelligent, Playful, Responsive, Sweet-tempered"/>
    <n v="700"/>
    <n v="59"/>
    <n v="3"/>
    <n v="0"/>
    <n v="0"/>
    <n v="0"/>
    <n v="33"/>
    <n v="79"/>
    <x v="1"/>
    <s v=""/>
    <n v="0"/>
    <n v="55300"/>
    <m/>
    <x v="1"/>
  </r>
  <r>
    <x v="0"/>
    <s v="Manchester Terrier"/>
    <s v="No name"/>
    <s v="Terrier"/>
    <x v="3"/>
    <n v="6"/>
    <s v="Active, Alert, Devoted, Discerning, Quiet, Loyal, Intelligent"/>
    <n v="800"/>
    <n v="32"/>
    <n v="3"/>
    <n v="0"/>
    <n v="0"/>
    <n v="0"/>
    <n v="135"/>
    <n v="16"/>
    <x v="1"/>
    <s v=""/>
    <n v="0"/>
    <n v="12800"/>
    <m/>
    <x v="1"/>
  </r>
  <r>
    <x v="0"/>
    <s v="Manx"/>
    <s v="No name"/>
    <s v=""/>
    <x v="0"/>
    <n v="5"/>
    <s v="Easygoing, Intelligent, Loyal, Playful, Social"/>
    <n v="0"/>
    <n v="0"/>
    <n v="0"/>
    <n v="0"/>
    <n v="0"/>
    <n v="0"/>
    <n v="23"/>
    <n v="110"/>
    <x v="0"/>
    <s v="Short"/>
    <n v="500"/>
    <n v="0"/>
    <n v="55000"/>
    <x v="0"/>
  </r>
  <r>
    <x v="0"/>
    <s v="Maremma Sheepdog"/>
    <s v="No name"/>
    <s v="Working"/>
    <x v="4"/>
    <n v="38"/>
    <s v="Alert, Determined, Dignified, Friendly, Intelligent, Loyal"/>
    <n v="700"/>
    <n v="0"/>
    <n v="4"/>
    <n v="0"/>
    <n v="0"/>
    <n v="0"/>
    <n v="0"/>
    <n v="33"/>
    <x v="1"/>
    <s v=""/>
    <n v="0"/>
    <n v="23100"/>
    <m/>
    <x v="1"/>
  </r>
  <r>
    <x v="0"/>
    <s v="Mastiff"/>
    <s v="No name"/>
    <s v="Working"/>
    <x v="4"/>
    <n v="90"/>
    <s v="Affectionate, Alert, Cheerful, Courageous, Intelligent, Loyal, Protective"/>
    <n v="1350"/>
    <n v="72"/>
    <n v="6"/>
    <n v="0"/>
    <n v="0"/>
    <n v="0"/>
    <n v="28"/>
    <n v="71"/>
    <x v="1"/>
    <s v=""/>
    <n v="0"/>
    <n v="95850"/>
    <m/>
    <x v="1"/>
  </r>
  <r>
    <x v="0"/>
    <s v="McNab"/>
    <s v="No name"/>
    <s v="Herding"/>
    <x v="5"/>
    <n v="23"/>
    <s v="Friendly, Hard-working, Obedient, Protective, Sociable, Well-mannered"/>
    <n v="400"/>
    <n v="0"/>
    <n v="3"/>
    <n v="0"/>
    <n v="0"/>
    <n v="0"/>
    <n v="0"/>
    <n v="96"/>
    <x v="1"/>
    <s v=""/>
    <n v="0"/>
    <n v="38400"/>
    <m/>
    <x v="1"/>
  </r>
  <r>
    <x v="0"/>
    <s v="Miniature Pinscher"/>
    <s v="No name"/>
    <s v="Toy"/>
    <x v="1"/>
    <n v="5"/>
    <s v="Clever, Energetic, Friendly, Outgoing, Playful, Responsive, Intelligent"/>
    <n v="500"/>
    <n v="37"/>
    <n v="3"/>
    <n v="0"/>
    <n v="0"/>
    <n v="0"/>
    <n v="71"/>
    <n v="80"/>
    <x v="1"/>
    <s v=""/>
    <n v="0"/>
    <n v="40000"/>
    <m/>
    <x v="1"/>
  </r>
  <r>
    <x v="0"/>
    <s v="Miniature Poodle"/>
    <s v="No name"/>
    <s v="Toy"/>
    <x v="1"/>
    <n v="8"/>
    <s v="Active, Alert, Faithful, Instinctual, Intelligent, Trainable"/>
    <n v="1250"/>
    <n v="2"/>
    <n v="4"/>
    <n v="0"/>
    <n v="0"/>
    <n v="0"/>
    <n v="0"/>
    <n v="345"/>
    <x v="1"/>
    <s v=""/>
    <n v="0"/>
    <n v="431250"/>
    <m/>
    <x v="1"/>
  </r>
  <r>
    <x v="0"/>
    <s v="Miniature Schnauzer"/>
    <s v="No name"/>
    <s v="Terrier"/>
    <x v="1"/>
    <n v="8"/>
    <s v="Devoted, Good-natured, Intelligent, Lively, Playful, Trainable"/>
    <n v="800"/>
    <n v="0"/>
    <n v="0"/>
    <n v="0"/>
    <n v="0"/>
    <n v="0"/>
    <n v="18"/>
    <n v="89"/>
    <x v="1"/>
    <s v=""/>
    <n v="0"/>
    <n v="71200"/>
    <m/>
    <x v="1"/>
  </r>
  <r>
    <x v="0"/>
    <s v="Mixed Breed"/>
    <s v="No name"/>
    <s v=""/>
    <x v="0"/>
    <n v="0"/>
    <s v=""/>
    <n v="0"/>
    <n v="0"/>
    <n v="0"/>
    <n v="0"/>
    <n v="0"/>
    <n v="0"/>
    <n v="0"/>
    <n v="95"/>
    <x v="1"/>
    <s v=""/>
    <n v="0"/>
    <n v="0"/>
    <m/>
    <x v="1"/>
  </r>
  <r>
    <x v="0"/>
    <s v="Mixed Breed"/>
    <s v="No name"/>
    <s v=""/>
    <x v="0"/>
    <n v="0"/>
    <s v=""/>
    <n v="0"/>
    <n v="0"/>
    <n v="0"/>
    <n v="0"/>
    <n v="0"/>
    <n v="0"/>
    <n v="0"/>
    <n v="210"/>
    <x v="1"/>
    <s v=""/>
    <n v="0"/>
    <n v="0"/>
    <n v="0"/>
    <x v="0"/>
  </r>
  <r>
    <x v="0"/>
    <s v="Mountain Cur"/>
    <s v="No name"/>
    <s v="Working"/>
    <x v="8"/>
    <n v="20"/>
    <s v="Intelligent, Protective"/>
    <n v="400"/>
    <n v="0"/>
    <n v="6"/>
    <n v="0"/>
    <n v="0"/>
    <n v="0"/>
    <n v="0"/>
    <n v="134"/>
    <x v="1"/>
    <s v=""/>
    <n v="0"/>
    <n v="53600"/>
    <m/>
    <x v="1"/>
  </r>
  <r>
    <x v="0"/>
    <s v="Mountain Dog"/>
    <s v="No name"/>
    <s v="Working"/>
    <x v="4"/>
    <n v="44"/>
    <s v="Affectionate, Faithful, Intelligent, Loyal"/>
    <n v="900"/>
    <n v="22"/>
    <n v="5"/>
    <n v="0"/>
    <n v="0"/>
    <n v="0"/>
    <n v="25"/>
    <n v="75"/>
    <x v="1"/>
    <s v=""/>
    <n v="0"/>
    <n v="67500"/>
    <m/>
    <x v="1"/>
  </r>
  <r>
    <x v="0"/>
    <s v="Munchkin"/>
    <s v="No name"/>
    <s v=""/>
    <x v="0"/>
    <n v="3"/>
    <s v="Agile, Easygoing, Intelligent, Playful"/>
    <n v="0"/>
    <n v="0"/>
    <n v="0"/>
    <n v="0"/>
    <n v="0"/>
    <n v="0"/>
    <n v="0"/>
    <n v="155"/>
    <x v="0"/>
    <s v="Medium"/>
    <n v="1500"/>
    <n v="0"/>
    <n v="232500"/>
    <x v="0"/>
  </r>
  <r>
    <x v="0"/>
    <s v="Munsterlander"/>
    <s v="No name"/>
    <s v="Sporting"/>
    <x v="7"/>
    <n v="20"/>
    <s v="Intelligent, Trainable, Attentive, Mischevious"/>
    <n v="1500"/>
    <n v="0"/>
    <n v="3"/>
    <n v="0"/>
    <n v="0"/>
    <n v="0"/>
    <n v="0"/>
    <n v="325"/>
    <x v="1"/>
    <s v=""/>
    <n v="0"/>
    <n v="487500"/>
    <m/>
    <x v="1"/>
  </r>
  <r>
    <x v="0"/>
    <s v="Neapolitan Mastiff"/>
    <s v="No name"/>
    <s v="Working"/>
    <x v="4"/>
    <n v="60"/>
    <s v="Protective, Dominant, Fearless, Obedient, Stubborn, Trainable"/>
    <n v="1750"/>
    <n v="0"/>
    <n v="6"/>
    <n v="0"/>
    <n v="1"/>
    <n v="0"/>
    <n v="107"/>
    <n v="74"/>
    <x v="1"/>
    <s v=""/>
    <n v="0"/>
    <n v="129500"/>
    <m/>
    <x v="1"/>
  </r>
  <r>
    <x v="0"/>
    <s v="Nebelung"/>
    <s v="No name"/>
    <s v=""/>
    <x v="0"/>
    <n v="4"/>
    <s v="Gentle, Quiet, Shy, Playful"/>
    <n v="0"/>
    <n v="0"/>
    <n v="0"/>
    <n v="0"/>
    <n v="0"/>
    <n v="0"/>
    <n v="0"/>
    <n v="45"/>
    <x v="0"/>
    <s v="Long"/>
    <n v="500"/>
    <n v="0"/>
    <n v="22500"/>
    <x v="0"/>
  </r>
  <r>
    <x v="0"/>
    <s v="New Guinea Singing Dog"/>
    <s v="No name"/>
    <s v="Southern"/>
    <x v="9"/>
    <n v="11"/>
    <s v="Active, Affectionate, Alert, Gentle, Lively"/>
    <n v="3000"/>
    <n v="0"/>
    <n v="3"/>
    <n v="0"/>
    <n v="0"/>
    <n v="0"/>
    <n v="0"/>
    <n v="45"/>
    <x v="1"/>
    <s v=""/>
    <n v="0"/>
    <n v="135000"/>
    <m/>
    <x v="1"/>
  </r>
  <r>
    <x v="0"/>
    <s v="Newfoundland Dog"/>
    <s v="Newfoundland"/>
    <s v="Working"/>
    <x v="4"/>
    <n v="65"/>
    <s v="Cheerful, Courageous, Intelligent, Loyal, Social, Sweet, Gentle"/>
    <n v="1750"/>
    <n v="34"/>
    <n v="5"/>
    <n v="0"/>
    <n v="0"/>
    <n v="0"/>
    <n v="36"/>
    <n v="22"/>
    <x v="1"/>
    <s v=""/>
    <n v="0"/>
    <n v="38500"/>
    <m/>
    <x v="1"/>
  </r>
  <r>
    <x v="0"/>
    <s v="Norfolk Terrier"/>
    <s v="No name"/>
    <s v="Terrier"/>
    <x v="3"/>
    <n v="5"/>
    <s v="Companionable, Fearless, Happy, Lovable, Self-confident, Spirited, Intelligent"/>
    <n v="2250"/>
    <n v="56"/>
    <n v="3"/>
    <n v="0"/>
    <n v="0"/>
    <n v="0"/>
    <n v="128"/>
    <n v="14"/>
    <x v="1"/>
    <s v=""/>
    <n v="0"/>
    <n v="31500"/>
    <m/>
    <x v="1"/>
  </r>
  <r>
    <x v="0"/>
    <s v="Norwegian Buhund"/>
    <s v="No name"/>
    <s v="Herding"/>
    <x v="6"/>
    <n v="16"/>
    <s v="Agile, Courageous, Energetic, Friendly, Fun-loving"/>
    <n v="900"/>
    <n v="0"/>
    <n v="4"/>
    <n v="0"/>
    <n v="0"/>
    <n v="0"/>
    <n v="170"/>
    <n v="12"/>
    <x v="1"/>
    <s v=""/>
    <n v="0"/>
    <n v="10800"/>
    <m/>
    <x v="1"/>
  </r>
  <r>
    <x v="0"/>
    <s v="Norwegian Elkhound"/>
    <s v="No name"/>
    <s v="Hound"/>
    <x v="6"/>
    <n v="26"/>
    <s v="Alert, Bold, Hardy, Loyal, Playful, Strong-willed, Intelligent"/>
    <n v="600"/>
    <n v="36"/>
    <n v="6"/>
    <n v="0"/>
    <n v="0"/>
    <n v="0"/>
    <n v="91"/>
    <n v="110"/>
    <x v="1"/>
    <s v=""/>
    <n v="0"/>
    <n v="66000"/>
    <m/>
    <x v="1"/>
  </r>
  <r>
    <x v="0"/>
    <s v="Norwegian Forest Cat"/>
    <s v="No name"/>
    <s v=""/>
    <x v="0"/>
    <n v="6"/>
    <s v="Sweet, Active, Intelligent, Social, Playful, Lively, Curious"/>
    <n v="0"/>
    <n v="0"/>
    <n v="0"/>
    <n v="0"/>
    <n v="0"/>
    <n v="9"/>
    <n v="14"/>
    <n v="59"/>
    <x v="2"/>
    <s v="Long"/>
    <n v="1000"/>
    <n v="0"/>
    <n v="59000"/>
    <x v="0"/>
  </r>
  <r>
    <x v="0"/>
    <s v="Norwegian Lundehund"/>
    <s v="No name"/>
    <s v="Non Sporting"/>
    <x v="6"/>
    <n v="8"/>
    <s v="Alert, Energetic, Loyal, Protective"/>
    <n v="500"/>
    <n v="0"/>
    <n v="4"/>
    <n v="0"/>
    <n v="0"/>
    <n v="0"/>
    <n v="190"/>
    <n v="153"/>
    <x v="1"/>
    <s v=""/>
    <n v="0"/>
    <n v="76500"/>
    <m/>
    <x v="1"/>
  </r>
  <r>
    <x v="0"/>
    <s v="Norwich Terrier"/>
    <s v="No name"/>
    <s v="Terrier"/>
    <x v="3"/>
    <n v="5"/>
    <s v="Affectionate, Energetic, Hardy, Intelligent, Sensitive"/>
    <n v="1700"/>
    <n v="38"/>
    <n v="3"/>
    <n v="0"/>
    <n v="0"/>
    <n v="0"/>
    <n v="105"/>
    <n v="89"/>
    <x v="1"/>
    <s v=""/>
    <n v="0"/>
    <n v="151300"/>
    <m/>
    <x v="1"/>
  </r>
  <r>
    <x v="0"/>
    <s v="Nova Scotia Duck-Tolling Retriever"/>
    <s v="No name"/>
    <s v="Sporting"/>
    <x v="10"/>
    <n v="20"/>
    <s v="Affectionate, Alert, Courageous, Energetic, Gentle, Playful, Responsive"/>
    <n v="1900"/>
    <n v="0"/>
    <n v="5"/>
    <n v="0"/>
    <n v="0"/>
    <n v="0"/>
    <n v="89"/>
    <n v="76"/>
    <x v="1"/>
    <s v=""/>
    <n v="0"/>
    <n v="144400"/>
    <m/>
    <x v="1"/>
  </r>
  <r>
    <x v="0"/>
    <s v="Ocicat"/>
    <s v="No name"/>
    <s v=""/>
    <x v="0"/>
    <n v="6"/>
    <s v="Active, Agile, Curious, Demanding, Friendly, Gentle, Lively, Playful, Social"/>
    <n v="0"/>
    <n v="0"/>
    <n v="0"/>
    <n v="0"/>
    <n v="0"/>
    <n v="0"/>
    <n v="21"/>
    <n v="55"/>
    <x v="2"/>
    <s v="Short"/>
    <n v="850"/>
    <n v="0"/>
    <n v="46750"/>
    <x v="0"/>
  </r>
  <r>
    <x v="0"/>
    <s v="Old English Sheepdog"/>
    <s v="No name"/>
    <s v="Herding"/>
    <x v="5"/>
    <n v="39"/>
    <s v="Adaptable, Bubbly, Intelligent, Loving, Playful, Sociable, Protective"/>
    <n v="1350"/>
    <n v="63"/>
    <n v="4"/>
    <n v="0"/>
    <n v="0"/>
    <n v="0"/>
    <n v="70"/>
    <n v="53"/>
    <x v="1"/>
    <s v=""/>
    <n v="0"/>
    <n v="71550"/>
    <m/>
    <x v="1"/>
  </r>
  <r>
    <x v="0"/>
    <s v="Oriental Long Hair"/>
    <s v="No name"/>
    <s v=""/>
    <x v="0"/>
    <n v="4"/>
    <s v="Energetic, Affectionate, Intelligent, Social, Playful, Curious"/>
    <n v="0"/>
    <n v="0"/>
    <n v="0"/>
    <n v="0"/>
    <n v="0"/>
    <n v="0"/>
    <n v="13"/>
    <n v="23"/>
    <x v="0"/>
    <s v="Long"/>
    <n v="1150"/>
    <n v="0"/>
    <n v="26450"/>
    <x v="2"/>
  </r>
  <r>
    <x v="0"/>
    <s v="Oriental Short Hair"/>
    <s v="No name"/>
    <s v=""/>
    <x v="0"/>
    <n v="4"/>
    <s v="Energetic, Affectionate, Intelligent, Social, Playful, Curious"/>
    <n v="0"/>
    <n v="0"/>
    <n v="0"/>
    <n v="0"/>
    <n v="0"/>
    <n v="0"/>
    <n v="13"/>
    <n v="45"/>
    <x v="0"/>
    <s v="Short"/>
    <n v="1150"/>
    <n v="0"/>
    <n v="51750"/>
    <x v="2"/>
  </r>
  <r>
    <x v="0"/>
    <s v="Oriental Tabby"/>
    <s v="No name"/>
    <s v=""/>
    <x v="0"/>
    <n v="4"/>
    <s v="Energetic, Affectionate, Intelligent, Social, Playful, Curious"/>
    <n v="0"/>
    <n v="0"/>
    <n v="0"/>
    <n v="0"/>
    <n v="0"/>
    <n v="0"/>
    <n v="13"/>
    <n v="101"/>
    <x v="0"/>
    <s v="Medium"/>
    <n v="1150"/>
    <n v="0"/>
    <n v="116150"/>
    <x v="2"/>
  </r>
  <r>
    <x v="0"/>
    <s v="Otterhound"/>
    <s v="No name"/>
    <s v="Hound"/>
    <x v="8"/>
    <n v="41"/>
    <s v="Amiable, Boisterous, Even-tempered"/>
    <n v="550"/>
    <n v="46"/>
    <n v="2"/>
    <n v="0"/>
    <n v="0"/>
    <n v="0"/>
    <n v="186"/>
    <n v="49"/>
    <x v="1"/>
    <s v=""/>
    <n v="0"/>
    <n v="26950"/>
    <m/>
    <x v="1"/>
  </r>
  <r>
    <x v="0"/>
    <s v="Papillon"/>
    <s v="No name"/>
    <s v="Toy"/>
    <x v="1"/>
    <n v="5"/>
    <s v="Alert, Energetic, Friendly, Happy, Hardy, Intelligent"/>
    <n v="500"/>
    <n v="8"/>
    <n v="3"/>
    <n v="0"/>
    <n v="0"/>
    <n v="0"/>
    <n v="53"/>
    <n v="22"/>
    <x v="1"/>
    <s v=""/>
    <n v="0"/>
    <n v="11000"/>
    <m/>
    <x v="1"/>
  </r>
  <r>
    <x v="0"/>
    <s v="Patterdale Terrier (Fell Terrier)"/>
    <s v="No name"/>
    <s v="Terrier"/>
    <x v="3"/>
    <n v="6"/>
    <s v="Bold, Confident, Energetic, Friendly, Inquisitive, Intelligent"/>
    <n v="600"/>
    <n v="0"/>
    <n v="3"/>
    <n v="0"/>
    <n v="0"/>
    <n v="0"/>
    <n v="0"/>
    <n v="27"/>
    <x v="1"/>
    <s v=""/>
    <n v="0"/>
    <n v="16200"/>
    <m/>
    <x v="1"/>
  </r>
  <r>
    <x v="0"/>
    <s v="Pekingese"/>
    <s v="No name"/>
    <s v="Toy"/>
    <x v="1"/>
    <n v="4"/>
    <s v="Affectionate, Aggressive, Good-natured, Intelligent, Opinionated, Stubborn"/>
    <n v="700"/>
    <n v="73"/>
    <n v="3"/>
    <n v="0"/>
    <n v="0"/>
    <n v="0"/>
    <n v="88"/>
    <n v="26"/>
    <x v="1"/>
    <s v=""/>
    <n v="0"/>
    <n v="18200"/>
    <m/>
    <x v="1"/>
  </r>
  <r>
    <x v="0"/>
    <s v="Pembroke"/>
    <s v="No name"/>
    <s v="Herding"/>
    <x v="5"/>
    <n v="12"/>
    <s v="Active, Affectionate, Alert, Companionable, Devoted, Gentle, Intelligent"/>
    <n v="1100"/>
    <n v="26"/>
    <n v="4"/>
    <n v="0"/>
    <n v="0"/>
    <n v="0"/>
    <n v="68"/>
    <n v="14"/>
    <x v="1"/>
    <s v=""/>
    <n v="0"/>
    <n v="15400"/>
    <m/>
    <x v="1"/>
  </r>
  <r>
    <x v="0"/>
    <s v="Persian"/>
    <s v="No name"/>
    <s v=""/>
    <x v="0"/>
    <n v="6"/>
    <s v="Affectionate, Loyal, Sedate, Quiet"/>
    <n v="0"/>
    <n v="0"/>
    <n v="0"/>
    <n v="0"/>
    <n v="0"/>
    <n v="3"/>
    <n v="2"/>
    <n v="115"/>
    <x v="0"/>
    <s v="Long"/>
    <n v="1250"/>
    <n v="0"/>
    <n v="143750"/>
    <x v="2"/>
  </r>
  <r>
    <x v="0"/>
    <s v="Peruvian Inca Orchid"/>
    <s v="No name"/>
    <s v="Hound"/>
    <x v="2"/>
    <n v="10"/>
    <s v="Affectionate, Alert, Intelligent, Lively, Noble, Protective"/>
    <n v="500"/>
    <n v="0"/>
    <n v="4"/>
    <n v="0"/>
    <n v="0"/>
    <n v="0"/>
    <n v="0"/>
    <n v="14"/>
    <x v="1"/>
    <s v=""/>
    <n v="0"/>
    <n v="7000"/>
    <m/>
    <x v="1"/>
  </r>
  <r>
    <x v="0"/>
    <s v="Petit Basset Griffon Vendeen"/>
    <s v="No name"/>
    <s v="Hound"/>
    <x v="8"/>
    <n v="16"/>
    <s v="Active, Extroverted, Friendly, Happy, Independent, Lively, Intelligent"/>
    <n v="1400"/>
    <n v="62"/>
    <n v="3"/>
    <n v="0"/>
    <n v="0"/>
    <n v="0"/>
    <n v="160"/>
    <n v="21"/>
    <x v="1"/>
    <s v=""/>
    <n v="0"/>
    <n v="29400"/>
    <m/>
    <x v="1"/>
  </r>
  <r>
    <x v="0"/>
    <s v="Pharaoh Hound"/>
    <s v="No name"/>
    <s v="Hound"/>
    <x v="2"/>
    <n v="23"/>
    <s v="Active, Affectionate, Intelligent, Playful, Sociable, Trainable"/>
    <n v="1900"/>
    <n v="37"/>
    <n v="2"/>
    <n v="0"/>
    <n v="0"/>
    <n v="0"/>
    <n v="174"/>
    <n v="341"/>
    <x v="1"/>
    <s v=""/>
    <n v="0"/>
    <n v="647900"/>
    <m/>
    <x v="1"/>
  </r>
  <r>
    <x v="0"/>
    <s v="Pit Bull Terrier"/>
    <s v="No name"/>
    <s v="Terrier"/>
    <x v="3"/>
    <n v="23"/>
    <s v="Affectionate, Aggressive, Clownish, Courageous, Friendly, Intelligent, Loyal, Obedient, Strong-willed, Stubborn"/>
    <n v="600"/>
    <n v="0"/>
    <n v="3"/>
    <n v="0"/>
    <n v="1"/>
    <n v="0"/>
    <n v="0"/>
    <n v="205"/>
    <x v="1"/>
    <s v=""/>
    <n v="0"/>
    <n v="123000"/>
    <m/>
    <x v="1"/>
  </r>
  <r>
    <x v="0"/>
    <s v="Pixie-Bob"/>
    <s v="No name"/>
    <s v=""/>
    <x v="0"/>
    <n v="6"/>
    <s v="Affectionate, Social, Intelligent, Loyal"/>
    <n v="0"/>
    <n v="0"/>
    <n v="0"/>
    <n v="0"/>
    <n v="0"/>
    <n v="0"/>
    <n v="0"/>
    <n v="309"/>
    <x v="0"/>
    <s v="Medium"/>
    <n v="700"/>
    <n v="0"/>
    <n v="216300"/>
    <x v="2"/>
  </r>
  <r>
    <x v="0"/>
    <s v="Plott Hound"/>
    <s v="No name"/>
    <s v="Hound"/>
    <x v="8"/>
    <n v="26"/>
    <s v="Alert, Bold, Courageous, Loyal"/>
    <n v="400"/>
    <n v="0"/>
    <n v="3"/>
    <n v="0"/>
    <n v="0"/>
    <n v="0"/>
    <n v="166"/>
    <n v="76"/>
    <x v="1"/>
    <s v=""/>
    <n v="0"/>
    <n v="30400"/>
    <m/>
    <x v="1"/>
  </r>
  <r>
    <x v="0"/>
    <s v="Podengo Portugueso"/>
    <s v="No name"/>
    <s v="Hound"/>
    <x v="2"/>
    <n v="5"/>
    <s v="Active, Companionable, Friendly, Hardy, Lively, Loyal"/>
    <n v="900"/>
    <n v="0"/>
    <n v="3"/>
    <n v="0"/>
    <n v="0"/>
    <n v="0"/>
    <n v="159"/>
    <n v="371"/>
    <x v="1"/>
    <s v=""/>
    <n v="0"/>
    <n v="333900"/>
    <m/>
    <x v="1"/>
  </r>
  <r>
    <x v="0"/>
    <s v="Pointer"/>
    <s v="No name"/>
    <s v="Sporting"/>
    <x v="7"/>
    <n v="25"/>
    <s v="Active, Affectionate, Amiable, Even-tempered, Kind, Loyal, Intelligent"/>
    <n v="450"/>
    <n v="43"/>
    <n v="4"/>
    <n v="0"/>
    <n v="0"/>
    <n v="0"/>
    <n v="113"/>
    <n v="235"/>
    <x v="1"/>
    <s v=""/>
    <n v="0"/>
    <n v="105750"/>
    <m/>
    <x v="1"/>
  </r>
  <r>
    <x v="0"/>
    <s v="Polish Lowland Sheepdog"/>
    <s v="No name"/>
    <s v="Herding"/>
    <x v="5"/>
    <n v="19"/>
    <s v="Agile, Even-tempered, Lively, Perceptive, Self-confident"/>
    <n v="1750"/>
    <n v="0"/>
    <n v="6"/>
    <n v="0"/>
    <n v="0"/>
    <n v="0"/>
    <n v="176"/>
    <n v="79"/>
    <x v="1"/>
    <s v=""/>
    <n v="0"/>
    <n v="138250"/>
    <m/>
    <x v="1"/>
  </r>
  <r>
    <x v="0"/>
    <s v="Pomeranian"/>
    <s v="No name"/>
    <s v="Toy"/>
    <x v="1"/>
    <n v="2"/>
    <s v="Active, Extroverted, Friendly, Intelligent, Lively, Playful, Sociable"/>
    <n v="700"/>
    <n v="23"/>
    <n v="3"/>
    <n v="0"/>
    <n v="0"/>
    <n v="4"/>
    <n v="22"/>
    <n v="10"/>
    <x v="1"/>
    <s v=""/>
    <n v="0"/>
    <n v="7000"/>
    <m/>
    <x v="1"/>
  </r>
  <r>
    <x v="0"/>
    <s v="Poodle"/>
    <s v="No name"/>
    <s v="Non Sporting"/>
    <x v="7"/>
    <n v="26"/>
    <s v="Active, Alert, Faithful, Instinctual, Intelligent, Trainable"/>
    <n v="1250"/>
    <n v="2"/>
    <n v="4"/>
    <n v="0"/>
    <n v="0"/>
    <n v="1"/>
    <n v="7"/>
    <n v="12"/>
    <x v="1"/>
    <s v=""/>
    <n v="0"/>
    <n v="15000"/>
    <m/>
    <x v="1"/>
  </r>
  <r>
    <x v="0"/>
    <s v="Portuguese Water Dog"/>
    <s v="No name"/>
    <s v="Working"/>
    <x v="7"/>
    <n v="22"/>
    <s v="Brave, Docile, Impetuous, Intelligent, Obedient, Quarrelsome"/>
    <n v="2650"/>
    <n v="0"/>
    <n v="4"/>
    <n v="0"/>
    <n v="0"/>
    <n v="0"/>
    <n v="54"/>
    <n v="526"/>
    <x v="1"/>
    <s v=""/>
    <n v="0"/>
    <n v="1393900"/>
    <m/>
    <x v="1"/>
  </r>
  <r>
    <x v="0"/>
    <s v="Presa Canario"/>
    <s v="No name"/>
    <s v="Working"/>
    <x v="4"/>
    <n v="40"/>
    <s v="Calm, Dominant, Gentle, Strong-willed, Suspicious"/>
    <n v="2100"/>
    <n v="0"/>
    <n v="6"/>
    <n v="1"/>
    <n v="0"/>
    <n v="0"/>
    <n v="0"/>
    <n v="72"/>
    <x v="1"/>
    <s v=""/>
    <n v="0"/>
    <n v="151200"/>
    <m/>
    <x v="1"/>
  </r>
  <r>
    <x v="0"/>
    <s v="Pug"/>
    <s v="No name"/>
    <s v="Toy"/>
    <x v="1"/>
    <n v="8"/>
    <s v="Affectionate, Cheerful, Courageous, Gentle, Intelligent, Friendly, Outgoing, Playful, Loyal"/>
    <n v="400"/>
    <n v="57"/>
    <n v="3"/>
    <n v="0"/>
    <n v="0"/>
    <n v="0"/>
    <n v="31"/>
    <n v="28"/>
    <x v="1"/>
    <s v=""/>
    <n v="0"/>
    <n v="11200"/>
    <m/>
    <x v="1"/>
  </r>
  <r>
    <x v="0"/>
    <s v="Puli"/>
    <s v="No name"/>
    <s v="Herding"/>
    <x v="5"/>
    <n v="14"/>
    <s v="Agile, Energetic, Faithful, Intelligent, Loyal, Obedient"/>
    <n v="1100"/>
    <n v="27"/>
    <n v="5"/>
    <n v="0"/>
    <n v="0"/>
    <n v="0"/>
    <n v="142"/>
    <n v="96"/>
    <x v="1"/>
    <s v=""/>
    <n v="0"/>
    <n v="105600"/>
    <m/>
    <x v="1"/>
  </r>
  <r>
    <x v="0"/>
    <s v="Pumi"/>
    <s v="No name"/>
    <s v="Herding"/>
    <x v="5"/>
    <n v="13"/>
    <s v="Active, Intelligent, Lively, Protective, Reserved, Vocal"/>
    <n v="2750"/>
    <n v="0"/>
    <n v="3"/>
    <n v="0"/>
    <n v="0"/>
    <n v="0"/>
    <n v="162"/>
    <n v="65"/>
    <x v="1"/>
    <s v=""/>
    <n v="0"/>
    <n v="178750"/>
    <m/>
    <x v="1"/>
  </r>
  <r>
    <x v="0"/>
    <s v="Ragamuffin"/>
    <s v="No name"/>
    <s v=""/>
    <x v="0"/>
    <n v="7"/>
    <s v="Affectionate, Friendly, Gentle, Calm"/>
    <n v="0"/>
    <n v="0"/>
    <n v="0"/>
    <n v="0"/>
    <n v="0"/>
    <n v="0"/>
    <n v="32"/>
    <n v="77"/>
    <x v="0"/>
    <s v="Medium"/>
    <n v="1000"/>
    <n v="0"/>
    <n v="77000"/>
    <x v="2"/>
  </r>
  <r>
    <x v="0"/>
    <s v="Ragdoll"/>
    <s v="No name"/>
    <s v=""/>
    <x v="0"/>
    <n v="7"/>
    <s v="Affectioante, Friendly, Gentle, Quiet, Easygoing"/>
    <n v="0"/>
    <n v="0"/>
    <n v="0"/>
    <n v="0"/>
    <n v="0"/>
    <n v="7"/>
    <n v="4"/>
    <n v="63"/>
    <x v="0"/>
    <s v="Long"/>
    <n v="1000"/>
    <n v="0"/>
    <n v="63000"/>
    <x v="0"/>
  </r>
  <r>
    <x v="0"/>
    <s v="Rat Terrier"/>
    <s v="No name"/>
    <s v="Terrier"/>
    <x v="3"/>
    <n v="11"/>
    <s v="Affectioante, Alert, Inquisitive, Lively, Loving"/>
    <n v="400"/>
    <n v="0"/>
    <n v="3"/>
    <n v="0"/>
    <n v="0"/>
    <n v="0"/>
    <n v="97"/>
    <n v="14"/>
    <x v="1"/>
    <s v=""/>
    <n v="0"/>
    <n v="5600"/>
    <m/>
    <x v="1"/>
  </r>
  <r>
    <x v="0"/>
    <s v="Redbone Coonhound"/>
    <s v="Redbone"/>
    <s v="Hound"/>
    <x v="8"/>
    <n v="28"/>
    <s v="Affectionate, Companionable, Energetic, Familial, Independent, Unflappable"/>
    <n v="700"/>
    <n v="0"/>
    <n v="1"/>
    <n v="0"/>
    <n v="0"/>
    <n v="0"/>
    <n v="139"/>
    <n v="15"/>
    <x v="1"/>
    <s v=""/>
    <n v="0"/>
    <n v="10500"/>
    <m/>
    <x v="1"/>
  </r>
  <r>
    <x v="0"/>
    <s v="Retriever"/>
    <s v="No name"/>
    <s v="Sporting"/>
    <x v="7"/>
    <n v="32"/>
    <s v="Confident, Friendly, Intelligent, Kind, Reliable, Trustworthy"/>
    <n v="1500"/>
    <n v="4"/>
    <n v="3"/>
    <n v="0"/>
    <n v="0"/>
    <n v="0"/>
    <n v="3"/>
    <n v="119"/>
    <x v="1"/>
    <s v=""/>
    <n v="0"/>
    <n v="178500"/>
    <m/>
    <x v="1"/>
  </r>
  <r>
    <x v="0"/>
    <s v="Rhodesian Ridgeback"/>
    <s v="No name"/>
    <s v="Hound"/>
    <x v="2"/>
    <n v="39"/>
    <s v="Dignified, Intelligent, Loyal, Mischevious, Sensitive, Strong-willed"/>
    <n v="1150"/>
    <n v="52"/>
    <n v="3"/>
    <n v="0"/>
    <n v="0"/>
    <n v="0"/>
    <n v="41"/>
    <n v="230"/>
    <x v="1"/>
    <s v=""/>
    <n v="0"/>
    <n v="264500"/>
    <m/>
    <x v="1"/>
  </r>
  <r>
    <x v="0"/>
    <s v="Rottweiler"/>
    <s v="No name"/>
    <s v="Working"/>
    <x v="4"/>
    <n v="51"/>
    <s v="Alert, Courageous, Fearless, Good-natured, Independent, Intelligent, Loyal, Protective"/>
    <n v="1600"/>
    <n v="9"/>
    <n v="6"/>
    <n v="1"/>
    <n v="0"/>
    <n v="7"/>
    <n v="8"/>
    <n v="121"/>
    <x v="1"/>
    <s v=""/>
    <n v="0"/>
    <n v="193600"/>
    <m/>
    <x v="1"/>
  </r>
  <r>
    <x v="0"/>
    <s v="Russian Blue"/>
    <s v="No name"/>
    <s v=""/>
    <x v="0"/>
    <n v="4"/>
    <s v="Active, Dependent, Easygoing, Gentle, Intelligent, Loyal, Playful, Quiet"/>
    <n v="0"/>
    <n v="0"/>
    <n v="0"/>
    <n v="0"/>
    <n v="0"/>
    <n v="0"/>
    <n v="19"/>
    <n v="95"/>
    <x v="0"/>
    <s v="Short"/>
    <n v="700"/>
    <n v="0"/>
    <n v="66500"/>
    <x v="0"/>
  </r>
  <r>
    <x v="0"/>
    <s v="Saint Bernard"/>
    <s v="No name"/>
    <s v="Working"/>
    <x v="4"/>
    <n v="66"/>
    <s v="Friendly, Gentle, Independent, Intelligent, Outgoing, Quiet, Social"/>
    <n v="1650"/>
    <n v="65"/>
    <n v="3"/>
    <n v="0"/>
    <n v="0"/>
    <n v="0"/>
    <n v="48"/>
    <n v="147"/>
    <x v="1"/>
    <s v=""/>
    <n v="0"/>
    <n v="242550"/>
    <m/>
    <x v="1"/>
  </r>
  <r>
    <x v="0"/>
    <s v="Saluki"/>
    <s v="No name"/>
    <s v="Hound"/>
    <x v="2"/>
    <n v="21"/>
    <s v="Aloof, Intelligent, Quiet, Reserverd, Loyal"/>
    <n v="700"/>
    <n v="43"/>
    <n v="3"/>
    <n v="0"/>
    <n v="0"/>
    <n v="0"/>
    <n v="123"/>
    <n v="245"/>
    <x v="1"/>
    <s v=""/>
    <n v="0"/>
    <n v="171500"/>
    <m/>
    <x v="1"/>
  </r>
  <r>
    <x v="1"/>
    <s v="Samoyed"/>
    <s v="No name"/>
    <s v="Working"/>
    <x v="6"/>
    <n v="26"/>
    <s v="Alert, Lively, Friendly, Intelligent, Playful, Sociable, Stubborn"/>
    <n v="1350"/>
    <n v="33"/>
    <n v="4"/>
    <n v="0"/>
    <n v="0"/>
    <n v="0"/>
    <n v="57"/>
    <n v="128"/>
    <x v="1"/>
    <s v=""/>
    <n v="0"/>
    <n v="172800"/>
    <m/>
    <x v="1"/>
  </r>
  <r>
    <x v="1"/>
    <s v="Sarplaninac"/>
    <s v="No name"/>
    <s v="Working"/>
    <x v="4"/>
    <n v="33"/>
    <s v="Independent, Calm, Devoted, Intelligent, Protective, Reliable"/>
    <n v="900"/>
    <n v="0"/>
    <n v="5"/>
    <n v="0"/>
    <n v="0"/>
    <n v="0"/>
    <n v="0"/>
    <n v="27"/>
    <x v="1"/>
    <s v=""/>
    <n v="0"/>
    <n v="24300"/>
    <m/>
    <x v="1"/>
  </r>
  <r>
    <x v="1"/>
    <s v="Schipperke"/>
    <s v="No name"/>
    <s v="Non Sporting"/>
    <x v="1"/>
    <n v="7"/>
    <s v="Agile, Confident, Curious, Faithful, Fearless, Independent, Intelligent"/>
    <n v="800"/>
    <n v="15"/>
    <n v="3"/>
    <n v="0"/>
    <n v="0"/>
    <n v="0"/>
    <n v="110"/>
    <n v="56"/>
    <x v="1"/>
    <s v=""/>
    <n v="0"/>
    <n v="44800"/>
    <m/>
    <x v="1"/>
  </r>
  <r>
    <x v="1"/>
    <s v="Schnauzer"/>
    <s v="Standard Schnauzer"/>
    <s v="Working"/>
    <x v="5"/>
    <n v="17"/>
    <s v="Devoted, Good-natured, Intelligent, Lively, Playful, Trainable"/>
    <n v="1350"/>
    <n v="18"/>
    <n v="4"/>
    <n v="0"/>
    <n v="0"/>
    <n v="3"/>
    <n v="90"/>
    <n v="95"/>
    <x v="1"/>
    <s v=""/>
    <n v="0"/>
    <n v="128250"/>
    <m/>
    <x v="1"/>
  </r>
  <r>
    <x v="1"/>
    <s v="Scottish Deerhound"/>
    <s v="No name"/>
    <s v="Hound"/>
    <x v="2"/>
    <n v="42"/>
    <s v="Dignified, Docile, Friendly, Gentle, Polite, Quiet"/>
    <n v="1100"/>
    <n v="47"/>
    <n v="1"/>
    <n v="0"/>
    <n v="0"/>
    <n v="0"/>
    <n v="168"/>
    <n v="72"/>
    <x v="1"/>
    <s v=""/>
    <n v="0"/>
    <n v="79200"/>
    <m/>
    <x v="1"/>
  </r>
  <r>
    <x v="1"/>
    <s v="Scottish Fold"/>
    <s v="No name"/>
    <s v=""/>
    <x v="0"/>
    <n v="4"/>
    <s v="Affectionate, Intelligent, Loyal, Playful, Social, Sweet, Loving"/>
    <n v="0"/>
    <n v="0"/>
    <n v="0"/>
    <n v="0"/>
    <n v="0"/>
    <n v="10"/>
    <n v="10"/>
    <n v="103"/>
    <x v="2"/>
    <s v="Short"/>
    <n v="1250"/>
    <n v="0"/>
    <n v="128750"/>
    <x v="2"/>
  </r>
  <r>
    <x v="1"/>
    <s v="Scottish Terrier Scottie"/>
    <s v="Scotch Terrier"/>
    <s v="Terrier"/>
    <x v="3"/>
    <n v="9"/>
    <s v="Independent, Fiesty, Alert, Playful, Quick, Self-assured"/>
    <n v="900"/>
    <n v="65"/>
    <n v="3"/>
    <n v="0"/>
    <n v="0"/>
    <n v="0"/>
    <n v="58"/>
    <n v="26"/>
    <x v="1"/>
    <s v=""/>
    <n v="0"/>
    <n v="23400"/>
    <m/>
    <x v="1"/>
  </r>
  <r>
    <x v="1"/>
    <s v="Sealyham Terrier"/>
    <s v="No name"/>
    <s v="Terrier"/>
    <x v="3"/>
    <n v="9"/>
    <s v="Alert, Calm, Even-tempered, Fearless, Friendly, Intelligent"/>
    <n v="900"/>
    <n v="56"/>
    <n v="3"/>
    <n v="0"/>
    <n v="0"/>
    <n v="0"/>
    <n v="150"/>
    <n v="38"/>
    <x v="1"/>
    <s v=""/>
    <n v="0"/>
    <n v="34200"/>
    <m/>
    <x v="1"/>
  </r>
  <r>
    <x v="1"/>
    <s v="Selkirk Rex"/>
    <s v="No name"/>
    <s v=""/>
    <x v="0"/>
    <n v="6"/>
    <s v="Active, Affectionate, Dependent, Gentle, Patient, Playful, Quiet, Social"/>
    <n v="0"/>
    <n v="0"/>
    <n v="0"/>
    <n v="0"/>
    <n v="0"/>
    <n v="0"/>
    <n v="25"/>
    <n v="115"/>
    <x v="0"/>
    <s v="Long"/>
    <n v="1150"/>
    <n v="0"/>
    <n v="132250"/>
    <x v="2"/>
  </r>
  <r>
    <x v="1"/>
    <s v="Setter"/>
    <s v="No name"/>
    <s v="Sporting"/>
    <x v="7"/>
    <n v="30"/>
    <s v="Strong-willed, Mischevious, Gentle, Energetic, Intelligent"/>
    <n v="500"/>
    <n v="37"/>
    <n v="3"/>
    <n v="0"/>
    <n v="0"/>
    <n v="0"/>
    <n v="95"/>
    <n v="77"/>
    <x v="1"/>
    <s v=""/>
    <n v="0"/>
    <n v="38500"/>
    <m/>
    <x v="1"/>
  </r>
  <r>
    <x v="1"/>
    <s v="Shar Pei"/>
    <s v="No name"/>
    <s v="Non Sporting"/>
    <x v="6"/>
    <n v="22"/>
    <s v="Affectionate, Devoted, Independent, Loving, Reserved, Suspicious"/>
    <n v="1100"/>
    <n v="51"/>
    <n v="3"/>
    <n v="0"/>
    <n v="0"/>
    <n v="0"/>
    <n v="64"/>
    <n v="11"/>
    <x v="1"/>
    <s v=""/>
    <n v="0"/>
    <n v="12100"/>
    <m/>
    <x v="1"/>
  </r>
  <r>
    <x v="1"/>
    <s v="Sheep Dog"/>
    <s v="No name"/>
    <s v="Herding"/>
    <x v="5"/>
    <n v="39"/>
    <s v="Adaptable, Bubbly, Intelligent, Loving, Playful, Sociable, Protective"/>
    <n v="1350"/>
    <n v="63"/>
    <n v="4"/>
    <n v="0"/>
    <n v="0"/>
    <n v="0"/>
    <n v="70"/>
    <n v="101"/>
    <x v="1"/>
    <s v=""/>
    <n v="0"/>
    <n v="136350"/>
    <m/>
    <x v="1"/>
  </r>
  <r>
    <x v="1"/>
    <s v="Shepherd"/>
    <s v="No name"/>
    <s v="Herding"/>
    <x v="5"/>
    <n v="35"/>
    <s v="Alert, Confident, Courageous, Curious, Intelligent, Loyal, Obedient, Watchful"/>
    <n v="1400"/>
    <n v="3"/>
    <n v="6"/>
    <n v="0"/>
    <n v="0"/>
    <n v="0"/>
    <n v="2"/>
    <n v="555"/>
    <x v="1"/>
    <s v=""/>
    <n v="0"/>
    <n v="777000"/>
    <m/>
    <x v="1"/>
  </r>
  <r>
    <x v="1"/>
    <s v="Shetland Sheepdog Sheltie"/>
    <s v="Shetland Sheepdog"/>
    <s v="Herding"/>
    <x v="5"/>
    <n v="9"/>
    <s v="Affectionate, Friendly, Gentle, Intelligent, Lively, Playful, Responsive"/>
    <n v="900"/>
    <n v="6"/>
    <n v="4"/>
    <n v="0"/>
    <n v="0"/>
    <n v="0"/>
    <n v="24"/>
    <n v="542"/>
    <x v="1"/>
    <s v=""/>
    <n v="0"/>
    <n v="487800"/>
    <m/>
    <x v="1"/>
  </r>
  <r>
    <x v="1"/>
    <s v="Shiba Inu"/>
    <s v="No name"/>
    <s v="Non Sporting"/>
    <x v="1"/>
    <n v="10"/>
    <s v="Alert, Charming, Confident, Faithful, Fearless, Keen, Outgoing"/>
    <n v="900"/>
    <n v="0"/>
    <n v="4"/>
    <n v="0"/>
    <n v="0"/>
    <n v="0"/>
    <n v="45"/>
    <n v="123"/>
    <x v="1"/>
    <s v=""/>
    <n v="0"/>
    <n v="110700"/>
    <m/>
    <x v="1"/>
  </r>
  <r>
    <x v="1"/>
    <s v="Shih Tzu"/>
    <s v="No name"/>
    <s v="Toy"/>
    <x v="1"/>
    <n v="6"/>
    <s v="Active, Courageous, Friendly, Gentle, Happy, Intelligent, Lively, Outgoing, Playful"/>
    <n v="1000"/>
    <n v="70"/>
    <n v="3"/>
    <n v="0"/>
    <n v="0"/>
    <n v="2"/>
    <n v="20"/>
    <n v="105"/>
    <x v="1"/>
    <s v=""/>
    <n v="0"/>
    <n v="105000"/>
    <m/>
    <x v="1"/>
  </r>
  <r>
    <x v="1"/>
    <s v="Siamese"/>
    <s v="No name"/>
    <s v=""/>
    <x v="0"/>
    <n v="6"/>
    <s v="Active, Agile, Clever, Sociable, Loving, Energetic"/>
    <n v="0"/>
    <n v="0"/>
    <n v="0"/>
    <n v="0"/>
    <n v="0"/>
    <n v="0"/>
    <n v="9"/>
    <n v="79"/>
    <x v="0"/>
    <s v="Short"/>
    <n v="500"/>
    <n v="0"/>
    <n v="39500"/>
    <x v="0"/>
  </r>
  <r>
    <x v="1"/>
    <s v="Siberian"/>
    <s v="No name"/>
    <s v=""/>
    <x v="0"/>
    <n v="6"/>
    <s v="Intelligent, Loyal, Quiet, Active"/>
    <n v="0"/>
    <n v="0"/>
    <n v="0"/>
    <n v="0"/>
    <n v="0"/>
    <n v="0"/>
    <n v="0"/>
    <n v="5"/>
    <x v="2"/>
    <s v="Long"/>
    <n v="1000"/>
    <n v="0"/>
    <n v="5000"/>
    <x v="0"/>
  </r>
  <r>
    <x v="1"/>
    <s v="Siberian Husky"/>
    <s v="No name"/>
    <s v="Working"/>
    <x v="6"/>
    <n v="24"/>
    <s v="Alert, Friendly, Gentle, Intelligent, Outgoing"/>
    <n v="950"/>
    <n v="45"/>
    <n v="1"/>
    <n v="0"/>
    <n v="0"/>
    <n v="5"/>
    <n v="12"/>
    <n v="107"/>
    <x v="1"/>
    <s v=""/>
    <n v="0"/>
    <n v="101650"/>
    <m/>
    <x v="1"/>
  </r>
  <r>
    <x v="1"/>
    <s v="Silky Terrier"/>
    <s v="No name"/>
    <s v="Toy"/>
    <x v="3"/>
    <n v="5"/>
    <s v="Alert, Friendly, Inquisitive, Joyful, Quick, Responsive, Intelligent"/>
    <n v="700"/>
    <n v="37"/>
    <n v="3"/>
    <n v="0"/>
    <n v="0"/>
    <n v="0"/>
    <n v="106"/>
    <n v="891"/>
    <x v="1"/>
    <s v=""/>
    <n v="0"/>
    <n v="623700"/>
    <m/>
    <x v="1"/>
  </r>
  <r>
    <x v="1"/>
    <s v="Silver"/>
    <s v="No name"/>
    <s v=""/>
    <x v="0"/>
    <n v="6"/>
    <s v="Active, Curious, Easygoing, Playful, Calm"/>
    <n v="0"/>
    <n v="0"/>
    <n v="0"/>
    <n v="0"/>
    <n v="0"/>
    <n v="0"/>
    <n v="0"/>
    <n v="20"/>
    <x v="3"/>
    <s v="Short"/>
    <n v="100"/>
    <n v="0"/>
    <n v="2000"/>
    <x v="0"/>
  </r>
  <r>
    <x v="1"/>
    <s v="Singapura"/>
    <s v="No name"/>
    <s v=""/>
    <x v="0"/>
    <n v="3"/>
    <s v="Affectionate, Curious, Easygoing, Intelligent, Interactive, Lively, Loyal"/>
    <n v="0"/>
    <n v="0"/>
    <n v="0"/>
    <n v="0"/>
    <n v="0"/>
    <n v="0"/>
    <n v="22"/>
    <n v="15"/>
    <x v="0"/>
    <s v="Short"/>
    <n v="1150"/>
    <n v="0"/>
    <n v="17250"/>
    <x v="2"/>
  </r>
  <r>
    <x v="1"/>
    <s v="Skye Terrier"/>
    <s v="No name"/>
    <s v="Terrier"/>
    <x v="3"/>
    <n v="17"/>
    <s v="Loyal, Fearless, Friendly, Good-tempered, Intelligent"/>
    <n v="800"/>
    <n v="55"/>
    <n v="4"/>
    <n v="0"/>
    <n v="0"/>
    <n v="0"/>
    <n v="172"/>
    <n v="397"/>
    <x v="1"/>
    <s v=""/>
    <n v="0"/>
    <n v="317600"/>
    <m/>
    <x v="1"/>
  </r>
  <r>
    <x v="1"/>
    <s v="Sloughi"/>
    <s v="No name"/>
    <s v="Hound"/>
    <x v="2"/>
    <n v="28"/>
    <s v="Alert, Faithful, Intelligent, Sensitive, Independent, Playful, Sweet"/>
    <n v="900"/>
    <n v="0"/>
    <n v="5"/>
    <n v="0"/>
    <n v="0"/>
    <n v="0"/>
    <n v="188"/>
    <n v="675"/>
    <x v="1"/>
    <s v=""/>
    <n v="0"/>
    <n v="607500"/>
    <m/>
    <x v="1"/>
  </r>
  <r>
    <x v="1"/>
    <s v="Smooth Fox Terrier"/>
    <s v="No name"/>
    <s v="Terrier"/>
    <x v="3"/>
    <n v="8"/>
    <s v="Active, Affectionate, Alert, Fearless, Intelligent, Playful"/>
    <n v="850"/>
    <n v="40"/>
    <n v="3"/>
    <n v="0"/>
    <n v="0"/>
    <n v="0"/>
    <n v="122"/>
    <n v="393"/>
    <x v="1"/>
    <s v=""/>
    <n v="0"/>
    <n v="334050"/>
    <m/>
    <x v="1"/>
  </r>
  <r>
    <x v="1"/>
    <s v="Snowshoe"/>
    <s v="No name"/>
    <s v=""/>
    <x v="0"/>
    <n v="5"/>
    <s v="Affectionate, Social, Intelligent, Sweet-tempered"/>
    <n v="0"/>
    <n v="0"/>
    <n v="0"/>
    <n v="0"/>
    <n v="0"/>
    <n v="0"/>
    <n v="0"/>
    <n v="5"/>
    <x v="0"/>
    <s v="Short"/>
    <n v="800"/>
    <n v="0"/>
    <n v="4000"/>
    <x v="2"/>
  </r>
  <r>
    <x v="1"/>
    <s v="Somali"/>
    <s v="No name"/>
    <s v=""/>
    <x v="0"/>
    <n v="5"/>
    <s v="Mischevious, Tenacious, Intelligent, Affectionate, Gentle, Interactive, Loyal"/>
    <n v="0"/>
    <n v="0"/>
    <n v="0"/>
    <n v="0"/>
    <n v="0"/>
    <n v="0"/>
    <n v="28"/>
    <n v="49"/>
    <x v="2"/>
    <s v="Long"/>
    <n v="1250"/>
    <n v="0"/>
    <n v="61250"/>
    <x v="2"/>
  </r>
  <r>
    <x v="1"/>
    <s v="South Russian Ovtcharka"/>
    <s v="No name"/>
    <s v="Herding"/>
    <x v="5"/>
    <n v="49"/>
    <s v="Active, Balanced, Courageous, Lively, Nervous"/>
    <n v="900"/>
    <n v="0"/>
    <n v="4"/>
    <n v="0"/>
    <n v="0"/>
    <n v="0"/>
    <n v="0"/>
    <n v="215"/>
    <x v="1"/>
    <s v=""/>
    <n v="0"/>
    <n v="193500"/>
    <m/>
    <x v="1"/>
  </r>
  <r>
    <x v="1"/>
    <s v="Spaniel"/>
    <s v="No name"/>
    <s v="Sporting"/>
    <x v="7"/>
    <n v="10"/>
    <s v="Even Tempered, Joyful, Merry, Outgoing, Intelligent, Sociable, Trusting"/>
    <n v="700"/>
    <n v="20"/>
    <n v="3"/>
    <n v="0"/>
    <n v="0"/>
    <n v="0"/>
    <n v="29"/>
    <n v="107"/>
    <x v="1"/>
    <s v=""/>
    <n v="0"/>
    <n v="74900"/>
    <m/>
    <x v="1"/>
  </r>
  <r>
    <x v="1"/>
    <s v="Sphynx (hairless cat)"/>
    <s v="Sphynx"/>
    <s v=""/>
    <x v="0"/>
    <n v="5"/>
    <s v="Loyal, Inquisitive, Friendly, Quiet, Gentle"/>
    <n v="0"/>
    <n v="0"/>
    <n v="0"/>
    <n v="0"/>
    <n v="0"/>
    <n v="0"/>
    <n v="8"/>
    <n v="4"/>
    <x v="0"/>
    <s v="Bald"/>
    <n v="1450"/>
    <n v="0"/>
    <n v="5800"/>
    <x v="0"/>
  </r>
  <r>
    <x v="1"/>
    <s v="Spitz"/>
    <s v="No name"/>
    <s v="Non Sporting"/>
    <x v="6"/>
    <n v="8"/>
    <s v="Alert, Energetic, Friendly, Independent, Intelligent, Protective"/>
    <n v="700"/>
    <n v="0"/>
    <n v="4"/>
    <n v="0"/>
    <n v="0"/>
    <n v="0"/>
    <n v="118"/>
    <n v="110"/>
    <x v="1"/>
    <s v=""/>
    <n v="0"/>
    <n v="77000"/>
    <m/>
    <x v="1"/>
  </r>
  <r>
    <x v="1"/>
    <s v="Staffordshire Bull Terrier"/>
    <s v="Staffordshire Bullterrier"/>
    <s v="Terrier"/>
    <x v="3"/>
    <n v="14"/>
    <s v="Affectionate, Bold, Courageous, Fearless, Intelligent, Reliable"/>
    <n v="1750"/>
    <n v="49"/>
    <n v="3"/>
    <n v="0"/>
    <n v="1"/>
    <n v="0"/>
    <n v="82"/>
    <n v="25"/>
    <x v="1"/>
    <s v=""/>
    <n v="0"/>
    <n v="43750"/>
    <m/>
    <x v="1"/>
  </r>
  <r>
    <x v="1"/>
    <s v="Standard Poodle"/>
    <s v="No name"/>
    <s v="Non Sporting"/>
    <x v="7"/>
    <n v="26"/>
    <s v="Active, Alert, Faithful, Instinctual, Intelligent, Trainable"/>
    <n v="1250"/>
    <n v="2"/>
    <n v="4"/>
    <n v="0"/>
    <n v="0"/>
    <n v="0"/>
    <n v="7"/>
    <n v="54"/>
    <x v="1"/>
    <s v=""/>
    <n v="0"/>
    <n v="67500"/>
    <m/>
    <x v="1"/>
  </r>
  <r>
    <x v="1"/>
    <s v="Sussex Spaniel"/>
    <s v="No name"/>
    <s v="Sporting"/>
    <x v="7"/>
    <n v="19"/>
    <s v="Calm, Cheerful, Companionable, Devoted, Friendly, Sociable"/>
    <n v="2500"/>
    <n v="0"/>
    <n v="3"/>
    <n v="0"/>
    <n v="0"/>
    <n v="0"/>
    <n v="161"/>
    <n v="87"/>
    <x v="1"/>
    <s v=""/>
    <n v="0"/>
    <n v="217500"/>
    <m/>
    <x v="1"/>
  </r>
  <r>
    <x v="1"/>
    <s v="Swedish Vallhund"/>
    <s v="No name"/>
    <s v="Herding"/>
    <x v="5"/>
    <n v="13"/>
    <s v="Alert, Energetic, Fearless, Friendly, Watchful"/>
    <n v="800"/>
    <n v="0"/>
    <n v="4"/>
    <n v="0"/>
    <n v="0"/>
    <n v="0"/>
    <n v="149"/>
    <n v="45"/>
    <x v="1"/>
    <s v=""/>
    <n v="0"/>
    <n v="36000"/>
    <m/>
    <x v="1"/>
  </r>
  <r>
    <x v="1"/>
    <s v="Tabby"/>
    <s v="No name"/>
    <s v=""/>
    <x v="0"/>
    <n v="6"/>
    <s v="Active, Curious, Easygoing, Playful, Calm"/>
    <n v="0"/>
    <n v="0"/>
    <n v="0"/>
    <n v="0"/>
    <n v="0"/>
    <n v="0"/>
    <n v="0"/>
    <n v="39"/>
    <x v="3"/>
    <s v="Short"/>
    <n v="100"/>
    <n v="0"/>
    <n v="3900"/>
    <x v="0"/>
  </r>
  <r>
    <x v="1"/>
    <s v="Terrier"/>
    <s v="No name"/>
    <s v="Terrier"/>
    <x v="3"/>
    <n v="8"/>
    <s v="Affectionate, Alert, Courageous, Intelligent, Friendly, Hardy, Independent"/>
    <n v="1050"/>
    <n v="47"/>
    <n v="3"/>
    <n v="0"/>
    <n v="0"/>
    <n v="0"/>
    <n v="42"/>
    <n v="55"/>
    <x v="1"/>
    <s v=""/>
    <n v="0"/>
    <n v="57750"/>
    <m/>
    <x v="1"/>
  </r>
  <r>
    <x v="1"/>
    <s v="Thai Ridgeback"/>
    <s v="No name"/>
    <s v="Hound"/>
    <x v="2"/>
    <n v="28"/>
    <s v="Familial, Independent, Loving, Loyal, Protective"/>
    <n v="700"/>
    <n v="0"/>
    <n v="2"/>
    <n v="0"/>
    <n v="0"/>
    <n v="0"/>
    <n v="0"/>
    <n v="23"/>
    <x v="1"/>
    <s v=""/>
    <n v="0"/>
    <n v="16100"/>
    <m/>
    <x v="1"/>
  </r>
  <r>
    <x v="1"/>
    <s v="Tibetan Mastiff"/>
    <s v="No name"/>
    <s v="Working"/>
    <x v="4"/>
    <n v="71"/>
    <s v="Aloof, Protective, Strong-willed, Stubborn, Courageous, Loyal"/>
    <n v="3000"/>
    <n v="0"/>
    <n v="6"/>
    <n v="0"/>
    <n v="0"/>
    <n v="0"/>
    <n v="153"/>
    <n v="45"/>
    <x v="1"/>
    <s v=""/>
    <n v="0"/>
    <n v="135000"/>
    <m/>
    <x v="1"/>
  </r>
  <r>
    <x v="1"/>
    <s v="Tibetan Spaniel"/>
    <s v="No name"/>
    <s v="Non Sporting"/>
    <x v="1"/>
    <n v="6"/>
    <s v="Intelligent, Assertive, Aloof, Happy, Independent, Willful"/>
    <n v="900"/>
    <n v="46"/>
    <n v="4"/>
    <n v="0"/>
    <n v="0"/>
    <n v="0"/>
    <n v="121"/>
    <n v="101"/>
    <x v="1"/>
    <s v=""/>
    <n v="0"/>
    <n v="90900"/>
    <m/>
    <x v="1"/>
  </r>
  <r>
    <x v="1"/>
    <s v="Tibetan Terrier"/>
    <s v="No name"/>
    <s v="Non Sporting"/>
    <x v="1"/>
    <n v="10"/>
    <s v="Affectionate, Amiable, Energetic, Gentle, Reserved, Sensitive, Intelligent"/>
    <n v="1600"/>
    <n v="62"/>
    <n v="3"/>
    <n v="0"/>
    <n v="0"/>
    <n v="0"/>
    <n v="101"/>
    <n v="115"/>
    <x v="1"/>
    <s v=""/>
    <n v="0"/>
    <n v="184000"/>
    <m/>
    <x v="1"/>
  </r>
  <r>
    <x v="1"/>
    <s v="Tiger"/>
    <s v="No name"/>
    <s v=""/>
    <x v="0"/>
    <n v="6"/>
    <s v="Playful, Social, Intelligent"/>
    <n v="0"/>
    <n v="0"/>
    <n v="0"/>
    <n v="0"/>
    <n v="0"/>
    <n v="0"/>
    <n v="0"/>
    <n v="77"/>
    <x v="0"/>
    <s v="Short"/>
    <n v="900"/>
    <n v="0"/>
    <n v="69300"/>
    <x v="0"/>
  </r>
  <r>
    <x v="1"/>
    <s v="Tonkinese"/>
    <s v="No name"/>
    <s v=""/>
    <x v="0"/>
    <n v="5"/>
    <s v="Curious, Intelligent, Social, Lively, Outgoing, Playful, Affectionate"/>
    <n v="0"/>
    <n v="0"/>
    <n v="0"/>
    <n v="0"/>
    <n v="0"/>
    <n v="0"/>
    <n v="18"/>
    <n v="32"/>
    <x v="0"/>
    <s v="Medium"/>
    <n v="800"/>
    <n v="0"/>
    <n v="25600"/>
    <x v="2"/>
  </r>
  <r>
    <x v="1"/>
    <s v="Torbie"/>
    <s v="No name"/>
    <s v=""/>
    <x v="0"/>
    <n v="6"/>
    <s v="Active, Curious, Easygoing, Playful, Calm"/>
    <n v="0"/>
    <n v="0"/>
    <n v="0"/>
    <n v="0"/>
    <n v="0"/>
    <n v="0"/>
    <n v="0"/>
    <n v="125"/>
    <x v="3"/>
    <s v="Short"/>
    <n v="100"/>
    <n v="0"/>
    <n v="12500"/>
    <x v="0"/>
  </r>
  <r>
    <x v="1"/>
    <s v="Tortoiseshell"/>
    <s v="No name"/>
    <s v=""/>
    <x v="0"/>
    <n v="6"/>
    <s v="Active, Curious, Easygoing, Playful, Calm"/>
    <n v="0"/>
    <n v="0"/>
    <n v="0"/>
    <n v="0"/>
    <n v="0"/>
    <n v="0"/>
    <n v="0"/>
    <n v="198"/>
    <x v="3"/>
    <s v="Short"/>
    <n v="100"/>
    <n v="0"/>
    <n v="19800"/>
    <x v="0"/>
  </r>
  <r>
    <x v="1"/>
    <s v="Tosa Inu"/>
    <s v="No name"/>
    <s v="Working"/>
    <x v="4"/>
    <n v="65"/>
    <s v="Aggressive, Brave, Fearless, Intelligent, Sensitive, Suspicious"/>
    <n v="700"/>
    <n v="0"/>
    <n v="6"/>
    <n v="0"/>
    <n v="1"/>
    <n v="0"/>
    <n v="0"/>
    <n v="309"/>
    <x v="1"/>
    <s v=""/>
    <n v="0"/>
    <n v="216300"/>
    <m/>
    <x v="1"/>
  </r>
  <r>
    <x v="1"/>
    <s v="Toy Fox Terrier"/>
    <s v="Toy Terrier"/>
    <s v="Toy"/>
    <x v="3"/>
    <n v="2"/>
    <s v="Alert, Friendly, Intelligent, Loyal, Playful, Spirited"/>
    <n v="500"/>
    <n v="0"/>
    <n v="2"/>
    <n v="0"/>
    <n v="0"/>
    <n v="0"/>
    <n v="112"/>
    <n v="250"/>
    <x v="1"/>
    <s v=""/>
    <n v="0"/>
    <n v="125000"/>
    <m/>
    <x v="1"/>
  </r>
  <r>
    <x v="1"/>
    <s v="Toy Poodle"/>
    <s v="No name"/>
    <s v="Toy"/>
    <x v="1"/>
    <n v="4"/>
    <s v="Active, Alert, Faithful, Instinctual, Intelligent, Trainable"/>
    <n v="1250"/>
    <n v="2"/>
    <n v="4"/>
    <n v="0"/>
    <n v="0"/>
    <n v="0"/>
    <n v="0"/>
    <n v="521"/>
    <x v="1"/>
    <s v=""/>
    <n v="0"/>
    <n v="651250"/>
    <m/>
    <x v="1"/>
  </r>
  <r>
    <x v="1"/>
    <s v="Treeing Walker Coonhound"/>
    <s v="Walker Hound"/>
    <s v="Hound"/>
    <x v="8"/>
    <n v="28"/>
    <s v="Affectionate, Clever, Confident, Loving, Trainable"/>
    <n v="500"/>
    <n v="0"/>
    <n v="3"/>
    <n v="0"/>
    <n v="0"/>
    <n v="0"/>
    <n v="131"/>
    <n v="301"/>
    <x v="1"/>
    <s v=""/>
    <n v="0"/>
    <n v="150500"/>
    <m/>
    <x v="1"/>
  </r>
  <r>
    <x v="1"/>
    <s v="Turkish Angora"/>
    <s v="No name"/>
    <s v=""/>
    <x v="0"/>
    <n v="4"/>
    <s v="Affectionate, Agile, Clever, Gentle, Intelligent, Playful, Social"/>
    <n v="0"/>
    <n v="0"/>
    <n v="0"/>
    <n v="0"/>
    <n v="0"/>
    <n v="0"/>
    <n v="29"/>
    <n v="132"/>
    <x v="2"/>
    <s v="Long"/>
    <n v="700"/>
    <n v="0"/>
    <n v="92400"/>
    <x v="2"/>
  </r>
  <r>
    <x v="1"/>
    <s v="Turkish Van"/>
    <s v="No name"/>
    <s v=""/>
    <x v="0"/>
    <n v="6"/>
    <s v="Agile, Intelligent, Loyal, Playful, Energetic"/>
    <n v="0"/>
    <n v="0"/>
    <n v="0"/>
    <n v="0"/>
    <n v="0"/>
    <n v="0"/>
    <n v="37"/>
    <n v="154"/>
    <x v="2"/>
    <s v="Long"/>
    <n v="500"/>
    <n v="0"/>
    <n v="77000"/>
    <x v="0"/>
  </r>
  <r>
    <x v="1"/>
    <s v="Tuxedo"/>
    <s v="No name"/>
    <s v=""/>
    <x v="0"/>
    <n v="6"/>
    <s v="Active, Curious, Easygoing, Playful, Calm"/>
    <n v="0"/>
    <n v="0"/>
    <n v="0"/>
    <n v="0"/>
    <n v="0"/>
    <n v="0"/>
    <n v="0"/>
    <n v="158"/>
    <x v="3"/>
    <s v="Short"/>
    <n v="100"/>
    <n v="0"/>
    <n v="15800"/>
    <x v="0"/>
  </r>
  <r>
    <x v="1"/>
    <s v="Vizsla"/>
    <s v="No name"/>
    <s v="Sporting"/>
    <x v="7"/>
    <n v="21"/>
    <s v="Affectionate, Cheerful, Energetic, Gentle, Intelligent, Playful, Protective, Quiet"/>
    <n v="1000"/>
    <n v="0"/>
    <n v="3"/>
    <n v="0"/>
    <n v="0"/>
    <n v="0"/>
    <n v="30"/>
    <n v="256"/>
    <x v="1"/>
    <s v=""/>
    <n v="0"/>
    <n v="256000"/>
    <m/>
    <x v="1"/>
  </r>
  <r>
    <x v="1"/>
    <s v="Weimaraner"/>
    <s v="No name"/>
    <s v="Sporting"/>
    <x v="7"/>
    <n v="29"/>
    <s v="Alert, Aloof, Energetic, Fast, Intelligent, Powerful, Steady, Stubborn, Social"/>
    <n v="1750"/>
    <n v="21"/>
    <n v="3"/>
    <n v="0"/>
    <n v="0"/>
    <n v="0"/>
    <n v="34"/>
    <n v="22"/>
    <x v="1"/>
    <s v=""/>
    <n v="0"/>
    <n v="38500"/>
    <m/>
    <x v="1"/>
  </r>
  <r>
    <x v="1"/>
    <s v="Welsh Corgi"/>
    <s v="No name"/>
    <s v="Herding"/>
    <x v="5"/>
    <n v="13"/>
    <s v="Active, Affectionate, Alert, Companionable, Devoted, Gentle, Intelligent"/>
    <n v="1100"/>
    <n v="26"/>
    <n v="4"/>
    <n v="0"/>
    <n v="0"/>
    <n v="0"/>
    <n v="68"/>
    <n v="21"/>
    <x v="1"/>
    <s v=""/>
    <n v="0"/>
    <n v="23100"/>
    <m/>
    <x v="1"/>
  </r>
  <r>
    <x v="1"/>
    <s v="Welsh Springer Spaniel"/>
    <s v="No name"/>
    <s v="Sporting"/>
    <x v="7"/>
    <n v="18"/>
    <s v="Affectionate, Loyal, Active, Friendly, Playful, Stubborn, Intelligent"/>
    <n v="1300"/>
    <n v="31"/>
    <n v="4"/>
    <n v="0"/>
    <n v="0"/>
    <n v="0"/>
    <n v="133"/>
    <n v="21"/>
    <x v="1"/>
    <s v=""/>
    <n v="0"/>
    <n v="27300"/>
    <m/>
    <x v="1"/>
  </r>
  <r>
    <x v="1"/>
    <s v="Welsh Terrier"/>
    <s v="No name"/>
    <s v="Terrier"/>
    <x v="3"/>
    <n v="9"/>
    <s v="Alert, Friendly, Intelligent, Spirited, Independent, Loving"/>
    <n v="1000"/>
    <n v="53"/>
    <n v="3"/>
    <n v="0"/>
    <n v="0"/>
    <n v="0"/>
    <n v="109"/>
    <n v="341"/>
    <x v="1"/>
    <s v=""/>
    <n v="0"/>
    <n v="341000"/>
    <m/>
    <x v="1"/>
  </r>
  <r>
    <x v="1"/>
    <s v="West Highland White Terrier Westie"/>
    <s v="West Highland White Terrier"/>
    <s v="Terrier"/>
    <x v="3"/>
    <n v="8"/>
    <s v="Affectionate, Alert, Courageous, Intelligent, Friendly, Hardy, Independent"/>
    <n v="1050"/>
    <n v="47"/>
    <n v="3"/>
    <n v="0"/>
    <n v="0"/>
    <n v="0"/>
    <n v="42"/>
    <n v="205"/>
    <x v="1"/>
    <s v=""/>
    <n v="0"/>
    <n v="215250"/>
    <m/>
    <x v="1"/>
  </r>
  <r>
    <x v="1"/>
    <s v="Wheaten Terrier"/>
    <s v="Soft Coated Wheaten Terrier"/>
    <s v="Terrier"/>
    <x v="3"/>
    <n v="18"/>
    <s v="Affectionate, Energetic, Faithful, Intelligent, Playful, Spirited"/>
    <n v="900"/>
    <n v="40"/>
    <n v="4"/>
    <n v="0"/>
    <n v="0"/>
    <n v="0"/>
    <n v="49"/>
    <n v="76"/>
    <x v="1"/>
    <s v=""/>
    <n v="0"/>
    <n v="68400"/>
    <m/>
    <x v="1"/>
  </r>
  <r>
    <x v="1"/>
    <s v="Whippet"/>
    <s v="No name"/>
    <s v="Hound"/>
    <x v="2"/>
    <n v="16"/>
    <s v="Affectionate, Friendly, Gentle, Intelligent, Lively, Quiet"/>
    <n v="1000"/>
    <n v="51"/>
    <n v="3"/>
    <n v="0"/>
    <n v="0"/>
    <n v="0"/>
    <n v="61"/>
    <n v="371"/>
    <x v="1"/>
    <s v=""/>
    <n v="0"/>
    <n v="371000"/>
    <m/>
    <x v="1"/>
  </r>
  <r>
    <x v="1"/>
    <s v="White German Shepherd"/>
    <s v="No name"/>
    <s v="Herding"/>
    <x v="5"/>
    <n v="35"/>
    <s v="Alert, Confident, Courageous, Curious, Intelligent, Loyal, Obedient, Watchful"/>
    <n v="1400"/>
    <n v="3"/>
    <n v="6"/>
    <n v="0"/>
    <n v="0"/>
    <n v="0"/>
    <n v="2"/>
    <n v="38"/>
    <x v="1"/>
    <s v=""/>
    <n v="0"/>
    <n v="53200"/>
    <m/>
    <x v="1"/>
  </r>
  <r>
    <x v="1"/>
    <s v="Wire Fox Terrier"/>
    <s v="Wire Haired Fox Terrier"/>
    <s v="Terrier"/>
    <x v="3"/>
    <n v="7"/>
    <s v="Alert, Bold, Fearless, Friendly, Keen, Quick, Intelligent"/>
    <n v="900"/>
    <n v="51"/>
    <n v="3"/>
    <n v="0"/>
    <n v="0"/>
    <n v="0"/>
    <n v="99"/>
    <n v="76"/>
    <x v="1"/>
    <s v=""/>
    <n v="0"/>
    <n v="68400"/>
    <m/>
    <x v="1"/>
  </r>
  <r>
    <x v="1"/>
    <s v="Wire-haired Pointing Griffon"/>
    <s v="No name"/>
    <s v="Sporting"/>
    <x v="7"/>
    <n v="25"/>
    <s v="Gentle, Loyal, Proud, Trainable, Vigilant, Intelligent"/>
    <n v="700"/>
    <n v="46"/>
    <n v="5"/>
    <n v="0"/>
    <n v="0"/>
    <n v="0"/>
    <n v="65"/>
    <n v="21"/>
    <x v="1"/>
    <s v=""/>
    <n v="0"/>
    <n v="14700"/>
    <m/>
    <x v="1"/>
  </r>
  <r>
    <x v="1"/>
    <s v="Wirehaired Terrier"/>
    <s v="No name"/>
    <s v="Terrier"/>
    <x v="3"/>
    <n v="7"/>
    <s v="Alert, Bold, Fearless, Friendly, Keen, Quick, Intelligent"/>
    <n v="900"/>
    <n v="51"/>
    <n v="3"/>
    <n v="0"/>
    <n v="0"/>
    <n v="0"/>
    <n v="99"/>
    <n v="26"/>
    <x v="1"/>
    <s v=""/>
    <n v="0"/>
    <n v="23400"/>
    <m/>
    <x v="1"/>
  </r>
  <r>
    <x v="1"/>
    <s v="Xoloitzcuintle/Mexican Hairless"/>
    <s v="Mexican Hairless"/>
    <s v="Non Sporting"/>
    <x v="2"/>
    <n v="11"/>
    <s v="Aleret, Calm, Cheerful, Companionable, Loyal, Protective"/>
    <n v="700"/>
    <n v="0"/>
    <n v="3"/>
    <n v="0"/>
    <n v="0"/>
    <n v="0"/>
    <n v="143"/>
    <n v="90"/>
    <x v="1"/>
    <s v=""/>
    <n v="0"/>
    <n v="63000"/>
    <m/>
    <x v="1"/>
  </r>
  <r>
    <x v="1"/>
    <s v="Yellow Labrador Retriever"/>
    <s v="No name"/>
    <s v="Sporting"/>
    <x v="7"/>
    <n v="32"/>
    <s v="Affectionate, Alert, Cheerful, Energetic, Friendly, Gentle, Intelligent, Loving, Loyal, Outgoing, Playful, Responsive, Social"/>
    <n v="1500"/>
    <n v="7"/>
    <n v="3"/>
    <n v="0"/>
    <n v="0"/>
    <n v="0"/>
    <n v="1"/>
    <n v="123"/>
    <x v="1"/>
    <s v=""/>
    <n v="0"/>
    <n v="184500"/>
    <m/>
    <x v="1"/>
  </r>
  <r>
    <x v="1"/>
    <s v="Yorkshire Terrier Yorkie"/>
    <s v="Yorkshire Terrier"/>
    <s v="Toy"/>
    <x v="1"/>
    <n v="3"/>
    <s v="Alert, Courageous, Energetic, Independent, Intelligent, Loyal, Playful"/>
    <n v="800"/>
    <n v="27"/>
    <n v="3"/>
    <n v="0"/>
    <n v="0"/>
    <n v="0"/>
    <n v="9"/>
    <n v="77"/>
    <x v="1"/>
    <s v=""/>
    <n v="0"/>
    <n v="61600"/>
    <m/>
    <x v="1"/>
  </r>
  <r>
    <x v="2"/>
    <m/>
    <m/>
    <m/>
    <x v="11"/>
    <m/>
    <m/>
    <m/>
    <m/>
    <m/>
    <m/>
    <m/>
    <m/>
    <m/>
    <m/>
    <x v="5"/>
    <m/>
    <m/>
    <m/>
    <m/>
    <x v="1"/>
  </r>
  <r>
    <x v="2"/>
    <m/>
    <m/>
    <m/>
    <x v="11"/>
    <m/>
    <m/>
    <m/>
    <m/>
    <m/>
    <m/>
    <m/>
    <m/>
    <m/>
    <m/>
    <x v="5"/>
    <m/>
    <m/>
    <m/>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DAE0AB-0EE6-2741-8026-F796E18EE26F}" name="PivotTable20" cacheId="5" applyNumberFormats="0" applyBorderFormats="0" applyFontFormats="0" applyPatternFormats="0" applyAlignmentFormats="0" applyWidthHeightFormats="1" dataCaption="Values" updatedVersion="8" minRefreshableVersion="3" printDrill="1" useAutoFormatting="1" itemPrintTitles="1" createdVersion="8" indent="0" outline="1" outlineData="1" multipleFieldFilters="0" chartFormat="11">
  <location ref="M8:N20" firstHeaderRow="1" firstDataRow="1" firstDataCol="1" rowPageCount="1" colPageCount="1"/>
  <pivotFields count="21">
    <pivotField axis="axisPage" multipleItemSelectionAllowed="1" showAll="0">
      <items count="4">
        <item h="1" x="1"/>
        <item x="0"/>
        <item h="1" x="2"/>
        <item t="default"/>
      </items>
    </pivotField>
    <pivotField showAll="0"/>
    <pivotField showAll="0"/>
    <pivotField showAll="0"/>
    <pivotField axis="axisRow" dataField="1" showAll="0">
      <items count="13">
        <item x="0"/>
        <item x="1"/>
        <item x="4"/>
        <item x="7"/>
        <item x="10"/>
        <item x="5"/>
        <item x="6"/>
        <item x="8"/>
        <item x="2"/>
        <item x="9"/>
        <item x="3"/>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pageFields count="1">
    <pageField fld="0" hier="-1"/>
  </pageFields>
  <dataFields count="1">
    <dataField name="Count of Group2" fld="4" subtotal="count" baseField="0"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0"/>
          </reference>
        </references>
      </pivotArea>
    </chartFormat>
    <chartFormat chart="8" format="2">
      <pivotArea type="data" outline="0" fieldPosition="0">
        <references count="2">
          <reference field="4294967294" count="1" selected="0">
            <x v="0"/>
          </reference>
          <reference field="4" count="1" selected="0">
            <x v="1"/>
          </reference>
        </references>
      </pivotArea>
    </chartFormat>
    <chartFormat chart="8" format="3">
      <pivotArea type="data" outline="0" fieldPosition="0">
        <references count="2">
          <reference field="4294967294" count="1" selected="0">
            <x v="0"/>
          </reference>
          <reference field="4" count="1" selected="0">
            <x v="2"/>
          </reference>
        </references>
      </pivotArea>
    </chartFormat>
    <chartFormat chart="8" format="4">
      <pivotArea type="data" outline="0" fieldPosition="0">
        <references count="2">
          <reference field="4294967294" count="1" selected="0">
            <x v="0"/>
          </reference>
          <reference field="4" count="1" selected="0">
            <x v="3"/>
          </reference>
        </references>
      </pivotArea>
    </chartFormat>
    <chartFormat chart="8" format="5">
      <pivotArea type="data" outline="0" fieldPosition="0">
        <references count="2">
          <reference field="4294967294" count="1" selected="0">
            <x v="0"/>
          </reference>
          <reference field="4" count="1" selected="0">
            <x v="4"/>
          </reference>
        </references>
      </pivotArea>
    </chartFormat>
    <chartFormat chart="8" format="6">
      <pivotArea type="data" outline="0" fieldPosition="0">
        <references count="2">
          <reference field="4294967294" count="1" selected="0">
            <x v="0"/>
          </reference>
          <reference field="4" count="1" selected="0">
            <x v="5"/>
          </reference>
        </references>
      </pivotArea>
    </chartFormat>
    <chartFormat chart="8" format="7">
      <pivotArea type="data" outline="0" fieldPosition="0">
        <references count="2">
          <reference field="4294967294" count="1" selected="0">
            <x v="0"/>
          </reference>
          <reference field="4" count="1" selected="0">
            <x v="6"/>
          </reference>
        </references>
      </pivotArea>
    </chartFormat>
    <chartFormat chart="8" format="8">
      <pivotArea type="data" outline="0" fieldPosition="0">
        <references count="2">
          <reference field="4294967294" count="1" selected="0">
            <x v="0"/>
          </reference>
          <reference field="4" count="1" selected="0">
            <x v="7"/>
          </reference>
        </references>
      </pivotArea>
    </chartFormat>
    <chartFormat chart="8" format="9">
      <pivotArea type="data" outline="0" fieldPosition="0">
        <references count="2">
          <reference field="4294967294" count="1" selected="0">
            <x v="0"/>
          </reference>
          <reference field="4" count="1" selected="0">
            <x v="8"/>
          </reference>
        </references>
      </pivotArea>
    </chartFormat>
    <chartFormat chart="8" format="10">
      <pivotArea type="data" outline="0" fieldPosition="0">
        <references count="2">
          <reference field="4294967294" count="1" selected="0">
            <x v="0"/>
          </reference>
          <reference field="4" count="1" selected="0">
            <x v="9"/>
          </reference>
        </references>
      </pivotArea>
    </chartFormat>
    <chartFormat chart="8" format="11">
      <pivotArea type="data" outline="0" fieldPosition="0">
        <references count="2">
          <reference field="4294967294" count="1" selected="0">
            <x v="0"/>
          </reference>
          <reference field="4" count="1" selected="0">
            <x v="10"/>
          </reference>
        </references>
      </pivotArea>
    </chartFormat>
  </chartFormats>
  <pivotTableStyleInfo name="PivotStyleLight2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EE0F6A-210A-4F44-AE35-87931784213F}"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8:J10" firstHeaderRow="1" firstDataRow="1" firstDataCol="1" rowPageCount="1" colPageCount="1"/>
  <pivotFields count="21">
    <pivotField axis="axisRow" multipleItemSelectionAllowed="1" showAll="0">
      <items count="4">
        <item x="1"/>
        <item h="1"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x="1"/>
        <item h="1" x="3"/>
        <item x="0"/>
        <item h="1" x="2"/>
        <item h="1" x="4"/>
        <item h="1" x="5"/>
        <item t="default"/>
      </items>
    </pivotField>
    <pivotField showAll="0"/>
    <pivotField showAll="0"/>
    <pivotField showAll="0"/>
    <pivotField showAll="0"/>
    <pivotField axis="axisPage" dataField="1" multipleItemSelectionAllowed="1" showAll="0">
      <items count="5">
        <item h="1" m="1" x="3"/>
        <item h="1" x="0"/>
        <item x="2"/>
        <item h="1" x="1"/>
        <item t="default"/>
      </items>
    </pivotField>
  </pivotFields>
  <rowFields count="1">
    <field x="0"/>
  </rowFields>
  <rowItems count="2">
    <i>
      <x/>
    </i>
    <i t="grand">
      <x/>
    </i>
  </rowItems>
  <colItems count="1">
    <i/>
  </colItems>
  <pageFields count="1">
    <pageField fld="20" hier="-1"/>
  </pageFields>
  <dataFields count="1">
    <dataField name="Count of cat temperment Affectionate" fld="20" subtotal="count" baseField="0" baseItem="0"/>
  </dataFields>
  <formats count="3">
    <format dxfId="53">
      <pivotArea type="all" dataOnly="0" outline="0" fieldPosition="0"/>
    </format>
    <format dxfId="52">
      <pivotArea outline="0" collapsedLevelsAreSubtotals="1" fieldPosition="0"/>
    </format>
    <format dxfId="51">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0"/>
          </reference>
        </references>
      </pivotArea>
    </chartFormat>
  </chartFormats>
  <pivotTableStyleInfo name="PivotStyleDark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FBCD4-EEE4-654C-8029-1F7A8314FB0B}"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6:H9" firstHeaderRow="1" firstDataRow="2" firstDataCol="1"/>
  <pivotFields count="20">
    <pivotField axis="axisRow" multipleItemSelectionAllowed="1" showAll="0">
      <items count="4">
        <item x="1"/>
        <item h="1" x="0"/>
        <item h="1" x="2"/>
        <item t="default"/>
      </items>
    </pivotField>
    <pivotField showAll="0"/>
    <pivotField showAll="0"/>
    <pivotField showAll="0"/>
    <pivotField showAll="0"/>
    <pivotField showAll="0">
      <items count="64">
        <item x="60"/>
        <item x="61"/>
        <item x="58"/>
        <item x="36"/>
        <item x="44"/>
        <item x="11"/>
        <item x="6"/>
        <item x="37"/>
        <item x="31"/>
        <item x="15"/>
        <item x="29"/>
        <item x="3"/>
        <item x="1"/>
        <item x="5"/>
        <item x="26"/>
        <item x="53"/>
        <item x="33"/>
        <item x="42"/>
        <item x="2"/>
        <item x="8"/>
        <item x="17"/>
        <item x="49"/>
        <item x="7"/>
        <item x="18"/>
        <item x="52"/>
        <item x="14"/>
        <item x="41"/>
        <item x="57"/>
        <item x="9"/>
        <item x="27"/>
        <item x="47"/>
        <item x="54"/>
        <item x="30"/>
        <item x="23"/>
        <item x="35"/>
        <item x="32"/>
        <item x="43"/>
        <item x="40"/>
        <item x="13"/>
        <item x="46"/>
        <item x="20"/>
        <item x="0"/>
        <item x="48"/>
        <item x="56"/>
        <item x="45"/>
        <item x="21"/>
        <item x="38"/>
        <item x="34"/>
        <item x="12"/>
        <item x="55"/>
        <item x="59"/>
        <item x="16"/>
        <item x="51"/>
        <item x="10"/>
        <item x="22"/>
        <item x="24"/>
        <item x="25"/>
        <item x="28"/>
        <item x="4"/>
        <item x="50"/>
        <item x="19"/>
        <item x="39"/>
        <item x="62"/>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7">
        <item x="0"/>
        <item x="4"/>
        <item x="3"/>
        <item x="2"/>
        <item x="1"/>
        <item x="5"/>
        <item t="default"/>
      </items>
    </pivotField>
    <pivotField showAll="0"/>
    <pivotField showAll="0"/>
    <pivotField showAll="0"/>
  </pivotFields>
  <rowFields count="1">
    <field x="0"/>
  </rowFields>
  <rowItems count="2">
    <i>
      <x/>
    </i>
    <i t="grand">
      <x/>
    </i>
  </rowItems>
  <colFields count="1">
    <field x="16"/>
  </colFields>
  <colItems count="6">
    <i>
      <x/>
    </i>
    <i>
      <x v="1"/>
    </i>
    <i>
      <x v="2"/>
    </i>
    <i>
      <x v="3"/>
    </i>
    <i>
      <x v="4"/>
    </i>
    <i t="grand">
      <x/>
    </i>
  </colItems>
  <dataFields count="1">
    <dataField name="Count of Fur" fld="16" subtotal="count" baseField="0" baseItem="0"/>
  </dataFields>
  <formats count="5">
    <format dxfId="58">
      <pivotArea type="all" dataOnly="0" outline="0" fieldPosition="0"/>
    </format>
    <format dxfId="57">
      <pivotArea outline="0" collapsedLevelsAreSubtotals="1" fieldPosition="0"/>
    </format>
    <format dxfId="56">
      <pivotArea field="16" type="button" dataOnly="0" labelOnly="1" outline="0" axis="axisCol" fieldPosition="0"/>
    </format>
    <format dxfId="55">
      <pivotArea dataOnly="0" labelOnly="1" grandRow="1" outline="0" fieldPosition="0"/>
    </format>
    <format dxfId="54">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6" count="1" selected="0">
            <x v="1"/>
          </reference>
        </references>
      </pivotArea>
    </chartFormat>
    <chartFormat chart="9" format="2" series="1">
      <pivotArea type="data" outline="0" fieldPosition="0">
        <references count="2">
          <reference field="4294967294" count="1" selected="0">
            <x v="0"/>
          </reference>
          <reference field="16" count="1" selected="0">
            <x v="2"/>
          </reference>
        </references>
      </pivotArea>
    </chartFormat>
    <chartFormat chart="9" format="3" series="1">
      <pivotArea type="data" outline="0" fieldPosition="0">
        <references count="2">
          <reference field="4294967294" count="1" selected="0">
            <x v="0"/>
          </reference>
          <reference field="16" count="1" selected="0">
            <x v="3"/>
          </reference>
        </references>
      </pivotArea>
    </chartFormat>
    <chartFormat chart="9" format="4" series="1">
      <pivotArea type="data" outline="0" fieldPosition="0">
        <references count="2">
          <reference field="4294967294" count="1" selected="0">
            <x v="0"/>
          </reference>
          <reference field="16" count="1" selected="0">
            <x v="4"/>
          </reference>
        </references>
      </pivotArea>
    </chartFormat>
    <chartFormat chart="9" format="5" series="1">
      <pivotArea type="data" outline="0" fieldPosition="0">
        <references count="2">
          <reference field="4294967294" count="1" selected="0">
            <x v="0"/>
          </reference>
          <reference field="16"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3C76E4-4449-9B43-8D5F-90F0E21FE319}"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9:O10" firstHeaderRow="1" firstDataRow="1" firstDataCol="0" rowPageCount="2" colPageCount="1"/>
  <pivotFields count="22">
    <pivotField axis="axisPage" multipleItemSelectionAllowed="1" showAll="0">
      <items count="4">
        <item h="1" x="1"/>
        <item x="0"/>
        <item h="1" x="2"/>
        <item t="default"/>
      </items>
    </pivotField>
    <pivotField showAll="0"/>
    <pivotField showAll="0"/>
    <pivotField showAll="0">
      <items count="11">
        <item x="0"/>
        <item x="6"/>
        <item x="7"/>
        <item x="5"/>
        <item x="8"/>
        <item x="2"/>
        <item x="3"/>
        <item x="1"/>
        <item x="4"/>
        <item x="9"/>
        <item t="default"/>
      </items>
    </pivotField>
    <pivotField showAll="0"/>
    <pivotField showAll="0"/>
    <pivotField showAll="0"/>
    <pivotField showAll="0">
      <items count="40">
        <item h="1" x="0"/>
        <item h="1" x="15"/>
        <item h="1" x="7"/>
        <item h="1" x="28"/>
        <item h="1" x="22"/>
        <item h="1" x="18"/>
        <item h="1" x="4"/>
        <item h="1" x="11"/>
        <item x="3"/>
        <item h="1" x="20"/>
        <item h="1" x="6"/>
        <item h="1" x="14"/>
        <item h="1" x="8"/>
        <item h="1" x="31"/>
        <item h="1" x="1"/>
        <item h="1" x="27"/>
        <item h="1" x="10"/>
        <item h="1" x="25"/>
        <item h="1" x="9"/>
        <item h="1" x="12"/>
        <item h="1" x="5"/>
        <item h="1" x="29"/>
        <item h="1" x="16"/>
        <item h="1" x="26"/>
        <item h="1" x="36"/>
        <item h="1" x="32"/>
        <item h="1" x="19"/>
        <item h="1" x="13"/>
        <item h="1" x="21"/>
        <item h="1" x="34"/>
        <item h="1" x="17"/>
        <item h="1" x="2"/>
        <item h="1" x="37"/>
        <item h="1" x="33"/>
        <item h="1" x="23"/>
        <item h="1" x="35"/>
        <item h="1" x="30"/>
        <item h="1" x="24"/>
        <item h="1" x="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4">
        <item h="1" x="0"/>
        <item x="1"/>
        <item h="1" x="2"/>
        <item t="default"/>
      </items>
    </pivotField>
  </pivotFields>
  <rowItems count="1">
    <i/>
  </rowItems>
  <colItems count="1">
    <i/>
  </colItems>
  <pageFields count="2">
    <pageField fld="0" hier="-1"/>
    <pageField fld="21" hier="-1"/>
  </pageFields>
  <dataFields count="1">
    <dataField name="Count of Dog temperment Affectionate" fld="2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5"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77D6BF-B6BD-E142-BA56-46A37BEECA25}"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6:S280" firstHeaderRow="1" firstDataRow="1" firstDataCol="1"/>
  <pivotFields count="20">
    <pivotField axis="axisRow" showAll="0">
      <items count="4">
        <item x="1"/>
        <item x="0"/>
        <item h="1" x="2"/>
        <item t="default"/>
      </items>
    </pivotField>
    <pivotField showAll="0"/>
    <pivotField showAll="0"/>
    <pivotField showAll="0"/>
    <pivotField showAll="0"/>
    <pivotField showAll="0"/>
    <pivotField axis="axisRow" dataField="1" showAll="0">
      <items count="272">
        <item x="218"/>
        <item x="83"/>
        <item x="71"/>
        <item x="130"/>
        <item x="3"/>
        <item x="199"/>
        <item x="261"/>
        <item x="149"/>
        <item x="136"/>
        <item x="18"/>
        <item x="244"/>
        <item x="223"/>
        <item x="110"/>
        <item x="253"/>
        <item x="63"/>
        <item x="225"/>
        <item x="151"/>
        <item x="113"/>
        <item x="150"/>
        <item x="58"/>
        <item x="138"/>
        <item x="175"/>
        <item x="64"/>
        <item x="57"/>
        <item x="129"/>
        <item x="124"/>
        <item x="215"/>
        <item x="161"/>
        <item x="214"/>
        <item x="90"/>
        <item x="117"/>
        <item x="92"/>
        <item x="221"/>
        <item x="259"/>
        <item x="245"/>
        <item x="163"/>
        <item x="135"/>
        <item x="73"/>
        <item x="219"/>
        <item x="44"/>
        <item x="166"/>
        <item x="206"/>
        <item x="202"/>
        <item x="5"/>
        <item x="49"/>
        <item x="235"/>
        <item x="108"/>
        <item x="54"/>
        <item x="109"/>
        <item x="24"/>
        <item x="212"/>
        <item x="103"/>
        <item x="248"/>
        <item x="211"/>
        <item x="258"/>
        <item x="226"/>
        <item x="185"/>
        <item x="143"/>
        <item x="165"/>
        <item x="114"/>
        <item x="268"/>
        <item x="53"/>
        <item x="35"/>
        <item x="145"/>
        <item x="88"/>
        <item x="132"/>
        <item x="17"/>
        <item x="177"/>
        <item x="82"/>
        <item x="68"/>
        <item x="59"/>
        <item x="187"/>
        <item x="104"/>
        <item x="196"/>
        <item x="72"/>
        <item x="34"/>
        <item x="159"/>
        <item x="28"/>
        <item x="91"/>
        <item x="158"/>
        <item x="210"/>
        <item x="51"/>
        <item x="93"/>
        <item x="128"/>
        <item x="0"/>
        <item x="198"/>
        <item x="36"/>
        <item x="167"/>
        <item x="112"/>
        <item x="81"/>
        <item x="137"/>
        <item x="242"/>
        <item x="263"/>
        <item x="222"/>
        <item x="220"/>
        <item x="228"/>
        <item x="45"/>
        <item x="15"/>
        <item x="201"/>
        <item x="79"/>
        <item x="229"/>
        <item x="126"/>
        <item x="30"/>
        <item x="85"/>
        <item x="80"/>
        <item x="99"/>
        <item x="257"/>
        <item x="121"/>
        <item x="95"/>
        <item x="246"/>
        <item x="42"/>
        <item x="106"/>
        <item x="236"/>
        <item x="6"/>
        <item x="260"/>
        <item x="224"/>
        <item x="234"/>
        <item x="60"/>
        <item x="233"/>
        <item x="255"/>
        <item x="1"/>
        <item x="256"/>
        <item x="264"/>
        <item x="240"/>
        <item x="178"/>
        <item x="171"/>
        <item x="32"/>
        <item x="213"/>
        <item x="115"/>
        <item x="139"/>
        <item x="116"/>
        <item x="239"/>
        <item x="217"/>
        <item x="250"/>
        <item x="77"/>
        <item x="27"/>
        <item x="269"/>
        <item x="173"/>
        <item x="29"/>
        <item x="182"/>
        <item x="47"/>
        <item x="209"/>
        <item x="127"/>
        <item x="183"/>
        <item x="50"/>
        <item x="105"/>
        <item x="22"/>
        <item x="120"/>
        <item x="204"/>
        <item x="86"/>
        <item x="122"/>
        <item x="131"/>
        <item x="162"/>
        <item x="102"/>
        <item x="61"/>
        <item x="43"/>
        <item x="146"/>
        <item x="111"/>
        <item x="153"/>
        <item x="84"/>
        <item x="203"/>
        <item x="142"/>
        <item x="33"/>
        <item x="164"/>
        <item x="10"/>
        <item x="205"/>
        <item x="179"/>
        <item x="141"/>
        <item x="107"/>
        <item x="195"/>
        <item x="147"/>
        <item x="194"/>
        <item x="123"/>
        <item x="96"/>
        <item x="169"/>
        <item x="197"/>
        <item x="94"/>
        <item x="144"/>
        <item x="55"/>
        <item x="200"/>
        <item x="9"/>
        <item x="154"/>
        <item x="168"/>
        <item x="4"/>
        <item x="188"/>
        <item x="69"/>
        <item x="97"/>
        <item x="184"/>
        <item x="133"/>
        <item x="100"/>
        <item x="76"/>
        <item x="12"/>
        <item x="66"/>
        <item x="7"/>
        <item x="8"/>
        <item x="157"/>
        <item x="13"/>
        <item x="26"/>
        <item x="21"/>
        <item x="180"/>
        <item x="193"/>
        <item x="156"/>
        <item x="52"/>
        <item x="65"/>
        <item x="101"/>
        <item x="11"/>
        <item x="19"/>
        <item x="38"/>
        <item x="46"/>
        <item x="230"/>
        <item x="267"/>
        <item x="243"/>
        <item x="56"/>
        <item x="78"/>
        <item x="16"/>
        <item x="67"/>
        <item x="48"/>
        <item x="62"/>
        <item x="160"/>
        <item x="231"/>
        <item x="249"/>
        <item x="254"/>
        <item x="192"/>
        <item x="148"/>
        <item x="98"/>
        <item x="155"/>
        <item x="37"/>
        <item x="70"/>
        <item x="20"/>
        <item x="170"/>
        <item x="186"/>
        <item x="89"/>
        <item x="74"/>
        <item x="14"/>
        <item x="174"/>
        <item x="31"/>
        <item x="189"/>
        <item x="207"/>
        <item x="23"/>
        <item x="87"/>
        <item x="237"/>
        <item x="172"/>
        <item x="251"/>
        <item x="134"/>
        <item x="181"/>
        <item x="40"/>
        <item x="118"/>
        <item x="119"/>
        <item x="191"/>
        <item x="39"/>
        <item x="238"/>
        <item x="2"/>
        <item x="125"/>
        <item x="247"/>
        <item x="152"/>
        <item x="176"/>
        <item x="227"/>
        <item x="262"/>
        <item x="208"/>
        <item x="41"/>
        <item x="140"/>
        <item x="232"/>
        <item x="265"/>
        <item x="266"/>
        <item x="25"/>
        <item x="241"/>
        <item x="190"/>
        <item x="252"/>
        <item x="75"/>
        <item x="216"/>
        <item x="2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6"/>
  </rowFields>
  <rowItems count="274">
    <i>
      <x/>
    </i>
    <i r="1">
      <x/>
    </i>
    <i r="1">
      <x v="6"/>
    </i>
    <i r="1">
      <x v="10"/>
    </i>
    <i r="1">
      <x v="11"/>
    </i>
    <i r="1">
      <x v="13"/>
    </i>
    <i r="1">
      <x v="15"/>
    </i>
    <i r="1">
      <x v="32"/>
    </i>
    <i r="1">
      <x v="33"/>
    </i>
    <i r="1">
      <x v="34"/>
    </i>
    <i r="1">
      <x v="38"/>
    </i>
    <i r="1">
      <x v="45"/>
    </i>
    <i r="1">
      <x v="52"/>
    </i>
    <i r="1">
      <x v="54"/>
    </i>
    <i r="1">
      <x v="55"/>
    </i>
    <i r="1">
      <x v="60"/>
    </i>
    <i r="1">
      <x v="91"/>
    </i>
    <i r="1">
      <x v="92"/>
    </i>
    <i r="1">
      <x v="93"/>
    </i>
    <i r="1">
      <x v="94"/>
    </i>
    <i r="1">
      <x v="95"/>
    </i>
    <i r="1">
      <x v="100"/>
    </i>
    <i r="1">
      <x v="106"/>
    </i>
    <i r="1">
      <x v="109"/>
    </i>
    <i r="1">
      <x v="112"/>
    </i>
    <i r="1">
      <x v="114"/>
    </i>
    <i r="1">
      <x v="115"/>
    </i>
    <i r="1">
      <x v="116"/>
    </i>
    <i r="1">
      <x v="118"/>
    </i>
    <i r="1">
      <x v="119"/>
    </i>
    <i r="1">
      <x v="121"/>
    </i>
    <i r="1">
      <x v="122"/>
    </i>
    <i r="1">
      <x v="123"/>
    </i>
    <i r="1">
      <x v="131"/>
    </i>
    <i r="1">
      <x v="133"/>
    </i>
    <i r="1">
      <x v="136"/>
    </i>
    <i r="1">
      <x v="209"/>
    </i>
    <i r="1">
      <x v="210"/>
    </i>
    <i r="1">
      <x v="211"/>
    </i>
    <i r="1">
      <x v="219"/>
    </i>
    <i r="1">
      <x v="220"/>
    </i>
    <i r="1">
      <x v="221"/>
    </i>
    <i r="1">
      <x v="240"/>
    </i>
    <i r="1">
      <x v="242"/>
    </i>
    <i r="1">
      <x v="250"/>
    </i>
    <i r="1">
      <x v="253"/>
    </i>
    <i r="1">
      <x v="256"/>
    </i>
    <i r="1">
      <x v="257"/>
    </i>
    <i r="1">
      <x v="261"/>
    </i>
    <i r="1">
      <x v="262"/>
    </i>
    <i r="1">
      <x v="263"/>
    </i>
    <i r="1">
      <x v="265"/>
    </i>
    <i r="1">
      <x v="267"/>
    </i>
    <i>
      <x v="1"/>
    </i>
    <i r="1">
      <x/>
    </i>
    <i r="1">
      <x v="1"/>
    </i>
    <i r="1">
      <x v="2"/>
    </i>
    <i r="1">
      <x v="3"/>
    </i>
    <i r="1">
      <x v="4"/>
    </i>
    <i r="1">
      <x v="5"/>
    </i>
    <i r="1">
      <x v="7"/>
    </i>
    <i r="1">
      <x v="8"/>
    </i>
    <i r="1">
      <x v="9"/>
    </i>
    <i r="1">
      <x v="12"/>
    </i>
    <i r="1">
      <x v="14"/>
    </i>
    <i r="1">
      <x v="16"/>
    </i>
    <i r="1">
      <x v="17"/>
    </i>
    <i r="1">
      <x v="18"/>
    </i>
    <i r="1">
      <x v="19"/>
    </i>
    <i r="1">
      <x v="20"/>
    </i>
    <i r="1">
      <x v="21"/>
    </i>
    <i r="1">
      <x v="22"/>
    </i>
    <i r="1">
      <x v="23"/>
    </i>
    <i r="1">
      <x v="24"/>
    </i>
    <i r="1">
      <x v="25"/>
    </i>
    <i r="1">
      <x v="26"/>
    </i>
    <i r="1">
      <x v="27"/>
    </i>
    <i r="1">
      <x v="28"/>
    </i>
    <i r="1">
      <x v="29"/>
    </i>
    <i r="1">
      <x v="30"/>
    </i>
    <i r="1">
      <x v="31"/>
    </i>
    <i r="1">
      <x v="35"/>
    </i>
    <i r="1">
      <x v="36"/>
    </i>
    <i r="1">
      <x v="37"/>
    </i>
    <i r="1">
      <x v="39"/>
    </i>
    <i r="1">
      <x v="40"/>
    </i>
    <i r="1">
      <x v="41"/>
    </i>
    <i r="1">
      <x v="42"/>
    </i>
    <i r="1">
      <x v="43"/>
    </i>
    <i r="1">
      <x v="44"/>
    </i>
    <i r="1">
      <x v="46"/>
    </i>
    <i r="1">
      <x v="47"/>
    </i>
    <i r="1">
      <x v="48"/>
    </i>
    <i r="1">
      <x v="49"/>
    </i>
    <i r="1">
      <x v="50"/>
    </i>
    <i r="1">
      <x v="51"/>
    </i>
    <i r="1">
      <x v="53"/>
    </i>
    <i r="1">
      <x v="56"/>
    </i>
    <i r="1">
      <x v="57"/>
    </i>
    <i r="1">
      <x v="58"/>
    </i>
    <i r="1">
      <x v="59"/>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6"/>
    </i>
    <i r="1">
      <x v="97"/>
    </i>
    <i r="1">
      <x v="98"/>
    </i>
    <i r="1">
      <x v="99"/>
    </i>
    <i r="1">
      <x v="101"/>
    </i>
    <i r="1">
      <x v="102"/>
    </i>
    <i r="1">
      <x v="103"/>
    </i>
    <i r="1">
      <x v="104"/>
    </i>
    <i r="1">
      <x v="105"/>
    </i>
    <i r="1">
      <x v="107"/>
    </i>
    <i r="1">
      <x v="108"/>
    </i>
    <i r="1">
      <x v="110"/>
    </i>
    <i r="1">
      <x v="111"/>
    </i>
    <i r="1">
      <x v="113"/>
    </i>
    <i r="1">
      <x v="117"/>
    </i>
    <i r="1">
      <x v="120"/>
    </i>
    <i r="1">
      <x v="124"/>
    </i>
    <i r="1">
      <x v="125"/>
    </i>
    <i r="1">
      <x v="126"/>
    </i>
    <i r="1">
      <x v="127"/>
    </i>
    <i r="1">
      <x v="128"/>
    </i>
    <i r="1">
      <x v="129"/>
    </i>
    <i r="1">
      <x v="130"/>
    </i>
    <i r="1">
      <x v="132"/>
    </i>
    <i r="1">
      <x v="134"/>
    </i>
    <i r="1">
      <x v="135"/>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12"/>
    </i>
    <i r="1">
      <x v="213"/>
    </i>
    <i r="1">
      <x v="214"/>
    </i>
    <i r="1">
      <x v="215"/>
    </i>
    <i r="1">
      <x v="216"/>
    </i>
    <i r="1">
      <x v="217"/>
    </i>
    <i r="1">
      <x v="218"/>
    </i>
    <i r="1">
      <x v="222"/>
    </i>
    <i r="1">
      <x v="223"/>
    </i>
    <i r="1">
      <x v="224"/>
    </i>
    <i r="1">
      <x v="225"/>
    </i>
    <i r="1">
      <x v="226"/>
    </i>
    <i r="1">
      <x v="227"/>
    </i>
    <i r="1">
      <x v="228"/>
    </i>
    <i r="1">
      <x v="229"/>
    </i>
    <i r="1">
      <x v="230"/>
    </i>
    <i r="1">
      <x v="231"/>
    </i>
    <i r="1">
      <x v="232"/>
    </i>
    <i r="1">
      <x v="233"/>
    </i>
    <i r="1">
      <x v="234"/>
    </i>
    <i r="1">
      <x v="235"/>
    </i>
    <i r="1">
      <x v="236"/>
    </i>
    <i r="1">
      <x v="237"/>
    </i>
    <i r="1">
      <x v="238"/>
    </i>
    <i r="1">
      <x v="239"/>
    </i>
    <i r="1">
      <x v="241"/>
    </i>
    <i r="1">
      <x v="243"/>
    </i>
    <i r="1">
      <x v="244"/>
    </i>
    <i r="1">
      <x v="245"/>
    </i>
    <i r="1">
      <x v="246"/>
    </i>
    <i r="1">
      <x v="247"/>
    </i>
    <i r="1">
      <x v="248"/>
    </i>
    <i r="1">
      <x v="249"/>
    </i>
    <i r="1">
      <x v="251"/>
    </i>
    <i r="1">
      <x v="252"/>
    </i>
    <i r="1">
      <x v="254"/>
    </i>
    <i r="1">
      <x v="255"/>
    </i>
    <i r="1">
      <x v="258"/>
    </i>
    <i r="1">
      <x v="259"/>
    </i>
    <i r="1">
      <x v="260"/>
    </i>
    <i r="1">
      <x v="264"/>
    </i>
    <i r="1">
      <x v="266"/>
    </i>
    <i r="1">
      <x v="268"/>
    </i>
    <i r="1">
      <x v="269"/>
    </i>
    <i t="grand">
      <x/>
    </i>
  </rowItems>
  <colItems count="1">
    <i/>
  </colItems>
  <dataFields count="1">
    <dataField name="Count of Temperme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4012EC-68DB-834B-818B-6DBDE323DFCC}"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40:L43" firstHeaderRow="1" firstDataRow="1" firstDataCol="1"/>
  <pivotFields count="20">
    <pivotField axis="axisRow" showAll="0">
      <items count="4">
        <item x="1"/>
        <item x="0"/>
        <item h="1" x="2"/>
        <item t="default"/>
      </items>
    </pivotField>
    <pivotField showAll="0"/>
    <pivotField showAll="0"/>
    <pivotField showAll="0"/>
    <pivotField showAll="0"/>
    <pivotField multipleItemSelectionAllowed="1" showAll="0">
      <items count="64">
        <item x="60"/>
        <item x="61"/>
        <item x="58"/>
        <item x="36"/>
        <item x="44"/>
        <item x="11"/>
        <item x="6"/>
        <item x="37"/>
        <item x="31"/>
        <item x="15"/>
        <item x="29"/>
        <item x="3"/>
        <item x="1"/>
        <item x="5"/>
        <item x="26"/>
        <item x="53"/>
        <item x="33"/>
        <item x="42"/>
        <item x="2"/>
        <item x="8"/>
        <item x="17"/>
        <item x="49"/>
        <item x="7"/>
        <item x="18"/>
        <item x="52"/>
        <item x="14"/>
        <item x="41"/>
        <item x="57"/>
        <item x="9"/>
        <item x="27"/>
        <item x="47"/>
        <item x="54"/>
        <item x="30"/>
        <item x="23"/>
        <item x="35"/>
        <item x="32"/>
        <item x="43"/>
        <item x="40"/>
        <item x="13"/>
        <item x="46"/>
        <item x="20"/>
        <item x="0"/>
        <item x="48"/>
        <item x="56"/>
        <item x="45"/>
        <item x="21"/>
        <item x="38"/>
        <item x="34"/>
        <item x="12"/>
        <item x="55"/>
        <item x="59"/>
        <item x="16"/>
        <item x="51"/>
        <item x="10"/>
        <item x="22"/>
        <item x="24"/>
        <item x="25"/>
        <item x="28"/>
        <item x="4"/>
        <item x="50"/>
        <item x="19"/>
        <item x="39"/>
        <item h="1" x="6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3">
    <i>
      <x/>
    </i>
    <i>
      <x v="1"/>
    </i>
    <i t="grand">
      <x/>
    </i>
  </rowItems>
  <colItems count="1">
    <i/>
  </colItems>
  <dataFields count="1">
    <dataField name="Average of Qty Sold" fld="14" subtotal="average" baseField="0" baseItem="0"/>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83267C-7AE2-7143-B982-7E01E8B7968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t Breed Name &amp; Fur" colHeaderCaption="Fur Type ">
  <location ref="A6:B77" firstHeaderRow="1" firstDataRow="1" firstDataCol="1"/>
  <pivotFields count="19">
    <pivotField axis="axisRow" showAll="0">
      <items count="316">
        <item x="249"/>
        <item x="0"/>
        <item x="1"/>
        <item x="2"/>
        <item x="3"/>
        <item x="4"/>
        <item x="5"/>
        <item x="6"/>
        <item x="7"/>
        <item x="250"/>
        <item x="8"/>
        <item x="9"/>
        <item x="251"/>
        <item x="10"/>
        <item x="11"/>
        <item x="252"/>
        <item x="12"/>
        <item x="13"/>
        <item x="253"/>
        <item x="14"/>
        <item x="15"/>
        <item x="16"/>
        <item x="17"/>
        <item x="254"/>
        <item x="18"/>
        <item x="19"/>
        <item x="20"/>
        <item x="21"/>
        <item x="22"/>
        <item x="23"/>
        <item x="24"/>
        <item x="25"/>
        <item x="26"/>
        <item x="27"/>
        <item x="255"/>
        <item x="28"/>
        <item x="29"/>
        <item x="256"/>
        <item x="30"/>
        <item x="31"/>
        <item x="32"/>
        <item x="33"/>
        <item x="34"/>
        <item x="35"/>
        <item x="36"/>
        <item x="257"/>
        <item x="37"/>
        <item x="38"/>
        <item x="258"/>
        <item x="39"/>
        <item x="40"/>
        <item x="41"/>
        <item x="42"/>
        <item x="43"/>
        <item x="44"/>
        <item x="45"/>
        <item x="46"/>
        <item x="259"/>
        <item x="47"/>
        <item x="48"/>
        <item x="49"/>
        <item x="50"/>
        <item x="260"/>
        <item x="261"/>
        <item x="51"/>
        <item x="262"/>
        <item x="52"/>
        <item x="263"/>
        <item x="53"/>
        <item x="234"/>
        <item x="54"/>
        <item x="55"/>
        <item x="56"/>
        <item x="57"/>
        <item x="58"/>
        <item x="264"/>
        <item x="265"/>
        <item x="59"/>
        <item x="60"/>
        <item x="266"/>
        <item x="61"/>
        <item x="62"/>
        <item x="63"/>
        <item x="64"/>
        <item x="65"/>
        <item x="66"/>
        <item x="67"/>
        <item x="68"/>
        <item x="69"/>
        <item x="70"/>
        <item x="71"/>
        <item x="72"/>
        <item x="267"/>
        <item x="73"/>
        <item x="74"/>
        <item x="268"/>
        <item x="75"/>
        <item x="76"/>
        <item x="77"/>
        <item x="269"/>
        <item x="78"/>
        <item x="270"/>
        <item x="271"/>
        <item x="79"/>
        <item x="80"/>
        <item x="81"/>
        <item x="82"/>
        <item x="272"/>
        <item x="273"/>
        <item x="274"/>
        <item x="83"/>
        <item x="275"/>
        <item x="84"/>
        <item x="85"/>
        <item x="86"/>
        <item x="87"/>
        <item x="88"/>
        <item x="89"/>
        <item x="90"/>
        <item x="91"/>
        <item x="92"/>
        <item x="93"/>
        <item x="276"/>
        <item x="277"/>
        <item x="94"/>
        <item x="95"/>
        <item x="96"/>
        <item x="97"/>
        <item x="98"/>
        <item x="99"/>
        <item x="100"/>
        <item x="101"/>
        <item x="102"/>
        <item x="103"/>
        <item x="104"/>
        <item x="105"/>
        <item x="106"/>
        <item x="107"/>
        <item x="108"/>
        <item x="109"/>
        <item x="110"/>
        <item x="111"/>
        <item x="112"/>
        <item x="113"/>
        <item x="114"/>
        <item x="115"/>
        <item x="116"/>
        <item x="117"/>
        <item x="278"/>
        <item x="118"/>
        <item x="279"/>
        <item x="119"/>
        <item x="120"/>
        <item x="121"/>
        <item x="122"/>
        <item x="123"/>
        <item x="124"/>
        <item x="125"/>
        <item x="126"/>
        <item x="127"/>
        <item x="128"/>
        <item x="129"/>
        <item x="130"/>
        <item x="131"/>
        <item x="280"/>
        <item x="132"/>
        <item x="281"/>
        <item x="133"/>
        <item x="134"/>
        <item x="135"/>
        <item x="136"/>
        <item x="137"/>
        <item x="138"/>
        <item x="139"/>
        <item x="140"/>
        <item x="282"/>
        <item x="141"/>
        <item x="142"/>
        <item x="143"/>
        <item x="144"/>
        <item x="145"/>
        <item x="283"/>
        <item x="146"/>
        <item x="147"/>
        <item x="148"/>
        <item x="284"/>
        <item x="149"/>
        <item x="150"/>
        <item x="285"/>
        <item x="151"/>
        <item x="152"/>
        <item x="153"/>
        <item x="154"/>
        <item x="183"/>
        <item x="200"/>
        <item x="248"/>
        <item x="155"/>
        <item x="156"/>
        <item x="286"/>
        <item x="157"/>
        <item x="158"/>
        <item x="287"/>
        <item x="159"/>
        <item x="160"/>
        <item x="161"/>
        <item x="162"/>
        <item x="163"/>
        <item x="288"/>
        <item x="164"/>
        <item x="165"/>
        <item x="166"/>
        <item x="289"/>
        <item x="167"/>
        <item x="290"/>
        <item x="291"/>
        <item x="292"/>
        <item x="168"/>
        <item x="169"/>
        <item x="170"/>
        <item x="171"/>
        <item x="235"/>
        <item x="293"/>
        <item x="172"/>
        <item x="173"/>
        <item x="174"/>
        <item x="175"/>
        <item x="294"/>
        <item x="176"/>
        <item x="177"/>
        <item x="178"/>
        <item x="179"/>
        <item x="180"/>
        <item x="181"/>
        <item x="185"/>
        <item x="186"/>
        <item x="187"/>
        <item x="188"/>
        <item x="189"/>
        <item x="295"/>
        <item x="296"/>
        <item x="190"/>
        <item x="191"/>
        <item x="192"/>
        <item x="193"/>
        <item x="194"/>
        <item x="297"/>
        <item x="195"/>
        <item x="196"/>
        <item x="197"/>
        <item x="198"/>
        <item x="199"/>
        <item x="201"/>
        <item x="202"/>
        <item x="298"/>
        <item x="203"/>
        <item x="204"/>
        <item x="299"/>
        <item x="205"/>
        <item x="206"/>
        <item x="207"/>
        <item x="208"/>
        <item x="209"/>
        <item x="210"/>
        <item x="211"/>
        <item x="300"/>
        <item x="301"/>
        <item x="212"/>
        <item x="213"/>
        <item x="302"/>
        <item x="303"/>
        <item x="214"/>
        <item x="215"/>
        <item x="216"/>
        <item x="304"/>
        <item x="305"/>
        <item x="217"/>
        <item x="218"/>
        <item x="306"/>
        <item x="219"/>
        <item x="220"/>
        <item x="182"/>
        <item x="221"/>
        <item x="222"/>
        <item x="307"/>
        <item x="223"/>
        <item x="224"/>
        <item x="225"/>
        <item x="226"/>
        <item x="227"/>
        <item x="308"/>
        <item x="309"/>
        <item x="310"/>
        <item x="311"/>
        <item x="228"/>
        <item x="229"/>
        <item x="184"/>
        <item x="230"/>
        <item x="312"/>
        <item x="313"/>
        <item x="314"/>
        <item x="231"/>
        <item x="232"/>
        <item x="233"/>
        <item x="236"/>
        <item x="237"/>
        <item x="238"/>
        <item x="239"/>
        <item x="240"/>
        <item x="241"/>
        <item x="242"/>
        <item x="243"/>
        <item x="244"/>
        <item x="245"/>
        <item x="246"/>
        <item x="247"/>
        <item t="default"/>
      </items>
    </pivotField>
    <pivotField showAll="0"/>
    <pivotField showAll="0"/>
    <pivotField showAll="0"/>
    <pivotField showAll="0"/>
    <pivotField showAll="0"/>
    <pivotField numFmtId="165" showAll="0"/>
    <pivotField numFmtId="1" showAll="0"/>
    <pivotField numFmtId="1" showAll="0"/>
    <pivotField numFmtId="1" showAll="0"/>
    <pivotField numFmtId="1" showAll="0"/>
    <pivotField numFmtId="1" showAll="0"/>
    <pivotField numFmtId="1" showAll="0"/>
    <pivotField numFmtId="1" showAll="0"/>
    <pivotField showAll="0"/>
    <pivotField axis="axisRow" dataField="1" multipleItemSelectionAllowed="1" showAll="0">
      <items count="6">
        <item h="1" x="0"/>
        <item x="4"/>
        <item x="3"/>
        <item x="2"/>
        <item x="1"/>
        <item t="default"/>
      </items>
    </pivotField>
    <pivotField numFmtId="165" showAll="0"/>
    <pivotField numFmtId="165" showAll="0"/>
    <pivotField showAll="0"/>
  </pivotFields>
  <rowFields count="2">
    <field x="15"/>
    <field x="0"/>
  </rowFields>
  <rowItems count="71">
    <i>
      <x v="1"/>
    </i>
    <i r="1">
      <x v="67"/>
    </i>
    <i r="1">
      <x v="277"/>
    </i>
    <i>
      <x v="2"/>
    </i>
    <i r="1">
      <x v="23"/>
    </i>
    <i r="1">
      <x v="37"/>
    </i>
    <i r="1">
      <x v="63"/>
    </i>
    <i r="1">
      <x v="95"/>
    </i>
    <i r="1">
      <x v="107"/>
    </i>
    <i r="1">
      <x v="150"/>
    </i>
    <i r="1">
      <x v="164"/>
    </i>
    <i r="1">
      <x v="175"/>
    </i>
    <i r="1">
      <x v="181"/>
    </i>
    <i r="1">
      <x v="185"/>
    </i>
    <i r="1">
      <x v="201"/>
    </i>
    <i r="1">
      <x v="207"/>
    </i>
    <i r="1">
      <x v="213"/>
    </i>
    <i r="1">
      <x v="221"/>
    </i>
    <i r="1">
      <x v="239"/>
    </i>
    <i r="1">
      <x v="256"/>
    </i>
    <i r="1">
      <x v="265"/>
    </i>
    <i r="1">
      <x v="274"/>
    </i>
    <i r="1">
      <x v="297"/>
    </i>
    <i r="1">
      <x v="298"/>
    </i>
    <i>
      <x v="3"/>
    </i>
    <i r="1">
      <x v="9"/>
    </i>
    <i r="1">
      <x v="15"/>
    </i>
    <i r="1">
      <x v="34"/>
    </i>
    <i r="1">
      <x v="45"/>
    </i>
    <i r="1">
      <x v="108"/>
    </i>
    <i r="1">
      <x v="111"/>
    </i>
    <i r="1">
      <x v="123"/>
    </i>
    <i r="1">
      <x v="148"/>
    </i>
    <i r="1">
      <x v="166"/>
    </i>
    <i r="1">
      <x v="198"/>
    </i>
    <i r="1">
      <x v="215"/>
    </i>
    <i r="1">
      <x v="226"/>
    </i>
    <i r="1">
      <x v="238"/>
    </i>
    <i r="1">
      <x v="290"/>
    </i>
    <i>
      <x v="4"/>
    </i>
    <i r="1">
      <x/>
    </i>
    <i r="1">
      <x v="12"/>
    </i>
    <i r="1">
      <x v="18"/>
    </i>
    <i r="1">
      <x v="48"/>
    </i>
    <i r="1">
      <x v="57"/>
    </i>
    <i r="1">
      <x v="62"/>
    </i>
    <i r="1">
      <x v="65"/>
    </i>
    <i r="1">
      <x v="75"/>
    </i>
    <i r="1">
      <x v="76"/>
    </i>
    <i r="1">
      <x v="79"/>
    </i>
    <i r="1">
      <x v="92"/>
    </i>
    <i r="1">
      <x v="99"/>
    </i>
    <i r="1">
      <x v="101"/>
    </i>
    <i r="1">
      <x v="102"/>
    </i>
    <i r="1">
      <x v="109"/>
    </i>
    <i r="1">
      <x v="122"/>
    </i>
    <i r="1">
      <x v="188"/>
    </i>
    <i r="1">
      <x v="211"/>
    </i>
    <i r="1">
      <x v="214"/>
    </i>
    <i r="1">
      <x v="245"/>
    </i>
    <i r="1">
      <x v="253"/>
    </i>
    <i r="1">
      <x v="264"/>
    </i>
    <i r="1">
      <x v="268"/>
    </i>
    <i r="1">
      <x v="269"/>
    </i>
    <i r="1">
      <x v="273"/>
    </i>
    <i r="1">
      <x v="283"/>
    </i>
    <i r="1">
      <x v="289"/>
    </i>
    <i r="1">
      <x v="291"/>
    </i>
    <i r="1">
      <x v="292"/>
    </i>
    <i r="1">
      <x v="299"/>
    </i>
    <i t="grand">
      <x/>
    </i>
  </rowItems>
  <colItems count="1">
    <i/>
  </colItems>
  <dataFields count="1">
    <dataField name=" " fld="15" subtotal="count" baseField="0" baseItem="0"/>
  </dataFields>
  <formats count="11">
    <format dxfId="22">
      <pivotArea type="all" dataOnly="0" outline="0" fieldPosition="0"/>
    </format>
    <format dxfId="21">
      <pivotArea outline="0" collapsedLevelsAreSubtotals="1" fieldPosition="0"/>
    </format>
    <format dxfId="20">
      <pivotArea type="origin" dataOnly="0" labelOnly="1" outline="0" fieldPosition="0"/>
    </format>
    <format dxfId="19">
      <pivotArea field="15" type="button" dataOnly="0" labelOnly="1" outline="0" axis="axisRow" fieldPosition="0"/>
    </format>
    <format dxfId="18">
      <pivotArea type="topRight" dataOnly="0" labelOnly="1" outline="0" fieldPosition="0"/>
    </format>
    <format dxfId="17">
      <pivotArea field="0" type="button" dataOnly="0" labelOnly="1" outline="0" axis="axisRow" fieldPosition="1"/>
    </format>
    <format dxfId="16">
      <pivotArea dataOnly="0" labelOnly="1" fieldPosition="0">
        <references count="1">
          <reference field="0" count="50">
            <x v="0"/>
            <x v="9"/>
            <x v="12"/>
            <x v="15"/>
            <x v="18"/>
            <x v="23"/>
            <x v="34"/>
            <x v="37"/>
            <x v="45"/>
            <x v="48"/>
            <x v="57"/>
            <x v="62"/>
            <x v="63"/>
            <x v="65"/>
            <x v="67"/>
            <x v="75"/>
            <x v="76"/>
            <x v="79"/>
            <x v="92"/>
            <x v="95"/>
            <x v="99"/>
            <x v="101"/>
            <x v="102"/>
            <x v="107"/>
            <x v="108"/>
            <x v="109"/>
            <x v="111"/>
            <x v="122"/>
            <x v="123"/>
            <x v="148"/>
            <x v="150"/>
            <x v="164"/>
            <x v="166"/>
            <x v="175"/>
            <x v="181"/>
            <x v="185"/>
            <x v="188"/>
            <x v="198"/>
            <x v="201"/>
            <x v="207"/>
            <x v="211"/>
            <x v="213"/>
            <x v="214"/>
            <x v="215"/>
            <x v="221"/>
            <x v="226"/>
            <x v="238"/>
            <x v="239"/>
            <x v="245"/>
            <x v="253"/>
          </reference>
        </references>
      </pivotArea>
    </format>
    <format dxfId="15">
      <pivotArea dataOnly="0" labelOnly="1" fieldPosition="0">
        <references count="1">
          <reference field="0" count="16">
            <x v="256"/>
            <x v="264"/>
            <x v="265"/>
            <x v="268"/>
            <x v="269"/>
            <x v="273"/>
            <x v="274"/>
            <x v="277"/>
            <x v="283"/>
            <x v="289"/>
            <x v="290"/>
            <x v="291"/>
            <x v="292"/>
            <x v="297"/>
            <x v="298"/>
            <x v="299"/>
          </reference>
        </references>
      </pivotArea>
    </format>
    <format dxfId="14">
      <pivotArea dataOnly="0" labelOnly="1" grandRow="1" outline="0" fieldPosition="0"/>
    </format>
    <format dxfId="13">
      <pivotArea dataOnly="0" labelOnly="1" fieldPosition="0">
        <references count="1">
          <reference field="15" count="0"/>
        </references>
      </pivotArea>
    </format>
    <format dxfId="12">
      <pivotArea dataOnly="0" labelOnly="1" grandCol="1" outline="0" fieldPosition="0"/>
    </format>
  </formats>
  <chartFormats count="6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3">
          <reference field="4294967294" count="1" selected="0">
            <x v="0"/>
          </reference>
          <reference field="0" count="1" selected="0">
            <x v="67"/>
          </reference>
          <reference field="15" count="1" selected="0">
            <x v="1"/>
          </reference>
        </references>
      </pivotArea>
    </chartFormat>
    <chartFormat chart="1" format="3">
      <pivotArea type="data" outline="0" fieldPosition="0">
        <references count="3">
          <reference field="4294967294" count="1" selected="0">
            <x v="0"/>
          </reference>
          <reference field="0" count="1" selected="0">
            <x v="277"/>
          </reference>
          <reference field="15" count="1" selected="0">
            <x v="1"/>
          </reference>
        </references>
      </pivotArea>
    </chartFormat>
    <chartFormat chart="1" format="4">
      <pivotArea type="data" outline="0" fieldPosition="0">
        <references count="3">
          <reference field="4294967294" count="1" selected="0">
            <x v="0"/>
          </reference>
          <reference field="0" count="1" selected="0">
            <x v="23"/>
          </reference>
          <reference field="15" count="1" selected="0">
            <x v="2"/>
          </reference>
        </references>
      </pivotArea>
    </chartFormat>
    <chartFormat chart="1" format="5">
      <pivotArea type="data" outline="0" fieldPosition="0">
        <references count="3">
          <reference field="4294967294" count="1" selected="0">
            <x v="0"/>
          </reference>
          <reference field="0" count="1" selected="0">
            <x v="37"/>
          </reference>
          <reference field="15" count="1" selected="0">
            <x v="2"/>
          </reference>
        </references>
      </pivotArea>
    </chartFormat>
    <chartFormat chart="1" format="6">
      <pivotArea type="data" outline="0" fieldPosition="0">
        <references count="3">
          <reference field="4294967294" count="1" selected="0">
            <x v="0"/>
          </reference>
          <reference field="0" count="1" selected="0">
            <x v="63"/>
          </reference>
          <reference field="15" count="1" selected="0">
            <x v="2"/>
          </reference>
        </references>
      </pivotArea>
    </chartFormat>
    <chartFormat chart="1" format="7">
      <pivotArea type="data" outline="0" fieldPosition="0">
        <references count="3">
          <reference field="4294967294" count="1" selected="0">
            <x v="0"/>
          </reference>
          <reference field="0" count="1" selected="0">
            <x v="95"/>
          </reference>
          <reference field="15" count="1" selected="0">
            <x v="2"/>
          </reference>
        </references>
      </pivotArea>
    </chartFormat>
    <chartFormat chart="1" format="8">
      <pivotArea type="data" outline="0" fieldPosition="0">
        <references count="3">
          <reference field="4294967294" count="1" selected="0">
            <x v="0"/>
          </reference>
          <reference field="0" count="1" selected="0">
            <x v="107"/>
          </reference>
          <reference field="15" count="1" selected="0">
            <x v="2"/>
          </reference>
        </references>
      </pivotArea>
    </chartFormat>
    <chartFormat chart="1" format="9">
      <pivotArea type="data" outline="0" fieldPosition="0">
        <references count="3">
          <reference field="4294967294" count="1" selected="0">
            <x v="0"/>
          </reference>
          <reference field="0" count="1" selected="0">
            <x v="150"/>
          </reference>
          <reference field="15" count="1" selected="0">
            <x v="2"/>
          </reference>
        </references>
      </pivotArea>
    </chartFormat>
    <chartFormat chart="1" format="10">
      <pivotArea type="data" outline="0" fieldPosition="0">
        <references count="3">
          <reference field="4294967294" count="1" selected="0">
            <x v="0"/>
          </reference>
          <reference field="0" count="1" selected="0">
            <x v="164"/>
          </reference>
          <reference field="15" count="1" selected="0">
            <x v="2"/>
          </reference>
        </references>
      </pivotArea>
    </chartFormat>
    <chartFormat chart="1" format="11">
      <pivotArea type="data" outline="0" fieldPosition="0">
        <references count="3">
          <reference field="4294967294" count="1" selected="0">
            <x v="0"/>
          </reference>
          <reference field="0" count="1" selected="0">
            <x v="175"/>
          </reference>
          <reference field="15" count="1" selected="0">
            <x v="2"/>
          </reference>
        </references>
      </pivotArea>
    </chartFormat>
    <chartFormat chart="1" format="12">
      <pivotArea type="data" outline="0" fieldPosition="0">
        <references count="3">
          <reference field="4294967294" count="1" selected="0">
            <x v="0"/>
          </reference>
          <reference field="0" count="1" selected="0">
            <x v="181"/>
          </reference>
          <reference field="15" count="1" selected="0">
            <x v="2"/>
          </reference>
        </references>
      </pivotArea>
    </chartFormat>
    <chartFormat chart="1" format="13">
      <pivotArea type="data" outline="0" fieldPosition="0">
        <references count="3">
          <reference field="4294967294" count="1" selected="0">
            <x v="0"/>
          </reference>
          <reference field="0" count="1" selected="0">
            <x v="185"/>
          </reference>
          <reference field="15" count="1" selected="0">
            <x v="2"/>
          </reference>
        </references>
      </pivotArea>
    </chartFormat>
    <chartFormat chart="1" format="14">
      <pivotArea type="data" outline="0" fieldPosition="0">
        <references count="3">
          <reference field="4294967294" count="1" selected="0">
            <x v="0"/>
          </reference>
          <reference field="0" count="1" selected="0">
            <x v="201"/>
          </reference>
          <reference field="15" count="1" selected="0">
            <x v="2"/>
          </reference>
        </references>
      </pivotArea>
    </chartFormat>
    <chartFormat chart="1" format="15">
      <pivotArea type="data" outline="0" fieldPosition="0">
        <references count="3">
          <reference field="4294967294" count="1" selected="0">
            <x v="0"/>
          </reference>
          <reference field="0" count="1" selected="0">
            <x v="207"/>
          </reference>
          <reference field="15" count="1" selected="0">
            <x v="2"/>
          </reference>
        </references>
      </pivotArea>
    </chartFormat>
    <chartFormat chart="1" format="16">
      <pivotArea type="data" outline="0" fieldPosition="0">
        <references count="3">
          <reference field="4294967294" count="1" selected="0">
            <x v="0"/>
          </reference>
          <reference field="0" count="1" selected="0">
            <x v="213"/>
          </reference>
          <reference field="15" count="1" selected="0">
            <x v="2"/>
          </reference>
        </references>
      </pivotArea>
    </chartFormat>
    <chartFormat chart="1" format="17">
      <pivotArea type="data" outline="0" fieldPosition="0">
        <references count="3">
          <reference field="4294967294" count="1" selected="0">
            <x v="0"/>
          </reference>
          <reference field="0" count="1" selected="0">
            <x v="221"/>
          </reference>
          <reference field="15" count="1" selected="0">
            <x v="2"/>
          </reference>
        </references>
      </pivotArea>
    </chartFormat>
    <chartFormat chart="1" format="18">
      <pivotArea type="data" outline="0" fieldPosition="0">
        <references count="3">
          <reference field="4294967294" count="1" selected="0">
            <x v="0"/>
          </reference>
          <reference field="0" count="1" selected="0">
            <x v="239"/>
          </reference>
          <reference field="15" count="1" selected="0">
            <x v="2"/>
          </reference>
        </references>
      </pivotArea>
    </chartFormat>
    <chartFormat chart="1" format="19">
      <pivotArea type="data" outline="0" fieldPosition="0">
        <references count="3">
          <reference field="4294967294" count="1" selected="0">
            <x v="0"/>
          </reference>
          <reference field="0" count="1" selected="0">
            <x v="256"/>
          </reference>
          <reference field="15" count="1" selected="0">
            <x v="2"/>
          </reference>
        </references>
      </pivotArea>
    </chartFormat>
    <chartFormat chart="1" format="20">
      <pivotArea type="data" outline="0" fieldPosition="0">
        <references count="3">
          <reference field="4294967294" count="1" selected="0">
            <x v="0"/>
          </reference>
          <reference field="0" count="1" selected="0">
            <x v="265"/>
          </reference>
          <reference field="15" count="1" selected="0">
            <x v="2"/>
          </reference>
        </references>
      </pivotArea>
    </chartFormat>
    <chartFormat chart="1" format="21">
      <pivotArea type="data" outline="0" fieldPosition="0">
        <references count="3">
          <reference field="4294967294" count="1" selected="0">
            <x v="0"/>
          </reference>
          <reference field="0" count="1" selected="0">
            <x v="274"/>
          </reference>
          <reference field="15" count="1" selected="0">
            <x v="2"/>
          </reference>
        </references>
      </pivotArea>
    </chartFormat>
    <chartFormat chart="1" format="22">
      <pivotArea type="data" outline="0" fieldPosition="0">
        <references count="3">
          <reference field="4294967294" count="1" selected="0">
            <x v="0"/>
          </reference>
          <reference field="0" count="1" selected="0">
            <x v="297"/>
          </reference>
          <reference field="15" count="1" selected="0">
            <x v="2"/>
          </reference>
        </references>
      </pivotArea>
    </chartFormat>
    <chartFormat chart="1" format="23">
      <pivotArea type="data" outline="0" fieldPosition="0">
        <references count="3">
          <reference field="4294967294" count="1" selected="0">
            <x v="0"/>
          </reference>
          <reference field="0" count="1" selected="0">
            <x v="298"/>
          </reference>
          <reference field="15" count="1" selected="0">
            <x v="2"/>
          </reference>
        </references>
      </pivotArea>
    </chartFormat>
    <chartFormat chart="1" format="24">
      <pivotArea type="data" outline="0" fieldPosition="0">
        <references count="3">
          <reference field="4294967294" count="1" selected="0">
            <x v="0"/>
          </reference>
          <reference field="0" count="1" selected="0">
            <x v="9"/>
          </reference>
          <reference field="15" count="1" selected="0">
            <x v="3"/>
          </reference>
        </references>
      </pivotArea>
    </chartFormat>
    <chartFormat chart="1" format="25">
      <pivotArea type="data" outline="0" fieldPosition="0">
        <references count="3">
          <reference field="4294967294" count="1" selected="0">
            <x v="0"/>
          </reference>
          <reference field="0" count="1" selected="0">
            <x v="15"/>
          </reference>
          <reference field="15" count="1" selected="0">
            <x v="3"/>
          </reference>
        </references>
      </pivotArea>
    </chartFormat>
    <chartFormat chart="1" format="26">
      <pivotArea type="data" outline="0" fieldPosition="0">
        <references count="3">
          <reference field="4294967294" count="1" selected="0">
            <x v="0"/>
          </reference>
          <reference field="0" count="1" selected="0">
            <x v="34"/>
          </reference>
          <reference field="15" count="1" selected="0">
            <x v="3"/>
          </reference>
        </references>
      </pivotArea>
    </chartFormat>
    <chartFormat chart="1" format="27">
      <pivotArea type="data" outline="0" fieldPosition="0">
        <references count="3">
          <reference field="4294967294" count="1" selected="0">
            <x v="0"/>
          </reference>
          <reference field="0" count="1" selected="0">
            <x v="45"/>
          </reference>
          <reference field="15" count="1" selected="0">
            <x v="3"/>
          </reference>
        </references>
      </pivotArea>
    </chartFormat>
    <chartFormat chart="1" format="28">
      <pivotArea type="data" outline="0" fieldPosition="0">
        <references count="3">
          <reference field="4294967294" count="1" selected="0">
            <x v="0"/>
          </reference>
          <reference field="0" count="1" selected="0">
            <x v="108"/>
          </reference>
          <reference field="15" count="1" selected="0">
            <x v="3"/>
          </reference>
        </references>
      </pivotArea>
    </chartFormat>
    <chartFormat chart="1" format="29">
      <pivotArea type="data" outline="0" fieldPosition="0">
        <references count="3">
          <reference field="4294967294" count="1" selected="0">
            <x v="0"/>
          </reference>
          <reference field="0" count="1" selected="0">
            <x v="111"/>
          </reference>
          <reference field="15" count="1" selected="0">
            <x v="3"/>
          </reference>
        </references>
      </pivotArea>
    </chartFormat>
    <chartFormat chart="1" format="30">
      <pivotArea type="data" outline="0" fieldPosition="0">
        <references count="3">
          <reference field="4294967294" count="1" selected="0">
            <x v="0"/>
          </reference>
          <reference field="0" count="1" selected="0">
            <x v="123"/>
          </reference>
          <reference field="15" count="1" selected="0">
            <x v="3"/>
          </reference>
        </references>
      </pivotArea>
    </chartFormat>
    <chartFormat chart="1" format="31">
      <pivotArea type="data" outline="0" fieldPosition="0">
        <references count="3">
          <reference field="4294967294" count="1" selected="0">
            <x v="0"/>
          </reference>
          <reference field="0" count="1" selected="0">
            <x v="148"/>
          </reference>
          <reference field="15" count="1" selected="0">
            <x v="3"/>
          </reference>
        </references>
      </pivotArea>
    </chartFormat>
    <chartFormat chart="1" format="32">
      <pivotArea type="data" outline="0" fieldPosition="0">
        <references count="3">
          <reference field="4294967294" count="1" selected="0">
            <x v="0"/>
          </reference>
          <reference field="0" count="1" selected="0">
            <x v="166"/>
          </reference>
          <reference field="15" count="1" selected="0">
            <x v="3"/>
          </reference>
        </references>
      </pivotArea>
    </chartFormat>
    <chartFormat chart="1" format="33">
      <pivotArea type="data" outline="0" fieldPosition="0">
        <references count="3">
          <reference field="4294967294" count="1" selected="0">
            <x v="0"/>
          </reference>
          <reference field="0" count="1" selected="0">
            <x v="198"/>
          </reference>
          <reference field="15" count="1" selected="0">
            <x v="3"/>
          </reference>
        </references>
      </pivotArea>
    </chartFormat>
    <chartFormat chart="1" format="34">
      <pivotArea type="data" outline="0" fieldPosition="0">
        <references count="3">
          <reference field="4294967294" count="1" selected="0">
            <x v="0"/>
          </reference>
          <reference field="0" count="1" selected="0">
            <x v="215"/>
          </reference>
          <reference field="15" count="1" selected="0">
            <x v="3"/>
          </reference>
        </references>
      </pivotArea>
    </chartFormat>
    <chartFormat chart="1" format="35">
      <pivotArea type="data" outline="0" fieldPosition="0">
        <references count="3">
          <reference field="4294967294" count="1" selected="0">
            <x v="0"/>
          </reference>
          <reference field="0" count="1" selected="0">
            <x v="226"/>
          </reference>
          <reference field="15" count="1" selected="0">
            <x v="3"/>
          </reference>
        </references>
      </pivotArea>
    </chartFormat>
    <chartFormat chart="1" format="36">
      <pivotArea type="data" outline="0" fieldPosition="0">
        <references count="3">
          <reference field="4294967294" count="1" selected="0">
            <x v="0"/>
          </reference>
          <reference field="0" count="1" selected="0">
            <x v="238"/>
          </reference>
          <reference field="15" count="1" selected="0">
            <x v="3"/>
          </reference>
        </references>
      </pivotArea>
    </chartFormat>
    <chartFormat chart="1" format="37">
      <pivotArea type="data" outline="0" fieldPosition="0">
        <references count="3">
          <reference field="4294967294" count="1" selected="0">
            <x v="0"/>
          </reference>
          <reference field="0" count="1" selected="0">
            <x v="290"/>
          </reference>
          <reference field="15" count="1" selected="0">
            <x v="3"/>
          </reference>
        </references>
      </pivotArea>
    </chartFormat>
    <chartFormat chart="1" format="38">
      <pivotArea type="data" outline="0" fieldPosition="0">
        <references count="3">
          <reference field="4294967294" count="1" selected="0">
            <x v="0"/>
          </reference>
          <reference field="0" count="1" selected="0">
            <x v="0"/>
          </reference>
          <reference field="15" count="1" selected="0">
            <x v="4"/>
          </reference>
        </references>
      </pivotArea>
    </chartFormat>
    <chartFormat chart="1" format="39">
      <pivotArea type="data" outline="0" fieldPosition="0">
        <references count="3">
          <reference field="4294967294" count="1" selected="0">
            <x v="0"/>
          </reference>
          <reference field="0" count="1" selected="0">
            <x v="12"/>
          </reference>
          <reference field="15" count="1" selected="0">
            <x v="4"/>
          </reference>
        </references>
      </pivotArea>
    </chartFormat>
    <chartFormat chart="1" format="40">
      <pivotArea type="data" outline="0" fieldPosition="0">
        <references count="3">
          <reference field="4294967294" count="1" selected="0">
            <x v="0"/>
          </reference>
          <reference field="0" count="1" selected="0">
            <x v="18"/>
          </reference>
          <reference field="15" count="1" selected="0">
            <x v="4"/>
          </reference>
        </references>
      </pivotArea>
    </chartFormat>
    <chartFormat chart="1" format="41">
      <pivotArea type="data" outline="0" fieldPosition="0">
        <references count="3">
          <reference field="4294967294" count="1" selected="0">
            <x v="0"/>
          </reference>
          <reference field="0" count="1" selected="0">
            <x v="48"/>
          </reference>
          <reference field="15" count="1" selected="0">
            <x v="4"/>
          </reference>
        </references>
      </pivotArea>
    </chartFormat>
    <chartFormat chart="1" format="42">
      <pivotArea type="data" outline="0" fieldPosition="0">
        <references count="3">
          <reference field="4294967294" count="1" selected="0">
            <x v="0"/>
          </reference>
          <reference field="0" count="1" selected="0">
            <x v="57"/>
          </reference>
          <reference field="15" count="1" selected="0">
            <x v="4"/>
          </reference>
        </references>
      </pivotArea>
    </chartFormat>
    <chartFormat chart="1" format="43">
      <pivotArea type="data" outline="0" fieldPosition="0">
        <references count="3">
          <reference field="4294967294" count="1" selected="0">
            <x v="0"/>
          </reference>
          <reference field="0" count="1" selected="0">
            <x v="62"/>
          </reference>
          <reference field="15" count="1" selected="0">
            <x v="4"/>
          </reference>
        </references>
      </pivotArea>
    </chartFormat>
    <chartFormat chart="1" format="44">
      <pivotArea type="data" outline="0" fieldPosition="0">
        <references count="3">
          <reference field="4294967294" count="1" selected="0">
            <x v="0"/>
          </reference>
          <reference field="0" count="1" selected="0">
            <x v="65"/>
          </reference>
          <reference field="15" count="1" selected="0">
            <x v="4"/>
          </reference>
        </references>
      </pivotArea>
    </chartFormat>
    <chartFormat chart="1" format="45">
      <pivotArea type="data" outline="0" fieldPosition="0">
        <references count="3">
          <reference field="4294967294" count="1" selected="0">
            <x v="0"/>
          </reference>
          <reference field="0" count="1" selected="0">
            <x v="75"/>
          </reference>
          <reference field="15" count="1" selected="0">
            <x v="4"/>
          </reference>
        </references>
      </pivotArea>
    </chartFormat>
    <chartFormat chart="1" format="46">
      <pivotArea type="data" outline="0" fieldPosition="0">
        <references count="3">
          <reference field="4294967294" count="1" selected="0">
            <x v="0"/>
          </reference>
          <reference field="0" count="1" selected="0">
            <x v="76"/>
          </reference>
          <reference field="15" count="1" selected="0">
            <x v="4"/>
          </reference>
        </references>
      </pivotArea>
    </chartFormat>
    <chartFormat chart="1" format="47">
      <pivotArea type="data" outline="0" fieldPosition="0">
        <references count="3">
          <reference field="4294967294" count="1" selected="0">
            <x v="0"/>
          </reference>
          <reference field="0" count="1" selected="0">
            <x v="79"/>
          </reference>
          <reference field="15" count="1" selected="0">
            <x v="4"/>
          </reference>
        </references>
      </pivotArea>
    </chartFormat>
    <chartFormat chart="1" format="48">
      <pivotArea type="data" outline="0" fieldPosition="0">
        <references count="3">
          <reference field="4294967294" count="1" selected="0">
            <x v="0"/>
          </reference>
          <reference field="0" count="1" selected="0">
            <x v="92"/>
          </reference>
          <reference field="15" count="1" selected="0">
            <x v="4"/>
          </reference>
        </references>
      </pivotArea>
    </chartFormat>
    <chartFormat chart="1" format="49">
      <pivotArea type="data" outline="0" fieldPosition="0">
        <references count="3">
          <reference field="4294967294" count="1" selected="0">
            <x v="0"/>
          </reference>
          <reference field="0" count="1" selected="0">
            <x v="99"/>
          </reference>
          <reference field="15" count="1" selected="0">
            <x v="4"/>
          </reference>
        </references>
      </pivotArea>
    </chartFormat>
    <chartFormat chart="1" format="50">
      <pivotArea type="data" outline="0" fieldPosition="0">
        <references count="3">
          <reference field="4294967294" count="1" selected="0">
            <x v="0"/>
          </reference>
          <reference field="0" count="1" selected="0">
            <x v="101"/>
          </reference>
          <reference field="15" count="1" selected="0">
            <x v="4"/>
          </reference>
        </references>
      </pivotArea>
    </chartFormat>
    <chartFormat chart="1" format="51">
      <pivotArea type="data" outline="0" fieldPosition="0">
        <references count="3">
          <reference field="4294967294" count="1" selected="0">
            <x v="0"/>
          </reference>
          <reference field="0" count="1" selected="0">
            <x v="102"/>
          </reference>
          <reference field="15" count="1" selected="0">
            <x v="4"/>
          </reference>
        </references>
      </pivotArea>
    </chartFormat>
    <chartFormat chart="1" format="52">
      <pivotArea type="data" outline="0" fieldPosition="0">
        <references count="3">
          <reference field="4294967294" count="1" selected="0">
            <x v="0"/>
          </reference>
          <reference field="0" count="1" selected="0">
            <x v="109"/>
          </reference>
          <reference field="15" count="1" selected="0">
            <x v="4"/>
          </reference>
        </references>
      </pivotArea>
    </chartFormat>
    <chartFormat chart="1" format="53">
      <pivotArea type="data" outline="0" fieldPosition="0">
        <references count="3">
          <reference field="4294967294" count="1" selected="0">
            <x v="0"/>
          </reference>
          <reference field="0" count="1" selected="0">
            <x v="122"/>
          </reference>
          <reference field="15" count="1" selected="0">
            <x v="4"/>
          </reference>
        </references>
      </pivotArea>
    </chartFormat>
    <chartFormat chart="1" format="54">
      <pivotArea type="data" outline="0" fieldPosition="0">
        <references count="3">
          <reference field="4294967294" count="1" selected="0">
            <x v="0"/>
          </reference>
          <reference field="0" count="1" selected="0">
            <x v="188"/>
          </reference>
          <reference field="15" count="1" selected="0">
            <x v="4"/>
          </reference>
        </references>
      </pivotArea>
    </chartFormat>
    <chartFormat chart="1" format="55">
      <pivotArea type="data" outline="0" fieldPosition="0">
        <references count="3">
          <reference field="4294967294" count="1" selected="0">
            <x v="0"/>
          </reference>
          <reference field="0" count="1" selected="0">
            <x v="211"/>
          </reference>
          <reference field="15" count="1" selected="0">
            <x v="4"/>
          </reference>
        </references>
      </pivotArea>
    </chartFormat>
    <chartFormat chart="1" format="56">
      <pivotArea type="data" outline="0" fieldPosition="0">
        <references count="3">
          <reference field="4294967294" count="1" selected="0">
            <x v="0"/>
          </reference>
          <reference field="0" count="1" selected="0">
            <x v="214"/>
          </reference>
          <reference field="15" count="1" selected="0">
            <x v="4"/>
          </reference>
        </references>
      </pivotArea>
    </chartFormat>
    <chartFormat chart="1" format="57">
      <pivotArea type="data" outline="0" fieldPosition="0">
        <references count="3">
          <reference field="4294967294" count="1" selected="0">
            <x v="0"/>
          </reference>
          <reference field="0" count="1" selected="0">
            <x v="245"/>
          </reference>
          <reference field="15" count="1" selected="0">
            <x v="4"/>
          </reference>
        </references>
      </pivotArea>
    </chartFormat>
    <chartFormat chart="1" format="58">
      <pivotArea type="data" outline="0" fieldPosition="0">
        <references count="3">
          <reference field="4294967294" count="1" selected="0">
            <x v="0"/>
          </reference>
          <reference field="0" count="1" selected="0">
            <x v="253"/>
          </reference>
          <reference field="15" count="1" selected="0">
            <x v="4"/>
          </reference>
        </references>
      </pivotArea>
    </chartFormat>
    <chartFormat chart="1" format="59">
      <pivotArea type="data" outline="0" fieldPosition="0">
        <references count="3">
          <reference field="4294967294" count="1" selected="0">
            <x v="0"/>
          </reference>
          <reference field="0" count="1" selected="0">
            <x v="264"/>
          </reference>
          <reference field="15" count="1" selected="0">
            <x v="4"/>
          </reference>
        </references>
      </pivotArea>
    </chartFormat>
    <chartFormat chart="1" format="60">
      <pivotArea type="data" outline="0" fieldPosition="0">
        <references count="3">
          <reference field="4294967294" count="1" selected="0">
            <x v="0"/>
          </reference>
          <reference field="0" count="1" selected="0">
            <x v="268"/>
          </reference>
          <reference field="15" count="1" selected="0">
            <x v="4"/>
          </reference>
        </references>
      </pivotArea>
    </chartFormat>
    <chartFormat chart="1" format="61">
      <pivotArea type="data" outline="0" fieldPosition="0">
        <references count="3">
          <reference field="4294967294" count="1" selected="0">
            <x v="0"/>
          </reference>
          <reference field="0" count="1" selected="0">
            <x v="269"/>
          </reference>
          <reference field="15" count="1" selected="0">
            <x v="4"/>
          </reference>
        </references>
      </pivotArea>
    </chartFormat>
    <chartFormat chart="1" format="62">
      <pivotArea type="data" outline="0" fieldPosition="0">
        <references count="3">
          <reference field="4294967294" count="1" selected="0">
            <x v="0"/>
          </reference>
          <reference field="0" count="1" selected="0">
            <x v="273"/>
          </reference>
          <reference field="15" count="1" selected="0">
            <x v="4"/>
          </reference>
        </references>
      </pivotArea>
    </chartFormat>
    <chartFormat chart="1" format="63">
      <pivotArea type="data" outline="0" fieldPosition="0">
        <references count="3">
          <reference field="4294967294" count="1" selected="0">
            <x v="0"/>
          </reference>
          <reference field="0" count="1" selected="0">
            <x v="283"/>
          </reference>
          <reference field="15" count="1" selected="0">
            <x v="4"/>
          </reference>
        </references>
      </pivotArea>
    </chartFormat>
    <chartFormat chart="1" format="64">
      <pivotArea type="data" outline="0" fieldPosition="0">
        <references count="3">
          <reference field="4294967294" count="1" selected="0">
            <x v="0"/>
          </reference>
          <reference field="0" count="1" selected="0">
            <x v="289"/>
          </reference>
          <reference field="15" count="1" selected="0">
            <x v="4"/>
          </reference>
        </references>
      </pivotArea>
    </chartFormat>
    <chartFormat chart="1" format="65">
      <pivotArea type="data" outline="0" fieldPosition="0">
        <references count="3">
          <reference field="4294967294" count="1" selected="0">
            <x v="0"/>
          </reference>
          <reference field="0" count="1" selected="0">
            <x v="291"/>
          </reference>
          <reference field="15" count="1" selected="0">
            <x v="4"/>
          </reference>
        </references>
      </pivotArea>
    </chartFormat>
    <chartFormat chart="1" format="66">
      <pivotArea type="data" outline="0" fieldPosition="0">
        <references count="3">
          <reference field="4294967294" count="1" selected="0">
            <x v="0"/>
          </reference>
          <reference field="0" count="1" selected="0">
            <x v="292"/>
          </reference>
          <reference field="15" count="1" selected="0">
            <x v="4"/>
          </reference>
        </references>
      </pivotArea>
    </chartFormat>
    <chartFormat chart="1" format="67">
      <pivotArea type="data" outline="0" fieldPosition="0">
        <references count="3">
          <reference field="4294967294" count="1" selected="0">
            <x v="0"/>
          </reference>
          <reference field="0" count="1" selected="0">
            <x v="299"/>
          </reference>
          <reference field="15"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B2463A-2941-B949-8412-B9982FD88AF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Breed Name With Group Name ">
  <location ref="D6:E259" firstHeaderRow="1" firstDataRow="1" firstDataCol="1"/>
  <pivotFields count="19">
    <pivotField axis="axisRow" showAll="0">
      <items count="316">
        <item x="249"/>
        <item x="0"/>
        <item x="1"/>
        <item x="2"/>
        <item x="3"/>
        <item x="4"/>
        <item x="5"/>
        <item x="6"/>
        <item x="7"/>
        <item x="250"/>
        <item x="8"/>
        <item x="9"/>
        <item x="251"/>
        <item x="10"/>
        <item x="11"/>
        <item x="252"/>
        <item x="12"/>
        <item x="13"/>
        <item x="253"/>
        <item x="14"/>
        <item x="15"/>
        <item x="16"/>
        <item x="17"/>
        <item x="254"/>
        <item x="18"/>
        <item x="19"/>
        <item x="20"/>
        <item x="21"/>
        <item x="22"/>
        <item x="23"/>
        <item x="24"/>
        <item x="25"/>
        <item x="26"/>
        <item x="27"/>
        <item x="255"/>
        <item x="28"/>
        <item x="29"/>
        <item x="256"/>
        <item x="30"/>
        <item x="31"/>
        <item x="32"/>
        <item x="33"/>
        <item x="34"/>
        <item x="35"/>
        <item x="36"/>
        <item x="257"/>
        <item x="37"/>
        <item x="38"/>
        <item x="258"/>
        <item x="39"/>
        <item x="40"/>
        <item x="41"/>
        <item x="42"/>
        <item x="43"/>
        <item x="44"/>
        <item x="45"/>
        <item x="46"/>
        <item x="259"/>
        <item x="47"/>
        <item x="48"/>
        <item x="49"/>
        <item x="50"/>
        <item x="260"/>
        <item x="261"/>
        <item x="51"/>
        <item x="262"/>
        <item x="52"/>
        <item x="263"/>
        <item x="53"/>
        <item x="234"/>
        <item x="54"/>
        <item x="55"/>
        <item x="56"/>
        <item x="57"/>
        <item x="58"/>
        <item x="264"/>
        <item x="265"/>
        <item x="59"/>
        <item x="60"/>
        <item x="266"/>
        <item x="61"/>
        <item x="62"/>
        <item x="63"/>
        <item x="64"/>
        <item x="65"/>
        <item x="66"/>
        <item x="67"/>
        <item x="68"/>
        <item x="69"/>
        <item x="70"/>
        <item x="71"/>
        <item x="72"/>
        <item x="267"/>
        <item x="73"/>
        <item x="74"/>
        <item x="268"/>
        <item x="75"/>
        <item x="76"/>
        <item x="77"/>
        <item x="269"/>
        <item x="78"/>
        <item x="270"/>
        <item x="271"/>
        <item x="79"/>
        <item x="80"/>
        <item x="81"/>
        <item x="82"/>
        <item x="272"/>
        <item x="273"/>
        <item x="274"/>
        <item x="83"/>
        <item x="275"/>
        <item x="84"/>
        <item x="85"/>
        <item x="86"/>
        <item x="87"/>
        <item x="88"/>
        <item x="89"/>
        <item x="90"/>
        <item x="91"/>
        <item x="92"/>
        <item x="93"/>
        <item x="276"/>
        <item x="277"/>
        <item x="94"/>
        <item x="95"/>
        <item x="96"/>
        <item x="97"/>
        <item x="98"/>
        <item x="99"/>
        <item x="100"/>
        <item x="101"/>
        <item x="102"/>
        <item x="103"/>
        <item x="104"/>
        <item x="105"/>
        <item x="106"/>
        <item x="107"/>
        <item x="108"/>
        <item x="109"/>
        <item x="110"/>
        <item x="111"/>
        <item x="112"/>
        <item x="113"/>
        <item x="114"/>
        <item x="115"/>
        <item x="116"/>
        <item x="117"/>
        <item x="278"/>
        <item x="118"/>
        <item x="279"/>
        <item x="119"/>
        <item x="120"/>
        <item x="121"/>
        <item x="122"/>
        <item x="123"/>
        <item x="124"/>
        <item x="125"/>
        <item x="126"/>
        <item x="127"/>
        <item x="128"/>
        <item x="129"/>
        <item x="130"/>
        <item x="131"/>
        <item x="280"/>
        <item x="132"/>
        <item x="281"/>
        <item x="133"/>
        <item x="134"/>
        <item x="135"/>
        <item x="136"/>
        <item x="137"/>
        <item x="138"/>
        <item x="139"/>
        <item x="140"/>
        <item x="282"/>
        <item x="141"/>
        <item x="142"/>
        <item x="143"/>
        <item x="144"/>
        <item x="145"/>
        <item x="283"/>
        <item x="146"/>
        <item x="147"/>
        <item x="148"/>
        <item x="284"/>
        <item x="149"/>
        <item x="150"/>
        <item x="285"/>
        <item x="151"/>
        <item x="152"/>
        <item x="153"/>
        <item x="154"/>
        <item x="183"/>
        <item x="200"/>
        <item x="248"/>
        <item x="155"/>
        <item x="156"/>
        <item x="286"/>
        <item x="157"/>
        <item x="158"/>
        <item x="287"/>
        <item x="159"/>
        <item x="160"/>
        <item x="161"/>
        <item x="162"/>
        <item x="163"/>
        <item x="288"/>
        <item x="164"/>
        <item x="165"/>
        <item x="166"/>
        <item x="289"/>
        <item x="167"/>
        <item x="290"/>
        <item x="291"/>
        <item x="292"/>
        <item x="168"/>
        <item x="169"/>
        <item x="170"/>
        <item x="171"/>
        <item x="235"/>
        <item x="293"/>
        <item x="172"/>
        <item x="173"/>
        <item x="174"/>
        <item x="175"/>
        <item x="294"/>
        <item x="176"/>
        <item x="177"/>
        <item x="178"/>
        <item x="179"/>
        <item x="180"/>
        <item x="181"/>
        <item x="185"/>
        <item x="186"/>
        <item x="187"/>
        <item x="188"/>
        <item x="189"/>
        <item x="295"/>
        <item x="296"/>
        <item x="190"/>
        <item x="191"/>
        <item x="192"/>
        <item x="193"/>
        <item x="194"/>
        <item x="297"/>
        <item x="195"/>
        <item x="196"/>
        <item x="197"/>
        <item x="198"/>
        <item x="199"/>
        <item x="201"/>
        <item x="202"/>
        <item x="298"/>
        <item x="203"/>
        <item x="204"/>
        <item x="299"/>
        <item x="205"/>
        <item x="206"/>
        <item x="207"/>
        <item x="208"/>
        <item x="209"/>
        <item x="210"/>
        <item x="211"/>
        <item x="300"/>
        <item x="301"/>
        <item x="212"/>
        <item x="213"/>
        <item x="302"/>
        <item x="303"/>
        <item x="214"/>
        <item x="215"/>
        <item x="216"/>
        <item x="304"/>
        <item x="305"/>
        <item x="217"/>
        <item x="218"/>
        <item x="306"/>
        <item x="219"/>
        <item x="220"/>
        <item x="182"/>
        <item x="221"/>
        <item x="222"/>
        <item x="307"/>
        <item x="223"/>
        <item x="224"/>
        <item x="225"/>
        <item x="226"/>
        <item x="227"/>
        <item x="308"/>
        <item x="309"/>
        <item x="310"/>
        <item x="311"/>
        <item x="228"/>
        <item x="229"/>
        <item x="184"/>
        <item x="230"/>
        <item x="312"/>
        <item x="313"/>
        <item x="314"/>
        <item x="231"/>
        <item x="232"/>
        <item x="233"/>
        <item x="236"/>
        <item x="237"/>
        <item x="238"/>
        <item x="239"/>
        <item x="240"/>
        <item x="241"/>
        <item x="242"/>
        <item x="243"/>
        <item x="244"/>
        <item x="245"/>
        <item x="246"/>
        <item x="247"/>
        <item t="default"/>
      </items>
    </pivotField>
    <pivotField showAll="0"/>
    <pivotField axis="axisRow" dataField="1" multipleItemSelectionAllowed="1" showAll="0">
      <items count="10">
        <item h="1" x="2"/>
        <item x="6"/>
        <item x="7"/>
        <item x="5"/>
        <item x="8"/>
        <item x="1"/>
        <item x="3"/>
        <item x="0"/>
        <item x="4"/>
        <item t="default"/>
      </items>
    </pivotField>
    <pivotField showAll="0"/>
    <pivotField showAll="0"/>
    <pivotField showAll="0"/>
    <pivotField numFmtId="165"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65" showAll="0"/>
    <pivotField numFmtId="165" showAll="0"/>
    <pivotField showAll="0"/>
  </pivotFields>
  <rowFields count="2">
    <field x="2"/>
    <field x="0"/>
  </rowFields>
  <rowItems count="253">
    <i>
      <x v="1"/>
    </i>
    <i r="1">
      <x v="19"/>
    </i>
    <i r="1">
      <x v="27"/>
    </i>
    <i r="1">
      <x v="28"/>
    </i>
    <i r="1">
      <x v="30"/>
    </i>
    <i r="1">
      <x v="31"/>
    </i>
    <i r="1">
      <x v="32"/>
    </i>
    <i r="1">
      <x v="33"/>
    </i>
    <i r="1">
      <x v="49"/>
    </i>
    <i r="1">
      <x v="53"/>
    </i>
    <i r="1">
      <x v="56"/>
    </i>
    <i r="1">
      <x v="66"/>
    </i>
    <i r="1">
      <x v="69"/>
    </i>
    <i r="1">
      <x v="71"/>
    </i>
    <i r="1">
      <x v="72"/>
    </i>
    <i r="1">
      <x v="89"/>
    </i>
    <i r="1">
      <x v="91"/>
    </i>
    <i r="1">
      <x v="110"/>
    </i>
    <i r="1">
      <x v="117"/>
    </i>
    <i r="1">
      <x v="120"/>
    </i>
    <i r="1">
      <x v="127"/>
    </i>
    <i r="1">
      <x v="135"/>
    </i>
    <i r="1">
      <x v="155"/>
    </i>
    <i r="1">
      <x v="180"/>
    </i>
    <i r="1">
      <x v="191"/>
    </i>
    <i r="1">
      <x v="205"/>
    </i>
    <i r="1">
      <x v="212"/>
    </i>
    <i r="1">
      <x v="220"/>
    </i>
    <i r="1">
      <x v="230"/>
    </i>
    <i r="1">
      <x v="236"/>
    </i>
    <i r="1">
      <x v="237"/>
    </i>
    <i r="1">
      <x v="259"/>
    </i>
    <i r="1">
      <x v="260"/>
    </i>
    <i r="1">
      <x v="261"/>
    </i>
    <i r="1">
      <x v="275"/>
    </i>
    <i r="1">
      <x v="282"/>
    </i>
    <i r="1">
      <x v="302"/>
    </i>
    <i r="1">
      <x v="308"/>
    </i>
    <i>
      <x v="2"/>
    </i>
    <i r="1">
      <x v="24"/>
    </i>
    <i r="1">
      <x v="25"/>
    </i>
    <i r="1">
      <x v="26"/>
    </i>
    <i r="1">
      <x v="38"/>
    </i>
    <i r="1">
      <x v="40"/>
    </i>
    <i r="1">
      <x v="42"/>
    </i>
    <i r="1">
      <x v="44"/>
    </i>
    <i r="1">
      <x v="51"/>
    </i>
    <i r="1">
      <x v="85"/>
    </i>
    <i r="1">
      <x v="90"/>
    </i>
    <i r="1">
      <x v="96"/>
    </i>
    <i r="1">
      <x v="114"/>
    </i>
    <i r="1">
      <x v="131"/>
    </i>
    <i r="1">
      <x v="133"/>
    </i>
    <i r="1">
      <x v="146"/>
    </i>
    <i r="1">
      <x v="147"/>
    </i>
    <i r="1">
      <x v="151"/>
    </i>
    <i r="1">
      <x v="154"/>
    </i>
    <i r="1">
      <x v="159"/>
    </i>
    <i r="1">
      <x v="206"/>
    </i>
    <i r="1">
      <x v="216"/>
    </i>
    <i r="1">
      <x v="222"/>
    </i>
    <i r="1">
      <x v="223"/>
    </i>
    <i r="1">
      <x v="224"/>
    </i>
    <i r="1">
      <x v="227"/>
    </i>
    <i r="1">
      <x v="228"/>
    </i>
    <i r="1">
      <x v="241"/>
    </i>
    <i r="1">
      <x v="243"/>
    </i>
    <i r="1">
      <x v="247"/>
    </i>
    <i r="1">
      <x v="252"/>
    </i>
    <i r="1">
      <x v="271"/>
    </i>
    <i r="1">
      <x v="285"/>
    </i>
    <i r="1">
      <x v="296"/>
    </i>
    <i r="1">
      <x v="307"/>
    </i>
    <i>
      <x v="3"/>
    </i>
    <i r="1">
      <x v="10"/>
    </i>
    <i r="1">
      <x v="36"/>
    </i>
    <i r="1">
      <x v="52"/>
    </i>
    <i r="1">
      <x v="84"/>
    </i>
    <i r="1">
      <x v="93"/>
    </i>
    <i r="1">
      <x v="97"/>
    </i>
    <i r="1">
      <x v="112"/>
    </i>
    <i r="1">
      <x v="121"/>
    </i>
    <i r="1">
      <x v="128"/>
    </i>
    <i r="1">
      <x v="132"/>
    </i>
    <i r="1">
      <x v="137"/>
    </i>
    <i r="1">
      <x v="168"/>
    </i>
    <i r="1">
      <x v="170"/>
    </i>
    <i r="1">
      <x v="173"/>
    </i>
    <i r="1">
      <x v="177"/>
    </i>
    <i r="1">
      <x v="183"/>
    </i>
    <i r="1">
      <x v="184"/>
    </i>
    <i r="1">
      <x v="208"/>
    </i>
    <i r="1">
      <x v="232"/>
    </i>
    <i r="1">
      <x v="250"/>
    </i>
    <i r="1">
      <x v="258"/>
    </i>
    <i r="1">
      <x v="262"/>
    </i>
    <i r="1">
      <x v="278"/>
    </i>
    <i r="1">
      <x v="280"/>
    </i>
    <i r="1">
      <x v="287"/>
    </i>
    <i r="1">
      <x v="288"/>
    </i>
    <i r="1">
      <x v="312"/>
    </i>
    <i>
      <x v="4"/>
    </i>
    <i r="1">
      <x v="202"/>
    </i>
    <i>
      <x v="5"/>
    </i>
    <i r="1">
      <x v="2"/>
    </i>
    <i r="1">
      <x v="14"/>
    </i>
    <i r="1">
      <x v="39"/>
    </i>
    <i r="1">
      <x v="43"/>
    </i>
    <i r="1">
      <x v="55"/>
    </i>
    <i r="1">
      <x v="58"/>
    </i>
    <i r="1">
      <x v="77"/>
    </i>
    <i r="1">
      <x v="83"/>
    </i>
    <i r="1">
      <x v="86"/>
    </i>
    <i r="1">
      <x v="87"/>
    </i>
    <i r="1">
      <x v="88"/>
    </i>
    <i r="1">
      <x v="94"/>
    </i>
    <i r="1">
      <x v="113"/>
    </i>
    <i r="1">
      <x v="115"/>
    </i>
    <i r="1">
      <x v="116"/>
    </i>
    <i r="1">
      <x v="118"/>
    </i>
    <i r="1">
      <x v="125"/>
    </i>
    <i r="1">
      <x v="129"/>
    </i>
    <i r="1">
      <x v="138"/>
    </i>
    <i r="1">
      <x v="141"/>
    </i>
    <i r="1">
      <x v="142"/>
    </i>
    <i r="1">
      <x v="156"/>
    </i>
    <i r="1">
      <x v="158"/>
    </i>
    <i r="1">
      <x v="161"/>
    </i>
    <i r="1">
      <x v="167"/>
    </i>
    <i r="1">
      <x v="169"/>
    </i>
    <i r="1">
      <x v="172"/>
    </i>
    <i r="1">
      <x v="178"/>
    </i>
    <i r="1">
      <x v="199"/>
    </i>
    <i r="1">
      <x v="210"/>
    </i>
    <i r="1">
      <x v="229"/>
    </i>
    <i r="1">
      <x v="242"/>
    </i>
    <i r="1">
      <x v="257"/>
    </i>
    <i r="1">
      <x v="276"/>
    </i>
    <i r="1">
      <x v="281"/>
    </i>
    <i r="1">
      <x v="300"/>
    </i>
    <i r="1">
      <x v="301"/>
    </i>
    <i r="1">
      <x v="303"/>
    </i>
    <i r="1">
      <x v="310"/>
    </i>
    <i r="1">
      <x v="313"/>
    </i>
    <i>
      <x v="6"/>
    </i>
    <i r="1">
      <x v="4"/>
    </i>
    <i r="1">
      <x v="11"/>
    </i>
    <i r="1">
      <x v="13"/>
    </i>
    <i r="1">
      <x v="21"/>
    </i>
    <i r="1">
      <x v="22"/>
    </i>
    <i r="1">
      <x v="29"/>
    </i>
    <i r="1">
      <x v="50"/>
    </i>
    <i r="1">
      <x v="60"/>
    </i>
    <i r="1">
      <x v="64"/>
    </i>
    <i r="1">
      <x v="98"/>
    </i>
    <i r="1">
      <x v="124"/>
    </i>
    <i r="1">
      <x v="130"/>
    </i>
    <i r="1">
      <x v="140"/>
    </i>
    <i r="1">
      <x v="157"/>
    </i>
    <i r="1">
      <x v="162"/>
    </i>
    <i r="1">
      <x v="163"/>
    </i>
    <i r="1">
      <x v="171"/>
    </i>
    <i r="1">
      <x v="179"/>
    </i>
    <i r="1">
      <x v="187"/>
    </i>
    <i r="1">
      <x v="194"/>
    </i>
    <i r="1">
      <x v="204"/>
    </i>
    <i r="1">
      <x v="209"/>
    </i>
    <i r="1">
      <x v="218"/>
    </i>
    <i r="1">
      <x v="225"/>
    </i>
    <i r="1">
      <x v="240"/>
    </i>
    <i r="1">
      <x v="254"/>
    </i>
    <i r="1">
      <x v="255"/>
    </i>
    <i r="1">
      <x v="270"/>
    </i>
    <i r="1">
      <x v="272"/>
    </i>
    <i r="1">
      <x v="279"/>
    </i>
    <i r="1">
      <x v="284"/>
    </i>
    <i r="1">
      <x v="304"/>
    </i>
    <i r="1">
      <x v="305"/>
    </i>
    <i r="1">
      <x v="306"/>
    </i>
    <i r="1">
      <x v="309"/>
    </i>
    <i r="1">
      <x v="311"/>
    </i>
    <i>
      <x v="7"/>
    </i>
    <i r="1">
      <x v="1"/>
    </i>
    <i r="1">
      <x v="59"/>
    </i>
    <i r="1">
      <x v="74"/>
    </i>
    <i r="1">
      <x v="78"/>
    </i>
    <i r="1">
      <x v="80"/>
    </i>
    <i r="1">
      <x v="119"/>
    </i>
    <i r="1">
      <x v="149"/>
    </i>
    <i r="1">
      <x v="160"/>
    </i>
    <i r="1">
      <x v="165"/>
    </i>
    <i r="1">
      <x v="186"/>
    </i>
    <i r="1">
      <x v="192"/>
    </i>
    <i r="1">
      <x v="193"/>
    </i>
    <i r="1">
      <x v="217"/>
    </i>
    <i r="1">
      <x v="219"/>
    </i>
    <i r="1">
      <x v="231"/>
    </i>
    <i r="1">
      <x v="235"/>
    </i>
    <i r="1">
      <x v="263"/>
    </i>
    <i r="1">
      <x v="267"/>
    </i>
    <i r="1">
      <x v="294"/>
    </i>
    <i r="1">
      <x v="295"/>
    </i>
    <i r="1">
      <x v="314"/>
    </i>
    <i>
      <x v="8"/>
    </i>
    <i r="1">
      <x v="5"/>
    </i>
    <i r="1">
      <x v="6"/>
    </i>
    <i r="1">
      <x v="7"/>
    </i>
    <i r="1">
      <x v="8"/>
    </i>
    <i r="1">
      <x v="16"/>
    </i>
    <i r="1">
      <x v="17"/>
    </i>
    <i r="1">
      <x v="20"/>
    </i>
    <i r="1">
      <x v="35"/>
    </i>
    <i r="1">
      <x v="41"/>
    </i>
    <i r="1">
      <x v="46"/>
    </i>
    <i r="1">
      <x v="47"/>
    </i>
    <i r="1">
      <x v="54"/>
    </i>
    <i r="1">
      <x v="61"/>
    </i>
    <i r="1">
      <x v="68"/>
    </i>
    <i r="1">
      <x v="73"/>
    </i>
    <i r="1">
      <x v="81"/>
    </i>
    <i r="1">
      <x v="82"/>
    </i>
    <i r="1">
      <x v="104"/>
    </i>
    <i r="1">
      <x v="105"/>
    </i>
    <i r="1">
      <x v="106"/>
    </i>
    <i r="1">
      <x v="126"/>
    </i>
    <i r="1">
      <x v="134"/>
    </i>
    <i r="1">
      <x v="136"/>
    </i>
    <i r="1">
      <x v="139"/>
    </i>
    <i r="1">
      <x v="143"/>
    </i>
    <i r="1">
      <x v="144"/>
    </i>
    <i r="1">
      <x v="145"/>
    </i>
    <i r="1">
      <x v="152"/>
    </i>
    <i r="1">
      <x v="153"/>
    </i>
    <i r="1">
      <x v="174"/>
    </i>
    <i r="1">
      <x v="176"/>
    </i>
    <i r="1">
      <x v="182"/>
    </i>
    <i r="1">
      <x v="189"/>
    </i>
    <i r="1">
      <x v="190"/>
    </i>
    <i r="1">
      <x v="196"/>
    </i>
    <i r="1">
      <x v="197"/>
    </i>
    <i r="1">
      <x v="200"/>
    </i>
    <i r="1">
      <x v="203"/>
    </i>
    <i r="1">
      <x v="233"/>
    </i>
    <i r="1">
      <x v="234"/>
    </i>
    <i r="1">
      <x v="244"/>
    </i>
    <i r="1">
      <x v="246"/>
    </i>
    <i r="1">
      <x v="248"/>
    </i>
    <i r="1">
      <x v="249"/>
    </i>
    <i r="1">
      <x v="251"/>
    </i>
    <i r="1">
      <x v="266"/>
    </i>
    <i r="1">
      <x v="286"/>
    </i>
    <i r="1">
      <x v="293"/>
    </i>
    <i t="grand">
      <x/>
    </i>
  </rowItems>
  <colItems count="1">
    <i/>
  </colItems>
  <dataFields count="1">
    <dataField name="Count of Group1" fld="2" subtotal="count" baseField="0" baseItem="0"/>
  </dataFields>
  <formats count="28">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fieldPosition="0">
        <references count="2">
          <reference field="0" count="37">
            <x v="19"/>
            <x v="27"/>
            <x v="28"/>
            <x v="30"/>
            <x v="31"/>
            <x v="32"/>
            <x v="33"/>
            <x v="49"/>
            <x v="53"/>
            <x v="56"/>
            <x v="66"/>
            <x v="69"/>
            <x v="71"/>
            <x v="72"/>
            <x v="89"/>
            <x v="91"/>
            <x v="110"/>
            <x v="117"/>
            <x v="120"/>
            <x v="127"/>
            <x v="135"/>
            <x v="155"/>
            <x v="180"/>
            <x v="191"/>
            <x v="205"/>
            <x v="212"/>
            <x v="220"/>
            <x v="230"/>
            <x v="236"/>
            <x v="237"/>
            <x v="259"/>
            <x v="260"/>
            <x v="261"/>
            <x v="275"/>
            <x v="282"/>
            <x v="302"/>
            <x v="308"/>
          </reference>
          <reference field="2" count="1" selected="0">
            <x v="1"/>
          </reference>
        </references>
      </pivotArea>
    </format>
    <format dxfId="44">
      <pivotArea dataOnly="0" labelOnly="1" fieldPosition="0">
        <references count="2">
          <reference field="0" count="34">
            <x v="24"/>
            <x v="25"/>
            <x v="26"/>
            <x v="38"/>
            <x v="40"/>
            <x v="42"/>
            <x v="44"/>
            <x v="51"/>
            <x v="85"/>
            <x v="90"/>
            <x v="96"/>
            <x v="114"/>
            <x v="131"/>
            <x v="133"/>
            <x v="146"/>
            <x v="147"/>
            <x v="151"/>
            <x v="154"/>
            <x v="159"/>
            <x v="206"/>
            <x v="216"/>
            <x v="222"/>
            <x v="223"/>
            <x v="224"/>
            <x v="227"/>
            <x v="228"/>
            <x v="241"/>
            <x v="243"/>
            <x v="247"/>
            <x v="252"/>
            <x v="271"/>
            <x v="285"/>
            <x v="296"/>
            <x v="307"/>
          </reference>
          <reference field="2" count="1" selected="0">
            <x v="2"/>
          </reference>
        </references>
      </pivotArea>
    </format>
    <format dxfId="43">
      <pivotArea dataOnly="0" labelOnly="1" fieldPosition="0">
        <references count="2">
          <reference field="0" count="27">
            <x v="10"/>
            <x v="36"/>
            <x v="52"/>
            <x v="84"/>
            <x v="93"/>
            <x v="97"/>
            <x v="112"/>
            <x v="121"/>
            <x v="128"/>
            <x v="132"/>
            <x v="137"/>
            <x v="168"/>
            <x v="170"/>
            <x v="173"/>
            <x v="177"/>
            <x v="183"/>
            <x v="184"/>
            <x v="208"/>
            <x v="232"/>
            <x v="250"/>
            <x v="258"/>
            <x v="262"/>
            <x v="278"/>
            <x v="280"/>
            <x v="287"/>
            <x v="288"/>
            <x v="312"/>
          </reference>
          <reference field="2" count="1" selected="0">
            <x v="3"/>
          </reference>
        </references>
      </pivotArea>
    </format>
    <format dxfId="42">
      <pivotArea dataOnly="0" labelOnly="1" fieldPosition="0">
        <references count="2">
          <reference field="0" count="1">
            <x v="202"/>
          </reference>
          <reference field="2" count="1" selected="0">
            <x v="4"/>
          </reference>
        </references>
      </pivotArea>
    </format>
    <format dxfId="41">
      <pivotArea dataOnly="0" labelOnly="1" fieldPosition="0">
        <references count="2">
          <reference field="0" count="40">
            <x v="2"/>
            <x v="14"/>
            <x v="39"/>
            <x v="43"/>
            <x v="55"/>
            <x v="58"/>
            <x v="77"/>
            <x v="83"/>
            <x v="86"/>
            <x v="87"/>
            <x v="88"/>
            <x v="94"/>
            <x v="113"/>
            <x v="115"/>
            <x v="116"/>
            <x v="118"/>
            <x v="125"/>
            <x v="129"/>
            <x v="138"/>
            <x v="141"/>
            <x v="142"/>
            <x v="156"/>
            <x v="158"/>
            <x v="161"/>
            <x v="167"/>
            <x v="169"/>
            <x v="172"/>
            <x v="178"/>
            <x v="199"/>
            <x v="210"/>
            <x v="229"/>
            <x v="242"/>
            <x v="257"/>
            <x v="276"/>
            <x v="281"/>
            <x v="300"/>
            <x v="301"/>
            <x v="303"/>
            <x v="310"/>
            <x v="313"/>
          </reference>
          <reference field="2" count="1" selected="0">
            <x v="5"/>
          </reference>
        </references>
      </pivotArea>
    </format>
    <format dxfId="40">
      <pivotArea dataOnly="0" labelOnly="1" fieldPosition="0">
        <references count="2">
          <reference field="0" count="36">
            <x v="4"/>
            <x v="11"/>
            <x v="13"/>
            <x v="21"/>
            <x v="22"/>
            <x v="29"/>
            <x v="50"/>
            <x v="60"/>
            <x v="64"/>
            <x v="98"/>
            <x v="124"/>
            <x v="130"/>
            <x v="140"/>
            <x v="157"/>
            <x v="162"/>
            <x v="163"/>
            <x v="171"/>
            <x v="179"/>
            <x v="187"/>
            <x v="194"/>
            <x v="204"/>
            <x v="209"/>
            <x v="218"/>
            <x v="225"/>
            <x v="240"/>
            <x v="254"/>
            <x v="255"/>
            <x v="270"/>
            <x v="272"/>
            <x v="279"/>
            <x v="284"/>
            <x v="304"/>
            <x v="305"/>
            <x v="306"/>
            <x v="309"/>
            <x v="311"/>
          </reference>
          <reference field="2" count="1" selected="0">
            <x v="6"/>
          </reference>
        </references>
      </pivotArea>
    </format>
    <format dxfId="39">
      <pivotArea dataOnly="0" labelOnly="1" fieldPosition="0">
        <references count="2">
          <reference field="0" count="21">
            <x v="1"/>
            <x v="59"/>
            <x v="74"/>
            <x v="78"/>
            <x v="80"/>
            <x v="119"/>
            <x v="149"/>
            <x v="160"/>
            <x v="165"/>
            <x v="186"/>
            <x v="192"/>
            <x v="193"/>
            <x v="217"/>
            <x v="219"/>
            <x v="231"/>
            <x v="235"/>
            <x v="263"/>
            <x v="267"/>
            <x v="294"/>
            <x v="295"/>
            <x v="314"/>
          </reference>
          <reference field="2" count="1" selected="0">
            <x v="7"/>
          </reference>
        </references>
      </pivotArea>
    </format>
    <format dxfId="38">
      <pivotArea dataOnly="0" labelOnly="1" fieldPosition="0">
        <references count="2">
          <reference field="0" count="48">
            <x v="5"/>
            <x v="6"/>
            <x v="7"/>
            <x v="8"/>
            <x v="16"/>
            <x v="17"/>
            <x v="20"/>
            <x v="35"/>
            <x v="41"/>
            <x v="46"/>
            <x v="47"/>
            <x v="54"/>
            <x v="61"/>
            <x v="68"/>
            <x v="73"/>
            <x v="81"/>
            <x v="82"/>
            <x v="104"/>
            <x v="105"/>
            <x v="106"/>
            <x v="126"/>
            <x v="134"/>
            <x v="136"/>
            <x v="139"/>
            <x v="143"/>
            <x v="144"/>
            <x v="145"/>
            <x v="152"/>
            <x v="153"/>
            <x v="174"/>
            <x v="176"/>
            <x v="182"/>
            <x v="189"/>
            <x v="190"/>
            <x v="196"/>
            <x v="197"/>
            <x v="200"/>
            <x v="203"/>
            <x v="233"/>
            <x v="234"/>
            <x v="244"/>
            <x v="246"/>
            <x v="248"/>
            <x v="249"/>
            <x v="251"/>
            <x v="266"/>
            <x v="286"/>
            <x v="293"/>
          </reference>
          <reference field="2" count="1" selected="0">
            <x v="8"/>
          </reference>
        </references>
      </pivotArea>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fieldPosition="0">
        <references count="1">
          <reference field="2" count="0"/>
        </references>
      </pivotArea>
    </format>
    <format dxfId="32">
      <pivotArea dataOnly="0" labelOnly="1" grandRow="1" outline="0" fieldPosition="0"/>
    </format>
    <format dxfId="31">
      <pivotArea dataOnly="0" labelOnly="1" fieldPosition="0">
        <references count="2">
          <reference field="0" count="37">
            <x v="19"/>
            <x v="27"/>
            <x v="28"/>
            <x v="30"/>
            <x v="31"/>
            <x v="32"/>
            <x v="33"/>
            <x v="49"/>
            <x v="53"/>
            <x v="56"/>
            <x v="66"/>
            <x v="69"/>
            <x v="71"/>
            <x v="72"/>
            <x v="89"/>
            <x v="91"/>
            <x v="110"/>
            <x v="117"/>
            <x v="120"/>
            <x v="127"/>
            <x v="135"/>
            <x v="155"/>
            <x v="180"/>
            <x v="191"/>
            <x v="205"/>
            <x v="212"/>
            <x v="220"/>
            <x v="230"/>
            <x v="236"/>
            <x v="237"/>
            <x v="259"/>
            <x v="260"/>
            <x v="261"/>
            <x v="275"/>
            <x v="282"/>
            <x v="302"/>
            <x v="308"/>
          </reference>
          <reference field="2" count="1" selected="0">
            <x v="1"/>
          </reference>
        </references>
      </pivotArea>
    </format>
    <format dxfId="30">
      <pivotArea dataOnly="0" labelOnly="1" fieldPosition="0">
        <references count="2">
          <reference field="0" count="34">
            <x v="24"/>
            <x v="25"/>
            <x v="26"/>
            <x v="38"/>
            <x v="40"/>
            <x v="42"/>
            <x v="44"/>
            <x v="51"/>
            <x v="85"/>
            <x v="90"/>
            <x v="96"/>
            <x v="114"/>
            <x v="131"/>
            <x v="133"/>
            <x v="146"/>
            <x v="147"/>
            <x v="151"/>
            <x v="154"/>
            <x v="159"/>
            <x v="206"/>
            <x v="216"/>
            <x v="222"/>
            <x v="223"/>
            <x v="224"/>
            <x v="227"/>
            <x v="228"/>
            <x v="241"/>
            <x v="243"/>
            <x v="247"/>
            <x v="252"/>
            <x v="271"/>
            <x v="285"/>
            <x v="296"/>
            <x v="307"/>
          </reference>
          <reference field="2" count="1" selected="0">
            <x v="2"/>
          </reference>
        </references>
      </pivotArea>
    </format>
    <format dxfId="29">
      <pivotArea dataOnly="0" labelOnly="1" fieldPosition="0">
        <references count="2">
          <reference field="0" count="27">
            <x v="10"/>
            <x v="36"/>
            <x v="52"/>
            <x v="84"/>
            <x v="93"/>
            <x v="97"/>
            <x v="112"/>
            <x v="121"/>
            <x v="128"/>
            <x v="132"/>
            <x v="137"/>
            <x v="168"/>
            <x v="170"/>
            <x v="173"/>
            <x v="177"/>
            <x v="183"/>
            <x v="184"/>
            <x v="208"/>
            <x v="232"/>
            <x v="250"/>
            <x v="258"/>
            <x v="262"/>
            <x v="278"/>
            <x v="280"/>
            <x v="287"/>
            <x v="288"/>
            <x v="312"/>
          </reference>
          <reference field="2" count="1" selected="0">
            <x v="3"/>
          </reference>
        </references>
      </pivotArea>
    </format>
    <format dxfId="28">
      <pivotArea dataOnly="0" labelOnly="1" fieldPosition="0">
        <references count="2">
          <reference field="0" count="1">
            <x v="202"/>
          </reference>
          <reference field="2" count="1" selected="0">
            <x v="4"/>
          </reference>
        </references>
      </pivotArea>
    </format>
    <format dxfId="27">
      <pivotArea dataOnly="0" labelOnly="1" fieldPosition="0">
        <references count="2">
          <reference field="0" count="40">
            <x v="2"/>
            <x v="14"/>
            <x v="39"/>
            <x v="43"/>
            <x v="55"/>
            <x v="58"/>
            <x v="77"/>
            <x v="83"/>
            <x v="86"/>
            <x v="87"/>
            <x v="88"/>
            <x v="94"/>
            <x v="113"/>
            <x v="115"/>
            <x v="116"/>
            <x v="118"/>
            <x v="125"/>
            <x v="129"/>
            <x v="138"/>
            <x v="141"/>
            <x v="142"/>
            <x v="156"/>
            <x v="158"/>
            <x v="161"/>
            <x v="167"/>
            <x v="169"/>
            <x v="172"/>
            <x v="178"/>
            <x v="199"/>
            <x v="210"/>
            <x v="229"/>
            <x v="242"/>
            <x v="257"/>
            <x v="276"/>
            <x v="281"/>
            <x v="300"/>
            <x v="301"/>
            <x v="303"/>
            <x v="310"/>
            <x v="313"/>
          </reference>
          <reference field="2" count="1" selected="0">
            <x v="5"/>
          </reference>
        </references>
      </pivotArea>
    </format>
    <format dxfId="26">
      <pivotArea dataOnly="0" labelOnly="1" fieldPosition="0">
        <references count="2">
          <reference field="0" count="36">
            <x v="4"/>
            <x v="11"/>
            <x v="13"/>
            <x v="21"/>
            <x v="22"/>
            <x v="29"/>
            <x v="50"/>
            <x v="60"/>
            <x v="64"/>
            <x v="98"/>
            <x v="124"/>
            <x v="130"/>
            <x v="140"/>
            <x v="157"/>
            <x v="162"/>
            <x v="163"/>
            <x v="171"/>
            <x v="179"/>
            <x v="187"/>
            <x v="194"/>
            <x v="204"/>
            <x v="209"/>
            <x v="218"/>
            <x v="225"/>
            <x v="240"/>
            <x v="254"/>
            <x v="255"/>
            <x v="270"/>
            <x v="272"/>
            <x v="279"/>
            <x v="284"/>
            <x v="304"/>
            <x v="305"/>
            <x v="306"/>
            <x v="309"/>
            <x v="311"/>
          </reference>
          <reference field="2" count="1" selected="0">
            <x v="6"/>
          </reference>
        </references>
      </pivotArea>
    </format>
    <format dxfId="25">
      <pivotArea dataOnly="0" labelOnly="1" fieldPosition="0">
        <references count="2">
          <reference field="0" count="21">
            <x v="1"/>
            <x v="59"/>
            <x v="74"/>
            <x v="78"/>
            <x v="80"/>
            <x v="119"/>
            <x v="149"/>
            <x v="160"/>
            <x v="165"/>
            <x v="186"/>
            <x v="192"/>
            <x v="193"/>
            <x v="217"/>
            <x v="219"/>
            <x v="231"/>
            <x v="235"/>
            <x v="263"/>
            <x v="267"/>
            <x v="294"/>
            <x v="295"/>
            <x v="314"/>
          </reference>
          <reference field="2" count="1" selected="0">
            <x v="7"/>
          </reference>
        </references>
      </pivotArea>
    </format>
    <format dxfId="24">
      <pivotArea dataOnly="0" labelOnly="1" fieldPosition="0">
        <references count="2">
          <reference field="0" count="48">
            <x v="5"/>
            <x v="6"/>
            <x v="7"/>
            <x v="8"/>
            <x v="16"/>
            <x v="17"/>
            <x v="20"/>
            <x v="35"/>
            <x v="41"/>
            <x v="46"/>
            <x v="47"/>
            <x v="54"/>
            <x v="61"/>
            <x v="68"/>
            <x v="73"/>
            <x v="81"/>
            <x v="82"/>
            <x v="104"/>
            <x v="105"/>
            <x v="106"/>
            <x v="126"/>
            <x v="134"/>
            <x v="136"/>
            <x v="139"/>
            <x v="143"/>
            <x v="144"/>
            <x v="145"/>
            <x v="152"/>
            <x v="153"/>
            <x v="174"/>
            <x v="176"/>
            <x v="182"/>
            <x v="189"/>
            <x v="190"/>
            <x v="196"/>
            <x v="197"/>
            <x v="200"/>
            <x v="203"/>
            <x v="233"/>
            <x v="234"/>
            <x v="244"/>
            <x v="246"/>
            <x v="248"/>
            <x v="249"/>
            <x v="251"/>
            <x v="266"/>
            <x v="286"/>
            <x v="293"/>
          </reference>
          <reference field="2" count="1" selected="0">
            <x v="8"/>
          </reference>
        </references>
      </pivotArea>
    </format>
    <format dxfId="23">
      <pivotArea dataOnly="0" labelOnly="1" outline="0" axis="axisValues" fieldPosition="0"/>
    </format>
  </formats>
  <pivotTableStyleInfo name="PivotStyleLight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82A6F6-8817-4B4F-ADF6-018138BAA4E1}"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40:I43" firstHeaderRow="1" firstDataRow="1" firstDataCol="1" rowPageCount="1" colPageCount="1"/>
  <pivotFields count="20">
    <pivotField axis="axisRow" showAll="0">
      <items count="4">
        <item x="1"/>
        <item x="0"/>
        <item x="2"/>
        <item t="default"/>
      </items>
    </pivotField>
    <pivotField showAll="0"/>
    <pivotField axis="axisPage" dataField="1" multipleItemSelectionAllowed="1" showAll="0">
      <items count="39">
        <item x="22"/>
        <item x="7"/>
        <item x="23"/>
        <item x="34"/>
        <item x="4"/>
        <item x="31"/>
        <item x="21"/>
        <item x="13"/>
        <item x="8"/>
        <item x="19"/>
        <item x="25"/>
        <item x="12"/>
        <item x="3"/>
        <item x="14"/>
        <item x="5"/>
        <item x="26"/>
        <item x="10"/>
        <item x="35"/>
        <item x="30"/>
        <item x="6"/>
        <item x="24"/>
        <item x="27"/>
        <item x="29"/>
        <item x="1"/>
        <item h="1" x="0"/>
        <item x="28"/>
        <item x="15"/>
        <item x="16"/>
        <item x="17"/>
        <item x="36"/>
        <item x="2"/>
        <item x="9"/>
        <item x="32"/>
        <item x="33"/>
        <item x="11"/>
        <item x="18"/>
        <item x="20"/>
        <item h="1"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pageFields count="1">
    <pageField fld="2" hier="-1"/>
  </pageFields>
  <dataFields count="1">
    <dataField name="Count of AltBreedName" fld="2" subtotal="count"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45508543-1A1F-9040-8740-BDD56941C209}" autoFormatId="16" applyNumberFormats="0" applyBorderFormats="0" applyFontFormats="0" applyPatternFormats="0" applyAlignmentFormats="0" applyWidthHeightFormats="0">
  <queryTableRefresh nextId="25" unboundColumnsRight="4">
    <queryTableFields count="21">
      <queryTableField id="1" name="BreedName" tableColumnId="1"/>
      <queryTableField id="2" name="AltBreedName" tableColumnId="2"/>
      <queryTableField id="3" name="Group1" tableColumnId="3"/>
      <queryTableField id="4" name="Group2" tableColumnId="4"/>
      <queryTableField id="5" name="MaleWtKg" tableColumnId="5"/>
      <queryTableField id="6" name="Temperment" tableColumnId="6"/>
      <queryTableField id="7" name="AvgPupPrice" tableColumnId="7"/>
      <queryTableField id="8" name="Intelligence" tableColumnId="8"/>
      <queryTableField id="9" name="Watchdog" tableColumnId="9"/>
      <queryTableField id="10" name="MalaysiaGuardedDog" tableColumnId="10"/>
      <queryTableField id="11" name="MalaysiaProhibitedDog" tableColumnId="11"/>
      <queryTableField id="12" name="MalaysiaPopularity" tableColumnId="12"/>
      <queryTableField id="13" name="PopularityUS2017" tableColumnId="13"/>
      <queryTableField id="14" name="Qty Sold" tableColumnId="14"/>
      <queryTableField id="15" name="LapCat" tableColumnId="15"/>
      <queryTableField id="16" name="Fur" tableColumnId="16"/>
      <queryTableField id="17" name="AvgKittenPrice" tableColumnId="17"/>
      <queryTableField id="18" dataBound="0" tableColumnId="18"/>
      <queryTableField id="19" dataBound="0" tableColumnId="19"/>
      <queryTableField id="23" dataBound="0" tableColumnId="22"/>
      <queryTableField id="24"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pCat" xr10:uid="{936766F7-DB49-604A-AE0B-1C7311A07B78}" sourceName="LapCat">
  <pivotTables>
    <pivotTable tabId="14" name="PivotTable19"/>
  </pivotTables>
  <data>
    <tabular pivotCacheId="935931458">
      <items count="6">
        <i x="0" s="1"/>
        <i x="2"/>
        <i x="1" nd="1"/>
        <i x="3" nd="1"/>
        <i x="4"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1" xr10:uid="{57839766-8D89-FF46-B3B8-4D3A880104BF}" sourceName="Group1">
  <pivotTables>
    <pivotTable tabId="14" name="PivotTable21"/>
  </pivotTables>
  <data>
    <tabular pivotCacheId="1401158909">
      <items count="10">
        <i x="7" s="1"/>
        <i x="3" s="1"/>
        <i x="1" s="1"/>
        <i x="4" s="1"/>
        <i x="0" s="1" nd="1"/>
        <i x="6" s="1" nd="1"/>
        <i x="5" s="1" nd="1"/>
        <i x="8" s="1" nd="1"/>
        <i x="2"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leWtKg" xr10:uid="{BB60AE05-A854-EA49-BBD2-7340325A4D6E}" sourceName="MaleWtKg">
  <pivotTables>
    <pivotTable tabId="14" name="PivotTable16"/>
  </pivotTables>
  <data>
    <tabular pivotCacheId="611388794">
      <items count="63">
        <i x="60" s="1"/>
        <i x="61" s="1"/>
        <i x="36" s="1"/>
        <i x="44" s="1"/>
        <i x="11" s="1"/>
        <i x="6" s="1"/>
        <i x="37" s="1"/>
        <i x="58" s="1" nd="1"/>
        <i x="31" s="1" nd="1"/>
        <i x="15" s="1" nd="1"/>
        <i x="29" s="1" nd="1"/>
        <i x="3" s="1" nd="1"/>
        <i x="1" s="1" nd="1"/>
        <i x="5" s="1" nd="1"/>
        <i x="26" s="1" nd="1"/>
        <i x="53" s="1" nd="1"/>
        <i x="33" s="1" nd="1"/>
        <i x="42" s="1" nd="1"/>
        <i x="2" s="1" nd="1"/>
        <i x="8" s="1" nd="1"/>
        <i x="17" s="1" nd="1"/>
        <i x="49" s="1" nd="1"/>
        <i x="7" s="1" nd="1"/>
        <i x="18" s="1" nd="1"/>
        <i x="52" s="1" nd="1"/>
        <i x="14" s="1" nd="1"/>
        <i x="41" s="1" nd="1"/>
        <i x="57" s="1" nd="1"/>
        <i x="9" s="1" nd="1"/>
        <i x="27" s="1" nd="1"/>
        <i x="47" s="1" nd="1"/>
        <i x="54" s="1" nd="1"/>
        <i x="30" s="1" nd="1"/>
        <i x="23" s="1" nd="1"/>
        <i x="35" s="1" nd="1"/>
        <i x="32" s="1" nd="1"/>
        <i x="43" s="1" nd="1"/>
        <i x="40" s="1" nd="1"/>
        <i x="13" s="1" nd="1"/>
        <i x="46" s="1" nd="1"/>
        <i x="20" s="1" nd="1"/>
        <i x="0" s="1" nd="1"/>
        <i x="48" s="1" nd="1"/>
        <i x="56" s="1" nd="1"/>
        <i x="45" s="1" nd="1"/>
        <i x="21" s="1" nd="1"/>
        <i x="38" s="1" nd="1"/>
        <i x="34" s="1" nd="1"/>
        <i x="12" s="1" nd="1"/>
        <i x="55" s="1" nd="1"/>
        <i x="59" s="1" nd="1"/>
        <i x="16" s="1" nd="1"/>
        <i x="51" s="1" nd="1"/>
        <i x="10" s="1" nd="1"/>
        <i x="22" s="1" nd="1"/>
        <i x="24" s="1" nd="1"/>
        <i x="25" s="1" nd="1"/>
        <i x="28" s="1" nd="1"/>
        <i x="4" s="1" nd="1"/>
        <i x="50" s="1" nd="1"/>
        <i x="19" s="1" nd="1"/>
        <i x="39" s="1" nd="1"/>
        <i x="6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PupPrice" xr10:uid="{8F02FC81-1ACA-C842-A941-D8FAB81FA96F}" sourceName="AvgPupPrice">
  <pivotTables>
    <pivotTable tabId="14" name="PivotTable21"/>
  </pivotTables>
  <data>
    <tabular pivotCacheId="1401158909">
      <items count="39">
        <i x="0"/>
        <i x="7"/>
        <i x="28"/>
        <i x="22"/>
        <i x="18"/>
        <i x="4"/>
        <i x="11"/>
        <i x="3" s="1"/>
        <i x="20"/>
        <i x="6"/>
        <i x="14"/>
        <i x="8"/>
        <i x="1"/>
        <i x="27"/>
        <i x="10"/>
        <i x="12"/>
        <i x="5"/>
        <i x="29"/>
        <i x="16"/>
        <i x="32"/>
        <i x="19"/>
        <i x="13"/>
        <i x="23"/>
        <i x="30"/>
        <i x="24"/>
        <i x="15" nd="1"/>
        <i x="31" nd="1"/>
        <i x="25" nd="1"/>
        <i x="9" nd="1"/>
        <i x="26" nd="1"/>
        <i x="36" nd="1"/>
        <i x="21" nd="1"/>
        <i x="34" nd="1"/>
        <i x="17" nd="1"/>
        <i x="2" nd="1"/>
        <i x="37" nd="1"/>
        <i x="33" nd="1"/>
        <i x="35" nd="1"/>
        <i x="3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pCat" xr10:uid="{CAE3BFB1-DC75-BF4A-93E6-38392D75241B}" cache="Slicer_LapCat" caption="LapCat" rowHeight="251883"/>
  <slicer name="Group1" xr10:uid="{3B9CB83F-56BB-2342-BCEF-1502847965A8}" cache="Slicer_Group1" caption="Group1" startItem="5" style="SlicerStyleDark1" rowHeight="251883"/>
  <slicer name="MaleWtKg" xr10:uid="{ACA26AC2-31D6-3543-8601-EE40D3412629}" cache="Slicer_MaleWtKg" caption="MaleWtKg" startItem="7" rowHeight="251883"/>
  <slicer name="AvgPupPrice" xr10:uid="{3B54CD20-4171-1E4F-B786-73C008949CF8}" cache="Slicer_AvgPupPrice" caption="AvgPupPric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F2467D-641C-1B45-A730-B52438316687}" name="Append" displayName="Append" ref="B1:V317" tableType="queryTable" totalsRowShown="0" headerRowCellStyle="60% - Accent2" dataCellStyle="Title">
  <autoFilter ref="B1:V317" xr:uid="{71F2467D-641C-1B45-A730-B52438316687}"/>
  <sortState xmlns:xlrd2="http://schemas.microsoft.com/office/spreadsheetml/2017/richdata2" ref="B2:V317">
    <sortCondition ref="B1:B317"/>
  </sortState>
  <tableColumns count="21">
    <tableColumn id="1" xr3:uid="{43F09AD4-9B92-5249-992A-75811D0667DA}" uniqueName="1" name="BreedName" queryTableFieldId="1" dataDxfId="78" dataCellStyle="Title"/>
    <tableColumn id="2" xr3:uid="{81756393-9B53-E140-9C3B-ABC0A2819EE9}" uniqueName="2" name="AltBreedName" queryTableFieldId="2" dataDxfId="77" dataCellStyle="Title"/>
    <tableColumn id="3" xr3:uid="{C5B61995-ED9D-B448-83FA-B5A90159EA8F}" uniqueName="3" name="Group1" queryTableFieldId="3" dataDxfId="76" dataCellStyle="Title"/>
    <tableColumn id="4" xr3:uid="{50D1DF0A-8229-0E46-AAF9-ADBE26C0BBBF}" uniqueName="4" name="Group2" queryTableFieldId="4" dataDxfId="75" dataCellStyle="Title"/>
    <tableColumn id="5" xr3:uid="{0C2FF6AF-FC85-E247-9428-4F9DF7B5C2A1}" uniqueName="5" name="MaleWtKg" queryTableFieldId="5" dataCellStyle="Title"/>
    <tableColumn id="6" xr3:uid="{E8C96B7E-876A-DF4D-8673-B32F80CBEB59}" uniqueName="6" name="Temperment" queryTableFieldId="6" dataDxfId="74" dataCellStyle="Title"/>
    <tableColumn id="7" xr3:uid="{691518A8-8081-314D-A8B7-7CE45AC5218F}" uniqueName="7" name="AvgPupPrice" queryTableFieldId="7" dataDxfId="73" dataCellStyle="Title"/>
    <tableColumn id="8" xr3:uid="{CBBE6F1C-C98A-C949-BC89-37ED0882FB3E}" uniqueName="8" name="Intelligence" queryTableFieldId="8" dataDxfId="72" dataCellStyle="Title"/>
    <tableColumn id="9" xr3:uid="{5612E3DE-6D7E-9B4E-BF84-464B60A9D19C}" uniqueName="9" name="Watchdog" queryTableFieldId="9" dataDxfId="71" dataCellStyle="Title"/>
    <tableColumn id="10" xr3:uid="{D0EF60F1-95BF-CB4E-AAAE-CD9526A383FA}" uniqueName="10" name="MalaysiaGuardedDog" queryTableFieldId="10" dataDxfId="70" dataCellStyle="Title"/>
    <tableColumn id="11" xr3:uid="{AB76FEB6-F050-CA4E-995B-CC240E6D011B}" uniqueName="11" name="MalaysiaProhibitedDog" queryTableFieldId="11" dataDxfId="69" dataCellStyle="Title"/>
    <tableColumn id="12" xr3:uid="{901B627E-2DB6-8147-983F-49A231103DEB}" uniqueName="12" name="MalaysiaPopularity" queryTableFieldId="12" dataDxfId="68" dataCellStyle="Title"/>
    <tableColumn id="13" xr3:uid="{80D61D6C-7B91-1345-9223-ACF88C3CD7FA}" uniqueName="13" name="PopularityUS2017" queryTableFieldId="13" dataDxfId="67" dataCellStyle="Title"/>
    <tableColumn id="14" xr3:uid="{DDE1B407-32F9-D942-B202-846EFA2B5F15}" uniqueName="14" name="Qty Sold" queryTableFieldId="14" dataDxfId="66" dataCellStyle="Title"/>
    <tableColumn id="15" xr3:uid="{09E240C4-AFCC-304C-99F5-6EC6E731B4BB}" uniqueName="15" name="LapCat" queryTableFieldId="15" dataDxfId="65" dataCellStyle="Title"/>
    <tableColumn id="16" xr3:uid="{12CDC496-B816-7B4A-96D7-778E64A69511}" uniqueName="16" name="Fur" queryTableFieldId="16" dataDxfId="64" dataCellStyle="Title"/>
    <tableColumn id="17" xr3:uid="{E906967C-FA9C-BB4C-A118-1365CEF2488B}" uniqueName="17" name="AvgKittenPrice" queryTableFieldId="17" dataDxfId="63" dataCellStyle="Title"/>
    <tableColumn id="18" xr3:uid="{D1802242-1197-3B45-94CA-4029B88C65EE}" uniqueName="18" name="Total Sales Dog" queryTableFieldId="18" dataDxfId="62" dataCellStyle="Title">
      <calculatedColumnFormula>H2 *O2</calculatedColumnFormula>
    </tableColumn>
    <tableColumn id="19" xr3:uid="{8AE1A28C-4EB9-884D-99D0-4ED6CFFB2ABA}" uniqueName="19" name="Total sale Cat" queryTableFieldId="19" dataDxfId="61" dataCellStyle="Title"/>
    <tableColumn id="22" xr3:uid="{1C3092D4-8194-3948-BF04-C8CA1A2FA5A5}" uniqueName="22" name="cat temperment Affectionate" queryTableFieldId="23" dataCellStyle="Title"/>
    <tableColumn id="23" xr3:uid="{EDDE02B5-4EA6-7644-B654-D15D4E641178}" uniqueName="23" name="Dog temperment Affectionate" queryTableFieldId="24" dataDxfId="60" dataCellStyle="Title">
      <calculatedColumnFormula>IF(ISNUMBER(SEARCH("affectionate", G2)), "Yes", "No")</calculatedColumnFormula>
    </tableColumn>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E60FF6-ADCD-5042-B425-2CFA2DF064BC}" name="Table5" displayName="Table5" ref="A1:A318" totalsRowShown="0" headerRowDxfId="59">
  <autoFilter ref="A1:A318" xr:uid="{29E60FF6-ADCD-5042-B425-2CFA2DF064BC}"/>
  <tableColumns count="1">
    <tableColumn id="1" xr3:uid="{F16DF139-3ED7-4940-B5EE-F64FC125EF72}" name="Breed Category"/>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D7547B0-0657-FA41-920A-3FACCC0E593E}" name="Table6" displayName="Table6" ref="G6:I17" totalsRowShown="0" headerRowDxfId="11">
  <autoFilter ref="G6:I17" xr:uid="{3D7547B0-0657-FA41-920A-3FACCC0E593E}"/>
  <tableColumns count="3">
    <tableColumn id="1" xr3:uid="{C70C822E-7F5F-AB41-8F59-4894D68352D0}" name="Top" dataDxfId="10"/>
    <tableColumn id="2" xr3:uid="{74030DA1-F35C-E044-B354-C6EAB864A896}" name="BreedName" dataDxfId="9"/>
    <tableColumn id="3" xr3:uid="{200E490D-78A3-3C4E-8CB8-55CB1996DDAE}" name="Value">
      <calculatedColumnFormula>LARGE('Consolidate data'!N2:$N$250,ROW(H7)-ROW($H$6))</calculatedColumnFormula>
    </tableColumn>
  </tableColumns>
  <tableStyleInfo name="TableStyleLight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F281974-FA48-3D4B-A562-862011046019}" name="Table7" displayName="Table7" ref="G23:I34" totalsRowShown="0" dataDxfId="8">
  <autoFilter ref="G23:I34" xr:uid="{DF281974-FA48-3D4B-A562-862011046019}"/>
  <tableColumns count="3">
    <tableColumn id="1" xr3:uid="{F23C0F8C-5200-FD49-A80E-F8F8687A3679}" name="Bottom" dataDxfId="7"/>
    <tableColumn id="2" xr3:uid="{14F42EE5-3A8B-EB4F-8365-08D21D09EBE8}" name="BreedName " dataDxfId="6"/>
    <tableColumn id="3" xr3:uid="{2BDBE40C-FA5D-8A42-A0D5-5062D5431EB6}" name="Value " dataDxfId="5">
      <calculatedColumnFormula>SMALL('Consolidate data'!N2:$N$250,ROW(H24)-ROW($H$23))</calculatedColumnFormula>
    </tableColumn>
  </tableColumns>
  <tableStyleInfo name="TableStyleLight8"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358CB12-0477-7F4A-BFC6-DDA55E285867}" name="Table8" displayName="Table8" ref="K6:M18" totalsRowCount="1">
  <autoFilter ref="K6:M17" xr:uid="{F358CB12-0477-7F4A-BFC6-DDA55E285867}"/>
  <tableColumns count="3">
    <tableColumn id="1" xr3:uid="{E5B2F40B-9497-B845-A4A8-F261E08D416D}" name="Top" dataDxfId="4" totalsRowDxfId="3"/>
    <tableColumn id="2" xr3:uid="{266C5BBD-5EDA-1A4F-9735-7D356E4003C2}" name="Bread Name">
      <calculatedColumnFormula>INDEX('Consolidate data'!$B$251:$B$317, MATCH(M7, 'Consolidate data'!$N$251:$N$317, 0))</calculatedColumnFormula>
    </tableColumn>
    <tableColumn id="3" xr3:uid="{E991A08F-8E49-784A-8D6B-8C26C13D07AF}" name="Value">
      <calculatedColumnFormula>LARGE('Consolidate data'!N251:$N$317,ROW(L7)-ROW($L$6))</calculatedColumnFormula>
    </tableColumn>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2AF0101-2731-1944-8A56-B9CE23BEA8CE}" name="Table9" displayName="Table9" ref="K23:M35" totalsRowCount="1">
  <autoFilter ref="K23:M34" xr:uid="{F2AF0101-2731-1944-8A56-B9CE23BEA8CE}"/>
  <tableColumns count="3">
    <tableColumn id="1" xr3:uid="{21A2E579-07C4-7142-BFE9-546AB3C42FE8}" name="Bottom"/>
    <tableColumn id="2" xr3:uid="{015EFAE2-2CEB-F445-A094-AE3CE246D930}" name="Breed Name" dataDxfId="2" totalsRowDxfId="1"/>
    <tableColumn id="3" xr3:uid="{4B1A316D-A571-ED44-A618-03306BB5DFDA}" name="Value" dataDxfId="0">
      <calculatedColumnFormula>SMALL('Consolidate data'!N251:$N$317,ROW(L24)-ROW($L$23))</calculatedColumnFormula>
    </tableColumn>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7.xml"/><Relationship Id="rId7" Type="http://schemas.openxmlformats.org/officeDocument/2006/relationships/table" Target="../tables/table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4.xml"/><Relationship Id="rId5" Type="http://schemas.openxmlformats.org/officeDocument/2006/relationships/pivotTable" Target="../pivotTables/pivotTable9.xml"/><Relationship Id="rId10" Type="http://schemas.openxmlformats.org/officeDocument/2006/relationships/table" Target="../tables/table6.xml"/><Relationship Id="rId4" Type="http://schemas.openxmlformats.org/officeDocument/2006/relationships/pivotTable" Target="../pivotTables/pivotTable8.xml"/><Relationship Id="rId9"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F285-A779-6043-96AF-67B4306C3346}">
  <dimension ref="A1:V318"/>
  <sheetViews>
    <sheetView topLeftCell="K1" workbookViewId="0">
      <selection activeCell="R1" sqref="R1:R1048576"/>
    </sheetView>
  </sheetViews>
  <sheetFormatPr baseColWidth="10" defaultRowHeight="18" x14ac:dyDescent="0.2"/>
  <cols>
    <col min="1" max="1" width="16" customWidth="1"/>
    <col min="2" max="2" width="37.83203125" bestFit="1" customWidth="1"/>
    <col min="3" max="3" width="24.6640625" bestFit="1" customWidth="1"/>
    <col min="4" max="4" width="11.5" bestFit="1" customWidth="1"/>
    <col min="6" max="6" width="12.1640625" bestFit="1" customWidth="1"/>
    <col min="7" max="7" width="80.6640625" style="9" bestFit="1" customWidth="1"/>
    <col min="8" max="8" width="18.1640625" style="12" bestFit="1" customWidth="1"/>
    <col min="9" max="9" width="13.33203125" style="15" bestFit="1" customWidth="1"/>
    <col min="10" max="10" width="12" style="15" bestFit="1" customWidth="1"/>
    <col min="11" max="11" width="21.5" style="15" bestFit="1" customWidth="1"/>
    <col min="12" max="12" width="23" style="15" bestFit="1" customWidth="1"/>
    <col min="13" max="13" width="19.5" style="15" bestFit="1" customWidth="1"/>
    <col min="14" max="14" width="18.1640625" style="15" bestFit="1" customWidth="1"/>
    <col min="15" max="15" width="12.6640625" style="15" bestFit="1" customWidth="1"/>
    <col min="16" max="16" width="11.5" style="9" bestFit="1" customWidth="1"/>
    <col min="17" max="17" width="11.33203125" style="9" bestFit="1" customWidth="1"/>
    <col min="18" max="18" width="16" style="12" bestFit="1" customWidth="1"/>
    <col min="19" max="19" width="23.6640625" style="25" hidden="1" customWidth="1"/>
    <col min="20" max="20" width="14.83203125" style="29" hidden="1" customWidth="1"/>
    <col min="21" max="21" width="31" hidden="1" customWidth="1"/>
    <col min="22" max="22" width="28.6640625" hidden="1" customWidth="1"/>
  </cols>
  <sheetData>
    <row r="1" spans="1:22" s="2" customFormat="1" x14ac:dyDescent="0.2">
      <c r="A1" s="9" t="s">
        <v>672</v>
      </c>
      <c r="B1" s="6" t="s">
        <v>0</v>
      </c>
      <c r="C1" s="6" t="s">
        <v>1</v>
      </c>
      <c r="D1" s="6" t="s">
        <v>2</v>
      </c>
      <c r="E1" s="6" t="s">
        <v>3</v>
      </c>
      <c r="F1" s="7" t="s">
        <v>4</v>
      </c>
      <c r="G1" s="6" t="s">
        <v>5</v>
      </c>
      <c r="H1" s="10" t="s">
        <v>6</v>
      </c>
      <c r="I1" s="13" t="s">
        <v>7</v>
      </c>
      <c r="J1" s="13" t="s">
        <v>8</v>
      </c>
      <c r="K1" s="13" t="s">
        <v>9</v>
      </c>
      <c r="L1" s="13" t="s">
        <v>10</v>
      </c>
      <c r="M1" s="13" t="s">
        <v>11</v>
      </c>
      <c r="N1" s="13" t="s">
        <v>12</v>
      </c>
      <c r="O1" s="13" t="s">
        <v>13</v>
      </c>
      <c r="P1" s="6" t="s">
        <v>529</v>
      </c>
      <c r="Q1" s="6" t="s">
        <v>530</v>
      </c>
      <c r="R1" s="10" t="s">
        <v>531</v>
      </c>
      <c r="S1" s="21" t="s">
        <v>661</v>
      </c>
      <c r="T1" s="26" t="s">
        <v>662</v>
      </c>
      <c r="U1" s="2" t="s">
        <v>691</v>
      </c>
      <c r="V1" s="2" t="s">
        <v>695</v>
      </c>
    </row>
    <row r="2" spans="1:22" ht="25" thickBot="1" x14ac:dyDescent="0.35">
      <c r="A2" t="s">
        <v>670</v>
      </c>
      <c r="B2" s="16" t="s">
        <v>532</v>
      </c>
      <c r="C2" s="16" t="s">
        <v>658</v>
      </c>
      <c r="D2" s="16" t="s">
        <v>659</v>
      </c>
      <c r="E2" s="16" t="s">
        <v>659</v>
      </c>
      <c r="F2" s="17">
        <v>4</v>
      </c>
      <c r="G2" s="18" t="s">
        <v>533</v>
      </c>
      <c r="H2" s="19">
        <v>0</v>
      </c>
      <c r="I2" s="20">
        <v>0</v>
      </c>
      <c r="J2" s="20">
        <v>0</v>
      </c>
      <c r="K2" s="20">
        <v>0</v>
      </c>
      <c r="L2" s="20">
        <v>0</v>
      </c>
      <c r="M2" s="20">
        <v>0</v>
      </c>
      <c r="N2" s="20">
        <v>7</v>
      </c>
      <c r="O2" s="20">
        <v>79</v>
      </c>
      <c r="P2" s="18" t="s">
        <v>534</v>
      </c>
      <c r="Q2" s="18" t="s">
        <v>535</v>
      </c>
      <c r="R2" s="19">
        <v>1050</v>
      </c>
      <c r="S2" s="24">
        <f t="shared" ref="S2:S65" si="0">H2 *O2</f>
        <v>0</v>
      </c>
      <c r="T2" s="27">
        <f>R2 * O2</f>
        <v>82950</v>
      </c>
      <c r="U2" s="47" t="str">
        <f>IF(ISNUMBER(SEARCH("affectionate", G2)), "Yes", "No")</f>
        <v>No</v>
      </c>
      <c r="V2" s="47" t="str">
        <f t="shared" ref="V2:V65" si="1">IF(ISNUMBER(SEARCH("affectionate", G2)), "Yes", "No")</f>
        <v>No</v>
      </c>
    </row>
    <row r="3" spans="1:22" ht="26" thickTop="1" thickBot="1" x14ac:dyDescent="0.35">
      <c r="A3" t="s">
        <v>670</v>
      </c>
      <c r="B3" s="3" t="s">
        <v>14</v>
      </c>
      <c r="C3" s="3" t="s">
        <v>658</v>
      </c>
      <c r="D3" s="3" t="s">
        <v>15</v>
      </c>
      <c r="E3" s="3" t="s">
        <v>16</v>
      </c>
      <c r="F3" s="4">
        <v>4</v>
      </c>
      <c r="G3" s="8" t="s">
        <v>17</v>
      </c>
      <c r="H3" s="11">
        <v>1000</v>
      </c>
      <c r="I3" s="14">
        <v>37</v>
      </c>
      <c r="J3" s="14">
        <v>1</v>
      </c>
      <c r="K3" s="14">
        <v>0</v>
      </c>
      <c r="L3" s="14">
        <v>0</v>
      </c>
      <c r="M3" s="14">
        <v>0</v>
      </c>
      <c r="N3" s="14">
        <v>147</v>
      </c>
      <c r="O3" s="14">
        <v>300</v>
      </c>
      <c r="P3" s="8" t="s">
        <v>659</v>
      </c>
      <c r="Q3" s="8" t="s">
        <v>659</v>
      </c>
      <c r="R3" s="11">
        <v>0</v>
      </c>
      <c r="S3" s="22">
        <f t="shared" si="0"/>
        <v>300000</v>
      </c>
      <c r="T3" s="27"/>
      <c r="U3" s="46"/>
      <c r="V3" s="46" t="str">
        <f t="shared" si="1"/>
        <v>No</v>
      </c>
    </row>
    <row r="4" spans="1:22" ht="26" thickTop="1" thickBot="1" x14ac:dyDescent="0.35">
      <c r="A4" t="s">
        <v>670</v>
      </c>
      <c r="B4" s="3" t="s">
        <v>18</v>
      </c>
      <c r="C4" s="3" t="s">
        <v>658</v>
      </c>
      <c r="D4" s="3" t="s">
        <v>19</v>
      </c>
      <c r="E4" s="3" t="s">
        <v>20</v>
      </c>
      <c r="F4" s="4">
        <v>28</v>
      </c>
      <c r="G4" s="8" t="s">
        <v>21</v>
      </c>
      <c r="H4" s="11">
        <v>2250</v>
      </c>
      <c r="I4" s="14">
        <v>79</v>
      </c>
      <c r="J4" s="14">
        <v>1</v>
      </c>
      <c r="K4" s="14">
        <v>0</v>
      </c>
      <c r="L4" s="14">
        <v>0</v>
      </c>
      <c r="M4" s="14">
        <v>0</v>
      </c>
      <c r="N4" s="14">
        <v>93</v>
      </c>
      <c r="O4" s="14">
        <v>250</v>
      </c>
      <c r="P4" s="8" t="s">
        <v>659</v>
      </c>
      <c r="Q4" s="8" t="s">
        <v>659</v>
      </c>
      <c r="R4" s="11">
        <v>0</v>
      </c>
      <c r="S4" s="23">
        <f t="shared" si="0"/>
        <v>562500</v>
      </c>
      <c r="T4" s="28"/>
      <c r="U4" s="46"/>
      <c r="V4" s="46" t="str">
        <f t="shared" si="1"/>
        <v>No</v>
      </c>
    </row>
    <row r="5" spans="1:22" ht="26" thickTop="1" thickBot="1" x14ac:dyDescent="0.35">
      <c r="A5" t="s">
        <v>670</v>
      </c>
      <c r="B5" s="3" t="s">
        <v>22</v>
      </c>
      <c r="C5" s="3" t="s">
        <v>658</v>
      </c>
      <c r="D5" s="3" t="s">
        <v>659</v>
      </c>
      <c r="E5" s="3" t="s">
        <v>659</v>
      </c>
      <c r="F5" s="4">
        <v>23</v>
      </c>
      <c r="G5" s="8" t="s">
        <v>23</v>
      </c>
      <c r="H5" s="11">
        <v>0</v>
      </c>
      <c r="I5" s="14">
        <v>0</v>
      </c>
      <c r="J5" s="14">
        <v>0</v>
      </c>
      <c r="K5" s="14">
        <v>0</v>
      </c>
      <c r="L5" s="14">
        <v>0</v>
      </c>
      <c r="M5" s="14">
        <v>0</v>
      </c>
      <c r="N5" s="14">
        <v>0</v>
      </c>
      <c r="O5" s="14">
        <v>500</v>
      </c>
      <c r="P5" s="8" t="s">
        <v>659</v>
      </c>
      <c r="Q5" s="8" t="s">
        <v>659</v>
      </c>
      <c r="R5" s="11">
        <v>0</v>
      </c>
      <c r="S5" s="23">
        <f t="shared" si="0"/>
        <v>0</v>
      </c>
      <c r="T5" s="28"/>
      <c r="U5" s="46"/>
      <c r="V5" s="46" t="str">
        <f t="shared" si="1"/>
        <v>No</v>
      </c>
    </row>
    <row r="6" spans="1:22" ht="26" thickTop="1" thickBot="1" x14ac:dyDescent="0.35">
      <c r="A6" t="s">
        <v>670</v>
      </c>
      <c r="B6" s="3" t="s">
        <v>24</v>
      </c>
      <c r="C6" s="3" t="s">
        <v>25</v>
      </c>
      <c r="D6" s="3" t="s">
        <v>26</v>
      </c>
      <c r="E6" s="3" t="s">
        <v>26</v>
      </c>
      <c r="F6" s="4">
        <v>26</v>
      </c>
      <c r="G6" s="8" t="s">
        <v>27</v>
      </c>
      <c r="H6" s="11">
        <v>700</v>
      </c>
      <c r="I6" s="14">
        <v>29</v>
      </c>
      <c r="J6" s="14">
        <v>4</v>
      </c>
      <c r="K6" s="14">
        <v>0</v>
      </c>
      <c r="L6" s="14">
        <v>0</v>
      </c>
      <c r="M6" s="14">
        <v>0</v>
      </c>
      <c r="N6" s="14">
        <v>55</v>
      </c>
      <c r="O6" s="14">
        <v>670</v>
      </c>
      <c r="P6" s="8" t="s">
        <v>659</v>
      </c>
      <c r="Q6" s="8" t="s">
        <v>659</v>
      </c>
      <c r="R6" s="11">
        <v>0</v>
      </c>
      <c r="S6" s="23">
        <f t="shared" si="0"/>
        <v>469000</v>
      </c>
      <c r="T6" s="28"/>
      <c r="U6" s="46"/>
      <c r="V6" s="46" t="str">
        <f t="shared" si="1"/>
        <v>No</v>
      </c>
    </row>
    <row r="7" spans="1:22" ht="26" thickTop="1" thickBot="1" x14ac:dyDescent="0.35">
      <c r="A7" t="s">
        <v>670</v>
      </c>
      <c r="B7" s="3" t="s">
        <v>28</v>
      </c>
      <c r="C7" s="3" t="s">
        <v>658</v>
      </c>
      <c r="D7" s="3" t="s">
        <v>29</v>
      </c>
      <c r="E7" s="3" t="s">
        <v>30</v>
      </c>
      <c r="F7" s="4">
        <v>53</v>
      </c>
      <c r="G7" s="8" t="s">
        <v>31</v>
      </c>
      <c r="H7" s="11">
        <v>600</v>
      </c>
      <c r="I7" s="14">
        <v>0</v>
      </c>
      <c r="J7" s="14">
        <v>5</v>
      </c>
      <c r="K7" s="14">
        <v>0</v>
      </c>
      <c r="L7" s="14">
        <v>0</v>
      </c>
      <c r="M7" s="14">
        <v>0</v>
      </c>
      <c r="N7" s="14">
        <v>0</v>
      </c>
      <c r="O7" s="14">
        <v>293</v>
      </c>
      <c r="P7" s="8" t="s">
        <v>659</v>
      </c>
      <c r="Q7" s="8" t="s">
        <v>659</v>
      </c>
      <c r="R7" s="11">
        <v>0</v>
      </c>
      <c r="S7" s="23">
        <f t="shared" si="0"/>
        <v>175800</v>
      </c>
      <c r="T7" s="28"/>
      <c r="U7" s="46"/>
      <c r="V7" s="46" t="str">
        <f t="shared" si="1"/>
        <v>Yes</v>
      </c>
    </row>
    <row r="8" spans="1:22" ht="26" thickTop="1" thickBot="1" x14ac:dyDescent="0.35">
      <c r="A8" t="s">
        <v>670</v>
      </c>
      <c r="B8" s="3" t="s">
        <v>32</v>
      </c>
      <c r="C8" s="3" t="s">
        <v>658</v>
      </c>
      <c r="D8" s="3" t="s">
        <v>29</v>
      </c>
      <c r="E8" s="3" t="s">
        <v>33</v>
      </c>
      <c r="F8" s="4">
        <v>44</v>
      </c>
      <c r="G8" s="8" t="s">
        <v>34</v>
      </c>
      <c r="H8" s="11">
        <v>1000</v>
      </c>
      <c r="I8" s="14">
        <v>54</v>
      </c>
      <c r="J8" s="14">
        <v>5</v>
      </c>
      <c r="K8" s="14">
        <v>0</v>
      </c>
      <c r="L8" s="14">
        <v>1</v>
      </c>
      <c r="M8" s="14">
        <v>0</v>
      </c>
      <c r="N8" s="14">
        <v>47</v>
      </c>
      <c r="O8" s="14">
        <v>457</v>
      </c>
      <c r="P8" s="8" t="s">
        <v>659</v>
      </c>
      <c r="Q8" s="8" t="s">
        <v>659</v>
      </c>
      <c r="R8" s="11">
        <v>0</v>
      </c>
      <c r="S8" s="23">
        <f t="shared" si="0"/>
        <v>457000</v>
      </c>
      <c r="T8" s="28"/>
      <c r="U8" s="46"/>
      <c r="V8" s="46" t="str">
        <f t="shared" si="1"/>
        <v>No</v>
      </c>
    </row>
    <row r="9" spans="1:22" ht="26" thickTop="1" thickBot="1" x14ac:dyDescent="0.35">
      <c r="A9" t="s">
        <v>670</v>
      </c>
      <c r="B9" s="3" t="s">
        <v>35</v>
      </c>
      <c r="C9" s="3" t="s">
        <v>36</v>
      </c>
      <c r="D9" s="3" t="s">
        <v>29</v>
      </c>
      <c r="E9" s="3" t="s">
        <v>37</v>
      </c>
      <c r="F9" s="4">
        <v>40</v>
      </c>
      <c r="G9" s="8" t="s">
        <v>38</v>
      </c>
      <c r="H9" s="11">
        <v>1350</v>
      </c>
      <c r="I9" s="14">
        <v>50</v>
      </c>
      <c r="J9" s="14">
        <v>5</v>
      </c>
      <c r="K9" s="14">
        <v>0</v>
      </c>
      <c r="L9" s="14">
        <v>0</v>
      </c>
      <c r="M9" s="14">
        <v>0</v>
      </c>
      <c r="N9" s="14">
        <v>59</v>
      </c>
      <c r="O9" s="14">
        <v>890</v>
      </c>
      <c r="P9" s="8" t="s">
        <v>659</v>
      </c>
      <c r="Q9" s="8" t="s">
        <v>659</v>
      </c>
      <c r="R9" s="11">
        <v>0</v>
      </c>
      <c r="S9" s="23">
        <f t="shared" si="0"/>
        <v>1201500</v>
      </c>
      <c r="T9" s="28"/>
      <c r="U9" s="46"/>
      <c r="V9" s="46" t="str">
        <f t="shared" si="1"/>
        <v>Yes</v>
      </c>
    </row>
    <row r="10" spans="1:22" ht="26" thickTop="1" thickBot="1" x14ac:dyDescent="0.35">
      <c r="A10" t="s">
        <v>670</v>
      </c>
      <c r="B10" s="3" t="s">
        <v>39</v>
      </c>
      <c r="C10" s="3" t="s">
        <v>658</v>
      </c>
      <c r="D10" s="3" t="s">
        <v>29</v>
      </c>
      <c r="E10" s="3" t="s">
        <v>30</v>
      </c>
      <c r="F10" s="4">
        <v>38</v>
      </c>
      <c r="G10" s="8" t="s">
        <v>40</v>
      </c>
      <c r="H10" s="11">
        <v>800</v>
      </c>
      <c r="I10" s="14">
        <v>0</v>
      </c>
      <c r="J10" s="14">
        <v>6</v>
      </c>
      <c r="K10" s="14">
        <v>0</v>
      </c>
      <c r="L10" s="14">
        <v>1</v>
      </c>
      <c r="M10" s="14">
        <v>0</v>
      </c>
      <c r="N10" s="14">
        <v>0</v>
      </c>
      <c r="O10" s="14">
        <v>91</v>
      </c>
      <c r="P10" s="8" t="s">
        <v>659</v>
      </c>
      <c r="Q10" s="8" t="s">
        <v>659</v>
      </c>
      <c r="R10" s="11">
        <v>0</v>
      </c>
      <c r="S10" s="23">
        <f t="shared" si="0"/>
        <v>72800</v>
      </c>
      <c r="T10" s="28"/>
      <c r="U10" s="46"/>
      <c r="V10" s="46" t="str">
        <f t="shared" si="1"/>
        <v>Yes</v>
      </c>
    </row>
    <row r="11" spans="1:22" ht="26" thickTop="1" thickBot="1" x14ac:dyDescent="0.35">
      <c r="A11" t="s">
        <v>670</v>
      </c>
      <c r="B11" s="3" t="s">
        <v>536</v>
      </c>
      <c r="C11" s="3" t="s">
        <v>658</v>
      </c>
      <c r="D11" s="3" t="s">
        <v>659</v>
      </c>
      <c r="E11" s="3" t="s">
        <v>659</v>
      </c>
      <c r="F11" s="4">
        <v>4</v>
      </c>
      <c r="G11" s="8" t="s">
        <v>537</v>
      </c>
      <c r="H11" s="11">
        <v>0</v>
      </c>
      <c r="I11" s="14">
        <v>0</v>
      </c>
      <c r="J11" s="14">
        <v>0</v>
      </c>
      <c r="K11" s="14">
        <v>0</v>
      </c>
      <c r="L11" s="14">
        <v>0</v>
      </c>
      <c r="M11" s="14">
        <v>0</v>
      </c>
      <c r="N11" s="14">
        <v>26</v>
      </c>
      <c r="O11" s="14">
        <v>93</v>
      </c>
      <c r="P11" s="8" t="s">
        <v>534</v>
      </c>
      <c r="Q11" s="8" t="s">
        <v>538</v>
      </c>
      <c r="R11" s="11">
        <v>1400</v>
      </c>
      <c r="S11" s="23">
        <f t="shared" si="0"/>
        <v>0</v>
      </c>
      <c r="T11" s="27">
        <f>R11 * O11</f>
        <v>130200</v>
      </c>
      <c r="U11" s="47" t="str">
        <f>IF(ISNUMBER(SEARCH("affectionate", G11)), "Yes", "No")</f>
        <v>Yes</v>
      </c>
      <c r="V11" s="46" t="str">
        <f t="shared" si="1"/>
        <v>Yes</v>
      </c>
    </row>
    <row r="12" spans="1:22" ht="26" thickTop="1" thickBot="1" x14ac:dyDescent="0.35">
      <c r="A12" t="s">
        <v>670</v>
      </c>
      <c r="B12" s="3" t="s">
        <v>41</v>
      </c>
      <c r="C12" s="3" t="s">
        <v>658</v>
      </c>
      <c r="D12" s="3" t="s">
        <v>42</v>
      </c>
      <c r="E12" s="3" t="s">
        <v>37</v>
      </c>
      <c r="F12" s="4">
        <v>8</v>
      </c>
      <c r="G12" s="8" t="s">
        <v>43</v>
      </c>
      <c r="H12" s="11">
        <v>700</v>
      </c>
      <c r="I12" s="14">
        <v>0</v>
      </c>
      <c r="J12" s="14">
        <v>4</v>
      </c>
      <c r="K12" s="14">
        <v>0</v>
      </c>
      <c r="L12" s="14">
        <v>0</v>
      </c>
      <c r="M12" s="14">
        <v>0</v>
      </c>
      <c r="N12" s="14">
        <v>118</v>
      </c>
      <c r="O12" s="14">
        <v>25</v>
      </c>
      <c r="P12" s="8" t="s">
        <v>659</v>
      </c>
      <c r="Q12" s="8" t="s">
        <v>659</v>
      </c>
      <c r="R12" s="11">
        <v>0</v>
      </c>
      <c r="S12" s="23">
        <f t="shared" si="0"/>
        <v>17500</v>
      </c>
      <c r="T12" s="28"/>
      <c r="U12" s="46"/>
      <c r="V12" s="46" t="str">
        <f t="shared" si="1"/>
        <v>No</v>
      </c>
    </row>
    <row r="13" spans="1:22" ht="26" thickTop="1" thickBot="1" x14ac:dyDescent="0.35">
      <c r="A13" t="s">
        <v>670</v>
      </c>
      <c r="B13" s="3" t="s">
        <v>44</v>
      </c>
      <c r="C13" s="3" t="s">
        <v>658</v>
      </c>
      <c r="D13" s="3" t="s">
        <v>26</v>
      </c>
      <c r="E13" s="3" t="s">
        <v>26</v>
      </c>
      <c r="F13" s="4">
        <v>5</v>
      </c>
      <c r="G13" s="8" t="s">
        <v>45</v>
      </c>
      <c r="H13" s="11">
        <v>400</v>
      </c>
      <c r="I13" s="14">
        <v>0</v>
      </c>
      <c r="J13" s="14">
        <v>3</v>
      </c>
      <c r="K13" s="14">
        <v>0</v>
      </c>
      <c r="L13" s="14">
        <v>0</v>
      </c>
      <c r="M13" s="14">
        <v>0</v>
      </c>
      <c r="N13" s="14">
        <v>126</v>
      </c>
      <c r="O13" s="14">
        <v>76</v>
      </c>
      <c r="P13" s="8" t="s">
        <v>659</v>
      </c>
      <c r="Q13" s="8" t="s">
        <v>659</v>
      </c>
      <c r="R13" s="11">
        <v>0</v>
      </c>
      <c r="S13" s="23">
        <f t="shared" si="0"/>
        <v>30400</v>
      </c>
      <c r="T13" s="28"/>
      <c r="U13" s="46"/>
      <c r="V13" s="46" t="str">
        <f t="shared" si="1"/>
        <v>No</v>
      </c>
    </row>
    <row r="14" spans="1:22" ht="26" thickTop="1" thickBot="1" x14ac:dyDescent="0.35">
      <c r="A14" t="s">
        <v>670</v>
      </c>
      <c r="B14" s="3" t="s">
        <v>539</v>
      </c>
      <c r="C14" s="3" t="s">
        <v>658</v>
      </c>
      <c r="D14" s="3" t="s">
        <v>659</v>
      </c>
      <c r="E14" s="3" t="s">
        <v>659</v>
      </c>
      <c r="F14" s="4">
        <v>6</v>
      </c>
      <c r="G14" s="8" t="s">
        <v>540</v>
      </c>
      <c r="H14" s="11">
        <v>0</v>
      </c>
      <c r="I14" s="14">
        <v>0</v>
      </c>
      <c r="J14" s="14">
        <v>0</v>
      </c>
      <c r="K14" s="14">
        <v>0</v>
      </c>
      <c r="L14" s="14">
        <v>0</v>
      </c>
      <c r="M14" s="14">
        <v>5</v>
      </c>
      <c r="N14" s="14">
        <v>6</v>
      </c>
      <c r="O14" s="14">
        <v>121</v>
      </c>
      <c r="P14" s="8" t="s">
        <v>534</v>
      </c>
      <c r="Q14" s="8" t="s">
        <v>535</v>
      </c>
      <c r="R14" s="11">
        <v>900</v>
      </c>
      <c r="S14" s="23">
        <f t="shared" si="0"/>
        <v>0</v>
      </c>
      <c r="T14" s="27">
        <f>R14 * O14</f>
        <v>108900</v>
      </c>
      <c r="U14" s="47" t="str">
        <f>IF(ISNUMBER(SEARCH("affectionate", G14)), "Yes", "No")</f>
        <v>No</v>
      </c>
      <c r="V14" s="46" t="str">
        <f t="shared" si="1"/>
        <v>No</v>
      </c>
    </row>
    <row r="15" spans="1:22" ht="26" thickTop="1" thickBot="1" x14ac:dyDescent="0.35">
      <c r="A15" t="s">
        <v>670</v>
      </c>
      <c r="B15" s="3" t="s">
        <v>46</v>
      </c>
      <c r="C15" s="3" t="s">
        <v>658</v>
      </c>
      <c r="D15" s="3" t="s">
        <v>26</v>
      </c>
      <c r="E15" s="3" t="s">
        <v>26</v>
      </c>
      <c r="F15" s="4">
        <v>28</v>
      </c>
      <c r="G15" s="8" t="s">
        <v>47</v>
      </c>
      <c r="H15" s="11">
        <v>900</v>
      </c>
      <c r="I15" s="14">
        <v>34</v>
      </c>
      <c r="J15" s="14">
        <v>3</v>
      </c>
      <c r="K15" s="14">
        <v>0</v>
      </c>
      <c r="L15" s="14">
        <v>1</v>
      </c>
      <c r="M15" s="14">
        <v>0</v>
      </c>
      <c r="N15" s="14">
        <v>83</v>
      </c>
      <c r="O15" s="14">
        <v>94</v>
      </c>
      <c r="P15" s="8" t="s">
        <v>659</v>
      </c>
      <c r="Q15" s="8" t="s">
        <v>659</v>
      </c>
      <c r="R15" s="11">
        <v>0</v>
      </c>
      <c r="S15" s="23">
        <f t="shared" si="0"/>
        <v>84600</v>
      </c>
      <c r="T15" s="28"/>
      <c r="U15" s="46"/>
      <c r="V15" s="46" t="str">
        <f t="shared" si="1"/>
        <v>No</v>
      </c>
    </row>
    <row r="16" spans="1:22" ht="26" thickTop="1" thickBot="1" x14ac:dyDescent="0.35">
      <c r="A16" t="s">
        <v>670</v>
      </c>
      <c r="B16" s="3" t="s">
        <v>48</v>
      </c>
      <c r="C16" s="3" t="s">
        <v>658</v>
      </c>
      <c r="D16" s="3" t="s">
        <v>19</v>
      </c>
      <c r="E16" s="3" t="s">
        <v>49</v>
      </c>
      <c r="F16" s="4">
        <v>16</v>
      </c>
      <c r="G16" s="8" t="s">
        <v>50</v>
      </c>
      <c r="H16" s="11">
        <v>900</v>
      </c>
      <c r="I16" s="14">
        <v>44</v>
      </c>
      <c r="J16" s="14">
        <v>4</v>
      </c>
      <c r="K16" s="14">
        <v>0</v>
      </c>
      <c r="L16" s="14">
        <v>0</v>
      </c>
      <c r="M16" s="14">
        <v>0</v>
      </c>
      <c r="N16" s="14">
        <v>167</v>
      </c>
      <c r="O16" s="14">
        <v>56</v>
      </c>
      <c r="P16" s="8" t="s">
        <v>659</v>
      </c>
      <c r="Q16" s="8" t="s">
        <v>659</v>
      </c>
      <c r="R16" s="11">
        <v>0</v>
      </c>
      <c r="S16" s="23">
        <f t="shared" si="0"/>
        <v>50400</v>
      </c>
      <c r="T16" s="28"/>
      <c r="U16" s="46"/>
      <c r="V16" s="46" t="str">
        <f t="shared" si="1"/>
        <v>No</v>
      </c>
    </row>
    <row r="17" spans="1:22" ht="26" thickTop="1" thickBot="1" x14ac:dyDescent="0.35">
      <c r="A17" t="s">
        <v>670</v>
      </c>
      <c r="B17" s="3" t="s">
        <v>541</v>
      </c>
      <c r="C17" s="3" t="s">
        <v>658</v>
      </c>
      <c r="D17" s="3" t="s">
        <v>659</v>
      </c>
      <c r="E17" s="3" t="s">
        <v>659</v>
      </c>
      <c r="F17" s="4">
        <v>6</v>
      </c>
      <c r="G17" s="8" t="s">
        <v>542</v>
      </c>
      <c r="H17" s="11">
        <v>0</v>
      </c>
      <c r="I17" s="14">
        <v>0</v>
      </c>
      <c r="J17" s="14">
        <v>0</v>
      </c>
      <c r="K17" s="14">
        <v>0</v>
      </c>
      <c r="L17" s="14">
        <v>0</v>
      </c>
      <c r="M17" s="14">
        <v>0</v>
      </c>
      <c r="N17" s="14">
        <v>41</v>
      </c>
      <c r="O17" s="14">
        <v>11</v>
      </c>
      <c r="P17" s="8" t="s">
        <v>534</v>
      </c>
      <c r="Q17" s="8" t="s">
        <v>538</v>
      </c>
      <c r="R17" s="11">
        <v>1000</v>
      </c>
      <c r="S17" s="23">
        <f t="shared" si="0"/>
        <v>0</v>
      </c>
      <c r="T17" s="27">
        <f>R17 * O17</f>
        <v>11000</v>
      </c>
      <c r="U17" s="47" t="str">
        <f>IF(ISNUMBER(SEARCH("affectionate", G17)), "Yes", "No")</f>
        <v>Yes</v>
      </c>
      <c r="V17" s="46" t="str">
        <f t="shared" si="1"/>
        <v>Yes</v>
      </c>
    </row>
    <row r="18" spans="1:22" ht="26" thickTop="1" thickBot="1" x14ac:dyDescent="0.35">
      <c r="A18" t="s">
        <v>670</v>
      </c>
      <c r="B18" s="3" t="s">
        <v>51</v>
      </c>
      <c r="C18" s="3" t="s">
        <v>658</v>
      </c>
      <c r="D18" s="3" t="s">
        <v>29</v>
      </c>
      <c r="E18" s="3" t="s">
        <v>30</v>
      </c>
      <c r="F18" s="4">
        <v>52</v>
      </c>
      <c r="G18" s="8" t="s">
        <v>52</v>
      </c>
      <c r="H18" s="11">
        <v>800</v>
      </c>
      <c r="I18" s="14">
        <v>0</v>
      </c>
      <c r="J18" s="14">
        <v>6</v>
      </c>
      <c r="K18" s="14">
        <v>0</v>
      </c>
      <c r="L18" s="14">
        <v>0</v>
      </c>
      <c r="M18" s="14">
        <v>0</v>
      </c>
      <c r="N18" s="14">
        <v>86</v>
      </c>
      <c r="O18" s="14">
        <v>780</v>
      </c>
      <c r="P18" s="8" t="s">
        <v>659</v>
      </c>
      <c r="Q18" s="8" t="s">
        <v>659</v>
      </c>
      <c r="R18" s="11">
        <v>0</v>
      </c>
      <c r="S18" s="23">
        <f t="shared" si="0"/>
        <v>624000</v>
      </c>
      <c r="T18" s="28"/>
      <c r="U18" s="46"/>
      <c r="V18" s="46" t="str">
        <f t="shared" si="1"/>
        <v>No</v>
      </c>
    </row>
    <row r="19" spans="1:22" ht="26" thickTop="1" thickBot="1" x14ac:dyDescent="0.35">
      <c r="A19" t="s">
        <v>670</v>
      </c>
      <c r="B19" s="3" t="s">
        <v>53</v>
      </c>
      <c r="C19" s="3" t="s">
        <v>54</v>
      </c>
      <c r="D19" s="3" t="s">
        <v>29</v>
      </c>
      <c r="E19" s="3" t="s">
        <v>30</v>
      </c>
      <c r="F19" s="4">
        <v>27</v>
      </c>
      <c r="G19" s="8" t="s">
        <v>55</v>
      </c>
      <c r="H19" s="11">
        <v>700</v>
      </c>
      <c r="I19" s="14">
        <v>0</v>
      </c>
      <c r="J19" s="14">
        <v>5</v>
      </c>
      <c r="K19" s="14">
        <v>0</v>
      </c>
      <c r="L19" s="14">
        <v>0</v>
      </c>
      <c r="M19" s="14">
        <v>0</v>
      </c>
      <c r="N19" s="14">
        <v>0</v>
      </c>
      <c r="O19" s="14">
        <v>909</v>
      </c>
      <c r="P19" s="8" t="s">
        <v>659</v>
      </c>
      <c r="Q19" s="8" t="s">
        <v>659</v>
      </c>
      <c r="R19" s="11">
        <v>0</v>
      </c>
      <c r="S19" s="23">
        <f t="shared" si="0"/>
        <v>636300</v>
      </c>
      <c r="T19" s="28"/>
      <c r="U19" s="46"/>
      <c r="V19" s="46" t="str">
        <f t="shared" si="1"/>
        <v>No</v>
      </c>
    </row>
    <row r="20" spans="1:22" ht="26" thickTop="1" thickBot="1" x14ac:dyDescent="0.35">
      <c r="A20" t="s">
        <v>670</v>
      </c>
      <c r="B20" s="3" t="s">
        <v>543</v>
      </c>
      <c r="C20" s="3" t="s">
        <v>658</v>
      </c>
      <c r="D20" s="3" t="s">
        <v>659</v>
      </c>
      <c r="E20" s="3" t="s">
        <v>659</v>
      </c>
      <c r="F20" s="4">
        <v>6</v>
      </c>
      <c r="G20" s="8" t="s">
        <v>544</v>
      </c>
      <c r="H20" s="11">
        <v>0</v>
      </c>
      <c r="I20" s="14">
        <v>0</v>
      </c>
      <c r="J20" s="14">
        <v>0</v>
      </c>
      <c r="K20" s="14">
        <v>0</v>
      </c>
      <c r="L20" s="14">
        <v>0</v>
      </c>
      <c r="M20" s="14">
        <v>0</v>
      </c>
      <c r="N20" s="14">
        <v>0</v>
      </c>
      <c r="O20" s="14">
        <v>15</v>
      </c>
      <c r="P20" s="8" t="s">
        <v>534</v>
      </c>
      <c r="Q20" s="8" t="s">
        <v>535</v>
      </c>
      <c r="R20" s="11">
        <v>1600</v>
      </c>
      <c r="S20" s="23">
        <f t="shared" si="0"/>
        <v>0</v>
      </c>
      <c r="T20" s="27">
        <f>R20 * O20</f>
        <v>24000</v>
      </c>
      <c r="U20" s="47" t="str">
        <f>IF(ISNUMBER(SEARCH("affectionate", G20)), "Yes", "No")</f>
        <v>No</v>
      </c>
      <c r="V20" s="46" t="str">
        <f t="shared" si="1"/>
        <v>No</v>
      </c>
    </row>
    <row r="21" spans="1:22" ht="26" thickTop="1" thickBot="1" x14ac:dyDescent="0.35">
      <c r="A21" t="s">
        <v>670</v>
      </c>
      <c r="B21" s="3" t="s">
        <v>56</v>
      </c>
      <c r="C21" s="3" t="s">
        <v>658</v>
      </c>
      <c r="D21" s="3" t="s">
        <v>33</v>
      </c>
      <c r="E21" s="3" t="s">
        <v>33</v>
      </c>
      <c r="F21" s="4">
        <v>21</v>
      </c>
      <c r="G21" s="8" t="s">
        <v>57</v>
      </c>
      <c r="H21" s="11">
        <v>600</v>
      </c>
      <c r="I21" s="14">
        <v>10</v>
      </c>
      <c r="J21" s="14">
        <v>6</v>
      </c>
      <c r="K21" s="14">
        <v>0</v>
      </c>
      <c r="L21" s="14">
        <v>0</v>
      </c>
      <c r="M21" s="14">
        <v>0</v>
      </c>
      <c r="N21" s="14">
        <v>56</v>
      </c>
      <c r="O21" s="14">
        <v>101</v>
      </c>
      <c r="P21" s="8" t="s">
        <v>659</v>
      </c>
      <c r="Q21" s="8" t="s">
        <v>659</v>
      </c>
      <c r="R21" s="11">
        <v>0</v>
      </c>
      <c r="S21" s="23">
        <f t="shared" si="0"/>
        <v>60600</v>
      </c>
      <c r="T21" s="28"/>
      <c r="U21" s="46"/>
      <c r="V21" s="46" t="str">
        <f t="shared" si="1"/>
        <v>No</v>
      </c>
    </row>
    <row r="22" spans="1:22" ht="26" thickTop="1" thickBot="1" x14ac:dyDescent="0.35">
      <c r="A22" t="s">
        <v>670</v>
      </c>
      <c r="B22" s="3" t="s">
        <v>58</v>
      </c>
      <c r="C22" s="3" t="s">
        <v>59</v>
      </c>
      <c r="D22" s="3" t="s">
        <v>29</v>
      </c>
      <c r="E22" s="3" t="s">
        <v>33</v>
      </c>
      <c r="F22" s="4">
        <v>16</v>
      </c>
      <c r="G22" s="8" t="s">
        <v>60</v>
      </c>
      <c r="H22" s="11">
        <v>600</v>
      </c>
      <c r="I22" s="14">
        <v>0</v>
      </c>
      <c r="J22" s="14">
        <v>5</v>
      </c>
      <c r="K22" s="14">
        <v>0</v>
      </c>
      <c r="L22" s="14">
        <v>0</v>
      </c>
      <c r="M22" s="14">
        <v>0</v>
      </c>
      <c r="N22" s="14">
        <v>0</v>
      </c>
      <c r="O22" s="14">
        <v>102</v>
      </c>
      <c r="P22" s="8" t="s">
        <v>659</v>
      </c>
      <c r="Q22" s="8" t="s">
        <v>659</v>
      </c>
      <c r="R22" s="11">
        <v>0</v>
      </c>
      <c r="S22" s="23">
        <f t="shared" si="0"/>
        <v>61200</v>
      </c>
      <c r="T22" s="28"/>
      <c r="U22" s="46"/>
      <c r="V22" s="46" t="str">
        <f t="shared" si="1"/>
        <v>No</v>
      </c>
    </row>
    <row r="23" spans="1:22" ht="26" thickTop="1" thickBot="1" x14ac:dyDescent="0.35">
      <c r="A23" t="s">
        <v>670</v>
      </c>
      <c r="B23" s="3" t="s">
        <v>61</v>
      </c>
      <c r="C23" s="3" t="s">
        <v>658</v>
      </c>
      <c r="D23" s="3" t="s">
        <v>26</v>
      </c>
      <c r="E23" s="3" t="s">
        <v>26</v>
      </c>
      <c r="F23" s="4">
        <v>27</v>
      </c>
      <c r="G23" s="8" t="s">
        <v>62</v>
      </c>
      <c r="H23" s="11">
        <v>700</v>
      </c>
      <c r="I23" s="14">
        <v>42</v>
      </c>
      <c r="J23" s="14">
        <v>5</v>
      </c>
      <c r="K23" s="14">
        <v>0</v>
      </c>
      <c r="L23" s="14">
        <v>0</v>
      </c>
      <c r="M23" s="14">
        <v>0</v>
      </c>
      <c r="N23" s="14">
        <v>17</v>
      </c>
      <c r="O23" s="14">
        <v>39</v>
      </c>
      <c r="P23" s="8" t="s">
        <v>659</v>
      </c>
      <c r="Q23" s="8" t="s">
        <v>659</v>
      </c>
      <c r="R23" s="11">
        <v>0</v>
      </c>
      <c r="S23" s="23">
        <f t="shared" si="0"/>
        <v>27300</v>
      </c>
      <c r="T23" s="28"/>
      <c r="U23" s="46"/>
      <c r="V23" s="46" t="str">
        <f t="shared" si="1"/>
        <v>Yes</v>
      </c>
    </row>
    <row r="24" spans="1:22" ht="26" thickTop="1" thickBot="1" x14ac:dyDescent="0.35">
      <c r="A24" t="s">
        <v>670</v>
      </c>
      <c r="B24" s="3" t="s">
        <v>63</v>
      </c>
      <c r="C24" s="3" t="s">
        <v>658</v>
      </c>
      <c r="D24" s="3" t="s">
        <v>26</v>
      </c>
      <c r="E24" s="3" t="s">
        <v>26</v>
      </c>
      <c r="F24" s="4">
        <v>5</v>
      </c>
      <c r="G24" s="8" t="s">
        <v>64</v>
      </c>
      <c r="H24" s="11">
        <v>1250</v>
      </c>
      <c r="I24" s="14">
        <v>34</v>
      </c>
      <c r="J24" s="14">
        <v>3</v>
      </c>
      <c r="K24" s="14">
        <v>0</v>
      </c>
      <c r="L24" s="14">
        <v>0</v>
      </c>
      <c r="M24" s="14">
        <v>0</v>
      </c>
      <c r="N24" s="14">
        <v>137</v>
      </c>
      <c r="O24" s="14">
        <v>55</v>
      </c>
      <c r="P24" s="8" t="s">
        <v>659</v>
      </c>
      <c r="Q24" s="8" t="s">
        <v>659</v>
      </c>
      <c r="R24" s="11">
        <v>0</v>
      </c>
      <c r="S24" s="23">
        <f t="shared" si="0"/>
        <v>68750</v>
      </c>
      <c r="T24" s="28"/>
      <c r="U24" s="46"/>
      <c r="V24" s="46" t="str">
        <f t="shared" si="1"/>
        <v>No</v>
      </c>
    </row>
    <row r="25" spans="1:22" ht="26" thickTop="1" thickBot="1" x14ac:dyDescent="0.35">
      <c r="A25" t="s">
        <v>670</v>
      </c>
      <c r="B25" s="3" t="s">
        <v>545</v>
      </c>
      <c r="C25" s="3" t="s">
        <v>658</v>
      </c>
      <c r="D25" s="3" t="s">
        <v>659</v>
      </c>
      <c r="E25" s="3" t="s">
        <v>659</v>
      </c>
      <c r="F25" s="4">
        <v>4</v>
      </c>
      <c r="G25" s="8" t="s">
        <v>546</v>
      </c>
      <c r="H25" s="11">
        <v>0</v>
      </c>
      <c r="I25" s="14">
        <v>0</v>
      </c>
      <c r="J25" s="14">
        <v>0</v>
      </c>
      <c r="K25" s="14">
        <v>0</v>
      </c>
      <c r="L25" s="14">
        <v>0</v>
      </c>
      <c r="M25" s="14">
        <v>0</v>
      </c>
      <c r="N25" s="14">
        <v>31</v>
      </c>
      <c r="O25" s="14">
        <v>5</v>
      </c>
      <c r="P25" s="8" t="s">
        <v>547</v>
      </c>
      <c r="Q25" s="8" t="s">
        <v>548</v>
      </c>
      <c r="R25" s="11">
        <v>1300</v>
      </c>
      <c r="S25" s="23">
        <f t="shared" si="0"/>
        <v>0</v>
      </c>
      <c r="T25" s="27">
        <f>R25 * O25</f>
        <v>6500</v>
      </c>
      <c r="U25" s="47" t="str">
        <f>IF(ISNUMBER(SEARCH("affectionate", G25)), "Yes", "No")</f>
        <v>Yes</v>
      </c>
      <c r="V25" s="46" t="str">
        <f t="shared" si="1"/>
        <v>Yes</v>
      </c>
    </row>
    <row r="26" spans="1:22" ht="26" thickTop="1" thickBot="1" x14ac:dyDescent="0.35">
      <c r="A26" t="s">
        <v>670</v>
      </c>
      <c r="B26" s="3" t="s">
        <v>65</v>
      </c>
      <c r="C26" s="3" t="s">
        <v>658</v>
      </c>
      <c r="D26" s="3" t="s">
        <v>66</v>
      </c>
      <c r="E26" s="3" t="s">
        <v>20</v>
      </c>
      <c r="F26" s="4">
        <v>11</v>
      </c>
      <c r="G26" s="8" t="s">
        <v>67</v>
      </c>
      <c r="H26" s="11">
        <v>1100</v>
      </c>
      <c r="I26" s="14">
        <v>78</v>
      </c>
      <c r="J26" s="14">
        <v>5</v>
      </c>
      <c r="K26" s="14">
        <v>0</v>
      </c>
      <c r="L26" s="14">
        <v>0</v>
      </c>
      <c r="M26" s="14">
        <v>0</v>
      </c>
      <c r="N26" s="14">
        <v>84</v>
      </c>
      <c r="O26" s="14">
        <v>49</v>
      </c>
      <c r="P26" s="8" t="s">
        <v>659</v>
      </c>
      <c r="Q26" s="8" t="s">
        <v>659</v>
      </c>
      <c r="R26" s="11">
        <v>0</v>
      </c>
      <c r="S26" s="23">
        <f t="shared" si="0"/>
        <v>53900</v>
      </c>
      <c r="T26" s="28"/>
      <c r="U26" s="46"/>
      <c r="V26" s="46" t="str">
        <f t="shared" si="1"/>
        <v>Yes</v>
      </c>
    </row>
    <row r="27" spans="1:22" ht="26" thickTop="1" thickBot="1" x14ac:dyDescent="0.35">
      <c r="A27" t="s">
        <v>670</v>
      </c>
      <c r="B27" s="3" t="s">
        <v>68</v>
      </c>
      <c r="C27" s="3" t="s">
        <v>69</v>
      </c>
      <c r="D27" s="3" t="s">
        <v>66</v>
      </c>
      <c r="E27" s="3" t="s">
        <v>70</v>
      </c>
      <c r="F27" s="4">
        <v>26</v>
      </c>
      <c r="G27" s="8" t="s">
        <v>71</v>
      </c>
      <c r="H27" s="11">
        <v>400</v>
      </c>
      <c r="I27" s="14">
        <v>71</v>
      </c>
      <c r="J27" s="14">
        <v>1</v>
      </c>
      <c r="K27" s="14">
        <v>0</v>
      </c>
      <c r="L27" s="14">
        <v>0</v>
      </c>
      <c r="M27" s="14">
        <v>0</v>
      </c>
      <c r="N27" s="14">
        <v>39</v>
      </c>
      <c r="O27" s="14">
        <v>76</v>
      </c>
      <c r="P27" s="8" t="s">
        <v>659</v>
      </c>
      <c r="Q27" s="8" t="s">
        <v>659</v>
      </c>
      <c r="R27" s="11">
        <v>0</v>
      </c>
      <c r="S27" s="23">
        <f t="shared" si="0"/>
        <v>30400</v>
      </c>
      <c r="T27" s="28"/>
      <c r="U27" s="46"/>
      <c r="V27" s="46" t="str">
        <f t="shared" si="1"/>
        <v>Yes</v>
      </c>
    </row>
    <row r="28" spans="1:22" ht="26" thickTop="1" thickBot="1" x14ac:dyDescent="0.35">
      <c r="A28" t="s">
        <v>670</v>
      </c>
      <c r="B28" s="3" t="s">
        <v>72</v>
      </c>
      <c r="C28" s="3" t="s">
        <v>658</v>
      </c>
      <c r="D28" s="3" t="s">
        <v>66</v>
      </c>
      <c r="E28" s="3" t="s">
        <v>70</v>
      </c>
      <c r="F28" s="4">
        <v>11</v>
      </c>
      <c r="G28" s="8" t="s">
        <v>73</v>
      </c>
      <c r="H28" s="11">
        <v>650</v>
      </c>
      <c r="I28" s="14">
        <v>72</v>
      </c>
      <c r="J28" s="14">
        <v>1</v>
      </c>
      <c r="K28" s="14">
        <v>0</v>
      </c>
      <c r="L28" s="14">
        <v>0</v>
      </c>
      <c r="M28" s="14">
        <v>0</v>
      </c>
      <c r="N28" s="14">
        <v>6</v>
      </c>
      <c r="O28" s="14">
        <v>34</v>
      </c>
      <c r="P28" s="8" t="s">
        <v>659</v>
      </c>
      <c r="Q28" s="8" t="s">
        <v>659</v>
      </c>
      <c r="R28" s="11">
        <v>0</v>
      </c>
      <c r="S28" s="23">
        <f t="shared" si="0"/>
        <v>22100</v>
      </c>
      <c r="T28" s="28"/>
      <c r="U28" s="46"/>
      <c r="V28" s="46" t="str">
        <f t="shared" si="1"/>
        <v>No</v>
      </c>
    </row>
    <row r="29" spans="1:22" ht="26" thickTop="1" thickBot="1" x14ac:dyDescent="0.35">
      <c r="A29" t="s">
        <v>670</v>
      </c>
      <c r="B29" s="3" t="s">
        <v>74</v>
      </c>
      <c r="C29" s="3" t="s">
        <v>658</v>
      </c>
      <c r="D29" s="3" t="s">
        <v>33</v>
      </c>
      <c r="E29" s="3" t="s">
        <v>33</v>
      </c>
      <c r="F29" s="4">
        <v>23</v>
      </c>
      <c r="G29" s="8" t="s">
        <v>75</v>
      </c>
      <c r="H29" s="11">
        <v>1300</v>
      </c>
      <c r="I29" s="14">
        <v>34</v>
      </c>
      <c r="J29" s="14">
        <v>4</v>
      </c>
      <c r="K29" s="14">
        <v>0</v>
      </c>
      <c r="L29" s="14">
        <v>0</v>
      </c>
      <c r="M29" s="14">
        <v>0</v>
      </c>
      <c r="N29" s="14">
        <v>125</v>
      </c>
      <c r="O29" s="14">
        <v>50</v>
      </c>
      <c r="P29" s="8" t="s">
        <v>659</v>
      </c>
      <c r="Q29" s="8" t="s">
        <v>659</v>
      </c>
      <c r="R29" s="11">
        <v>0</v>
      </c>
      <c r="S29" s="23">
        <f t="shared" si="0"/>
        <v>65000</v>
      </c>
      <c r="T29" s="28"/>
      <c r="U29" s="46"/>
      <c r="V29" s="46" t="str">
        <f t="shared" si="1"/>
        <v>No</v>
      </c>
    </row>
    <row r="30" spans="1:22" ht="26" thickTop="1" thickBot="1" x14ac:dyDescent="0.35">
      <c r="A30" t="s">
        <v>670</v>
      </c>
      <c r="B30" s="3" t="s">
        <v>76</v>
      </c>
      <c r="C30" s="3" t="s">
        <v>658</v>
      </c>
      <c r="D30" s="3" t="s">
        <v>33</v>
      </c>
      <c r="E30" s="3" t="s">
        <v>33</v>
      </c>
      <c r="F30" s="4">
        <v>50</v>
      </c>
      <c r="G30" s="8" t="s">
        <v>77</v>
      </c>
      <c r="H30" s="11">
        <v>1350</v>
      </c>
      <c r="I30" s="14">
        <v>0</v>
      </c>
      <c r="J30" s="14">
        <v>5</v>
      </c>
      <c r="K30" s="14">
        <v>0</v>
      </c>
      <c r="L30" s="14">
        <v>0</v>
      </c>
      <c r="M30" s="14">
        <v>0</v>
      </c>
      <c r="N30" s="14">
        <v>141</v>
      </c>
      <c r="O30" s="14">
        <v>23</v>
      </c>
      <c r="P30" s="8" t="s">
        <v>659</v>
      </c>
      <c r="Q30" s="8" t="s">
        <v>659</v>
      </c>
      <c r="R30" s="11">
        <v>0</v>
      </c>
      <c r="S30" s="23">
        <f t="shared" si="0"/>
        <v>31050</v>
      </c>
      <c r="T30" s="28"/>
      <c r="U30" s="46"/>
      <c r="V30" s="46" t="str">
        <f t="shared" si="1"/>
        <v>No</v>
      </c>
    </row>
    <row r="31" spans="1:22" ht="26" thickTop="1" thickBot="1" x14ac:dyDescent="0.35">
      <c r="A31" t="s">
        <v>670</v>
      </c>
      <c r="B31" s="3" t="s">
        <v>78</v>
      </c>
      <c r="C31" s="3" t="s">
        <v>658</v>
      </c>
      <c r="D31" s="3" t="s">
        <v>26</v>
      </c>
      <c r="E31" s="3" t="s">
        <v>26</v>
      </c>
      <c r="F31" s="4">
        <v>9</v>
      </c>
      <c r="G31" s="8" t="s">
        <v>79</v>
      </c>
      <c r="H31" s="11">
        <v>1900</v>
      </c>
      <c r="I31" s="14">
        <v>40</v>
      </c>
      <c r="J31" s="14">
        <v>3</v>
      </c>
      <c r="K31" s="14">
        <v>0</v>
      </c>
      <c r="L31" s="14">
        <v>0</v>
      </c>
      <c r="M31" s="14">
        <v>0</v>
      </c>
      <c r="N31" s="14">
        <v>151</v>
      </c>
      <c r="O31" s="14">
        <v>45</v>
      </c>
      <c r="P31" s="8" t="s">
        <v>659</v>
      </c>
      <c r="Q31" s="8" t="s">
        <v>659</v>
      </c>
      <c r="R31" s="11">
        <v>0</v>
      </c>
      <c r="S31" s="23">
        <f t="shared" si="0"/>
        <v>85500</v>
      </c>
      <c r="T31" s="28"/>
      <c r="U31" s="46"/>
      <c r="V31" s="46" t="str">
        <f t="shared" si="1"/>
        <v>Yes</v>
      </c>
    </row>
    <row r="32" spans="1:22" ht="26" thickTop="1" thickBot="1" x14ac:dyDescent="0.35">
      <c r="A32" t="s">
        <v>670</v>
      </c>
      <c r="B32" s="3" t="s">
        <v>80</v>
      </c>
      <c r="C32" s="3" t="s">
        <v>81</v>
      </c>
      <c r="D32" s="3" t="s">
        <v>33</v>
      </c>
      <c r="E32" s="3" t="s">
        <v>33</v>
      </c>
      <c r="F32" s="4">
        <v>32</v>
      </c>
      <c r="G32" s="8" t="s">
        <v>82</v>
      </c>
      <c r="H32" s="11">
        <v>1300</v>
      </c>
      <c r="I32" s="14">
        <v>15</v>
      </c>
      <c r="J32" s="14">
        <v>6</v>
      </c>
      <c r="K32" s="14">
        <v>0</v>
      </c>
      <c r="L32" s="14">
        <v>0</v>
      </c>
      <c r="M32" s="14">
        <v>0</v>
      </c>
      <c r="N32" s="14">
        <v>120</v>
      </c>
      <c r="O32" s="14">
        <v>33</v>
      </c>
      <c r="P32" s="8" t="s">
        <v>659</v>
      </c>
      <c r="Q32" s="8" t="s">
        <v>659</v>
      </c>
      <c r="R32" s="11">
        <v>0</v>
      </c>
      <c r="S32" s="23">
        <f t="shared" si="0"/>
        <v>42900</v>
      </c>
      <c r="T32" s="28"/>
      <c r="U32" s="46"/>
      <c r="V32" s="46" t="str">
        <f t="shared" si="1"/>
        <v>No</v>
      </c>
    </row>
    <row r="33" spans="1:22" ht="26" thickTop="1" thickBot="1" x14ac:dyDescent="0.35">
      <c r="A33" t="s">
        <v>670</v>
      </c>
      <c r="B33" s="3" t="s">
        <v>83</v>
      </c>
      <c r="C33" s="3" t="s">
        <v>658</v>
      </c>
      <c r="D33" s="3" t="s">
        <v>33</v>
      </c>
      <c r="E33" s="3" t="s">
        <v>33</v>
      </c>
      <c r="F33" s="4">
        <v>28</v>
      </c>
      <c r="G33" s="8" t="s">
        <v>84</v>
      </c>
      <c r="H33" s="11">
        <v>650</v>
      </c>
      <c r="I33" s="14">
        <v>0</v>
      </c>
      <c r="J33" s="14">
        <v>5</v>
      </c>
      <c r="K33" s="14">
        <v>0</v>
      </c>
      <c r="L33" s="14">
        <v>0</v>
      </c>
      <c r="M33" s="14">
        <v>0</v>
      </c>
      <c r="N33" s="14">
        <v>0</v>
      </c>
      <c r="O33" s="14">
        <v>53</v>
      </c>
      <c r="P33" s="8" t="s">
        <v>659</v>
      </c>
      <c r="Q33" s="8" t="s">
        <v>659</v>
      </c>
      <c r="R33" s="11">
        <v>0</v>
      </c>
      <c r="S33" s="23">
        <f t="shared" si="0"/>
        <v>34450</v>
      </c>
      <c r="T33" s="28"/>
      <c r="U33" s="46"/>
      <c r="V33" s="46" t="str">
        <f t="shared" si="1"/>
        <v>No</v>
      </c>
    </row>
    <row r="34" spans="1:22" ht="26" thickTop="1" thickBot="1" x14ac:dyDescent="0.35">
      <c r="A34" t="s">
        <v>670</v>
      </c>
      <c r="B34" s="3" t="s">
        <v>85</v>
      </c>
      <c r="C34" s="3" t="s">
        <v>86</v>
      </c>
      <c r="D34" s="3" t="s">
        <v>33</v>
      </c>
      <c r="E34" s="3" t="s">
        <v>33</v>
      </c>
      <c r="F34" s="4">
        <v>27</v>
      </c>
      <c r="G34" s="8" t="s">
        <v>87</v>
      </c>
      <c r="H34" s="11">
        <v>700</v>
      </c>
      <c r="I34" s="14">
        <v>0</v>
      </c>
      <c r="J34" s="14">
        <v>6</v>
      </c>
      <c r="K34" s="14">
        <v>0</v>
      </c>
      <c r="L34" s="14">
        <v>0</v>
      </c>
      <c r="M34" s="14">
        <v>0</v>
      </c>
      <c r="N34" s="14">
        <v>44</v>
      </c>
      <c r="O34" s="14">
        <v>87</v>
      </c>
      <c r="P34" s="8" t="s">
        <v>659</v>
      </c>
      <c r="Q34" s="8" t="s">
        <v>659</v>
      </c>
      <c r="R34" s="11">
        <v>0</v>
      </c>
      <c r="S34" s="23">
        <f t="shared" si="0"/>
        <v>60900</v>
      </c>
      <c r="T34" s="28"/>
      <c r="U34" s="46"/>
      <c r="V34" s="46" t="str">
        <f t="shared" si="1"/>
        <v>No</v>
      </c>
    </row>
    <row r="35" spans="1:22" ht="26" thickTop="1" thickBot="1" x14ac:dyDescent="0.35">
      <c r="A35" t="s">
        <v>670</v>
      </c>
      <c r="B35" s="3" t="s">
        <v>88</v>
      </c>
      <c r="C35" s="3" t="s">
        <v>658</v>
      </c>
      <c r="D35" s="3" t="s">
        <v>33</v>
      </c>
      <c r="E35" s="3" t="s">
        <v>33</v>
      </c>
      <c r="F35" s="4">
        <v>34</v>
      </c>
      <c r="G35" s="8" t="s">
        <v>89</v>
      </c>
      <c r="H35" s="11">
        <v>1350</v>
      </c>
      <c r="I35" s="14">
        <v>14</v>
      </c>
      <c r="J35" s="14">
        <v>6</v>
      </c>
      <c r="K35" s="14">
        <v>0</v>
      </c>
      <c r="L35" s="14">
        <v>0</v>
      </c>
      <c r="M35" s="14">
        <v>0</v>
      </c>
      <c r="N35" s="14">
        <v>103</v>
      </c>
      <c r="O35" s="14">
        <v>67</v>
      </c>
      <c r="P35" s="8" t="s">
        <v>659</v>
      </c>
      <c r="Q35" s="8" t="s">
        <v>659</v>
      </c>
      <c r="R35" s="11">
        <v>0</v>
      </c>
      <c r="S35" s="23">
        <f t="shared" si="0"/>
        <v>90450</v>
      </c>
      <c r="T35" s="28"/>
      <c r="U35" s="46"/>
      <c r="V35" s="46" t="str">
        <f t="shared" si="1"/>
        <v>No</v>
      </c>
    </row>
    <row r="36" spans="1:22" ht="26" thickTop="1" thickBot="1" x14ac:dyDescent="0.35">
      <c r="A36" t="s">
        <v>670</v>
      </c>
      <c r="B36" s="3" t="s">
        <v>549</v>
      </c>
      <c r="C36" s="3" t="s">
        <v>658</v>
      </c>
      <c r="D36" s="3" t="s">
        <v>659</v>
      </c>
      <c r="E36" s="3" t="s">
        <v>659</v>
      </c>
      <c r="F36" s="4">
        <v>6</v>
      </c>
      <c r="G36" s="8" t="s">
        <v>550</v>
      </c>
      <c r="H36" s="11">
        <v>0</v>
      </c>
      <c r="I36" s="14">
        <v>0</v>
      </c>
      <c r="J36" s="14">
        <v>0</v>
      </c>
      <c r="K36" s="14">
        <v>0</v>
      </c>
      <c r="L36" s="14">
        <v>0</v>
      </c>
      <c r="M36" s="14">
        <v>8</v>
      </c>
      <c r="N36" s="14">
        <v>0</v>
      </c>
      <c r="O36" s="14">
        <v>10</v>
      </c>
      <c r="P36" s="8" t="s">
        <v>547</v>
      </c>
      <c r="Q36" s="8" t="s">
        <v>538</v>
      </c>
      <c r="R36" s="11">
        <v>1250</v>
      </c>
      <c r="S36" s="23">
        <f t="shared" si="0"/>
        <v>0</v>
      </c>
      <c r="T36" s="27">
        <f>R36 * O36</f>
        <v>12500</v>
      </c>
      <c r="U36" s="47" t="str">
        <f>IF(ISNUMBER(SEARCH("affectionate", G36)), "Yes", "No")</f>
        <v>Yes</v>
      </c>
      <c r="V36" s="46" t="str">
        <f t="shared" si="1"/>
        <v>Yes</v>
      </c>
    </row>
    <row r="37" spans="1:22" ht="26" thickTop="1" thickBot="1" x14ac:dyDescent="0.35">
      <c r="A37" t="s">
        <v>670</v>
      </c>
      <c r="B37" s="3" t="s">
        <v>90</v>
      </c>
      <c r="C37" s="3" t="s">
        <v>658</v>
      </c>
      <c r="D37" s="3" t="s">
        <v>29</v>
      </c>
      <c r="E37" s="3" t="s">
        <v>30</v>
      </c>
      <c r="F37" s="4">
        <v>44</v>
      </c>
      <c r="G37" s="8" t="s">
        <v>91</v>
      </c>
      <c r="H37" s="11">
        <v>900</v>
      </c>
      <c r="I37" s="14">
        <v>22</v>
      </c>
      <c r="J37" s="14">
        <v>5</v>
      </c>
      <c r="K37" s="14">
        <v>0</v>
      </c>
      <c r="L37" s="14">
        <v>0</v>
      </c>
      <c r="M37" s="14">
        <v>0</v>
      </c>
      <c r="N37" s="14">
        <v>25</v>
      </c>
      <c r="O37" s="14">
        <v>98</v>
      </c>
      <c r="P37" s="8" t="s">
        <v>659</v>
      </c>
      <c r="Q37" s="8" t="s">
        <v>659</v>
      </c>
      <c r="R37" s="11">
        <v>0</v>
      </c>
      <c r="S37" s="23">
        <f t="shared" si="0"/>
        <v>88200</v>
      </c>
      <c r="T37" s="28"/>
      <c r="U37" s="46"/>
      <c r="V37" s="46" t="str">
        <f t="shared" si="1"/>
        <v>Yes</v>
      </c>
    </row>
    <row r="38" spans="1:22" ht="26" thickTop="1" thickBot="1" x14ac:dyDescent="0.35">
      <c r="A38" t="s">
        <v>670</v>
      </c>
      <c r="B38" s="3" t="s">
        <v>92</v>
      </c>
      <c r="C38" s="3" t="s">
        <v>658</v>
      </c>
      <c r="D38" s="3" t="s">
        <v>42</v>
      </c>
      <c r="E38" s="3" t="s">
        <v>16</v>
      </c>
      <c r="F38" s="4">
        <v>4</v>
      </c>
      <c r="G38" s="8" t="s">
        <v>93</v>
      </c>
      <c r="H38" s="11">
        <v>850</v>
      </c>
      <c r="I38" s="14">
        <v>45</v>
      </c>
      <c r="J38" s="14">
        <v>3</v>
      </c>
      <c r="K38" s="14">
        <v>0</v>
      </c>
      <c r="L38" s="14">
        <v>0</v>
      </c>
      <c r="M38" s="14">
        <v>0</v>
      </c>
      <c r="N38" s="14">
        <v>46</v>
      </c>
      <c r="O38" s="14">
        <v>104</v>
      </c>
      <c r="P38" s="8" t="s">
        <v>659</v>
      </c>
      <c r="Q38" s="8" t="s">
        <v>659</v>
      </c>
      <c r="R38" s="11">
        <v>0</v>
      </c>
      <c r="S38" s="23">
        <f t="shared" si="0"/>
        <v>88400</v>
      </c>
      <c r="T38" s="28"/>
      <c r="U38" s="46"/>
      <c r="V38" s="46" t="str">
        <f t="shared" si="1"/>
        <v>Yes</v>
      </c>
    </row>
    <row r="39" spans="1:22" ht="26" thickTop="1" thickBot="1" x14ac:dyDescent="0.35">
      <c r="A39" t="s">
        <v>670</v>
      </c>
      <c r="B39" s="3" t="s">
        <v>551</v>
      </c>
      <c r="C39" s="3" t="s">
        <v>658</v>
      </c>
      <c r="D39" s="3" t="s">
        <v>659</v>
      </c>
      <c r="E39" s="3" t="s">
        <v>659</v>
      </c>
      <c r="F39" s="4">
        <v>5</v>
      </c>
      <c r="G39" s="8" t="s">
        <v>552</v>
      </c>
      <c r="H39" s="11">
        <v>0</v>
      </c>
      <c r="I39" s="14">
        <v>0</v>
      </c>
      <c r="J39" s="14">
        <v>0</v>
      </c>
      <c r="K39" s="14">
        <v>0</v>
      </c>
      <c r="L39" s="14">
        <v>0</v>
      </c>
      <c r="M39" s="14">
        <v>0</v>
      </c>
      <c r="N39" s="14">
        <v>15</v>
      </c>
      <c r="O39" s="14">
        <v>93</v>
      </c>
      <c r="P39" s="8" t="s">
        <v>534</v>
      </c>
      <c r="Q39" s="8" t="s">
        <v>548</v>
      </c>
      <c r="R39" s="11">
        <v>850</v>
      </c>
      <c r="S39" s="23">
        <f t="shared" si="0"/>
        <v>0</v>
      </c>
      <c r="T39" s="27">
        <f>R39 * O39</f>
        <v>79050</v>
      </c>
      <c r="U39" s="47" t="str">
        <f>IF(ISNUMBER(SEARCH("affectionate", G39)), "Yes", "No")</f>
        <v>Yes</v>
      </c>
      <c r="V39" s="46" t="str">
        <f t="shared" si="1"/>
        <v>Yes</v>
      </c>
    </row>
    <row r="40" spans="1:22" ht="26" thickTop="1" thickBot="1" x14ac:dyDescent="0.35">
      <c r="A40" t="s">
        <v>670</v>
      </c>
      <c r="B40" s="3" t="s">
        <v>94</v>
      </c>
      <c r="C40" s="3" t="s">
        <v>658</v>
      </c>
      <c r="D40" s="3" t="s">
        <v>66</v>
      </c>
      <c r="E40" s="3" t="s">
        <v>70</v>
      </c>
      <c r="F40" s="4">
        <v>55</v>
      </c>
      <c r="G40" s="8" t="s">
        <v>95</v>
      </c>
      <c r="H40" s="11">
        <v>350</v>
      </c>
      <c r="I40" s="14">
        <v>44</v>
      </c>
      <c r="J40" s="14">
        <v>3</v>
      </c>
      <c r="K40" s="14">
        <v>0</v>
      </c>
      <c r="L40" s="14">
        <v>0</v>
      </c>
      <c r="M40" s="14">
        <v>0</v>
      </c>
      <c r="N40" s="14">
        <v>130</v>
      </c>
      <c r="O40" s="14">
        <v>542</v>
      </c>
      <c r="P40" s="8" t="s">
        <v>659</v>
      </c>
      <c r="Q40" s="8" t="s">
        <v>659</v>
      </c>
      <c r="R40" s="11">
        <v>0</v>
      </c>
      <c r="S40" s="23">
        <f t="shared" si="0"/>
        <v>189700</v>
      </c>
      <c r="T40" s="28"/>
      <c r="U40" s="46"/>
      <c r="V40" s="46" t="str">
        <f t="shared" si="1"/>
        <v>No</v>
      </c>
    </row>
    <row r="41" spans="1:22" ht="26" thickTop="1" thickBot="1" x14ac:dyDescent="0.35">
      <c r="A41" t="s">
        <v>670</v>
      </c>
      <c r="B41" s="3" t="s">
        <v>96</v>
      </c>
      <c r="C41" s="3" t="s">
        <v>658</v>
      </c>
      <c r="D41" s="3" t="s">
        <v>19</v>
      </c>
      <c r="E41" s="3" t="s">
        <v>49</v>
      </c>
      <c r="F41" s="4">
        <v>32</v>
      </c>
      <c r="G41" s="8" t="s">
        <v>97</v>
      </c>
      <c r="H41" s="11">
        <v>1500</v>
      </c>
      <c r="I41" s="14">
        <v>7</v>
      </c>
      <c r="J41" s="14">
        <v>3</v>
      </c>
      <c r="K41" s="14">
        <v>0</v>
      </c>
      <c r="L41" s="14">
        <v>0</v>
      </c>
      <c r="M41" s="14">
        <v>0</v>
      </c>
      <c r="N41" s="14">
        <v>1</v>
      </c>
      <c r="O41" s="14">
        <v>123</v>
      </c>
      <c r="P41" s="8" t="s">
        <v>659</v>
      </c>
      <c r="Q41" s="8" t="s">
        <v>659</v>
      </c>
      <c r="R41" s="11">
        <v>0</v>
      </c>
      <c r="S41" s="23">
        <f t="shared" si="0"/>
        <v>184500</v>
      </c>
      <c r="T41" s="28"/>
      <c r="U41" s="46"/>
      <c r="V41" s="46" t="str">
        <f t="shared" si="1"/>
        <v>Yes</v>
      </c>
    </row>
    <row r="42" spans="1:22" ht="26" thickTop="1" thickBot="1" x14ac:dyDescent="0.35">
      <c r="A42" t="s">
        <v>670</v>
      </c>
      <c r="B42" s="3" t="s">
        <v>98</v>
      </c>
      <c r="C42" s="3" t="s">
        <v>658</v>
      </c>
      <c r="D42" s="3" t="s">
        <v>66</v>
      </c>
      <c r="E42" s="3" t="s">
        <v>70</v>
      </c>
      <c r="F42" s="4">
        <v>32</v>
      </c>
      <c r="G42" s="8" t="s">
        <v>99</v>
      </c>
      <c r="H42" s="11">
        <v>400</v>
      </c>
      <c r="I42" s="14">
        <v>0</v>
      </c>
      <c r="J42" s="14">
        <v>3</v>
      </c>
      <c r="K42" s="14">
        <v>0</v>
      </c>
      <c r="L42" s="14">
        <v>0</v>
      </c>
      <c r="M42" s="14">
        <v>0</v>
      </c>
      <c r="N42" s="14">
        <v>0</v>
      </c>
      <c r="O42" s="14">
        <v>105</v>
      </c>
      <c r="P42" s="8" t="s">
        <v>659</v>
      </c>
      <c r="Q42" s="8" t="s">
        <v>659</v>
      </c>
      <c r="R42" s="11">
        <v>0</v>
      </c>
      <c r="S42" s="23">
        <f t="shared" si="0"/>
        <v>42000</v>
      </c>
      <c r="T42" s="28"/>
      <c r="U42" s="46"/>
      <c r="V42" s="46" t="str">
        <f t="shared" si="1"/>
        <v>No</v>
      </c>
    </row>
    <row r="43" spans="1:22" ht="26" thickTop="1" thickBot="1" x14ac:dyDescent="0.35">
      <c r="A43" t="s">
        <v>670</v>
      </c>
      <c r="B43" s="3" t="s">
        <v>100</v>
      </c>
      <c r="C43" s="3" t="s">
        <v>658</v>
      </c>
      <c r="D43" s="3" t="s">
        <v>29</v>
      </c>
      <c r="E43" s="3" t="s">
        <v>30</v>
      </c>
      <c r="F43" s="4">
        <v>51</v>
      </c>
      <c r="G43" s="8" t="s">
        <v>101</v>
      </c>
      <c r="H43" s="11">
        <v>2150</v>
      </c>
      <c r="I43" s="14">
        <v>0</v>
      </c>
      <c r="J43" s="14">
        <v>6</v>
      </c>
      <c r="K43" s="14">
        <v>0</v>
      </c>
      <c r="L43" s="14">
        <v>0</v>
      </c>
      <c r="M43" s="14">
        <v>0</v>
      </c>
      <c r="N43" s="14">
        <v>116</v>
      </c>
      <c r="O43" s="14">
        <v>107</v>
      </c>
      <c r="P43" s="8" t="s">
        <v>659</v>
      </c>
      <c r="Q43" s="8" t="s">
        <v>659</v>
      </c>
      <c r="R43" s="11">
        <v>0</v>
      </c>
      <c r="S43" s="23">
        <f t="shared" si="0"/>
        <v>230050</v>
      </c>
      <c r="T43" s="28"/>
      <c r="U43" s="46"/>
      <c r="V43" s="46" t="str">
        <f t="shared" si="1"/>
        <v>No</v>
      </c>
    </row>
    <row r="44" spans="1:22" ht="26" thickTop="1" thickBot="1" x14ac:dyDescent="0.35">
      <c r="A44" t="s">
        <v>670</v>
      </c>
      <c r="B44" s="3" t="s">
        <v>102</v>
      </c>
      <c r="C44" s="3" t="s">
        <v>658</v>
      </c>
      <c r="D44" s="3" t="s">
        <v>66</v>
      </c>
      <c r="E44" s="3" t="s">
        <v>70</v>
      </c>
      <c r="F44" s="4">
        <v>46</v>
      </c>
      <c r="G44" s="8" t="s">
        <v>103</v>
      </c>
      <c r="H44" s="11">
        <v>1000</v>
      </c>
      <c r="I44" s="14">
        <v>74</v>
      </c>
      <c r="J44" s="14">
        <v>1</v>
      </c>
      <c r="K44" s="14">
        <v>0</v>
      </c>
      <c r="L44" s="14">
        <v>0</v>
      </c>
      <c r="M44" s="14">
        <v>0</v>
      </c>
      <c r="N44" s="14">
        <v>50</v>
      </c>
      <c r="O44" s="14">
        <v>891</v>
      </c>
      <c r="P44" s="8" t="s">
        <v>659</v>
      </c>
      <c r="Q44" s="8" t="s">
        <v>659</v>
      </c>
      <c r="R44" s="11">
        <v>0</v>
      </c>
      <c r="S44" s="23">
        <f t="shared" si="0"/>
        <v>891000</v>
      </c>
      <c r="T44" s="28"/>
      <c r="U44" s="46"/>
      <c r="V44" s="46" t="str">
        <f t="shared" si="1"/>
        <v>Yes</v>
      </c>
    </row>
    <row r="45" spans="1:22" ht="26" thickTop="1" thickBot="1" x14ac:dyDescent="0.35">
      <c r="A45" t="s">
        <v>670</v>
      </c>
      <c r="B45" s="3" t="s">
        <v>104</v>
      </c>
      <c r="C45" s="3" t="s">
        <v>658</v>
      </c>
      <c r="D45" s="3" t="s">
        <v>19</v>
      </c>
      <c r="E45" s="3" t="s">
        <v>49</v>
      </c>
      <c r="F45" s="4">
        <v>18</v>
      </c>
      <c r="G45" s="8" t="s">
        <v>105</v>
      </c>
      <c r="H45" s="11">
        <v>700</v>
      </c>
      <c r="I45" s="14">
        <v>0</v>
      </c>
      <c r="J45" s="14">
        <v>4</v>
      </c>
      <c r="K45" s="14">
        <v>0</v>
      </c>
      <c r="L45" s="14">
        <v>0</v>
      </c>
      <c r="M45" s="14">
        <v>0</v>
      </c>
      <c r="N45" s="14">
        <v>0</v>
      </c>
      <c r="O45" s="14">
        <v>397</v>
      </c>
      <c r="P45" s="8" t="s">
        <v>659</v>
      </c>
      <c r="Q45" s="8" t="s">
        <v>659</v>
      </c>
      <c r="R45" s="11">
        <v>0</v>
      </c>
      <c r="S45" s="23">
        <f t="shared" si="0"/>
        <v>277900</v>
      </c>
      <c r="T45" s="28"/>
      <c r="U45" s="46"/>
      <c r="V45" s="46" t="str">
        <f t="shared" si="1"/>
        <v>No</v>
      </c>
    </row>
    <row r="46" spans="1:22" ht="26" thickTop="1" thickBot="1" x14ac:dyDescent="0.35">
      <c r="A46" t="s">
        <v>670</v>
      </c>
      <c r="B46" s="3" t="s">
        <v>106</v>
      </c>
      <c r="C46" s="3" t="s">
        <v>107</v>
      </c>
      <c r="D46" s="3" t="s">
        <v>66</v>
      </c>
      <c r="E46" s="3" t="s">
        <v>70</v>
      </c>
      <c r="F46" s="4">
        <v>28</v>
      </c>
      <c r="G46" s="8" t="s">
        <v>108</v>
      </c>
      <c r="H46" s="11">
        <v>550</v>
      </c>
      <c r="I46" s="14">
        <v>0</v>
      </c>
      <c r="J46" s="14">
        <v>1</v>
      </c>
      <c r="K46" s="14">
        <v>0</v>
      </c>
      <c r="L46" s="14">
        <v>0</v>
      </c>
      <c r="M46" s="14">
        <v>0</v>
      </c>
      <c r="N46" s="14">
        <v>132</v>
      </c>
      <c r="O46" s="14">
        <v>675</v>
      </c>
      <c r="P46" s="8" t="s">
        <v>659</v>
      </c>
      <c r="Q46" s="8" t="s">
        <v>659</v>
      </c>
      <c r="R46" s="11">
        <v>0</v>
      </c>
      <c r="S46" s="23">
        <f t="shared" si="0"/>
        <v>371250</v>
      </c>
      <c r="T46" s="28"/>
      <c r="U46" s="46"/>
      <c r="V46" s="46" t="str">
        <f t="shared" si="1"/>
        <v>No</v>
      </c>
    </row>
    <row r="47" spans="1:22" ht="26" thickTop="1" thickBot="1" x14ac:dyDescent="0.35">
      <c r="A47" t="s">
        <v>670</v>
      </c>
      <c r="B47" s="3" t="s">
        <v>553</v>
      </c>
      <c r="C47" s="3" t="s">
        <v>658</v>
      </c>
      <c r="D47" s="3" t="s">
        <v>659</v>
      </c>
      <c r="E47" s="3" t="s">
        <v>659</v>
      </c>
      <c r="F47" s="4">
        <v>6</v>
      </c>
      <c r="G47" s="8" t="s">
        <v>554</v>
      </c>
      <c r="H47" s="11">
        <v>0</v>
      </c>
      <c r="I47" s="14">
        <v>0</v>
      </c>
      <c r="J47" s="14">
        <v>0</v>
      </c>
      <c r="K47" s="14">
        <v>0</v>
      </c>
      <c r="L47" s="14">
        <v>0</v>
      </c>
      <c r="M47" s="14">
        <v>0</v>
      </c>
      <c r="N47" s="14">
        <v>36</v>
      </c>
      <c r="O47" s="14">
        <v>45</v>
      </c>
      <c r="P47" s="8" t="s">
        <v>534</v>
      </c>
      <c r="Q47" s="8" t="s">
        <v>538</v>
      </c>
      <c r="R47" s="11">
        <v>800</v>
      </c>
      <c r="S47" s="23">
        <f t="shared" si="0"/>
        <v>0</v>
      </c>
      <c r="T47" s="27">
        <f>R47 * O47</f>
        <v>36000</v>
      </c>
      <c r="U47" s="47" t="str">
        <f>IF(ISNUMBER(SEARCH("affectionate", G47)), "Yes", "No")</f>
        <v>No</v>
      </c>
      <c r="V47" s="46" t="str">
        <f t="shared" si="1"/>
        <v>No</v>
      </c>
    </row>
    <row r="48" spans="1:22" ht="26" thickTop="1" thickBot="1" x14ac:dyDescent="0.35">
      <c r="A48" t="s">
        <v>670</v>
      </c>
      <c r="B48" s="3" t="s">
        <v>109</v>
      </c>
      <c r="C48" s="3" t="s">
        <v>658</v>
      </c>
      <c r="D48" s="3" t="s">
        <v>29</v>
      </c>
      <c r="E48" s="3" t="s">
        <v>30</v>
      </c>
      <c r="F48" s="4">
        <v>80</v>
      </c>
      <c r="G48" s="8" t="s">
        <v>110</v>
      </c>
      <c r="H48" s="11">
        <v>1750</v>
      </c>
      <c r="I48" s="14">
        <v>0</v>
      </c>
      <c r="J48" s="14">
        <v>6</v>
      </c>
      <c r="K48" s="14">
        <v>0</v>
      </c>
      <c r="L48" s="14">
        <v>0</v>
      </c>
      <c r="M48" s="14">
        <v>0</v>
      </c>
      <c r="N48" s="14">
        <v>124</v>
      </c>
      <c r="O48" s="14">
        <v>393</v>
      </c>
      <c r="P48" s="8" t="s">
        <v>659</v>
      </c>
      <c r="Q48" s="8" t="s">
        <v>659</v>
      </c>
      <c r="R48" s="11">
        <v>0</v>
      </c>
      <c r="S48" s="23">
        <f t="shared" si="0"/>
        <v>687750</v>
      </c>
      <c r="T48" s="28"/>
      <c r="U48" s="46"/>
      <c r="V48" s="46" t="str">
        <f t="shared" si="1"/>
        <v>No</v>
      </c>
    </row>
    <row r="49" spans="1:22" ht="26" thickTop="1" thickBot="1" x14ac:dyDescent="0.35">
      <c r="A49" t="s">
        <v>670</v>
      </c>
      <c r="B49" s="3" t="s">
        <v>111</v>
      </c>
      <c r="C49" s="3" t="s">
        <v>658</v>
      </c>
      <c r="D49" s="3" t="s">
        <v>29</v>
      </c>
      <c r="E49" s="3" t="s">
        <v>16</v>
      </c>
      <c r="F49" s="4">
        <v>3</v>
      </c>
      <c r="G49" s="8" t="s">
        <v>112</v>
      </c>
      <c r="H49" s="11">
        <v>1350</v>
      </c>
      <c r="I49" s="14">
        <v>0</v>
      </c>
      <c r="J49" s="14">
        <v>2</v>
      </c>
      <c r="K49" s="14">
        <v>0</v>
      </c>
      <c r="L49" s="14">
        <v>0</v>
      </c>
      <c r="M49" s="14">
        <v>0</v>
      </c>
      <c r="N49" s="14">
        <v>0</v>
      </c>
      <c r="O49" s="14">
        <v>215</v>
      </c>
      <c r="P49" s="8" t="s">
        <v>659</v>
      </c>
      <c r="Q49" s="8" t="s">
        <v>659</v>
      </c>
      <c r="R49" s="11">
        <v>0</v>
      </c>
      <c r="S49" s="23">
        <f t="shared" si="0"/>
        <v>290250</v>
      </c>
      <c r="T49" s="28"/>
      <c r="U49" s="46"/>
      <c r="V49" s="46" t="str">
        <f t="shared" si="1"/>
        <v>No</v>
      </c>
    </row>
    <row r="50" spans="1:22" ht="26" thickTop="1" thickBot="1" x14ac:dyDescent="0.35">
      <c r="A50" t="s">
        <v>670</v>
      </c>
      <c r="B50" s="3" t="s">
        <v>555</v>
      </c>
      <c r="C50" s="3" t="s">
        <v>658</v>
      </c>
      <c r="D50" s="3" t="s">
        <v>659</v>
      </c>
      <c r="E50" s="3" t="s">
        <v>659</v>
      </c>
      <c r="F50" s="4">
        <v>4</v>
      </c>
      <c r="G50" s="8" t="s">
        <v>556</v>
      </c>
      <c r="H50" s="11">
        <v>0</v>
      </c>
      <c r="I50" s="14">
        <v>0</v>
      </c>
      <c r="J50" s="14">
        <v>0</v>
      </c>
      <c r="K50" s="14">
        <v>0</v>
      </c>
      <c r="L50" s="14">
        <v>0</v>
      </c>
      <c r="M50" s="14">
        <v>0</v>
      </c>
      <c r="N50" s="14">
        <v>34</v>
      </c>
      <c r="O50" s="14">
        <v>29</v>
      </c>
      <c r="P50" s="8" t="s">
        <v>534</v>
      </c>
      <c r="Q50" s="8" t="s">
        <v>535</v>
      </c>
      <c r="R50" s="11">
        <v>500</v>
      </c>
      <c r="S50" s="23">
        <f t="shared" si="0"/>
        <v>0</v>
      </c>
      <c r="T50" s="27">
        <f>R50 * O50</f>
        <v>14500</v>
      </c>
      <c r="U50" s="47" t="str">
        <f>IF(ISNUMBER(SEARCH("affectionate", G50)), "Yes", "No")</f>
        <v>Yes</v>
      </c>
      <c r="V50" s="46" t="str">
        <f t="shared" si="1"/>
        <v>Yes</v>
      </c>
    </row>
    <row r="51" spans="1:22" ht="26" thickTop="1" thickBot="1" x14ac:dyDescent="0.35">
      <c r="A51" t="s">
        <v>670</v>
      </c>
      <c r="B51" s="3" t="s">
        <v>113</v>
      </c>
      <c r="C51" s="3" t="s">
        <v>658</v>
      </c>
      <c r="D51" s="3" t="s">
        <v>33</v>
      </c>
      <c r="E51" s="3" t="s">
        <v>33</v>
      </c>
      <c r="F51" s="4">
        <v>17</v>
      </c>
      <c r="G51" s="8" t="s">
        <v>114</v>
      </c>
      <c r="H51" s="11">
        <v>700</v>
      </c>
      <c r="I51" s="14">
        <v>1</v>
      </c>
      <c r="J51" s="14">
        <v>6</v>
      </c>
      <c r="K51" s="14">
        <v>0</v>
      </c>
      <c r="L51" s="14">
        <v>0</v>
      </c>
      <c r="M51" s="14">
        <v>0</v>
      </c>
      <c r="N51" s="14">
        <v>38</v>
      </c>
      <c r="O51" s="14">
        <v>107</v>
      </c>
      <c r="P51" s="8" t="s">
        <v>659</v>
      </c>
      <c r="Q51" s="8" t="s">
        <v>659</v>
      </c>
      <c r="R51" s="11">
        <v>0</v>
      </c>
      <c r="S51" s="23">
        <f t="shared" si="0"/>
        <v>74900</v>
      </c>
      <c r="T51" s="28"/>
      <c r="U51" s="46"/>
      <c r="V51" s="46" t="str">
        <f t="shared" si="1"/>
        <v>No</v>
      </c>
    </row>
    <row r="52" spans="1:22" ht="26" thickTop="1" thickBot="1" x14ac:dyDescent="0.35">
      <c r="A52" t="s">
        <v>670</v>
      </c>
      <c r="B52" s="3" t="s">
        <v>115</v>
      </c>
      <c r="C52" s="3" t="s">
        <v>658</v>
      </c>
      <c r="D52" s="3" t="s">
        <v>26</v>
      </c>
      <c r="E52" s="3" t="s">
        <v>26</v>
      </c>
      <c r="F52" s="4">
        <v>7</v>
      </c>
      <c r="G52" s="8" t="s">
        <v>116</v>
      </c>
      <c r="H52" s="11">
        <v>1300</v>
      </c>
      <c r="I52" s="14">
        <v>30</v>
      </c>
      <c r="J52" s="14">
        <v>4</v>
      </c>
      <c r="K52" s="14">
        <v>0</v>
      </c>
      <c r="L52" s="14">
        <v>0</v>
      </c>
      <c r="M52" s="14">
        <v>0</v>
      </c>
      <c r="N52" s="14">
        <v>92</v>
      </c>
      <c r="O52" s="14">
        <v>110</v>
      </c>
      <c r="P52" s="8" t="s">
        <v>659</v>
      </c>
      <c r="Q52" s="8" t="s">
        <v>659</v>
      </c>
      <c r="R52" s="11">
        <v>0</v>
      </c>
      <c r="S52" s="23">
        <f t="shared" si="0"/>
        <v>143000</v>
      </c>
      <c r="T52" s="28"/>
      <c r="U52" s="46"/>
      <c r="V52" s="46" t="str">
        <f t="shared" si="1"/>
        <v>Yes</v>
      </c>
    </row>
    <row r="53" spans="1:22" ht="26" thickTop="1" thickBot="1" x14ac:dyDescent="0.35">
      <c r="A53" t="s">
        <v>670</v>
      </c>
      <c r="B53" s="3" t="s">
        <v>117</v>
      </c>
      <c r="C53" s="3" t="s">
        <v>658</v>
      </c>
      <c r="D53" s="3" t="s">
        <v>66</v>
      </c>
      <c r="E53" s="3" t="s">
        <v>20</v>
      </c>
      <c r="F53" s="4">
        <v>41</v>
      </c>
      <c r="G53" s="8" t="s">
        <v>118</v>
      </c>
      <c r="H53" s="11">
        <v>1100</v>
      </c>
      <c r="I53" s="14">
        <v>75</v>
      </c>
      <c r="J53" s="14">
        <v>1</v>
      </c>
      <c r="K53" s="14">
        <v>0</v>
      </c>
      <c r="L53" s="14">
        <v>0</v>
      </c>
      <c r="M53" s="14">
        <v>0</v>
      </c>
      <c r="N53" s="14">
        <v>102</v>
      </c>
      <c r="O53" s="14">
        <v>25</v>
      </c>
      <c r="P53" s="8" t="s">
        <v>659</v>
      </c>
      <c r="Q53" s="8" t="s">
        <v>659</v>
      </c>
      <c r="R53" s="11">
        <v>0</v>
      </c>
      <c r="S53" s="23">
        <f t="shared" si="0"/>
        <v>27500</v>
      </c>
      <c r="T53" s="28"/>
      <c r="U53" s="46"/>
      <c r="V53" s="46" t="str">
        <f t="shared" si="1"/>
        <v>No</v>
      </c>
    </row>
    <row r="54" spans="1:22" ht="26" thickTop="1" thickBot="1" x14ac:dyDescent="0.35">
      <c r="A54" t="s">
        <v>670</v>
      </c>
      <c r="B54" s="3" t="s">
        <v>119</v>
      </c>
      <c r="C54" s="3" t="s">
        <v>120</v>
      </c>
      <c r="D54" s="3" t="s">
        <v>42</v>
      </c>
      <c r="E54" s="3" t="s">
        <v>16</v>
      </c>
      <c r="F54" s="4">
        <v>9</v>
      </c>
      <c r="G54" s="8" t="s">
        <v>121</v>
      </c>
      <c r="H54" s="11">
        <v>750</v>
      </c>
      <c r="I54" s="14">
        <v>54</v>
      </c>
      <c r="J54" s="14">
        <v>3</v>
      </c>
      <c r="K54" s="14">
        <v>0</v>
      </c>
      <c r="L54" s="14">
        <v>0</v>
      </c>
      <c r="M54" s="14">
        <v>0</v>
      </c>
      <c r="N54" s="14">
        <v>21</v>
      </c>
      <c r="O54" s="14">
        <v>35</v>
      </c>
      <c r="P54" s="8" t="s">
        <v>659</v>
      </c>
      <c r="Q54" s="8" t="s">
        <v>659</v>
      </c>
      <c r="R54" s="11">
        <v>0</v>
      </c>
      <c r="S54" s="23">
        <f t="shared" si="0"/>
        <v>26250</v>
      </c>
      <c r="T54" s="28"/>
      <c r="U54" s="46"/>
      <c r="V54" s="46" t="str">
        <f t="shared" si="1"/>
        <v>Yes</v>
      </c>
    </row>
    <row r="55" spans="1:22" ht="26" thickTop="1" thickBot="1" x14ac:dyDescent="0.35">
      <c r="A55" t="s">
        <v>670</v>
      </c>
      <c r="B55" s="3" t="s">
        <v>122</v>
      </c>
      <c r="C55" s="3" t="s">
        <v>658</v>
      </c>
      <c r="D55" s="3" t="s">
        <v>33</v>
      </c>
      <c r="E55" s="3" t="s">
        <v>33</v>
      </c>
      <c r="F55" s="4">
        <v>42</v>
      </c>
      <c r="G55" s="8" t="s">
        <v>123</v>
      </c>
      <c r="H55" s="11">
        <v>1750</v>
      </c>
      <c r="I55" s="14">
        <v>29</v>
      </c>
      <c r="J55" s="14">
        <v>5</v>
      </c>
      <c r="K55" s="14">
        <v>0</v>
      </c>
      <c r="L55" s="14">
        <v>0</v>
      </c>
      <c r="M55" s="14">
        <v>0</v>
      </c>
      <c r="N55" s="14">
        <v>85</v>
      </c>
      <c r="O55" s="14">
        <v>15</v>
      </c>
      <c r="P55" s="8" t="s">
        <v>659</v>
      </c>
      <c r="Q55" s="8" t="s">
        <v>659</v>
      </c>
      <c r="R55" s="11">
        <v>0</v>
      </c>
      <c r="S55" s="23">
        <f t="shared" si="0"/>
        <v>26250</v>
      </c>
      <c r="T55" s="28"/>
      <c r="U55" s="46"/>
      <c r="V55" s="46" t="str">
        <f t="shared" si="1"/>
        <v>No</v>
      </c>
    </row>
    <row r="56" spans="1:22" ht="26" thickTop="1" thickBot="1" x14ac:dyDescent="0.35">
      <c r="A56" t="s">
        <v>670</v>
      </c>
      <c r="B56" s="3" t="s">
        <v>124</v>
      </c>
      <c r="C56" s="3" t="s">
        <v>658</v>
      </c>
      <c r="D56" s="3" t="s">
        <v>29</v>
      </c>
      <c r="E56" s="3" t="s">
        <v>30</v>
      </c>
      <c r="F56" s="4">
        <v>30</v>
      </c>
      <c r="G56" s="8" t="s">
        <v>125</v>
      </c>
      <c r="H56" s="11">
        <v>900</v>
      </c>
      <c r="I56" s="14">
        <v>49</v>
      </c>
      <c r="J56" s="14">
        <v>5</v>
      </c>
      <c r="K56" s="14">
        <v>0</v>
      </c>
      <c r="L56" s="14">
        <v>0</v>
      </c>
      <c r="M56" s="14">
        <v>0</v>
      </c>
      <c r="N56" s="14">
        <v>11</v>
      </c>
      <c r="O56" s="14">
        <v>5</v>
      </c>
      <c r="P56" s="8" t="s">
        <v>659</v>
      </c>
      <c r="Q56" s="8" t="s">
        <v>659</v>
      </c>
      <c r="R56" s="11">
        <v>0</v>
      </c>
      <c r="S56" s="23">
        <f t="shared" si="0"/>
        <v>4500</v>
      </c>
      <c r="T56" s="28"/>
      <c r="U56" s="46"/>
      <c r="V56" s="46" t="str">
        <f t="shared" si="1"/>
        <v>No</v>
      </c>
    </row>
    <row r="57" spans="1:22" ht="26" thickTop="1" thickBot="1" x14ac:dyDescent="0.35">
      <c r="A57" t="s">
        <v>670</v>
      </c>
      <c r="B57" s="3" t="s">
        <v>126</v>
      </c>
      <c r="C57" s="3" t="s">
        <v>658</v>
      </c>
      <c r="D57" s="3" t="s">
        <v>19</v>
      </c>
      <c r="E57" s="3" t="s">
        <v>49</v>
      </c>
      <c r="F57" s="4">
        <v>15</v>
      </c>
      <c r="G57" s="8" t="s">
        <v>127</v>
      </c>
      <c r="H57" s="11">
        <v>900</v>
      </c>
      <c r="I57" s="14">
        <v>0</v>
      </c>
      <c r="J57" s="14">
        <v>3</v>
      </c>
      <c r="K57" s="14">
        <v>0</v>
      </c>
      <c r="L57" s="14">
        <v>0</v>
      </c>
      <c r="M57" s="14">
        <v>0</v>
      </c>
      <c r="N57" s="14">
        <v>98</v>
      </c>
      <c r="O57" s="14">
        <v>100</v>
      </c>
      <c r="P57" s="8" t="s">
        <v>659</v>
      </c>
      <c r="Q57" s="8" t="s">
        <v>659</v>
      </c>
      <c r="R57" s="11">
        <v>0</v>
      </c>
      <c r="S57" s="23">
        <f t="shared" si="0"/>
        <v>90000</v>
      </c>
      <c r="T57" s="28"/>
      <c r="U57" s="46"/>
      <c r="V57" s="46" t="str">
        <f t="shared" si="1"/>
        <v>No</v>
      </c>
    </row>
    <row r="58" spans="1:22" ht="26" thickTop="1" thickBot="1" x14ac:dyDescent="0.35">
      <c r="A58" t="s">
        <v>670</v>
      </c>
      <c r="B58" s="3" t="s">
        <v>128</v>
      </c>
      <c r="C58" s="3" t="s">
        <v>658</v>
      </c>
      <c r="D58" s="3" t="s">
        <v>33</v>
      </c>
      <c r="E58" s="3" t="s">
        <v>49</v>
      </c>
      <c r="F58" s="4">
        <v>35</v>
      </c>
      <c r="G58" s="8" t="s">
        <v>129</v>
      </c>
      <c r="H58" s="11">
        <v>1100</v>
      </c>
      <c r="I58" s="14">
        <v>30</v>
      </c>
      <c r="J58" s="14">
        <v>6</v>
      </c>
      <c r="K58" s="14">
        <v>0</v>
      </c>
      <c r="L58" s="14">
        <v>0</v>
      </c>
      <c r="M58" s="14">
        <v>0</v>
      </c>
      <c r="N58" s="14">
        <v>127</v>
      </c>
      <c r="O58" s="14">
        <v>107</v>
      </c>
      <c r="P58" s="8" t="s">
        <v>659</v>
      </c>
      <c r="Q58" s="8" t="s">
        <v>659</v>
      </c>
      <c r="R58" s="11">
        <v>0</v>
      </c>
      <c r="S58" s="23">
        <f t="shared" si="0"/>
        <v>117700</v>
      </c>
      <c r="T58" s="28"/>
      <c r="U58" s="46"/>
      <c r="V58" s="46" t="str">
        <f t="shared" si="1"/>
        <v>No</v>
      </c>
    </row>
    <row r="59" spans="1:22" ht="26" thickTop="1" thickBot="1" x14ac:dyDescent="0.35">
      <c r="A59" t="s">
        <v>670</v>
      </c>
      <c r="B59" s="3" t="s">
        <v>557</v>
      </c>
      <c r="C59" s="3" t="s">
        <v>658</v>
      </c>
      <c r="D59" s="3" t="s">
        <v>659</v>
      </c>
      <c r="E59" s="3" t="s">
        <v>659</v>
      </c>
      <c r="F59" s="4">
        <v>7</v>
      </c>
      <c r="G59" s="8" t="s">
        <v>558</v>
      </c>
      <c r="H59" s="11">
        <v>0</v>
      </c>
      <c r="I59" s="14">
        <v>0</v>
      </c>
      <c r="J59" s="14">
        <v>0</v>
      </c>
      <c r="K59" s="14">
        <v>0</v>
      </c>
      <c r="L59" s="14">
        <v>0</v>
      </c>
      <c r="M59" s="14">
        <v>6</v>
      </c>
      <c r="N59" s="14">
        <v>5</v>
      </c>
      <c r="O59" s="14">
        <v>26</v>
      </c>
      <c r="P59" s="8" t="s">
        <v>534</v>
      </c>
      <c r="Q59" s="8" t="s">
        <v>535</v>
      </c>
      <c r="R59" s="11">
        <v>1750</v>
      </c>
      <c r="S59" s="23">
        <f t="shared" si="0"/>
        <v>0</v>
      </c>
      <c r="T59" s="27">
        <f>R59 * O59</f>
        <v>45500</v>
      </c>
      <c r="U59" s="47" t="str">
        <f>IF(ISNUMBER(SEARCH("affectionate", G59)), "Yes", "No")</f>
        <v>Yes</v>
      </c>
      <c r="V59" s="46" t="str">
        <f t="shared" si="1"/>
        <v>Yes</v>
      </c>
    </row>
    <row r="60" spans="1:22" ht="26" thickTop="1" thickBot="1" x14ac:dyDescent="0.35">
      <c r="A60" t="s">
        <v>670</v>
      </c>
      <c r="B60" s="3" t="s">
        <v>130</v>
      </c>
      <c r="C60" s="3" t="s">
        <v>658</v>
      </c>
      <c r="D60" s="3" t="s">
        <v>19</v>
      </c>
      <c r="E60" s="3" t="s">
        <v>49</v>
      </c>
      <c r="F60" s="4">
        <v>17</v>
      </c>
      <c r="G60" s="8" t="s">
        <v>131</v>
      </c>
      <c r="H60" s="11">
        <v>750</v>
      </c>
      <c r="I60" s="14">
        <v>19</v>
      </c>
      <c r="J60" s="14">
        <v>3</v>
      </c>
      <c r="K60" s="14">
        <v>0</v>
      </c>
      <c r="L60" s="14">
        <v>0</v>
      </c>
      <c r="M60" s="14">
        <v>0</v>
      </c>
      <c r="N60" s="14">
        <v>26</v>
      </c>
      <c r="O60" s="14">
        <v>109</v>
      </c>
      <c r="P60" s="8" t="s">
        <v>659</v>
      </c>
      <c r="Q60" s="8" t="s">
        <v>659</v>
      </c>
      <c r="R60" s="11">
        <v>0</v>
      </c>
      <c r="S60" s="23">
        <f t="shared" si="0"/>
        <v>81750</v>
      </c>
      <c r="T60" s="28"/>
      <c r="U60" s="46"/>
      <c r="V60" s="46" t="str">
        <f t="shared" si="1"/>
        <v>No</v>
      </c>
    </row>
    <row r="61" spans="1:22" ht="26" thickTop="1" thickBot="1" x14ac:dyDescent="0.35">
      <c r="A61" t="s">
        <v>670</v>
      </c>
      <c r="B61" s="3" t="s">
        <v>132</v>
      </c>
      <c r="C61" s="3" t="s">
        <v>133</v>
      </c>
      <c r="D61" s="3" t="s">
        <v>15</v>
      </c>
      <c r="E61" s="3" t="s">
        <v>16</v>
      </c>
      <c r="F61" s="4">
        <v>4</v>
      </c>
      <c r="G61" s="8" t="s">
        <v>134</v>
      </c>
      <c r="H61" s="11">
        <v>900</v>
      </c>
      <c r="I61" s="14">
        <v>0</v>
      </c>
      <c r="J61" s="14">
        <v>3</v>
      </c>
      <c r="K61" s="14">
        <v>0</v>
      </c>
      <c r="L61" s="14">
        <v>0</v>
      </c>
      <c r="M61" s="14">
        <v>0</v>
      </c>
      <c r="N61" s="14">
        <v>94</v>
      </c>
      <c r="O61" s="14">
        <v>895</v>
      </c>
      <c r="P61" s="8" t="s">
        <v>659</v>
      </c>
      <c r="Q61" s="8" t="s">
        <v>659</v>
      </c>
      <c r="R61" s="11">
        <v>0</v>
      </c>
      <c r="S61" s="23">
        <f t="shared" si="0"/>
        <v>805500</v>
      </c>
      <c r="T61" s="28"/>
      <c r="U61" s="46"/>
      <c r="V61" s="46" t="str">
        <f t="shared" si="1"/>
        <v>No</v>
      </c>
    </row>
    <row r="62" spans="1:22" ht="26" thickTop="1" thickBot="1" x14ac:dyDescent="0.35">
      <c r="A62" t="s">
        <v>670</v>
      </c>
      <c r="B62" s="3" t="s">
        <v>135</v>
      </c>
      <c r="C62" s="3" t="s">
        <v>136</v>
      </c>
      <c r="D62" s="3" t="s">
        <v>26</v>
      </c>
      <c r="E62" s="3" t="s">
        <v>26</v>
      </c>
      <c r="F62" s="4">
        <v>28</v>
      </c>
      <c r="G62" s="8" t="s">
        <v>137</v>
      </c>
      <c r="H62" s="11">
        <v>1350</v>
      </c>
      <c r="I62" s="14">
        <v>66</v>
      </c>
      <c r="J62" s="14">
        <v>6</v>
      </c>
      <c r="K62" s="14">
        <v>0</v>
      </c>
      <c r="L62" s="14">
        <v>0</v>
      </c>
      <c r="M62" s="14">
        <v>0</v>
      </c>
      <c r="N62" s="14">
        <v>60</v>
      </c>
      <c r="O62" s="14">
        <v>576</v>
      </c>
      <c r="P62" s="8" t="s">
        <v>659</v>
      </c>
      <c r="Q62" s="8" t="s">
        <v>659</v>
      </c>
      <c r="R62" s="11">
        <v>0</v>
      </c>
      <c r="S62" s="23">
        <f t="shared" si="0"/>
        <v>777600</v>
      </c>
      <c r="T62" s="28"/>
      <c r="U62" s="46"/>
      <c r="V62" s="46" t="str">
        <f t="shared" si="1"/>
        <v>No</v>
      </c>
    </row>
    <row r="63" spans="1:22" ht="26" thickTop="1" thickBot="1" x14ac:dyDescent="0.35">
      <c r="A63" t="s">
        <v>670</v>
      </c>
      <c r="B63" s="3" t="s">
        <v>138</v>
      </c>
      <c r="C63" s="3" t="s">
        <v>139</v>
      </c>
      <c r="D63" s="3" t="s">
        <v>29</v>
      </c>
      <c r="E63" s="3" t="s">
        <v>30</v>
      </c>
      <c r="F63" s="4">
        <v>55</v>
      </c>
      <c r="G63" s="8" t="s">
        <v>140</v>
      </c>
      <c r="H63" s="11">
        <v>1350</v>
      </c>
      <c r="I63" s="14">
        <v>69</v>
      </c>
      <c r="J63" s="14">
        <v>6</v>
      </c>
      <c r="K63" s="14">
        <v>1</v>
      </c>
      <c r="L63" s="14">
        <v>0</v>
      </c>
      <c r="M63" s="14">
        <v>0</v>
      </c>
      <c r="N63" s="14">
        <v>51</v>
      </c>
      <c r="O63" s="14">
        <v>300</v>
      </c>
      <c r="P63" s="8" t="s">
        <v>659</v>
      </c>
      <c r="Q63" s="8" t="s">
        <v>659</v>
      </c>
      <c r="R63" s="11">
        <v>0</v>
      </c>
      <c r="S63" s="23">
        <f t="shared" si="0"/>
        <v>405000</v>
      </c>
      <c r="T63" s="28"/>
      <c r="U63" s="46"/>
      <c r="V63" s="46" t="str">
        <f t="shared" si="1"/>
        <v>No</v>
      </c>
    </row>
    <row r="64" spans="1:22" ht="26" thickTop="1" thickBot="1" x14ac:dyDescent="0.35">
      <c r="A64" t="s">
        <v>670</v>
      </c>
      <c r="B64" s="3" t="s">
        <v>559</v>
      </c>
      <c r="C64" s="3" t="s">
        <v>658</v>
      </c>
      <c r="D64" s="3" t="s">
        <v>659</v>
      </c>
      <c r="E64" s="3" t="s">
        <v>659</v>
      </c>
      <c r="F64" s="4">
        <v>5</v>
      </c>
      <c r="G64" s="8" t="s">
        <v>560</v>
      </c>
      <c r="H64" s="11">
        <v>0</v>
      </c>
      <c r="I64" s="14">
        <v>0</v>
      </c>
      <c r="J64" s="14">
        <v>0</v>
      </c>
      <c r="K64" s="14">
        <v>0</v>
      </c>
      <c r="L64" s="14">
        <v>0</v>
      </c>
      <c r="M64" s="14">
        <v>4</v>
      </c>
      <c r="N64" s="14">
        <v>16</v>
      </c>
      <c r="O64" s="14">
        <v>77</v>
      </c>
      <c r="P64" s="8" t="s">
        <v>534</v>
      </c>
      <c r="Q64" s="8" t="s">
        <v>535</v>
      </c>
      <c r="R64" s="11">
        <v>1250</v>
      </c>
      <c r="S64" s="23">
        <f t="shared" si="0"/>
        <v>0</v>
      </c>
      <c r="T64" s="27">
        <f>R64 * O64</f>
        <v>96250</v>
      </c>
      <c r="U64" s="47" t="str">
        <f>IF(ISNUMBER(SEARCH("affectionate", G64)), "Yes", "No")</f>
        <v>No</v>
      </c>
      <c r="V64" s="46" t="str">
        <f t="shared" si="1"/>
        <v>No</v>
      </c>
    </row>
    <row r="65" spans="1:22" ht="26" thickTop="1" thickBot="1" x14ac:dyDescent="0.35">
      <c r="A65" t="s">
        <v>670</v>
      </c>
      <c r="B65" s="3" t="s">
        <v>561</v>
      </c>
      <c r="C65" s="3" t="s">
        <v>658</v>
      </c>
      <c r="D65" s="3" t="s">
        <v>659</v>
      </c>
      <c r="E65" s="3" t="s">
        <v>659</v>
      </c>
      <c r="F65" s="4">
        <v>5</v>
      </c>
      <c r="G65" s="8" t="s">
        <v>562</v>
      </c>
      <c r="H65" s="11">
        <v>0</v>
      </c>
      <c r="I65" s="14">
        <v>0</v>
      </c>
      <c r="J65" s="14">
        <v>0</v>
      </c>
      <c r="K65" s="14">
        <v>0</v>
      </c>
      <c r="L65" s="14">
        <v>0</v>
      </c>
      <c r="M65" s="14">
        <v>0</v>
      </c>
      <c r="N65" s="14">
        <v>38</v>
      </c>
      <c r="O65" s="14">
        <v>55</v>
      </c>
      <c r="P65" s="8" t="s">
        <v>534</v>
      </c>
      <c r="Q65" s="8" t="s">
        <v>548</v>
      </c>
      <c r="R65" s="11">
        <v>600</v>
      </c>
      <c r="S65" s="23">
        <f t="shared" si="0"/>
        <v>0</v>
      </c>
      <c r="T65" s="27">
        <f>R65 * O65</f>
        <v>33000</v>
      </c>
      <c r="U65" s="47" t="str">
        <f>IF(ISNUMBER(SEARCH("affectionate", G65)), "Yes", "No")</f>
        <v>No</v>
      </c>
      <c r="V65" s="46" t="str">
        <f t="shared" si="1"/>
        <v>No</v>
      </c>
    </row>
    <row r="66" spans="1:22" ht="26" thickTop="1" thickBot="1" x14ac:dyDescent="0.35">
      <c r="A66" t="s">
        <v>670</v>
      </c>
      <c r="B66" s="3" t="s">
        <v>141</v>
      </c>
      <c r="C66" s="3" t="s">
        <v>142</v>
      </c>
      <c r="D66" s="3" t="s">
        <v>26</v>
      </c>
      <c r="E66" s="3" t="s">
        <v>26</v>
      </c>
      <c r="F66" s="4">
        <v>7</v>
      </c>
      <c r="G66" s="8" t="s">
        <v>143</v>
      </c>
      <c r="H66" s="11">
        <v>850</v>
      </c>
      <c r="I66" s="14">
        <v>35</v>
      </c>
      <c r="J66" s="14">
        <v>4</v>
      </c>
      <c r="K66" s="14">
        <v>0</v>
      </c>
      <c r="L66" s="14">
        <v>0</v>
      </c>
      <c r="M66" s="14">
        <v>0</v>
      </c>
      <c r="N66" s="14">
        <v>69</v>
      </c>
      <c r="O66" s="14">
        <v>115</v>
      </c>
      <c r="P66" s="8" t="s">
        <v>659</v>
      </c>
      <c r="Q66" s="8" t="s">
        <v>659</v>
      </c>
      <c r="R66" s="11">
        <v>0</v>
      </c>
      <c r="S66" s="23">
        <f t="shared" ref="S66:S129" si="2">H66 *O66</f>
        <v>97750</v>
      </c>
      <c r="T66" s="28"/>
      <c r="U66" s="46"/>
      <c r="V66" s="46" t="str">
        <f t="shared" ref="V66:V129" si="3">IF(ISNUMBER(SEARCH("affectionate", G66)), "Yes", "No")</f>
        <v>No</v>
      </c>
    </row>
    <row r="67" spans="1:22" ht="26" thickTop="1" thickBot="1" x14ac:dyDescent="0.35">
      <c r="A67" t="s">
        <v>670</v>
      </c>
      <c r="B67" s="3" t="s">
        <v>563</v>
      </c>
      <c r="C67" s="3" t="s">
        <v>658</v>
      </c>
      <c r="D67" s="3" t="s">
        <v>659</v>
      </c>
      <c r="E67" s="3" t="s">
        <v>659</v>
      </c>
      <c r="F67" s="4">
        <v>6</v>
      </c>
      <c r="G67" s="8" t="s">
        <v>540</v>
      </c>
      <c r="H67" s="11">
        <v>0</v>
      </c>
      <c r="I67" s="14">
        <v>0</v>
      </c>
      <c r="J67" s="14">
        <v>0</v>
      </c>
      <c r="K67" s="14">
        <v>0</v>
      </c>
      <c r="L67" s="14">
        <v>0</v>
      </c>
      <c r="M67" s="14">
        <v>0</v>
      </c>
      <c r="N67" s="14">
        <v>0</v>
      </c>
      <c r="O67" s="14">
        <v>54</v>
      </c>
      <c r="P67" s="8" t="s">
        <v>564</v>
      </c>
      <c r="Q67" s="8" t="s">
        <v>535</v>
      </c>
      <c r="R67" s="11">
        <v>100</v>
      </c>
      <c r="S67" s="23">
        <f t="shared" si="2"/>
        <v>0</v>
      </c>
      <c r="T67" s="27">
        <f>R67 * O67</f>
        <v>5400</v>
      </c>
      <c r="U67" s="47" t="str">
        <f>IF(ISNUMBER(SEARCH("affectionate", G67)), "Yes", "No")</f>
        <v>No</v>
      </c>
      <c r="V67" s="46" t="str">
        <f t="shared" si="3"/>
        <v>No</v>
      </c>
    </row>
    <row r="68" spans="1:22" ht="26" thickTop="1" thickBot="1" x14ac:dyDescent="0.35">
      <c r="A68" t="s">
        <v>670</v>
      </c>
      <c r="B68" s="3" t="s">
        <v>144</v>
      </c>
      <c r="C68" s="3" t="s">
        <v>658</v>
      </c>
      <c r="D68" s="3" t="s">
        <v>33</v>
      </c>
      <c r="E68" s="3" t="s">
        <v>20</v>
      </c>
      <c r="F68" s="4">
        <v>21</v>
      </c>
      <c r="G68" s="8" t="s">
        <v>145</v>
      </c>
      <c r="H68" s="11">
        <v>1000</v>
      </c>
      <c r="I68" s="14">
        <v>0</v>
      </c>
      <c r="J68" s="14">
        <v>3</v>
      </c>
      <c r="K68" s="14">
        <v>0</v>
      </c>
      <c r="L68" s="14">
        <v>0</v>
      </c>
      <c r="M68" s="14">
        <v>0</v>
      </c>
      <c r="N68" s="14">
        <v>175</v>
      </c>
      <c r="O68" s="14">
        <v>110</v>
      </c>
      <c r="P68" s="8" t="s">
        <v>659</v>
      </c>
      <c r="Q68" s="8" t="s">
        <v>659</v>
      </c>
      <c r="R68" s="11">
        <v>0</v>
      </c>
      <c r="S68" s="23">
        <f t="shared" si="2"/>
        <v>110000</v>
      </c>
      <c r="T68" s="28"/>
      <c r="U68" s="46"/>
      <c r="V68" s="46" t="str">
        <f t="shared" si="3"/>
        <v>No</v>
      </c>
    </row>
    <row r="69" spans="1:22" ht="26" thickTop="1" thickBot="1" x14ac:dyDescent="0.35">
      <c r="A69" t="s">
        <v>670</v>
      </c>
      <c r="B69" s="3" t="s">
        <v>565</v>
      </c>
      <c r="C69" s="3" t="s">
        <v>658</v>
      </c>
      <c r="D69" s="3" t="s">
        <v>659</v>
      </c>
      <c r="E69" s="3" t="s">
        <v>659</v>
      </c>
      <c r="F69" s="4">
        <v>5</v>
      </c>
      <c r="G69" s="8" t="s">
        <v>566</v>
      </c>
      <c r="H69" s="11">
        <v>0</v>
      </c>
      <c r="I69" s="14">
        <v>0</v>
      </c>
      <c r="J69" s="14">
        <v>0</v>
      </c>
      <c r="K69" s="14">
        <v>0</v>
      </c>
      <c r="L69" s="14">
        <v>0</v>
      </c>
      <c r="M69" s="14">
        <v>0</v>
      </c>
      <c r="N69" s="14">
        <v>8</v>
      </c>
      <c r="O69" s="14">
        <v>35</v>
      </c>
      <c r="P69" s="8" t="s">
        <v>534</v>
      </c>
      <c r="Q69" s="8" t="s">
        <v>567</v>
      </c>
      <c r="R69" s="11">
        <v>1450</v>
      </c>
      <c r="S69" s="23">
        <f t="shared" si="2"/>
        <v>0</v>
      </c>
      <c r="T69" s="27">
        <f>R69 * O69</f>
        <v>50750</v>
      </c>
      <c r="U69" s="47" t="str">
        <f>IF(ISNUMBER(SEARCH("affectionate", G69)), "Yes", "No")</f>
        <v>No</v>
      </c>
      <c r="V69" s="46" t="str">
        <f t="shared" si="3"/>
        <v>No</v>
      </c>
    </row>
    <row r="70" spans="1:22" ht="26" thickTop="1" thickBot="1" x14ac:dyDescent="0.35">
      <c r="A70" t="s">
        <v>670</v>
      </c>
      <c r="B70" s="3" t="s">
        <v>146</v>
      </c>
      <c r="C70" s="3" t="s">
        <v>658</v>
      </c>
      <c r="D70" s="3" t="s">
        <v>29</v>
      </c>
      <c r="E70" s="3" t="s">
        <v>30</v>
      </c>
      <c r="F70" s="4">
        <v>47</v>
      </c>
      <c r="G70" s="8" t="s">
        <v>147</v>
      </c>
      <c r="H70" s="11">
        <v>1750</v>
      </c>
      <c r="I70" s="14">
        <v>0</v>
      </c>
      <c r="J70" s="14">
        <v>6</v>
      </c>
      <c r="K70" s="14">
        <v>0</v>
      </c>
      <c r="L70" s="14">
        <v>0</v>
      </c>
      <c r="M70" s="14">
        <v>0</v>
      </c>
      <c r="N70" s="14">
        <v>37</v>
      </c>
      <c r="O70" s="14">
        <v>11</v>
      </c>
      <c r="P70" s="8" t="s">
        <v>659</v>
      </c>
      <c r="Q70" s="8" t="s">
        <v>659</v>
      </c>
      <c r="R70" s="11">
        <v>0</v>
      </c>
      <c r="S70" s="23">
        <f t="shared" si="2"/>
        <v>19250</v>
      </c>
      <c r="T70" s="28"/>
      <c r="U70" s="46"/>
      <c r="V70" s="46" t="str">
        <f t="shared" si="3"/>
        <v>No</v>
      </c>
    </row>
    <row r="71" spans="1:22" ht="26" thickTop="1" thickBot="1" x14ac:dyDescent="0.35">
      <c r="A71" t="s">
        <v>670</v>
      </c>
      <c r="B71" s="3" t="s">
        <v>501</v>
      </c>
      <c r="C71" s="3" t="s">
        <v>658</v>
      </c>
      <c r="D71" s="3" t="s">
        <v>33</v>
      </c>
      <c r="E71" s="3" t="s">
        <v>33</v>
      </c>
      <c r="F71" s="4">
        <v>16</v>
      </c>
      <c r="G71" s="8" t="s">
        <v>184</v>
      </c>
      <c r="H71" s="11">
        <v>1100</v>
      </c>
      <c r="I71" s="14">
        <v>26</v>
      </c>
      <c r="J71" s="14">
        <v>4</v>
      </c>
      <c r="K71" s="14">
        <v>0</v>
      </c>
      <c r="L71" s="14">
        <v>0</v>
      </c>
      <c r="M71" s="14">
        <v>0</v>
      </c>
      <c r="N71" s="14">
        <v>68</v>
      </c>
      <c r="O71" s="14">
        <v>14</v>
      </c>
      <c r="P71" s="8" t="s">
        <v>659</v>
      </c>
      <c r="Q71" s="8" t="s">
        <v>659</v>
      </c>
      <c r="R71" s="11">
        <v>0</v>
      </c>
      <c r="S71" s="23">
        <f t="shared" si="2"/>
        <v>15400</v>
      </c>
      <c r="T71" s="28"/>
      <c r="U71" s="46"/>
      <c r="V71" s="46" t="str">
        <f t="shared" si="3"/>
        <v>Yes</v>
      </c>
    </row>
    <row r="72" spans="1:22" ht="26" thickTop="1" thickBot="1" x14ac:dyDescent="0.35">
      <c r="A72" t="s">
        <v>670</v>
      </c>
      <c r="B72" s="3" t="s">
        <v>148</v>
      </c>
      <c r="C72" s="3" t="s">
        <v>658</v>
      </c>
      <c r="D72" s="3" t="s">
        <v>659</v>
      </c>
      <c r="E72" s="3" t="s">
        <v>20</v>
      </c>
      <c r="F72" s="4">
        <v>18</v>
      </c>
      <c r="G72" s="8" t="s">
        <v>149</v>
      </c>
      <c r="H72" s="11">
        <v>900</v>
      </c>
      <c r="I72" s="14">
        <v>0</v>
      </c>
      <c r="J72" s="14">
        <v>3</v>
      </c>
      <c r="K72" s="14">
        <v>0</v>
      </c>
      <c r="L72" s="14">
        <v>0</v>
      </c>
      <c r="M72" s="14">
        <v>0</v>
      </c>
      <c r="N72" s="14">
        <v>0</v>
      </c>
      <c r="O72" s="14">
        <v>103</v>
      </c>
      <c r="P72" s="8" t="s">
        <v>659</v>
      </c>
      <c r="Q72" s="8" t="s">
        <v>659</v>
      </c>
      <c r="R72" s="11">
        <v>0</v>
      </c>
      <c r="S72" s="23">
        <f t="shared" si="2"/>
        <v>92700</v>
      </c>
      <c r="T72" s="28"/>
      <c r="U72" s="46"/>
      <c r="V72" s="46" t="str">
        <f t="shared" si="3"/>
        <v>No</v>
      </c>
    </row>
    <row r="73" spans="1:22" ht="26" thickTop="1" thickBot="1" x14ac:dyDescent="0.35">
      <c r="A73" t="s">
        <v>670</v>
      </c>
      <c r="B73" s="3" t="s">
        <v>150</v>
      </c>
      <c r="C73" s="3" t="s">
        <v>658</v>
      </c>
      <c r="D73" s="3" t="s">
        <v>33</v>
      </c>
      <c r="E73" s="3" t="s">
        <v>33</v>
      </c>
      <c r="F73" s="4">
        <v>27</v>
      </c>
      <c r="G73" s="8" t="s">
        <v>151</v>
      </c>
      <c r="H73" s="11">
        <v>400</v>
      </c>
      <c r="I73" s="14">
        <v>0</v>
      </c>
      <c r="J73" s="14">
        <v>6</v>
      </c>
      <c r="K73" s="14">
        <v>0</v>
      </c>
      <c r="L73" s="14">
        <v>0</v>
      </c>
      <c r="M73" s="14">
        <v>0</v>
      </c>
      <c r="N73" s="14">
        <v>0</v>
      </c>
      <c r="O73" s="14">
        <v>178</v>
      </c>
      <c r="P73" s="8" t="s">
        <v>659</v>
      </c>
      <c r="Q73" s="8" t="s">
        <v>659</v>
      </c>
      <c r="R73" s="11">
        <v>0</v>
      </c>
      <c r="S73" s="23">
        <f t="shared" si="2"/>
        <v>71200</v>
      </c>
      <c r="T73" s="28"/>
      <c r="U73" s="46"/>
      <c r="V73" s="46" t="str">
        <f t="shared" si="3"/>
        <v>No</v>
      </c>
    </row>
    <row r="74" spans="1:22" ht="26" thickTop="1" thickBot="1" x14ac:dyDescent="0.35">
      <c r="A74" t="s">
        <v>670</v>
      </c>
      <c r="B74" s="3" t="s">
        <v>152</v>
      </c>
      <c r="C74" s="3" t="s">
        <v>658</v>
      </c>
      <c r="D74" s="3" t="s">
        <v>33</v>
      </c>
      <c r="E74" s="3" t="s">
        <v>33</v>
      </c>
      <c r="F74" s="4">
        <v>21</v>
      </c>
      <c r="G74" s="8" t="s">
        <v>57</v>
      </c>
      <c r="H74" s="11">
        <v>600</v>
      </c>
      <c r="I74" s="14">
        <v>10</v>
      </c>
      <c r="J74" s="14">
        <v>6</v>
      </c>
      <c r="K74" s="14">
        <v>0</v>
      </c>
      <c r="L74" s="14">
        <v>0</v>
      </c>
      <c r="M74" s="14">
        <v>0</v>
      </c>
      <c r="N74" s="14">
        <v>56</v>
      </c>
      <c r="O74" s="14">
        <v>209</v>
      </c>
      <c r="P74" s="8" t="s">
        <v>659</v>
      </c>
      <c r="Q74" s="8" t="s">
        <v>659</v>
      </c>
      <c r="R74" s="11">
        <v>0</v>
      </c>
      <c r="S74" s="23">
        <f t="shared" si="2"/>
        <v>125400</v>
      </c>
      <c r="T74" s="28"/>
      <c r="U74" s="46"/>
      <c r="V74" s="46" t="str">
        <f t="shared" si="3"/>
        <v>No</v>
      </c>
    </row>
    <row r="75" spans="1:22" ht="26" thickTop="1" thickBot="1" x14ac:dyDescent="0.35">
      <c r="A75" t="s">
        <v>670</v>
      </c>
      <c r="B75" s="3" t="s">
        <v>153</v>
      </c>
      <c r="C75" s="3" t="s">
        <v>658</v>
      </c>
      <c r="D75" s="3" t="s">
        <v>29</v>
      </c>
      <c r="E75" s="3" t="s">
        <v>30</v>
      </c>
      <c r="F75" s="4">
        <v>63</v>
      </c>
      <c r="G75" s="8" t="s">
        <v>154</v>
      </c>
      <c r="H75" s="11">
        <v>1750</v>
      </c>
      <c r="I75" s="14">
        <v>0</v>
      </c>
      <c r="J75" s="14">
        <v>6</v>
      </c>
      <c r="K75" s="14">
        <v>0</v>
      </c>
      <c r="L75" s="14">
        <v>0</v>
      </c>
      <c r="M75" s="14">
        <v>0</v>
      </c>
      <c r="N75" s="14">
        <v>0</v>
      </c>
      <c r="O75" s="14">
        <v>315</v>
      </c>
      <c r="P75" s="8" t="s">
        <v>659</v>
      </c>
      <c r="Q75" s="8" t="s">
        <v>659</v>
      </c>
      <c r="R75" s="11">
        <v>0</v>
      </c>
      <c r="S75" s="23">
        <f t="shared" si="2"/>
        <v>551250</v>
      </c>
      <c r="T75" s="28"/>
      <c r="U75" s="46"/>
      <c r="V75" s="46" t="str">
        <f t="shared" si="3"/>
        <v>No</v>
      </c>
    </row>
    <row r="76" spans="1:22" ht="26" thickTop="1" thickBot="1" x14ac:dyDescent="0.35">
      <c r="A76" t="s">
        <v>670</v>
      </c>
      <c r="B76" s="3" t="s">
        <v>155</v>
      </c>
      <c r="C76" s="3" t="s">
        <v>658</v>
      </c>
      <c r="D76" s="3" t="s">
        <v>15</v>
      </c>
      <c r="E76" s="3" t="s">
        <v>16</v>
      </c>
      <c r="F76" s="4">
        <v>7</v>
      </c>
      <c r="G76" s="8" t="s">
        <v>156</v>
      </c>
      <c r="H76" s="11">
        <v>1350</v>
      </c>
      <c r="I76" s="14">
        <v>44</v>
      </c>
      <c r="J76" s="14">
        <v>2</v>
      </c>
      <c r="K76" s="14">
        <v>0</v>
      </c>
      <c r="L76" s="14">
        <v>0</v>
      </c>
      <c r="M76" s="14">
        <v>0</v>
      </c>
      <c r="N76" s="14">
        <v>19</v>
      </c>
      <c r="O76" s="14">
        <v>25</v>
      </c>
      <c r="P76" s="8" t="s">
        <v>659</v>
      </c>
      <c r="Q76" s="8" t="s">
        <v>659</v>
      </c>
      <c r="R76" s="11">
        <v>0</v>
      </c>
      <c r="S76" s="23">
        <f t="shared" si="2"/>
        <v>33750</v>
      </c>
      <c r="T76" s="28"/>
      <c r="U76" s="46"/>
      <c r="V76" s="46" t="str">
        <f t="shared" si="3"/>
        <v>Yes</v>
      </c>
    </row>
    <row r="77" spans="1:22" ht="26" thickTop="1" thickBot="1" x14ac:dyDescent="0.35">
      <c r="A77" t="s">
        <v>670</v>
      </c>
      <c r="B77" s="3" t="s">
        <v>568</v>
      </c>
      <c r="C77" s="3" t="s">
        <v>658</v>
      </c>
      <c r="D77" s="3" t="s">
        <v>659</v>
      </c>
      <c r="E77" s="3" t="s">
        <v>659</v>
      </c>
      <c r="F77" s="4">
        <v>6</v>
      </c>
      <c r="G77" s="8" t="s">
        <v>569</v>
      </c>
      <c r="H77" s="11">
        <v>0</v>
      </c>
      <c r="I77" s="14">
        <v>0</v>
      </c>
      <c r="J77" s="14">
        <v>0</v>
      </c>
      <c r="K77" s="14">
        <v>0</v>
      </c>
      <c r="L77" s="14">
        <v>0</v>
      </c>
      <c r="M77" s="14">
        <v>0</v>
      </c>
      <c r="N77" s="14">
        <v>27</v>
      </c>
      <c r="O77" s="14">
        <v>47</v>
      </c>
      <c r="P77" s="8" t="s">
        <v>534</v>
      </c>
      <c r="Q77" s="8" t="s">
        <v>535</v>
      </c>
      <c r="R77" s="11">
        <v>1250</v>
      </c>
      <c r="S77" s="23">
        <f t="shared" si="2"/>
        <v>0</v>
      </c>
      <c r="T77" s="27">
        <f>R77 * O77</f>
        <v>58750</v>
      </c>
      <c r="U77" s="47" t="str">
        <f>IF(ISNUMBER(SEARCH("affectionate", G77)), "Yes", "No")</f>
        <v>Yes</v>
      </c>
      <c r="V77" s="46" t="str">
        <f t="shared" si="3"/>
        <v>Yes</v>
      </c>
    </row>
    <row r="78" spans="1:22" ht="26" thickTop="1" thickBot="1" x14ac:dyDescent="0.35">
      <c r="A78" t="s">
        <v>670</v>
      </c>
      <c r="B78" s="3" t="s">
        <v>570</v>
      </c>
      <c r="C78" s="3" t="s">
        <v>658</v>
      </c>
      <c r="D78" s="3" t="s">
        <v>659</v>
      </c>
      <c r="E78" s="3" t="s">
        <v>659</v>
      </c>
      <c r="F78" s="4">
        <v>5</v>
      </c>
      <c r="G78" s="8" t="s">
        <v>571</v>
      </c>
      <c r="H78" s="11">
        <v>0</v>
      </c>
      <c r="I78" s="14">
        <v>0</v>
      </c>
      <c r="J78" s="14">
        <v>0</v>
      </c>
      <c r="K78" s="14">
        <v>0</v>
      </c>
      <c r="L78" s="14">
        <v>0</v>
      </c>
      <c r="M78" s="14">
        <v>0</v>
      </c>
      <c r="N78" s="14">
        <v>0</v>
      </c>
      <c r="O78" s="14">
        <v>84</v>
      </c>
      <c r="P78" s="8" t="s">
        <v>547</v>
      </c>
      <c r="Q78" s="8" t="s">
        <v>535</v>
      </c>
      <c r="R78" s="11">
        <v>1500</v>
      </c>
      <c r="S78" s="23">
        <f t="shared" si="2"/>
        <v>0</v>
      </c>
      <c r="T78" s="27">
        <f>R78 * O78</f>
        <v>126000</v>
      </c>
      <c r="U78" s="47" t="str">
        <f>IF(ISNUMBER(SEARCH("affectionate", G78)), "Yes", "No")</f>
        <v>Yes</v>
      </c>
      <c r="V78" s="46" t="str">
        <f t="shared" si="3"/>
        <v>Yes</v>
      </c>
    </row>
    <row r="79" spans="1:22" ht="26" thickTop="1" thickBot="1" x14ac:dyDescent="0.35">
      <c r="A79" t="s">
        <v>670</v>
      </c>
      <c r="B79" s="3" t="s">
        <v>157</v>
      </c>
      <c r="C79" s="3" t="s">
        <v>658</v>
      </c>
      <c r="D79" s="3" t="s">
        <v>19</v>
      </c>
      <c r="E79" s="3" t="s">
        <v>49</v>
      </c>
      <c r="F79" s="4">
        <v>33</v>
      </c>
      <c r="G79" s="8" t="s">
        <v>158</v>
      </c>
      <c r="H79" s="11">
        <v>800</v>
      </c>
      <c r="I79" s="14">
        <v>27</v>
      </c>
      <c r="J79" s="14">
        <v>3</v>
      </c>
      <c r="K79" s="14">
        <v>0</v>
      </c>
      <c r="L79" s="14">
        <v>0</v>
      </c>
      <c r="M79" s="14">
        <v>0</v>
      </c>
      <c r="N79" s="14">
        <v>43</v>
      </c>
      <c r="O79" s="14">
        <v>89</v>
      </c>
      <c r="P79" s="8" t="s">
        <v>659</v>
      </c>
      <c r="Q79" s="8" t="s">
        <v>659</v>
      </c>
      <c r="R79" s="11">
        <v>0</v>
      </c>
      <c r="S79" s="23">
        <f t="shared" si="2"/>
        <v>71200</v>
      </c>
      <c r="T79" s="28"/>
      <c r="U79" s="46"/>
      <c r="V79" s="46" t="str">
        <f t="shared" si="3"/>
        <v>Yes</v>
      </c>
    </row>
    <row r="80" spans="1:22" ht="26" thickTop="1" thickBot="1" x14ac:dyDescent="0.35">
      <c r="A80" t="s">
        <v>670</v>
      </c>
      <c r="B80" s="3" t="s">
        <v>159</v>
      </c>
      <c r="C80" s="3" t="s">
        <v>658</v>
      </c>
      <c r="D80" s="3" t="s">
        <v>15</v>
      </c>
      <c r="E80" s="3" t="s">
        <v>16</v>
      </c>
      <c r="F80" s="4">
        <v>2</v>
      </c>
      <c r="G80" s="8" t="s">
        <v>160</v>
      </c>
      <c r="H80" s="11">
        <v>700</v>
      </c>
      <c r="I80" s="14">
        <v>67</v>
      </c>
      <c r="J80" s="14">
        <v>2</v>
      </c>
      <c r="K80" s="14">
        <v>0</v>
      </c>
      <c r="L80" s="14">
        <v>0</v>
      </c>
      <c r="M80" s="14">
        <v>0</v>
      </c>
      <c r="N80" s="14">
        <v>32</v>
      </c>
      <c r="O80" s="14">
        <v>72</v>
      </c>
      <c r="P80" s="8" t="s">
        <v>659</v>
      </c>
      <c r="Q80" s="8" t="s">
        <v>659</v>
      </c>
      <c r="R80" s="11">
        <v>0</v>
      </c>
      <c r="S80" s="23">
        <f t="shared" si="2"/>
        <v>50400</v>
      </c>
      <c r="T80" s="28"/>
      <c r="U80" s="46"/>
      <c r="V80" s="46" t="str">
        <f t="shared" si="3"/>
        <v>No</v>
      </c>
    </row>
    <row r="81" spans="1:22" ht="26" thickTop="1" thickBot="1" x14ac:dyDescent="0.35">
      <c r="A81" t="s">
        <v>670</v>
      </c>
      <c r="B81" s="3" t="s">
        <v>572</v>
      </c>
      <c r="C81" s="3" t="s">
        <v>658</v>
      </c>
      <c r="D81" s="3" t="s">
        <v>659</v>
      </c>
      <c r="E81" s="3" t="s">
        <v>659</v>
      </c>
      <c r="F81" s="4">
        <v>1</v>
      </c>
      <c r="G81" s="8" t="s">
        <v>573</v>
      </c>
      <c r="H81" s="11">
        <v>0</v>
      </c>
      <c r="I81" s="14">
        <v>0</v>
      </c>
      <c r="J81" s="14">
        <v>0</v>
      </c>
      <c r="K81" s="14">
        <v>0</v>
      </c>
      <c r="L81" s="14">
        <v>0</v>
      </c>
      <c r="M81" s="14">
        <v>0</v>
      </c>
      <c r="N81" s="14">
        <v>0</v>
      </c>
      <c r="O81" s="14">
        <v>93</v>
      </c>
      <c r="P81" s="8" t="s">
        <v>574</v>
      </c>
      <c r="Q81" s="8" t="s">
        <v>535</v>
      </c>
      <c r="R81" s="11">
        <v>200</v>
      </c>
      <c r="S81" s="23">
        <f t="shared" si="2"/>
        <v>0</v>
      </c>
      <c r="T81" s="27">
        <f>R81 * O81</f>
        <v>18600</v>
      </c>
      <c r="U81" s="47" t="str">
        <f>IF(ISNUMBER(SEARCH("affectionate", G81)), "Yes", "No")</f>
        <v>No</v>
      </c>
      <c r="V81" s="46" t="str">
        <f t="shared" si="3"/>
        <v>No</v>
      </c>
    </row>
    <row r="82" spans="1:22" ht="26" thickTop="1" thickBot="1" x14ac:dyDescent="0.35">
      <c r="A82" t="s">
        <v>670</v>
      </c>
      <c r="B82" s="3" t="s">
        <v>161</v>
      </c>
      <c r="C82" s="3" t="s">
        <v>658</v>
      </c>
      <c r="D82" s="3" t="s">
        <v>15</v>
      </c>
      <c r="E82" s="3" t="s">
        <v>16</v>
      </c>
      <c r="F82" s="4">
        <v>4</v>
      </c>
      <c r="G82" s="8" t="s">
        <v>162</v>
      </c>
      <c r="H82" s="11">
        <v>900</v>
      </c>
      <c r="I82" s="14">
        <v>61</v>
      </c>
      <c r="J82" s="14">
        <v>2</v>
      </c>
      <c r="K82" s="14">
        <v>0</v>
      </c>
      <c r="L82" s="14">
        <v>0</v>
      </c>
      <c r="M82" s="14">
        <v>0</v>
      </c>
      <c r="N82" s="14">
        <v>79</v>
      </c>
      <c r="O82" s="14">
        <v>81</v>
      </c>
      <c r="P82" s="8" t="s">
        <v>659</v>
      </c>
      <c r="Q82" s="8" t="s">
        <v>659</v>
      </c>
      <c r="R82" s="11">
        <v>0</v>
      </c>
      <c r="S82" s="23">
        <f t="shared" si="2"/>
        <v>72900</v>
      </c>
      <c r="T82" s="28"/>
      <c r="U82" s="46"/>
      <c r="V82" s="46" t="str">
        <f t="shared" si="3"/>
        <v>Yes</v>
      </c>
    </row>
    <row r="83" spans="1:22" ht="26" thickTop="1" thickBot="1" x14ac:dyDescent="0.35">
      <c r="A83" t="s">
        <v>670</v>
      </c>
      <c r="B83" s="3" t="s">
        <v>163</v>
      </c>
      <c r="C83" s="3" t="s">
        <v>658</v>
      </c>
      <c r="D83" s="3" t="s">
        <v>29</v>
      </c>
      <c r="E83" s="3" t="s">
        <v>37</v>
      </c>
      <c r="F83" s="4">
        <v>25</v>
      </c>
      <c r="G83" s="8" t="s">
        <v>164</v>
      </c>
      <c r="H83" s="11">
        <v>2000</v>
      </c>
      <c r="I83" s="14">
        <v>0</v>
      </c>
      <c r="J83" s="14">
        <v>5</v>
      </c>
      <c r="K83" s="14">
        <v>0</v>
      </c>
      <c r="L83" s="14">
        <v>0</v>
      </c>
      <c r="M83" s="14">
        <v>0</v>
      </c>
      <c r="N83" s="14">
        <v>0</v>
      </c>
      <c r="O83" s="14">
        <v>64</v>
      </c>
      <c r="P83" s="8" t="s">
        <v>659</v>
      </c>
      <c r="Q83" s="8" t="s">
        <v>659</v>
      </c>
      <c r="R83" s="11">
        <v>0</v>
      </c>
      <c r="S83" s="23">
        <f t="shared" si="2"/>
        <v>128000</v>
      </c>
      <c r="T83" s="28"/>
      <c r="U83" s="46"/>
      <c r="V83" s="46" t="str">
        <f t="shared" si="3"/>
        <v>No</v>
      </c>
    </row>
    <row r="84" spans="1:22" ht="26" thickTop="1" thickBot="1" x14ac:dyDescent="0.35">
      <c r="A84" t="s">
        <v>670</v>
      </c>
      <c r="B84" s="3" t="s">
        <v>165</v>
      </c>
      <c r="C84" s="3" t="s">
        <v>658</v>
      </c>
      <c r="D84" s="3" t="s">
        <v>29</v>
      </c>
      <c r="E84" s="3" t="s">
        <v>37</v>
      </c>
      <c r="F84" s="4">
        <v>32</v>
      </c>
      <c r="G84" s="8" t="s">
        <v>166</v>
      </c>
      <c r="H84" s="11">
        <v>900</v>
      </c>
      <c r="I84" s="14">
        <v>0</v>
      </c>
      <c r="J84" s="14">
        <v>4</v>
      </c>
      <c r="K84" s="14">
        <v>0</v>
      </c>
      <c r="L84" s="14">
        <v>0</v>
      </c>
      <c r="M84" s="14">
        <v>0</v>
      </c>
      <c r="N84" s="14">
        <v>179</v>
      </c>
      <c r="O84" s="14">
        <v>210</v>
      </c>
      <c r="P84" s="8" t="s">
        <v>659</v>
      </c>
      <c r="Q84" s="8" t="s">
        <v>659</v>
      </c>
      <c r="R84" s="11">
        <v>0</v>
      </c>
      <c r="S84" s="23">
        <f t="shared" si="2"/>
        <v>189000</v>
      </c>
      <c r="T84" s="28"/>
      <c r="U84" s="46"/>
      <c r="V84" s="46" t="str">
        <f t="shared" si="3"/>
        <v>No</v>
      </c>
    </row>
    <row r="85" spans="1:22" ht="26" thickTop="1" thickBot="1" x14ac:dyDescent="0.35">
      <c r="A85" t="s">
        <v>670</v>
      </c>
      <c r="B85" s="3" t="s">
        <v>167</v>
      </c>
      <c r="C85" s="3" t="s">
        <v>658</v>
      </c>
      <c r="D85" s="3" t="s">
        <v>19</v>
      </c>
      <c r="E85" s="3" t="s">
        <v>49</v>
      </c>
      <c r="F85" s="4">
        <v>32</v>
      </c>
      <c r="G85" s="8" t="s">
        <v>97</v>
      </c>
      <c r="H85" s="11">
        <v>1500</v>
      </c>
      <c r="I85" s="14">
        <v>7</v>
      </c>
      <c r="J85" s="14">
        <v>3</v>
      </c>
      <c r="K85" s="14">
        <v>0</v>
      </c>
      <c r="L85" s="14">
        <v>0</v>
      </c>
      <c r="M85" s="14">
        <v>0</v>
      </c>
      <c r="N85" s="14">
        <v>1</v>
      </c>
      <c r="O85" s="14">
        <v>111</v>
      </c>
      <c r="P85" s="8" t="s">
        <v>659</v>
      </c>
      <c r="Q85" s="8" t="s">
        <v>659</v>
      </c>
      <c r="R85" s="11">
        <v>0</v>
      </c>
      <c r="S85" s="23">
        <f t="shared" si="2"/>
        <v>166500</v>
      </c>
      <c r="T85" s="28"/>
      <c r="U85" s="46"/>
      <c r="V85" s="46" t="str">
        <f t="shared" si="3"/>
        <v>Yes</v>
      </c>
    </row>
    <row r="86" spans="1:22" ht="26" thickTop="1" thickBot="1" x14ac:dyDescent="0.35">
      <c r="A86" t="s">
        <v>670</v>
      </c>
      <c r="B86" s="3" t="s">
        <v>168</v>
      </c>
      <c r="C86" s="3" t="s">
        <v>169</v>
      </c>
      <c r="D86" s="3" t="s">
        <v>42</v>
      </c>
      <c r="E86" s="3" t="s">
        <v>37</v>
      </c>
      <c r="F86" s="4">
        <v>26</v>
      </c>
      <c r="G86" s="8" t="s">
        <v>170</v>
      </c>
      <c r="H86" s="11">
        <v>700</v>
      </c>
      <c r="I86" s="14">
        <v>76</v>
      </c>
      <c r="J86" s="14">
        <v>3</v>
      </c>
      <c r="K86" s="14">
        <v>0</v>
      </c>
      <c r="L86" s="14">
        <v>0</v>
      </c>
      <c r="M86" s="14">
        <v>0</v>
      </c>
      <c r="N86" s="14">
        <v>76</v>
      </c>
      <c r="O86" s="14">
        <v>204</v>
      </c>
      <c r="P86" s="8" t="s">
        <v>659</v>
      </c>
      <c r="Q86" s="8" t="s">
        <v>659</v>
      </c>
      <c r="R86" s="11">
        <v>0</v>
      </c>
      <c r="S86" s="23">
        <f t="shared" si="2"/>
        <v>142800</v>
      </c>
      <c r="T86" s="28"/>
      <c r="U86" s="46"/>
      <c r="V86" s="46" t="str">
        <f t="shared" si="3"/>
        <v>No</v>
      </c>
    </row>
    <row r="87" spans="1:22" ht="26" thickTop="1" thickBot="1" x14ac:dyDescent="0.35">
      <c r="A87" t="s">
        <v>670</v>
      </c>
      <c r="B87" s="3" t="s">
        <v>171</v>
      </c>
      <c r="C87" s="3" t="s">
        <v>658</v>
      </c>
      <c r="D87" s="3" t="s">
        <v>66</v>
      </c>
      <c r="E87" s="3" t="s">
        <v>20</v>
      </c>
      <c r="F87" s="4">
        <v>11</v>
      </c>
      <c r="G87" s="8" t="s">
        <v>172</v>
      </c>
      <c r="H87" s="11">
        <v>900</v>
      </c>
      <c r="I87" s="14">
        <v>0</v>
      </c>
      <c r="J87" s="14">
        <v>3</v>
      </c>
      <c r="K87" s="14">
        <v>0</v>
      </c>
      <c r="L87" s="14">
        <v>0</v>
      </c>
      <c r="M87" s="14">
        <v>0</v>
      </c>
      <c r="N87" s="14">
        <v>184</v>
      </c>
      <c r="O87" s="14">
        <v>35</v>
      </c>
      <c r="P87" s="8" t="s">
        <v>659</v>
      </c>
      <c r="Q87" s="8" t="s">
        <v>659</v>
      </c>
      <c r="R87" s="11">
        <v>0</v>
      </c>
      <c r="S87" s="23">
        <f t="shared" si="2"/>
        <v>31500</v>
      </c>
      <c r="T87" s="28"/>
      <c r="U87" s="46"/>
      <c r="V87" s="46" t="str">
        <f t="shared" si="3"/>
        <v>Yes</v>
      </c>
    </row>
    <row r="88" spans="1:22" ht="26" thickTop="1" thickBot="1" x14ac:dyDescent="0.35">
      <c r="A88" t="s">
        <v>670</v>
      </c>
      <c r="B88" s="3" t="s">
        <v>173</v>
      </c>
      <c r="C88" s="3" t="s">
        <v>174</v>
      </c>
      <c r="D88" s="3" t="s">
        <v>19</v>
      </c>
      <c r="E88" s="3" t="s">
        <v>49</v>
      </c>
      <c r="F88" s="4">
        <v>32</v>
      </c>
      <c r="G88" s="8" t="s">
        <v>175</v>
      </c>
      <c r="H88" s="11">
        <v>1000</v>
      </c>
      <c r="I88" s="14">
        <v>37</v>
      </c>
      <c r="J88" s="14">
        <v>3</v>
      </c>
      <c r="K88" s="14">
        <v>0</v>
      </c>
      <c r="L88" s="14">
        <v>0</v>
      </c>
      <c r="M88" s="14">
        <v>0</v>
      </c>
      <c r="N88" s="14">
        <v>140</v>
      </c>
      <c r="O88" s="14">
        <v>11</v>
      </c>
      <c r="P88" s="8" t="s">
        <v>659</v>
      </c>
      <c r="Q88" s="8" t="s">
        <v>659</v>
      </c>
      <c r="R88" s="11">
        <v>0</v>
      </c>
      <c r="S88" s="23">
        <f t="shared" si="2"/>
        <v>11000</v>
      </c>
      <c r="T88" s="28"/>
      <c r="U88" s="46"/>
      <c r="V88" s="46" t="str">
        <f t="shared" si="3"/>
        <v>Yes</v>
      </c>
    </row>
    <row r="89" spans="1:22" ht="26" thickTop="1" thickBot="1" x14ac:dyDescent="0.35">
      <c r="A89" t="s">
        <v>670</v>
      </c>
      <c r="B89" s="3" t="s">
        <v>176</v>
      </c>
      <c r="C89" s="3" t="s">
        <v>658</v>
      </c>
      <c r="D89" s="3" t="s">
        <v>19</v>
      </c>
      <c r="E89" s="3" t="s">
        <v>49</v>
      </c>
      <c r="F89" s="4">
        <v>8</v>
      </c>
      <c r="G89" s="8" t="s">
        <v>177</v>
      </c>
      <c r="H89" s="11">
        <v>1000</v>
      </c>
      <c r="I89" s="14">
        <v>0</v>
      </c>
      <c r="J89" s="14">
        <v>3</v>
      </c>
      <c r="K89" s="14">
        <v>0</v>
      </c>
      <c r="L89" s="14">
        <v>0</v>
      </c>
      <c r="M89" s="14">
        <v>0</v>
      </c>
      <c r="N89" s="14">
        <v>0</v>
      </c>
      <c r="O89" s="14">
        <v>115</v>
      </c>
      <c r="P89" s="8" t="s">
        <v>659</v>
      </c>
      <c r="Q89" s="8" t="s">
        <v>659</v>
      </c>
      <c r="R89" s="11">
        <v>0</v>
      </c>
      <c r="S89" s="23">
        <f t="shared" si="2"/>
        <v>115000</v>
      </c>
      <c r="T89" s="28"/>
      <c r="U89" s="46"/>
      <c r="V89" s="46" t="str">
        <f t="shared" si="3"/>
        <v>Yes</v>
      </c>
    </row>
    <row r="90" spans="1:22" ht="26" thickTop="1" thickBot="1" x14ac:dyDescent="0.35">
      <c r="A90" t="s">
        <v>670</v>
      </c>
      <c r="B90" s="3" t="s">
        <v>178</v>
      </c>
      <c r="C90" s="3" t="s">
        <v>658</v>
      </c>
      <c r="D90" s="3" t="s">
        <v>19</v>
      </c>
      <c r="E90" s="3" t="s">
        <v>49</v>
      </c>
      <c r="F90" s="4">
        <v>10</v>
      </c>
      <c r="G90" s="8" t="s">
        <v>179</v>
      </c>
      <c r="H90" s="11">
        <v>700</v>
      </c>
      <c r="I90" s="14">
        <v>20</v>
      </c>
      <c r="J90" s="14">
        <v>3</v>
      </c>
      <c r="K90" s="14">
        <v>0</v>
      </c>
      <c r="L90" s="14">
        <v>0</v>
      </c>
      <c r="M90" s="14">
        <v>0</v>
      </c>
      <c r="N90" s="14">
        <v>29</v>
      </c>
      <c r="O90" s="14">
        <v>203</v>
      </c>
      <c r="P90" s="8" t="s">
        <v>659</v>
      </c>
      <c r="Q90" s="8" t="s">
        <v>659</v>
      </c>
      <c r="R90" s="11">
        <v>0</v>
      </c>
      <c r="S90" s="23">
        <f t="shared" si="2"/>
        <v>142100</v>
      </c>
      <c r="T90" s="28"/>
      <c r="U90" s="46"/>
      <c r="V90" s="46" t="str">
        <f t="shared" si="3"/>
        <v>No</v>
      </c>
    </row>
    <row r="91" spans="1:22" ht="26" thickTop="1" thickBot="1" x14ac:dyDescent="0.35">
      <c r="A91" t="s">
        <v>670</v>
      </c>
      <c r="B91" s="3" t="s">
        <v>180</v>
      </c>
      <c r="C91" s="3" t="s">
        <v>658</v>
      </c>
      <c r="D91" s="3" t="s">
        <v>33</v>
      </c>
      <c r="E91" s="3" t="s">
        <v>33</v>
      </c>
      <c r="F91" s="4">
        <v>31</v>
      </c>
      <c r="G91" s="8" t="s">
        <v>181</v>
      </c>
      <c r="H91" s="11">
        <v>500</v>
      </c>
      <c r="I91" s="14">
        <v>16</v>
      </c>
      <c r="J91" s="14">
        <v>5</v>
      </c>
      <c r="K91" s="14">
        <v>0</v>
      </c>
      <c r="L91" s="14">
        <v>0</v>
      </c>
      <c r="M91" s="14">
        <v>0</v>
      </c>
      <c r="N91" s="14">
        <v>40</v>
      </c>
      <c r="O91" s="14">
        <v>45</v>
      </c>
      <c r="P91" s="8" t="s">
        <v>659</v>
      </c>
      <c r="Q91" s="8" t="s">
        <v>659</v>
      </c>
      <c r="R91" s="11">
        <v>0</v>
      </c>
      <c r="S91" s="23">
        <f t="shared" si="2"/>
        <v>22500</v>
      </c>
      <c r="T91" s="28"/>
      <c r="U91" s="46"/>
      <c r="V91" s="46" t="str">
        <f t="shared" si="3"/>
        <v>No</v>
      </c>
    </row>
    <row r="92" spans="1:22" ht="26" thickTop="1" thickBot="1" x14ac:dyDescent="0.35">
      <c r="A92" t="s">
        <v>670</v>
      </c>
      <c r="B92" s="3" t="s">
        <v>182</v>
      </c>
      <c r="C92" s="3" t="s">
        <v>658</v>
      </c>
      <c r="D92" s="3" t="s">
        <v>66</v>
      </c>
      <c r="E92" s="3" t="s">
        <v>70</v>
      </c>
      <c r="F92" s="4">
        <v>55</v>
      </c>
      <c r="G92" s="8" t="s">
        <v>95</v>
      </c>
      <c r="H92" s="11">
        <v>350</v>
      </c>
      <c r="I92" s="14">
        <v>44</v>
      </c>
      <c r="J92" s="14">
        <v>3</v>
      </c>
      <c r="K92" s="14">
        <v>0</v>
      </c>
      <c r="L92" s="14">
        <v>0</v>
      </c>
      <c r="M92" s="14">
        <v>0</v>
      </c>
      <c r="N92" s="14">
        <v>130</v>
      </c>
      <c r="O92" s="14">
        <v>59</v>
      </c>
      <c r="P92" s="8" t="s">
        <v>659</v>
      </c>
      <c r="Q92" s="8" t="s">
        <v>659</v>
      </c>
      <c r="R92" s="11">
        <v>0</v>
      </c>
      <c r="S92" s="23">
        <f t="shared" si="2"/>
        <v>20650</v>
      </c>
      <c r="T92" s="28"/>
      <c r="U92" s="46"/>
      <c r="V92" s="46" t="str">
        <f t="shared" si="3"/>
        <v>No</v>
      </c>
    </row>
    <row r="93" spans="1:22" ht="26" thickTop="1" thickBot="1" x14ac:dyDescent="0.35">
      <c r="A93" t="s">
        <v>670</v>
      </c>
      <c r="B93" s="3" t="s">
        <v>183</v>
      </c>
      <c r="C93" s="3" t="s">
        <v>658</v>
      </c>
      <c r="D93" s="3" t="s">
        <v>33</v>
      </c>
      <c r="E93" s="3" t="s">
        <v>33</v>
      </c>
      <c r="F93" s="4">
        <v>13</v>
      </c>
      <c r="G93" s="8" t="s">
        <v>184</v>
      </c>
      <c r="H93" s="11">
        <v>1100</v>
      </c>
      <c r="I93" s="14">
        <v>26</v>
      </c>
      <c r="J93" s="14">
        <v>4</v>
      </c>
      <c r="K93" s="14">
        <v>0</v>
      </c>
      <c r="L93" s="14">
        <v>0</v>
      </c>
      <c r="M93" s="14">
        <v>0</v>
      </c>
      <c r="N93" s="14">
        <v>68</v>
      </c>
      <c r="O93" s="14">
        <v>55</v>
      </c>
      <c r="P93" s="8" t="s">
        <v>659</v>
      </c>
      <c r="Q93" s="8" t="s">
        <v>659</v>
      </c>
      <c r="R93" s="11">
        <v>0</v>
      </c>
      <c r="S93" s="23">
        <f t="shared" si="2"/>
        <v>60500</v>
      </c>
      <c r="T93" s="28"/>
      <c r="U93" s="46"/>
      <c r="V93" s="46" t="str">
        <f t="shared" si="3"/>
        <v>Yes</v>
      </c>
    </row>
    <row r="94" spans="1:22" ht="26" thickTop="1" thickBot="1" x14ac:dyDescent="0.35">
      <c r="A94" t="s">
        <v>670</v>
      </c>
      <c r="B94" s="3" t="s">
        <v>575</v>
      </c>
      <c r="C94" s="3" t="s">
        <v>658</v>
      </c>
      <c r="D94" s="3" t="s">
        <v>659</v>
      </c>
      <c r="E94" s="3" t="s">
        <v>659</v>
      </c>
      <c r="F94" s="4">
        <v>3</v>
      </c>
      <c r="G94" s="8" t="s">
        <v>576</v>
      </c>
      <c r="H94" s="11">
        <v>0</v>
      </c>
      <c r="I94" s="14">
        <v>0</v>
      </c>
      <c r="J94" s="14">
        <v>0</v>
      </c>
      <c r="K94" s="14">
        <v>0</v>
      </c>
      <c r="L94" s="14">
        <v>0</v>
      </c>
      <c r="M94" s="14">
        <v>0</v>
      </c>
      <c r="N94" s="14">
        <v>11</v>
      </c>
      <c r="O94" s="14">
        <v>101</v>
      </c>
      <c r="P94" s="8" t="s">
        <v>534</v>
      </c>
      <c r="Q94" s="8" t="s">
        <v>535</v>
      </c>
      <c r="R94" s="11">
        <v>1000</v>
      </c>
      <c r="S94" s="23">
        <f t="shared" si="2"/>
        <v>0</v>
      </c>
      <c r="T94" s="27">
        <f>R94 * O94</f>
        <v>101000</v>
      </c>
      <c r="U94" s="47" t="str">
        <f>IF(ISNUMBER(SEARCH("affectionate", G94)), "Yes", "No")</f>
        <v>Yes</v>
      </c>
      <c r="V94" s="46" t="str">
        <f t="shared" si="3"/>
        <v>Yes</v>
      </c>
    </row>
    <row r="95" spans="1:22" ht="26" thickTop="1" thickBot="1" x14ac:dyDescent="0.35">
      <c r="A95" t="s">
        <v>670</v>
      </c>
      <c r="B95" s="3" t="s">
        <v>185</v>
      </c>
      <c r="C95" s="3" t="s">
        <v>658</v>
      </c>
      <c r="D95" s="3" t="s">
        <v>42</v>
      </c>
      <c r="E95" s="3" t="s">
        <v>16</v>
      </c>
      <c r="F95" s="4">
        <v>6</v>
      </c>
      <c r="G95" s="8" t="s">
        <v>186</v>
      </c>
      <c r="H95" s="11">
        <v>2700</v>
      </c>
      <c r="I95" s="14">
        <v>0</v>
      </c>
      <c r="J95" s="14">
        <v>3</v>
      </c>
      <c r="K95" s="14">
        <v>0</v>
      </c>
      <c r="L95" s="14">
        <v>0</v>
      </c>
      <c r="M95" s="14">
        <v>0</v>
      </c>
      <c r="N95" s="14">
        <v>81</v>
      </c>
      <c r="O95" s="14">
        <v>23</v>
      </c>
      <c r="P95" s="8" t="s">
        <v>659</v>
      </c>
      <c r="Q95" s="8" t="s">
        <v>659</v>
      </c>
      <c r="R95" s="11">
        <v>0</v>
      </c>
      <c r="S95" s="23">
        <f t="shared" si="2"/>
        <v>62100</v>
      </c>
      <c r="T95" s="28"/>
      <c r="U95" s="46"/>
      <c r="V95" s="46" t="str">
        <f t="shared" si="3"/>
        <v>Yes</v>
      </c>
    </row>
    <row r="96" spans="1:22" ht="26" thickTop="1" thickBot="1" x14ac:dyDescent="0.35">
      <c r="A96" t="s">
        <v>670</v>
      </c>
      <c r="B96" s="3" t="s">
        <v>187</v>
      </c>
      <c r="C96" s="3" t="s">
        <v>658</v>
      </c>
      <c r="D96" s="3" t="s">
        <v>19</v>
      </c>
      <c r="E96" s="3" t="s">
        <v>49</v>
      </c>
      <c r="F96" s="4">
        <v>34</v>
      </c>
      <c r="G96" s="8" t="s">
        <v>188</v>
      </c>
      <c r="H96" s="11">
        <v>700</v>
      </c>
      <c r="I96" s="14">
        <v>41</v>
      </c>
      <c r="J96" s="14">
        <v>3</v>
      </c>
      <c r="K96" s="14">
        <v>0</v>
      </c>
      <c r="L96" s="14">
        <v>0</v>
      </c>
      <c r="M96" s="14">
        <v>0</v>
      </c>
      <c r="N96" s="14">
        <v>171</v>
      </c>
      <c r="O96" s="14">
        <v>45</v>
      </c>
      <c r="P96" s="8" t="s">
        <v>659</v>
      </c>
      <c r="Q96" s="8" t="s">
        <v>659</v>
      </c>
      <c r="R96" s="11">
        <v>0</v>
      </c>
      <c r="S96" s="23">
        <f t="shared" si="2"/>
        <v>31500</v>
      </c>
      <c r="T96" s="28"/>
      <c r="U96" s="46"/>
      <c r="V96" s="46" t="str">
        <f t="shared" si="3"/>
        <v>No</v>
      </c>
    </row>
    <row r="97" spans="1:22" ht="26" thickTop="1" thickBot="1" x14ac:dyDescent="0.35">
      <c r="A97" t="s">
        <v>670</v>
      </c>
      <c r="B97" s="3" t="s">
        <v>577</v>
      </c>
      <c r="C97" s="3" t="s">
        <v>658</v>
      </c>
      <c r="D97" s="3" t="s">
        <v>659</v>
      </c>
      <c r="E97" s="3" t="s">
        <v>659</v>
      </c>
      <c r="F97" s="4">
        <v>5</v>
      </c>
      <c r="G97" s="8" t="s">
        <v>578</v>
      </c>
      <c r="H97" s="11">
        <v>0</v>
      </c>
      <c r="I97" s="14">
        <v>0</v>
      </c>
      <c r="J97" s="14">
        <v>0</v>
      </c>
      <c r="K97" s="14">
        <v>0</v>
      </c>
      <c r="L97" s="14">
        <v>0</v>
      </c>
      <c r="M97" s="14">
        <v>0</v>
      </c>
      <c r="N97" s="14">
        <v>0</v>
      </c>
      <c r="O97" s="14">
        <v>125</v>
      </c>
      <c r="P97" s="8" t="s">
        <v>534</v>
      </c>
      <c r="Q97" s="8" t="s">
        <v>548</v>
      </c>
      <c r="R97" s="11">
        <v>400</v>
      </c>
      <c r="S97" s="23">
        <f t="shared" si="2"/>
        <v>0</v>
      </c>
      <c r="T97" s="27">
        <f>R97 * O97</f>
        <v>50000</v>
      </c>
      <c r="U97" s="47" t="str">
        <f>IF(ISNUMBER(SEARCH("affectionate", G97)), "Yes", "No")</f>
        <v>No</v>
      </c>
      <c r="V97" s="46" t="str">
        <f t="shared" si="3"/>
        <v>No</v>
      </c>
    </row>
    <row r="98" spans="1:22" ht="26" thickTop="1" thickBot="1" x14ac:dyDescent="0.35">
      <c r="A98" t="s">
        <v>670</v>
      </c>
      <c r="B98" s="3" t="s">
        <v>189</v>
      </c>
      <c r="C98" s="3" t="s">
        <v>658</v>
      </c>
      <c r="D98" s="3" t="s">
        <v>66</v>
      </c>
      <c r="E98" s="3" t="s">
        <v>70</v>
      </c>
      <c r="F98" s="4">
        <v>7</v>
      </c>
      <c r="G98" s="8" t="s">
        <v>190</v>
      </c>
      <c r="H98" s="11">
        <v>600</v>
      </c>
      <c r="I98" s="14">
        <v>49</v>
      </c>
      <c r="J98" s="14">
        <v>3</v>
      </c>
      <c r="K98" s="14">
        <v>0</v>
      </c>
      <c r="L98" s="14">
        <v>0</v>
      </c>
      <c r="M98" s="14">
        <v>0</v>
      </c>
      <c r="N98" s="14">
        <v>13</v>
      </c>
      <c r="O98" s="14">
        <v>101</v>
      </c>
      <c r="P98" s="8" t="s">
        <v>659</v>
      </c>
      <c r="Q98" s="8" t="s">
        <v>659</v>
      </c>
      <c r="R98" s="11">
        <v>0</v>
      </c>
      <c r="S98" s="23">
        <f t="shared" si="2"/>
        <v>60600</v>
      </c>
      <c r="T98" s="28"/>
      <c r="U98" s="46"/>
      <c r="V98" s="46" t="str">
        <f t="shared" si="3"/>
        <v>No</v>
      </c>
    </row>
    <row r="99" spans="1:22" ht="26" thickTop="1" thickBot="1" x14ac:dyDescent="0.35">
      <c r="A99" t="s">
        <v>670</v>
      </c>
      <c r="B99" s="3" t="s">
        <v>191</v>
      </c>
      <c r="C99" s="3" t="s">
        <v>658</v>
      </c>
      <c r="D99" s="3" t="s">
        <v>42</v>
      </c>
      <c r="E99" s="3" t="s">
        <v>16</v>
      </c>
      <c r="F99" s="4">
        <v>25</v>
      </c>
      <c r="G99" s="8" t="s">
        <v>192</v>
      </c>
      <c r="H99" s="11">
        <v>800</v>
      </c>
      <c r="I99" s="14">
        <v>39</v>
      </c>
      <c r="J99" s="14">
        <v>3</v>
      </c>
      <c r="K99" s="14">
        <v>0</v>
      </c>
      <c r="L99" s="14">
        <v>0</v>
      </c>
      <c r="M99" s="14">
        <v>0</v>
      </c>
      <c r="N99" s="14">
        <v>63</v>
      </c>
      <c r="O99" s="14">
        <v>115</v>
      </c>
      <c r="P99" s="8" t="s">
        <v>659</v>
      </c>
      <c r="Q99" s="8" t="s">
        <v>659</v>
      </c>
      <c r="R99" s="11">
        <v>0</v>
      </c>
      <c r="S99" s="23">
        <f t="shared" si="2"/>
        <v>92000</v>
      </c>
      <c r="T99" s="28"/>
      <c r="U99" s="46"/>
      <c r="V99" s="46" t="str">
        <f t="shared" si="3"/>
        <v>No</v>
      </c>
    </row>
    <row r="100" spans="1:22" ht="26" thickTop="1" thickBot="1" x14ac:dyDescent="0.35">
      <c r="A100" t="s">
        <v>670</v>
      </c>
      <c r="B100" s="3" t="s">
        <v>193</v>
      </c>
      <c r="C100" s="3" t="s">
        <v>194</v>
      </c>
      <c r="D100" s="3" t="s">
        <v>26</v>
      </c>
      <c r="E100" s="3" t="s">
        <v>26</v>
      </c>
      <c r="F100" s="4">
        <v>10</v>
      </c>
      <c r="G100" s="8" t="s">
        <v>195</v>
      </c>
      <c r="H100" s="11">
        <v>1500</v>
      </c>
      <c r="I100" s="14">
        <v>62</v>
      </c>
      <c r="J100" s="14">
        <v>3</v>
      </c>
      <c r="K100" s="14">
        <v>0</v>
      </c>
      <c r="L100" s="14">
        <v>0</v>
      </c>
      <c r="M100" s="14">
        <v>0</v>
      </c>
      <c r="N100" s="14">
        <v>182</v>
      </c>
      <c r="O100" s="14">
        <v>309</v>
      </c>
      <c r="P100" s="8" t="s">
        <v>659</v>
      </c>
      <c r="Q100" s="8" t="s">
        <v>659</v>
      </c>
      <c r="R100" s="11">
        <v>0</v>
      </c>
      <c r="S100" s="23">
        <f t="shared" si="2"/>
        <v>463500</v>
      </c>
      <c r="T100" s="28"/>
      <c r="U100" s="46"/>
      <c r="V100" s="46" t="str">
        <f t="shared" si="3"/>
        <v>Yes</v>
      </c>
    </row>
    <row r="101" spans="1:22" ht="26" thickTop="1" thickBot="1" x14ac:dyDescent="0.35">
      <c r="A101" t="s">
        <v>670</v>
      </c>
      <c r="B101" s="3" t="s">
        <v>579</v>
      </c>
      <c r="C101" s="3" t="s">
        <v>658</v>
      </c>
      <c r="D101" s="3" t="s">
        <v>659</v>
      </c>
      <c r="E101" s="3" t="s">
        <v>659</v>
      </c>
      <c r="F101" s="4">
        <v>3</v>
      </c>
      <c r="G101" s="8" t="s">
        <v>580</v>
      </c>
      <c r="H101" s="11">
        <v>0</v>
      </c>
      <c r="I101" s="14">
        <v>0</v>
      </c>
      <c r="J101" s="14">
        <v>0</v>
      </c>
      <c r="K101" s="14">
        <v>0</v>
      </c>
      <c r="L101" s="14">
        <v>0</v>
      </c>
      <c r="M101" s="14">
        <v>0</v>
      </c>
      <c r="N101" s="14">
        <v>12</v>
      </c>
      <c r="O101" s="14">
        <v>115</v>
      </c>
      <c r="P101" s="8" t="s">
        <v>534</v>
      </c>
      <c r="Q101" s="8" t="s">
        <v>535</v>
      </c>
      <c r="R101" s="11">
        <v>800</v>
      </c>
      <c r="S101" s="23">
        <f t="shared" si="2"/>
        <v>0</v>
      </c>
      <c r="T101" s="27">
        <f>R101 * O101</f>
        <v>92000</v>
      </c>
      <c r="U101" s="47" t="str">
        <f>IF(ISNUMBER(SEARCH("affectionate", G101)), "Yes", "No")</f>
        <v>No</v>
      </c>
      <c r="V101" s="46" t="str">
        <f t="shared" si="3"/>
        <v>No</v>
      </c>
    </row>
    <row r="102" spans="1:22" ht="26" thickTop="1" thickBot="1" x14ac:dyDescent="0.35">
      <c r="A102" t="s">
        <v>670</v>
      </c>
      <c r="B102" s="3" t="s">
        <v>196</v>
      </c>
      <c r="C102" s="3" t="s">
        <v>658</v>
      </c>
      <c r="D102" s="3" t="s">
        <v>659</v>
      </c>
      <c r="E102" s="3" t="s">
        <v>659</v>
      </c>
      <c r="F102" s="4">
        <v>18</v>
      </c>
      <c r="G102" s="8" t="s">
        <v>23</v>
      </c>
      <c r="H102" s="11">
        <v>0</v>
      </c>
      <c r="I102" s="14">
        <v>0</v>
      </c>
      <c r="J102" s="14">
        <v>0</v>
      </c>
      <c r="K102" s="14">
        <v>0</v>
      </c>
      <c r="L102" s="14">
        <v>0</v>
      </c>
      <c r="M102" s="14">
        <v>0</v>
      </c>
      <c r="N102" s="14">
        <v>0</v>
      </c>
      <c r="O102" s="14">
        <v>250</v>
      </c>
      <c r="P102" s="8" t="s">
        <v>659</v>
      </c>
      <c r="Q102" s="8" t="s">
        <v>659</v>
      </c>
      <c r="R102" s="11">
        <v>0</v>
      </c>
      <c r="S102" s="23">
        <f t="shared" si="2"/>
        <v>0</v>
      </c>
      <c r="T102" s="28"/>
      <c r="U102" s="46"/>
      <c r="V102" s="46" t="str">
        <f t="shared" si="3"/>
        <v>No</v>
      </c>
    </row>
    <row r="103" spans="1:22" ht="26" thickTop="1" thickBot="1" x14ac:dyDescent="0.35">
      <c r="A103" t="s">
        <v>670</v>
      </c>
      <c r="B103" s="3" t="s">
        <v>581</v>
      </c>
      <c r="C103" s="3" t="s">
        <v>658</v>
      </c>
      <c r="D103" s="3" t="s">
        <v>659</v>
      </c>
      <c r="E103" s="3" t="s">
        <v>659</v>
      </c>
      <c r="F103" s="4">
        <v>6</v>
      </c>
      <c r="G103" s="8" t="s">
        <v>540</v>
      </c>
      <c r="H103" s="11">
        <v>0</v>
      </c>
      <c r="I103" s="14">
        <v>0</v>
      </c>
      <c r="J103" s="14">
        <v>0</v>
      </c>
      <c r="K103" s="14">
        <v>0</v>
      </c>
      <c r="L103" s="14">
        <v>0</v>
      </c>
      <c r="M103" s="14">
        <v>0</v>
      </c>
      <c r="N103" s="14">
        <v>0</v>
      </c>
      <c r="O103" s="14">
        <v>154</v>
      </c>
      <c r="P103" s="8" t="s">
        <v>564</v>
      </c>
      <c r="Q103" s="8" t="s">
        <v>535</v>
      </c>
      <c r="R103" s="11">
        <v>100</v>
      </c>
      <c r="S103" s="23">
        <f t="shared" si="2"/>
        <v>0</v>
      </c>
      <c r="T103" s="27">
        <f>R103 * O103</f>
        <v>15400</v>
      </c>
      <c r="U103" s="47" t="str">
        <f>IF(ISNUMBER(SEARCH("affectionate", G103)), "Yes", "No")</f>
        <v>No</v>
      </c>
      <c r="V103" s="46" t="str">
        <f t="shared" si="3"/>
        <v>No</v>
      </c>
    </row>
    <row r="104" spans="1:22" ht="26" thickTop="1" thickBot="1" x14ac:dyDescent="0.35">
      <c r="A104" t="s">
        <v>670</v>
      </c>
      <c r="B104" s="3" t="s">
        <v>582</v>
      </c>
      <c r="C104" s="3" t="s">
        <v>658</v>
      </c>
      <c r="D104" s="3" t="s">
        <v>659</v>
      </c>
      <c r="E104" s="3" t="s">
        <v>659</v>
      </c>
      <c r="F104" s="4">
        <v>6</v>
      </c>
      <c r="G104" s="8" t="s">
        <v>540</v>
      </c>
      <c r="H104" s="11">
        <v>0</v>
      </c>
      <c r="I104" s="14">
        <v>0</v>
      </c>
      <c r="J104" s="14">
        <v>0</v>
      </c>
      <c r="K104" s="14">
        <v>0</v>
      </c>
      <c r="L104" s="14">
        <v>0</v>
      </c>
      <c r="M104" s="14">
        <v>0</v>
      </c>
      <c r="N104" s="14">
        <v>0</v>
      </c>
      <c r="O104" s="14">
        <v>198</v>
      </c>
      <c r="P104" s="8" t="s">
        <v>564</v>
      </c>
      <c r="Q104" s="8" t="s">
        <v>535</v>
      </c>
      <c r="R104" s="11">
        <v>100</v>
      </c>
      <c r="S104" s="23">
        <f t="shared" si="2"/>
        <v>0</v>
      </c>
      <c r="T104" s="27">
        <f>R104 * O104</f>
        <v>19800</v>
      </c>
      <c r="U104" s="47" t="str">
        <f>IF(ISNUMBER(SEARCH("affectionate", G104)), "Yes", "No")</f>
        <v>No</v>
      </c>
      <c r="V104" s="46" t="str">
        <f t="shared" si="3"/>
        <v>No</v>
      </c>
    </row>
    <row r="105" spans="1:22" ht="26" thickTop="1" thickBot="1" x14ac:dyDescent="0.35">
      <c r="A105" t="s">
        <v>670</v>
      </c>
      <c r="B105" s="3" t="s">
        <v>197</v>
      </c>
      <c r="C105" s="3" t="s">
        <v>658</v>
      </c>
      <c r="D105" s="3" t="s">
        <v>659</v>
      </c>
      <c r="E105" s="3" t="s">
        <v>659</v>
      </c>
      <c r="F105" s="4">
        <v>16</v>
      </c>
      <c r="G105" s="8" t="s">
        <v>23</v>
      </c>
      <c r="H105" s="11">
        <v>0</v>
      </c>
      <c r="I105" s="14">
        <v>0</v>
      </c>
      <c r="J105" s="14">
        <v>0</v>
      </c>
      <c r="K105" s="14">
        <v>0</v>
      </c>
      <c r="L105" s="14">
        <v>0</v>
      </c>
      <c r="M105" s="14">
        <v>0</v>
      </c>
      <c r="N105" s="14">
        <v>0</v>
      </c>
      <c r="O105" s="14">
        <v>301</v>
      </c>
      <c r="P105" s="8" t="s">
        <v>659</v>
      </c>
      <c r="Q105" s="8" t="s">
        <v>659</v>
      </c>
      <c r="R105" s="11">
        <v>0</v>
      </c>
      <c r="S105" s="23">
        <f t="shared" si="2"/>
        <v>0</v>
      </c>
      <c r="T105" s="28"/>
      <c r="U105" s="46"/>
      <c r="V105" s="46" t="str">
        <f t="shared" si="3"/>
        <v>No</v>
      </c>
    </row>
    <row r="106" spans="1:22" ht="26" thickTop="1" thickBot="1" x14ac:dyDescent="0.35">
      <c r="A106" t="s">
        <v>670</v>
      </c>
      <c r="B106" s="3" t="s">
        <v>198</v>
      </c>
      <c r="C106" s="3" t="s">
        <v>199</v>
      </c>
      <c r="D106" s="3" t="s">
        <v>29</v>
      </c>
      <c r="E106" s="3" t="s">
        <v>30</v>
      </c>
      <c r="F106" s="4">
        <v>43</v>
      </c>
      <c r="G106" s="8" t="s">
        <v>200</v>
      </c>
      <c r="H106" s="11">
        <v>900</v>
      </c>
      <c r="I106" s="14">
        <v>5</v>
      </c>
      <c r="J106" s="14">
        <v>6</v>
      </c>
      <c r="K106" s="14">
        <v>1</v>
      </c>
      <c r="L106" s="14">
        <v>0</v>
      </c>
      <c r="M106" s="14">
        <v>0</v>
      </c>
      <c r="N106" s="14">
        <v>16</v>
      </c>
      <c r="O106" s="14">
        <v>256</v>
      </c>
      <c r="P106" s="8" t="s">
        <v>659</v>
      </c>
      <c r="Q106" s="8" t="s">
        <v>659</v>
      </c>
      <c r="R106" s="11">
        <v>0</v>
      </c>
      <c r="S106" s="23">
        <f t="shared" si="2"/>
        <v>230400</v>
      </c>
      <c r="T106" s="28"/>
      <c r="U106" s="46"/>
      <c r="V106" s="46" t="str">
        <f t="shared" si="3"/>
        <v>No</v>
      </c>
    </row>
    <row r="107" spans="1:22" ht="26" thickTop="1" thickBot="1" x14ac:dyDescent="0.35">
      <c r="A107" t="s">
        <v>670</v>
      </c>
      <c r="B107" s="3" t="s">
        <v>201</v>
      </c>
      <c r="C107" s="3" t="s">
        <v>658</v>
      </c>
      <c r="D107" s="3" t="s">
        <v>29</v>
      </c>
      <c r="E107" s="3" t="s">
        <v>30</v>
      </c>
      <c r="F107" s="4">
        <v>43</v>
      </c>
      <c r="G107" s="8" t="s">
        <v>202</v>
      </c>
      <c r="H107" s="11">
        <v>39000</v>
      </c>
      <c r="I107" s="14">
        <v>0</v>
      </c>
      <c r="J107" s="14">
        <v>5</v>
      </c>
      <c r="K107" s="14">
        <v>0</v>
      </c>
      <c r="L107" s="14">
        <v>1</v>
      </c>
      <c r="M107" s="14">
        <v>0</v>
      </c>
      <c r="N107" s="14">
        <v>0</v>
      </c>
      <c r="O107" s="14">
        <v>22</v>
      </c>
      <c r="P107" s="8" t="s">
        <v>659</v>
      </c>
      <c r="Q107" s="8" t="s">
        <v>659</v>
      </c>
      <c r="R107" s="11">
        <v>0</v>
      </c>
      <c r="S107" s="23">
        <f t="shared" si="2"/>
        <v>858000</v>
      </c>
      <c r="T107" s="28"/>
      <c r="U107" s="46"/>
      <c r="V107" s="46" t="str">
        <f t="shared" si="3"/>
        <v>Yes</v>
      </c>
    </row>
    <row r="108" spans="1:22" ht="26" thickTop="1" thickBot="1" x14ac:dyDescent="0.35">
      <c r="A108" t="s">
        <v>670</v>
      </c>
      <c r="B108" s="3" t="s">
        <v>203</v>
      </c>
      <c r="C108" s="3" t="s">
        <v>658</v>
      </c>
      <c r="D108" s="3" t="s">
        <v>29</v>
      </c>
      <c r="E108" s="3" t="s">
        <v>30</v>
      </c>
      <c r="F108" s="4">
        <v>60</v>
      </c>
      <c r="G108" s="8" t="s">
        <v>204</v>
      </c>
      <c r="H108" s="11">
        <v>1150</v>
      </c>
      <c r="I108" s="14">
        <v>0</v>
      </c>
      <c r="J108" s="14">
        <v>6</v>
      </c>
      <c r="K108" s="14">
        <v>0</v>
      </c>
      <c r="L108" s="14">
        <v>0</v>
      </c>
      <c r="M108" s="14">
        <v>0</v>
      </c>
      <c r="N108" s="14">
        <v>67</v>
      </c>
      <c r="O108" s="14">
        <v>21</v>
      </c>
      <c r="P108" s="8" t="s">
        <v>659</v>
      </c>
      <c r="Q108" s="8" t="s">
        <v>659</v>
      </c>
      <c r="R108" s="11">
        <v>0</v>
      </c>
      <c r="S108" s="23">
        <f t="shared" si="2"/>
        <v>24150</v>
      </c>
      <c r="T108" s="28"/>
      <c r="U108" s="46"/>
      <c r="V108" s="46" t="str">
        <f t="shared" si="3"/>
        <v>No</v>
      </c>
    </row>
    <row r="109" spans="1:22" ht="26" thickTop="1" thickBot="1" x14ac:dyDescent="0.35">
      <c r="A109" t="s">
        <v>670</v>
      </c>
      <c r="B109" s="3" t="s">
        <v>583</v>
      </c>
      <c r="C109" s="3" t="s">
        <v>658</v>
      </c>
      <c r="D109" s="3" t="s">
        <v>659</v>
      </c>
      <c r="E109" s="3" t="s">
        <v>659</v>
      </c>
      <c r="F109" s="4">
        <v>6</v>
      </c>
      <c r="G109" s="8" t="s">
        <v>540</v>
      </c>
      <c r="H109" s="11">
        <v>0</v>
      </c>
      <c r="I109" s="14">
        <v>0</v>
      </c>
      <c r="J109" s="14">
        <v>0</v>
      </c>
      <c r="K109" s="14">
        <v>0</v>
      </c>
      <c r="L109" s="14">
        <v>0</v>
      </c>
      <c r="M109" s="14">
        <v>0</v>
      </c>
      <c r="N109" s="14">
        <v>0</v>
      </c>
      <c r="O109" s="14">
        <v>76</v>
      </c>
      <c r="P109" s="8" t="s">
        <v>564</v>
      </c>
      <c r="Q109" s="8" t="s">
        <v>548</v>
      </c>
      <c r="R109" s="11">
        <v>100</v>
      </c>
      <c r="S109" s="23">
        <f t="shared" si="2"/>
        <v>0</v>
      </c>
      <c r="T109" s="27">
        <f>R109 * O109</f>
        <v>7600</v>
      </c>
      <c r="U109" s="47" t="str">
        <f>IF(ISNUMBER(SEARCH("affectionate", G109)), "Yes", "No")</f>
        <v>No</v>
      </c>
      <c r="V109" s="46" t="str">
        <f t="shared" si="3"/>
        <v>No</v>
      </c>
    </row>
    <row r="110" spans="1:22" ht="26" thickTop="1" thickBot="1" x14ac:dyDescent="0.35">
      <c r="A110" t="s">
        <v>670</v>
      </c>
      <c r="B110" s="3" t="s">
        <v>584</v>
      </c>
      <c r="C110" s="3" t="s">
        <v>658</v>
      </c>
      <c r="D110" s="3" t="s">
        <v>659</v>
      </c>
      <c r="E110" s="3" t="s">
        <v>659</v>
      </c>
      <c r="F110" s="4">
        <v>6</v>
      </c>
      <c r="G110" s="8" t="s">
        <v>540</v>
      </c>
      <c r="H110" s="11">
        <v>0</v>
      </c>
      <c r="I110" s="14">
        <v>0</v>
      </c>
      <c r="J110" s="14">
        <v>0</v>
      </c>
      <c r="K110" s="14">
        <v>0</v>
      </c>
      <c r="L110" s="14">
        <v>0</v>
      </c>
      <c r="M110" s="14">
        <v>0</v>
      </c>
      <c r="N110" s="14">
        <v>0</v>
      </c>
      <c r="O110" s="14">
        <v>95</v>
      </c>
      <c r="P110" s="8" t="s">
        <v>564</v>
      </c>
      <c r="Q110" s="8" t="s">
        <v>538</v>
      </c>
      <c r="R110" s="11">
        <v>100</v>
      </c>
      <c r="S110" s="23">
        <f t="shared" si="2"/>
        <v>0</v>
      </c>
      <c r="T110" s="27">
        <f>R110 * O110</f>
        <v>9500</v>
      </c>
      <c r="U110" s="47" t="str">
        <f>IF(ISNUMBER(SEARCH("affectionate", G110)), "Yes", "No")</f>
        <v>No</v>
      </c>
      <c r="V110" s="46" t="str">
        <f t="shared" si="3"/>
        <v>No</v>
      </c>
    </row>
    <row r="111" spans="1:22" ht="26" thickTop="1" thickBot="1" x14ac:dyDescent="0.35">
      <c r="A111" t="s">
        <v>670</v>
      </c>
      <c r="B111" s="3" t="s">
        <v>585</v>
      </c>
      <c r="C111" s="3" t="s">
        <v>658</v>
      </c>
      <c r="D111" s="3" t="s">
        <v>659</v>
      </c>
      <c r="E111" s="3" t="s">
        <v>659</v>
      </c>
      <c r="F111" s="4">
        <v>6</v>
      </c>
      <c r="G111" s="8" t="s">
        <v>540</v>
      </c>
      <c r="H111" s="11">
        <v>0</v>
      </c>
      <c r="I111" s="14">
        <v>0</v>
      </c>
      <c r="J111" s="14">
        <v>0</v>
      </c>
      <c r="K111" s="14">
        <v>0</v>
      </c>
      <c r="L111" s="14">
        <v>0</v>
      </c>
      <c r="M111" s="14">
        <v>0</v>
      </c>
      <c r="N111" s="14">
        <v>0</v>
      </c>
      <c r="O111" s="14">
        <v>39</v>
      </c>
      <c r="P111" s="8" t="s">
        <v>564</v>
      </c>
      <c r="Q111" s="8" t="s">
        <v>535</v>
      </c>
      <c r="R111" s="11">
        <v>100</v>
      </c>
      <c r="S111" s="23">
        <f t="shared" si="2"/>
        <v>0</v>
      </c>
      <c r="T111" s="27">
        <f>R111 * O111</f>
        <v>3900</v>
      </c>
      <c r="U111" s="47" t="str">
        <f>IF(ISNUMBER(SEARCH("affectionate", G111)), "Yes", "No")</f>
        <v>No</v>
      </c>
      <c r="V111" s="46" t="str">
        <f t="shared" si="3"/>
        <v>No</v>
      </c>
    </row>
    <row r="112" spans="1:22" ht="26" thickTop="1" thickBot="1" x14ac:dyDescent="0.35">
      <c r="A112" t="s">
        <v>670</v>
      </c>
      <c r="B112" s="3" t="s">
        <v>205</v>
      </c>
      <c r="C112" s="3" t="s">
        <v>658</v>
      </c>
      <c r="D112" s="3" t="s">
        <v>33</v>
      </c>
      <c r="E112" s="3" t="s">
        <v>33</v>
      </c>
      <c r="F112" s="4">
        <v>28</v>
      </c>
      <c r="G112" s="8" t="s">
        <v>206</v>
      </c>
      <c r="H112" s="11">
        <v>1100</v>
      </c>
      <c r="I112" s="14">
        <v>0</v>
      </c>
      <c r="J112" s="14">
        <v>5</v>
      </c>
      <c r="K112" s="14">
        <v>0</v>
      </c>
      <c r="L112" s="14">
        <v>0</v>
      </c>
      <c r="M112" s="14">
        <v>0</v>
      </c>
      <c r="N112" s="14">
        <v>0</v>
      </c>
      <c r="O112" s="14">
        <v>14</v>
      </c>
      <c r="P112" s="8" t="s">
        <v>659</v>
      </c>
      <c r="Q112" s="8" t="s">
        <v>659</v>
      </c>
      <c r="R112" s="11">
        <v>0</v>
      </c>
      <c r="S112" s="23">
        <f t="shared" si="2"/>
        <v>15400</v>
      </c>
      <c r="T112" s="28"/>
      <c r="U112" s="46"/>
      <c r="V112" s="46" t="str">
        <f t="shared" si="3"/>
        <v>Yes</v>
      </c>
    </row>
    <row r="113" spans="1:22" ht="26" thickTop="1" thickBot="1" x14ac:dyDescent="0.35">
      <c r="A113" t="s">
        <v>670</v>
      </c>
      <c r="B113" s="3" t="s">
        <v>586</v>
      </c>
      <c r="C113" s="3" t="s">
        <v>658</v>
      </c>
      <c r="D113" s="3" t="s">
        <v>659</v>
      </c>
      <c r="E113" s="3" t="s">
        <v>659</v>
      </c>
      <c r="F113" s="4">
        <v>5</v>
      </c>
      <c r="G113" s="8" t="s">
        <v>587</v>
      </c>
      <c r="H113" s="11">
        <v>0</v>
      </c>
      <c r="I113" s="14">
        <v>0</v>
      </c>
      <c r="J113" s="14">
        <v>0</v>
      </c>
      <c r="K113" s="14">
        <v>0</v>
      </c>
      <c r="L113" s="14">
        <v>0</v>
      </c>
      <c r="M113" s="14">
        <v>0</v>
      </c>
      <c r="N113" s="14">
        <v>20</v>
      </c>
      <c r="O113" s="14">
        <v>45</v>
      </c>
      <c r="P113" s="8" t="s">
        <v>534</v>
      </c>
      <c r="Q113" s="8" t="s">
        <v>538</v>
      </c>
      <c r="R113" s="11">
        <v>800</v>
      </c>
      <c r="S113" s="23">
        <f t="shared" si="2"/>
        <v>0</v>
      </c>
      <c r="T113" s="27">
        <f>R113 * O113</f>
        <v>36000</v>
      </c>
      <c r="U113" s="47" t="str">
        <f>IF(ISNUMBER(SEARCH("affectionate", G113)), "Yes", "No")</f>
        <v>No</v>
      </c>
      <c r="V113" s="46" t="str">
        <f t="shared" si="3"/>
        <v>No</v>
      </c>
    </row>
    <row r="114" spans="1:22" ht="26" thickTop="1" thickBot="1" x14ac:dyDescent="0.35">
      <c r="A114" t="s">
        <v>670</v>
      </c>
      <c r="B114" s="3" t="s">
        <v>207</v>
      </c>
      <c r="C114" s="3" t="s">
        <v>658</v>
      </c>
      <c r="D114" s="3" t="s">
        <v>42</v>
      </c>
      <c r="E114" s="3" t="s">
        <v>16</v>
      </c>
      <c r="F114" s="4">
        <v>25</v>
      </c>
      <c r="G114" s="8" t="s">
        <v>208</v>
      </c>
      <c r="H114" s="11">
        <v>1600</v>
      </c>
      <c r="I114" s="14">
        <v>77</v>
      </c>
      <c r="J114" s="14">
        <v>3</v>
      </c>
      <c r="K114" s="14">
        <v>0</v>
      </c>
      <c r="L114" s="14">
        <v>0</v>
      </c>
      <c r="M114" s="14">
        <v>0</v>
      </c>
      <c r="N114" s="14">
        <v>5</v>
      </c>
      <c r="O114" s="14">
        <v>145</v>
      </c>
      <c r="P114" s="8" t="s">
        <v>659</v>
      </c>
      <c r="Q114" s="8" t="s">
        <v>659</v>
      </c>
      <c r="R114" s="11">
        <v>0</v>
      </c>
      <c r="S114" s="23">
        <f t="shared" si="2"/>
        <v>232000</v>
      </c>
      <c r="T114" s="28"/>
      <c r="U114" s="46"/>
      <c r="V114" s="46" t="str">
        <f t="shared" si="3"/>
        <v>No</v>
      </c>
    </row>
    <row r="115" spans="1:22" ht="26" thickTop="1" thickBot="1" x14ac:dyDescent="0.35">
      <c r="A115" t="s">
        <v>670</v>
      </c>
      <c r="B115" s="3" t="s">
        <v>209</v>
      </c>
      <c r="C115" s="3" t="s">
        <v>658</v>
      </c>
      <c r="D115" s="3" t="s">
        <v>19</v>
      </c>
      <c r="E115" s="3" t="s">
        <v>49</v>
      </c>
      <c r="F115" s="4">
        <v>14</v>
      </c>
      <c r="G115" s="8" t="s">
        <v>210</v>
      </c>
      <c r="H115" s="11">
        <v>1050</v>
      </c>
      <c r="I115" s="14">
        <v>18</v>
      </c>
      <c r="J115" s="14">
        <v>4</v>
      </c>
      <c r="K115" s="14">
        <v>0</v>
      </c>
      <c r="L115" s="14">
        <v>0</v>
      </c>
      <c r="M115" s="14">
        <v>0</v>
      </c>
      <c r="N115" s="14">
        <v>52</v>
      </c>
      <c r="O115" s="14">
        <v>76</v>
      </c>
      <c r="P115" s="8" t="s">
        <v>659</v>
      </c>
      <c r="Q115" s="8" t="s">
        <v>659</v>
      </c>
      <c r="R115" s="11">
        <v>0</v>
      </c>
      <c r="S115" s="23">
        <f t="shared" si="2"/>
        <v>79800</v>
      </c>
      <c r="T115" s="28"/>
      <c r="U115" s="46"/>
      <c r="V115" s="46" t="str">
        <f t="shared" si="3"/>
        <v>Yes</v>
      </c>
    </row>
    <row r="116" spans="1:22" ht="26" thickTop="1" thickBot="1" x14ac:dyDescent="0.35">
      <c r="A116" t="s">
        <v>670</v>
      </c>
      <c r="B116" s="3" t="s">
        <v>211</v>
      </c>
      <c r="C116" s="3" t="s">
        <v>658</v>
      </c>
      <c r="D116" s="3" t="s">
        <v>66</v>
      </c>
      <c r="E116" s="3" t="s">
        <v>70</v>
      </c>
      <c r="F116" s="4">
        <v>26</v>
      </c>
      <c r="G116" s="8" t="s">
        <v>212</v>
      </c>
      <c r="H116" s="11">
        <v>1100</v>
      </c>
      <c r="I116" s="14">
        <v>0</v>
      </c>
      <c r="J116" s="14">
        <v>4</v>
      </c>
      <c r="K116" s="14">
        <v>0</v>
      </c>
      <c r="L116" s="14">
        <v>0</v>
      </c>
      <c r="M116" s="14">
        <v>0</v>
      </c>
      <c r="N116" s="14">
        <v>178</v>
      </c>
      <c r="O116" s="14">
        <v>54</v>
      </c>
      <c r="P116" s="8" t="s">
        <v>659</v>
      </c>
      <c r="Q116" s="8" t="s">
        <v>659</v>
      </c>
      <c r="R116" s="11">
        <v>0</v>
      </c>
      <c r="S116" s="23">
        <f t="shared" si="2"/>
        <v>59400</v>
      </c>
      <c r="T116" s="28"/>
      <c r="U116" s="46"/>
      <c r="V116" s="46" t="str">
        <f t="shared" si="3"/>
        <v>No</v>
      </c>
    </row>
    <row r="117" spans="1:22" ht="26" thickTop="1" thickBot="1" x14ac:dyDescent="0.35">
      <c r="A117" t="s">
        <v>670</v>
      </c>
      <c r="B117" s="3" t="s">
        <v>213</v>
      </c>
      <c r="C117" s="3" t="s">
        <v>658</v>
      </c>
      <c r="D117" s="3" t="s">
        <v>19</v>
      </c>
      <c r="E117" s="3" t="s">
        <v>49</v>
      </c>
      <c r="F117" s="4">
        <v>25</v>
      </c>
      <c r="G117" s="8" t="s">
        <v>214</v>
      </c>
      <c r="H117" s="11">
        <v>450</v>
      </c>
      <c r="I117" s="14">
        <v>43</v>
      </c>
      <c r="J117" s="14">
        <v>4</v>
      </c>
      <c r="K117" s="14">
        <v>0</v>
      </c>
      <c r="L117" s="14">
        <v>0</v>
      </c>
      <c r="M117" s="14">
        <v>0</v>
      </c>
      <c r="N117" s="14">
        <v>113</v>
      </c>
      <c r="O117" s="14">
        <v>153</v>
      </c>
      <c r="P117" s="8" t="s">
        <v>659</v>
      </c>
      <c r="Q117" s="8" t="s">
        <v>659</v>
      </c>
      <c r="R117" s="11">
        <v>0</v>
      </c>
      <c r="S117" s="23">
        <f t="shared" si="2"/>
        <v>68850</v>
      </c>
      <c r="T117" s="28"/>
      <c r="U117" s="46"/>
      <c r="V117" s="46" t="str">
        <f t="shared" si="3"/>
        <v>Yes</v>
      </c>
    </row>
    <row r="118" spans="1:22" ht="26" thickTop="1" thickBot="1" x14ac:dyDescent="0.35">
      <c r="A118" t="s">
        <v>670</v>
      </c>
      <c r="B118" s="3" t="s">
        <v>215</v>
      </c>
      <c r="C118" s="3" t="s">
        <v>658</v>
      </c>
      <c r="D118" s="3" t="s">
        <v>19</v>
      </c>
      <c r="E118" s="3" t="s">
        <v>49</v>
      </c>
      <c r="F118" s="4">
        <v>30</v>
      </c>
      <c r="G118" s="8" t="s">
        <v>216</v>
      </c>
      <c r="H118" s="11">
        <v>500</v>
      </c>
      <c r="I118" s="14">
        <v>37</v>
      </c>
      <c r="J118" s="14">
        <v>3</v>
      </c>
      <c r="K118" s="14">
        <v>0</v>
      </c>
      <c r="L118" s="14">
        <v>0</v>
      </c>
      <c r="M118" s="14">
        <v>0</v>
      </c>
      <c r="N118" s="14">
        <v>95</v>
      </c>
      <c r="O118" s="14">
        <v>25</v>
      </c>
      <c r="P118" s="8" t="s">
        <v>659</v>
      </c>
      <c r="Q118" s="8" t="s">
        <v>659</v>
      </c>
      <c r="R118" s="11">
        <v>0</v>
      </c>
      <c r="S118" s="23">
        <f t="shared" si="2"/>
        <v>12500</v>
      </c>
      <c r="T118" s="28"/>
      <c r="U118" s="46"/>
      <c r="V118" s="46" t="str">
        <f t="shared" si="3"/>
        <v>No</v>
      </c>
    </row>
    <row r="119" spans="1:22" ht="26" thickTop="1" thickBot="1" x14ac:dyDescent="0.35">
      <c r="A119" t="s">
        <v>670</v>
      </c>
      <c r="B119" s="3" t="s">
        <v>217</v>
      </c>
      <c r="C119" s="3" t="s">
        <v>658</v>
      </c>
      <c r="D119" s="3" t="s">
        <v>33</v>
      </c>
      <c r="E119" s="3" t="s">
        <v>33</v>
      </c>
      <c r="F119" s="4">
        <v>25</v>
      </c>
      <c r="G119" s="8" t="s">
        <v>218</v>
      </c>
      <c r="H119" s="11">
        <v>900</v>
      </c>
      <c r="I119" s="14">
        <v>0</v>
      </c>
      <c r="J119" s="14">
        <v>4</v>
      </c>
      <c r="K119" s="14">
        <v>0</v>
      </c>
      <c r="L119" s="14">
        <v>0</v>
      </c>
      <c r="M119" s="14">
        <v>0</v>
      </c>
      <c r="N119" s="14">
        <v>0</v>
      </c>
      <c r="O119" s="14">
        <v>96</v>
      </c>
      <c r="P119" s="8" t="s">
        <v>659</v>
      </c>
      <c r="Q119" s="8" t="s">
        <v>659</v>
      </c>
      <c r="R119" s="11">
        <v>0</v>
      </c>
      <c r="S119" s="23">
        <f t="shared" si="2"/>
        <v>86400</v>
      </c>
      <c r="T119" s="28"/>
      <c r="U119" s="46"/>
      <c r="V119" s="46" t="str">
        <f t="shared" si="3"/>
        <v>No</v>
      </c>
    </row>
    <row r="120" spans="1:22" ht="26" thickTop="1" thickBot="1" x14ac:dyDescent="0.35">
      <c r="A120" t="s">
        <v>670</v>
      </c>
      <c r="B120" s="3" t="s">
        <v>219</v>
      </c>
      <c r="C120" s="3" t="s">
        <v>658</v>
      </c>
      <c r="D120" s="3" t="s">
        <v>19</v>
      </c>
      <c r="E120" s="3" t="s">
        <v>49</v>
      </c>
      <c r="F120" s="4">
        <v>23</v>
      </c>
      <c r="G120" s="8" t="s">
        <v>220</v>
      </c>
      <c r="H120" s="11">
        <v>750</v>
      </c>
      <c r="I120" s="14">
        <v>13</v>
      </c>
      <c r="J120" s="14">
        <v>3</v>
      </c>
      <c r="K120" s="14">
        <v>0</v>
      </c>
      <c r="L120" s="14">
        <v>0</v>
      </c>
      <c r="M120" s="14">
        <v>0</v>
      </c>
      <c r="N120" s="14">
        <v>27</v>
      </c>
      <c r="O120" s="14">
        <v>77</v>
      </c>
      <c r="P120" s="8" t="s">
        <v>659</v>
      </c>
      <c r="Q120" s="8" t="s">
        <v>659</v>
      </c>
      <c r="R120" s="11">
        <v>0</v>
      </c>
      <c r="S120" s="23">
        <f t="shared" si="2"/>
        <v>57750</v>
      </c>
      <c r="T120" s="28"/>
      <c r="U120" s="46"/>
      <c r="V120" s="46" t="str">
        <f t="shared" si="3"/>
        <v>Yes</v>
      </c>
    </row>
    <row r="121" spans="1:22" ht="26" thickTop="1" thickBot="1" x14ac:dyDescent="0.35">
      <c r="A121" t="s">
        <v>670</v>
      </c>
      <c r="B121" s="3" t="s">
        <v>221</v>
      </c>
      <c r="C121" s="3" t="s">
        <v>222</v>
      </c>
      <c r="D121" s="3" t="s">
        <v>15</v>
      </c>
      <c r="E121" s="3" t="s">
        <v>16</v>
      </c>
      <c r="F121" s="4">
        <v>5</v>
      </c>
      <c r="G121" s="8" t="s">
        <v>223</v>
      </c>
      <c r="H121" s="11">
        <v>1400</v>
      </c>
      <c r="I121" s="14">
        <v>0</v>
      </c>
      <c r="J121" s="14">
        <v>3</v>
      </c>
      <c r="K121" s="14">
        <v>0</v>
      </c>
      <c r="L121" s="14">
        <v>0</v>
      </c>
      <c r="M121" s="14">
        <v>0</v>
      </c>
      <c r="N121" s="14">
        <v>134</v>
      </c>
      <c r="O121" s="14">
        <v>63</v>
      </c>
      <c r="P121" s="8" t="s">
        <v>659</v>
      </c>
      <c r="Q121" s="8" t="s">
        <v>659</v>
      </c>
      <c r="R121" s="11">
        <v>0</v>
      </c>
      <c r="S121" s="23">
        <f t="shared" si="2"/>
        <v>88200</v>
      </c>
      <c r="T121" s="28"/>
      <c r="U121" s="46"/>
      <c r="V121" s="46" t="str">
        <f t="shared" si="3"/>
        <v>Yes</v>
      </c>
    </row>
    <row r="122" spans="1:22" ht="26" thickTop="1" thickBot="1" x14ac:dyDescent="0.35">
      <c r="A122" t="s">
        <v>670</v>
      </c>
      <c r="B122" s="3" t="s">
        <v>224</v>
      </c>
      <c r="C122" s="3" t="s">
        <v>658</v>
      </c>
      <c r="D122" s="3" t="s">
        <v>33</v>
      </c>
      <c r="E122" s="3" t="s">
        <v>30</v>
      </c>
      <c r="F122" s="4">
        <v>27</v>
      </c>
      <c r="G122" s="8" t="s">
        <v>225</v>
      </c>
      <c r="H122" s="11">
        <v>0</v>
      </c>
      <c r="I122" s="14">
        <v>0</v>
      </c>
      <c r="J122" s="14">
        <v>6</v>
      </c>
      <c r="K122" s="14">
        <v>0</v>
      </c>
      <c r="L122" s="14">
        <v>0</v>
      </c>
      <c r="M122" s="14">
        <v>0</v>
      </c>
      <c r="N122" s="14">
        <v>152</v>
      </c>
      <c r="O122" s="14">
        <v>95</v>
      </c>
      <c r="P122" s="8" t="s">
        <v>659</v>
      </c>
      <c r="Q122" s="8" t="s">
        <v>659</v>
      </c>
      <c r="R122" s="11">
        <v>0</v>
      </c>
      <c r="S122" s="23">
        <f t="shared" si="2"/>
        <v>0</v>
      </c>
      <c r="T122" s="28"/>
      <c r="U122" s="46"/>
      <c r="V122" s="46" t="str">
        <f t="shared" si="3"/>
        <v>No</v>
      </c>
    </row>
    <row r="123" spans="1:22" ht="26" thickTop="1" thickBot="1" x14ac:dyDescent="0.35">
      <c r="A123" t="s">
        <v>670</v>
      </c>
      <c r="B123" s="3" t="s">
        <v>226</v>
      </c>
      <c r="C123" s="3" t="s">
        <v>658</v>
      </c>
      <c r="D123" s="3" t="s">
        <v>42</v>
      </c>
      <c r="E123" s="3" t="s">
        <v>37</v>
      </c>
      <c r="F123" s="4">
        <v>8</v>
      </c>
      <c r="G123" s="8" t="s">
        <v>43</v>
      </c>
      <c r="H123" s="11">
        <v>700</v>
      </c>
      <c r="I123" s="14">
        <v>0</v>
      </c>
      <c r="J123" s="14">
        <v>4</v>
      </c>
      <c r="K123" s="14">
        <v>0</v>
      </c>
      <c r="L123" s="14">
        <v>0</v>
      </c>
      <c r="M123" s="14">
        <v>0</v>
      </c>
      <c r="N123" s="14">
        <v>118</v>
      </c>
      <c r="O123" s="14">
        <v>103</v>
      </c>
      <c r="P123" s="8" t="s">
        <v>659</v>
      </c>
      <c r="Q123" s="8" t="s">
        <v>659</v>
      </c>
      <c r="R123" s="11">
        <v>0</v>
      </c>
      <c r="S123" s="23">
        <f t="shared" si="2"/>
        <v>72100</v>
      </c>
      <c r="T123" s="28"/>
      <c r="U123" s="46"/>
      <c r="V123" s="46" t="str">
        <f t="shared" si="3"/>
        <v>No</v>
      </c>
    </row>
    <row r="124" spans="1:22" ht="26" thickTop="1" thickBot="1" x14ac:dyDescent="0.35">
      <c r="A124" t="s">
        <v>670</v>
      </c>
      <c r="B124" s="3" t="s">
        <v>588</v>
      </c>
      <c r="C124" s="3" t="s">
        <v>658</v>
      </c>
      <c r="D124" s="3" t="s">
        <v>659</v>
      </c>
      <c r="E124" s="3" t="s">
        <v>659</v>
      </c>
      <c r="F124" s="4">
        <v>5</v>
      </c>
      <c r="G124" s="8" t="s">
        <v>589</v>
      </c>
      <c r="H124" s="11">
        <v>0</v>
      </c>
      <c r="I124" s="14">
        <v>0</v>
      </c>
      <c r="J124" s="14">
        <v>0</v>
      </c>
      <c r="K124" s="14">
        <v>0</v>
      </c>
      <c r="L124" s="14">
        <v>0</v>
      </c>
      <c r="M124" s="14">
        <v>2</v>
      </c>
      <c r="N124" s="14">
        <v>1</v>
      </c>
      <c r="O124" s="14">
        <v>54</v>
      </c>
      <c r="P124" s="8" t="s">
        <v>534</v>
      </c>
      <c r="Q124" s="8" t="s">
        <v>535</v>
      </c>
      <c r="R124" s="11">
        <v>1750</v>
      </c>
      <c r="S124" s="23">
        <f t="shared" si="2"/>
        <v>0</v>
      </c>
      <c r="T124" s="27">
        <f>R124 * O124</f>
        <v>94500</v>
      </c>
      <c r="U124" s="47" t="str">
        <f>IF(ISNUMBER(SEARCH("affectionate", G124)), "Yes", "No")</f>
        <v>Yes</v>
      </c>
      <c r="V124" s="46" t="str">
        <f t="shared" si="3"/>
        <v>Yes</v>
      </c>
    </row>
    <row r="125" spans="1:22" ht="26" thickTop="1" thickBot="1" x14ac:dyDescent="0.35">
      <c r="A125" t="s">
        <v>670</v>
      </c>
      <c r="B125" s="3" t="s">
        <v>590</v>
      </c>
      <c r="C125" s="3" t="s">
        <v>658</v>
      </c>
      <c r="D125" s="3" t="s">
        <v>659</v>
      </c>
      <c r="E125" s="3" t="s">
        <v>659</v>
      </c>
      <c r="F125" s="4">
        <v>5</v>
      </c>
      <c r="G125" s="8" t="s">
        <v>591</v>
      </c>
      <c r="H125" s="11">
        <v>0</v>
      </c>
      <c r="I125" s="14">
        <v>0</v>
      </c>
      <c r="J125" s="14">
        <v>0</v>
      </c>
      <c r="K125" s="14">
        <v>0</v>
      </c>
      <c r="L125" s="14">
        <v>0</v>
      </c>
      <c r="M125" s="14">
        <v>0</v>
      </c>
      <c r="N125" s="14">
        <v>0</v>
      </c>
      <c r="O125" s="14">
        <v>67</v>
      </c>
      <c r="P125" s="8" t="s">
        <v>534</v>
      </c>
      <c r="Q125" s="8" t="s">
        <v>538</v>
      </c>
      <c r="R125" s="11">
        <v>2000</v>
      </c>
      <c r="S125" s="23">
        <f t="shared" si="2"/>
        <v>0</v>
      </c>
      <c r="T125" s="27">
        <f>R125 * O125</f>
        <v>134000</v>
      </c>
      <c r="U125" s="47" t="str">
        <f>IF(ISNUMBER(SEARCH("affectionate", G125)), "Yes", "No")</f>
        <v>No</v>
      </c>
      <c r="V125" s="46" t="str">
        <f t="shared" si="3"/>
        <v>No</v>
      </c>
    </row>
    <row r="126" spans="1:22" ht="26" thickTop="1" thickBot="1" x14ac:dyDescent="0.35">
      <c r="A126" t="s">
        <v>670</v>
      </c>
      <c r="B126" s="3" t="s">
        <v>227</v>
      </c>
      <c r="C126" s="3" t="s">
        <v>658</v>
      </c>
      <c r="D126" s="3" t="s">
        <v>26</v>
      </c>
      <c r="E126" s="3" t="s">
        <v>26</v>
      </c>
      <c r="F126" s="4">
        <v>15</v>
      </c>
      <c r="G126" s="8" t="s">
        <v>228</v>
      </c>
      <c r="H126" s="11">
        <v>350</v>
      </c>
      <c r="I126" s="14">
        <v>0</v>
      </c>
      <c r="J126" s="14">
        <v>4</v>
      </c>
      <c r="K126" s="14">
        <v>0</v>
      </c>
      <c r="L126" s="14">
        <v>0</v>
      </c>
      <c r="M126" s="14">
        <v>0</v>
      </c>
      <c r="N126" s="14">
        <v>0</v>
      </c>
      <c r="O126" s="14">
        <v>115</v>
      </c>
      <c r="P126" s="8" t="s">
        <v>659</v>
      </c>
      <c r="Q126" s="8" t="s">
        <v>659</v>
      </c>
      <c r="R126" s="11">
        <v>0</v>
      </c>
      <c r="S126" s="23">
        <f t="shared" si="2"/>
        <v>40250</v>
      </c>
      <c r="T126" s="28"/>
      <c r="U126" s="46"/>
      <c r="V126" s="46" t="str">
        <f t="shared" si="3"/>
        <v>No</v>
      </c>
    </row>
    <row r="127" spans="1:22" ht="26" thickTop="1" thickBot="1" x14ac:dyDescent="0.35">
      <c r="A127" t="s">
        <v>670</v>
      </c>
      <c r="B127" s="3" t="s">
        <v>229</v>
      </c>
      <c r="C127" s="3" t="s">
        <v>658</v>
      </c>
      <c r="D127" s="3" t="s">
        <v>19</v>
      </c>
      <c r="E127" s="3" t="s">
        <v>49</v>
      </c>
      <c r="F127" s="4">
        <v>19</v>
      </c>
      <c r="G127" s="8" t="s">
        <v>230</v>
      </c>
      <c r="H127" s="11">
        <v>900</v>
      </c>
      <c r="I127" s="14">
        <v>34</v>
      </c>
      <c r="J127" s="14">
        <v>3</v>
      </c>
      <c r="K127" s="14">
        <v>0</v>
      </c>
      <c r="L127" s="14">
        <v>0</v>
      </c>
      <c r="M127" s="14">
        <v>0</v>
      </c>
      <c r="N127" s="14">
        <v>145</v>
      </c>
      <c r="O127" s="14">
        <v>79</v>
      </c>
      <c r="P127" s="8" t="s">
        <v>659</v>
      </c>
      <c r="Q127" s="8" t="s">
        <v>659</v>
      </c>
      <c r="R127" s="11">
        <v>0</v>
      </c>
      <c r="S127" s="23">
        <f t="shared" si="2"/>
        <v>71100</v>
      </c>
      <c r="T127" s="28"/>
      <c r="U127" s="46"/>
      <c r="V127" s="46" t="str">
        <f t="shared" si="3"/>
        <v>No</v>
      </c>
    </row>
    <row r="128" spans="1:22" ht="26" thickTop="1" thickBot="1" x14ac:dyDescent="0.35">
      <c r="A128" t="s">
        <v>670</v>
      </c>
      <c r="B128" s="3" t="s">
        <v>231</v>
      </c>
      <c r="C128" s="3" t="s">
        <v>658</v>
      </c>
      <c r="D128" s="3" t="s">
        <v>29</v>
      </c>
      <c r="E128" s="3" t="s">
        <v>30</v>
      </c>
      <c r="F128" s="4">
        <v>46</v>
      </c>
      <c r="G128" s="8" t="s">
        <v>232</v>
      </c>
      <c r="H128" s="11">
        <v>1150</v>
      </c>
      <c r="I128" s="14">
        <v>0</v>
      </c>
      <c r="J128" s="14">
        <v>5</v>
      </c>
      <c r="K128" s="14">
        <v>0</v>
      </c>
      <c r="L128" s="14">
        <v>1</v>
      </c>
      <c r="M128" s="14">
        <v>0</v>
      </c>
      <c r="N128" s="14">
        <v>0</v>
      </c>
      <c r="O128" s="14">
        <v>5</v>
      </c>
      <c r="P128" s="8" t="s">
        <v>659</v>
      </c>
      <c r="Q128" s="8" t="s">
        <v>659</v>
      </c>
      <c r="R128" s="11">
        <v>0</v>
      </c>
      <c r="S128" s="23">
        <f t="shared" si="2"/>
        <v>5750</v>
      </c>
      <c r="T128" s="28"/>
      <c r="U128" s="46"/>
      <c r="V128" s="46" t="str">
        <f t="shared" si="3"/>
        <v>No</v>
      </c>
    </row>
    <row r="129" spans="1:22" ht="26" thickTop="1" thickBot="1" x14ac:dyDescent="0.35">
      <c r="A129" t="s">
        <v>670</v>
      </c>
      <c r="B129" s="3" t="s">
        <v>233</v>
      </c>
      <c r="C129" s="3" t="s">
        <v>658</v>
      </c>
      <c r="D129" s="3" t="s">
        <v>33</v>
      </c>
      <c r="E129" s="3" t="s">
        <v>37</v>
      </c>
      <c r="F129" s="4">
        <v>18</v>
      </c>
      <c r="G129" s="8" t="s">
        <v>234</v>
      </c>
      <c r="H129" s="11">
        <v>700</v>
      </c>
      <c r="I129" s="14">
        <v>0</v>
      </c>
      <c r="J129" s="14">
        <v>5</v>
      </c>
      <c r="K129" s="14">
        <v>0</v>
      </c>
      <c r="L129" s="14">
        <v>0</v>
      </c>
      <c r="M129" s="14">
        <v>0</v>
      </c>
      <c r="N129" s="14">
        <v>173</v>
      </c>
      <c r="O129" s="14">
        <v>20</v>
      </c>
      <c r="P129" s="8" t="s">
        <v>659</v>
      </c>
      <c r="Q129" s="8" t="s">
        <v>659</v>
      </c>
      <c r="R129" s="11">
        <v>0</v>
      </c>
      <c r="S129" s="23">
        <f t="shared" si="2"/>
        <v>14000</v>
      </c>
      <c r="T129" s="28"/>
      <c r="U129" s="46"/>
      <c r="V129" s="46" t="str">
        <f t="shared" si="3"/>
        <v>No</v>
      </c>
    </row>
    <row r="130" spans="1:22" ht="26" thickTop="1" thickBot="1" x14ac:dyDescent="0.35">
      <c r="A130" t="s">
        <v>670</v>
      </c>
      <c r="B130" s="3" t="s">
        <v>235</v>
      </c>
      <c r="C130" s="3" t="s">
        <v>658</v>
      </c>
      <c r="D130" s="3" t="s">
        <v>42</v>
      </c>
      <c r="E130" s="3" t="s">
        <v>37</v>
      </c>
      <c r="F130" s="4">
        <v>15</v>
      </c>
      <c r="G130" s="8" t="s">
        <v>236</v>
      </c>
      <c r="H130" s="11">
        <v>600</v>
      </c>
      <c r="I130" s="14">
        <v>43</v>
      </c>
      <c r="J130" s="14">
        <v>3</v>
      </c>
      <c r="K130" s="14">
        <v>0</v>
      </c>
      <c r="L130" s="14">
        <v>0</v>
      </c>
      <c r="M130" s="14">
        <v>0</v>
      </c>
      <c r="N130" s="14">
        <v>177</v>
      </c>
      <c r="O130" s="14">
        <v>15</v>
      </c>
      <c r="P130" s="8" t="s">
        <v>659</v>
      </c>
      <c r="Q130" s="8" t="s">
        <v>659</v>
      </c>
      <c r="R130" s="11">
        <v>0</v>
      </c>
      <c r="S130" s="23">
        <f t="shared" ref="S130:S193" si="4">H130 *O130</f>
        <v>9000</v>
      </c>
      <c r="T130" s="28"/>
      <c r="U130" s="46"/>
      <c r="V130" s="46" t="str">
        <f t="shared" ref="V130:V193" si="5">IF(ISNUMBER(SEARCH("affectionate", G130)), "Yes", "No")</f>
        <v>No</v>
      </c>
    </row>
    <row r="131" spans="1:22" ht="26" thickTop="1" thickBot="1" x14ac:dyDescent="0.35">
      <c r="A131" t="s">
        <v>670</v>
      </c>
      <c r="B131" s="3" t="s">
        <v>237</v>
      </c>
      <c r="C131" s="3" t="s">
        <v>658</v>
      </c>
      <c r="D131" s="3" t="s">
        <v>19</v>
      </c>
      <c r="E131" s="3" t="s">
        <v>49</v>
      </c>
      <c r="F131" s="4">
        <v>30</v>
      </c>
      <c r="G131" s="8" t="s">
        <v>238</v>
      </c>
      <c r="H131" s="11">
        <v>1100</v>
      </c>
      <c r="I131" s="14">
        <v>18</v>
      </c>
      <c r="J131" s="14">
        <v>5</v>
      </c>
      <c r="K131" s="14">
        <v>0</v>
      </c>
      <c r="L131" s="14">
        <v>0</v>
      </c>
      <c r="M131" s="14">
        <v>0</v>
      </c>
      <c r="N131" s="14">
        <v>96</v>
      </c>
      <c r="O131" s="14">
        <v>5</v>
      </c>
      <c r="P131" s="8" t="s">
        <v>659</v>
      </c>
      <c r="Q131" s="8" t="s">
        <v>659</v>
      </c>
      <c r="R131" s="11">
        <v>0</v>
      </c>
      <c r="S131" s="23">
        <f t="shared" si="4"/>
        <v>5500</v>
      </c>
      <c r="T131" s="28"/>
      <c r="U131" s="46"/>
      <c r="V131" s="46" t="str">
        <f t="shared" si="5"/>
        <v>No</v>
      </c>
    </row>
    <row r="132" spans="1:22" ht="26" thickTop="1" thickBot="1" x14ac:dyDescent="0.35">
      <c r="A132" t="s">
        <v>670</v>
      </c>
      <c r="B132" s="3" t="s">
        <v>239</v>
      </c>
      <c r="C132" s="3" t="s">
        <v>658</v>
      </c>
      <c r="D132" s="3" t="s">
        <v>26</v>
      </c>
      <c r="E132" s="3" t="s">
        <v>26</v>
      </c>
      <c r="F132" s="4">
        <v>8</v>
      </c>
      <c r="G132" s="8" t="s">
        <v>240</v>
      </c>
      <c r="H132" s="11">
        <v>850</v>
      </c>
      <c r="I132" s="14">
        <v>40</v>
      </c>
      <c r="J132" s="14">
        <v>3</v>
      </c>
      <c r="K132" s="14">
        <v>0</v>
      </c>
      <c r="L132" s="14">
        <v>0</v>
      </c>
      <c r="M132" s="14">
        <v>0</v>
      </c>
      <c r="N132" s="14">
        <v>122</v>
      </c>
      <c r="O132" s="14">
        <v>49</v>
      </c>
      <c r="P132" s="8" t="s">
        <v>659</v>
      </c>
      <c r="Q132" s="8" t="s">
        <v>659</v>
      </c>
      <c r="R132" s="11">
        <v>0</v>
      </c>
      <c r="S132" s="23">
        <f t="shared" si="4"/>
        <v>41650</v>
      </c>
      <c r="T132" s="28"/>
      <c r="U132" s="46"/>
      <c r="V132" s="46" t="str">
        <f t="shared" si="5"/>
        <v>Yes</v>
      </c>
    </row>
    <row r="133" spans="1:22" ht="26" thickTop="1" thickBot="1" x14ac:dyDescent="0.35">
      <c r="A133" t="s">
        <v>670</v>
      </c>
      <c r="B133" s="3" t="s">
        <v>241</v>
      </c>
      <c r="C133" s="3" t="s">
        <v>658</v>
      </c>
      <c r="D133" s="3" t="s">
        <v>66</v>
      </c>
      <c r="E133" s="3" t="s">
        <v>70</v>
      </c>
      <c r="F133" s="4">
        <v>32</v>
      </c>
      <c r="G133" s="8" t="s">
        <v>242</v>
      </c>
      <c r="H133" s="11">
        <v>500</v>
      </c>
      <c r="I133" s="14">
        <v>46</v>
      </c>
      <c r="J133" s="14">
        <v>2</v>
      </c>
      <c r="K133" s="14">
        <v>0</v>
      </c>
      <c r="L133" s="14">
        <v>0</v>
      </c>
      <c r="M133" s="14">
        <v>0</v>
      </c>
      <c r="N133" s="14">
        <v>187</v>
      </c>
      <c r="O133" s="14">
        <v>4</v>
      </c>
      <c r="P133" s="8" t="s">
        <v>659</v>
      </c>
      <c r="Q133" s="8" t="s">
        <v>659</v>
      </c>
      <c r="R133" s="11">
        <v>0</v>
      </c>
      <c r="S133" s="23">
        <f t="shared" si="4"/>
        <v>2000</v>
      </c>
      <c r="T133" s="28"/>
      <c r="U133" s="46"/>
      <c r="V133" s="46" t="str">
        <f t="shared" si="5"/>
        <v>No</v>
      </c>
    </row>
    <row r="134" spans="1:22" ht="26" thickTop="1" thickBot="1" x14ac:dyDescent="0.35">
      <c r="A134" t="s">
        <v>670</v>
      </c>
      <c r="B134" s="3" t="s">
        <v>243</v>
      </c>
      <c r="C134" s="3" t="s">
        <v>658</v>
      </c>
      <c r="D134" s="3" t="s">
        <v>42</v>
      </c>
      <c r="E134" s="3" t="s">
        <v>16</v>
      </c>
      <c r="F134" s="4">
        <v>12</v>
      </c>
      <c r="G134" s="8" t="s">
        <v>244</v>
      </c>
      <c r="H134" s="11">
        <v>3000</v>
      </c>
      <c r="I134" s="14">
        <v>58</v>
      </c>
      <c r="J134" s="14">
        <v>3</v>
      </c>
      <c r="K134" s="14">
        <v>0</v>
      </c>
      <c r="L134" s="14">
        <v>0</v>
      </c>
      <c r="M134" s="14">
        <v>0</v>
      </c>
      <c r="N134" s="14">
        <v>4</v>
      </c>
      <c r="O134" s="14">
        <v>39</v>
      </c>
      <c r="P134" s="8" t="s">
        <v>659</v>
      </c>
      <c r="Q134" s="8" t="s">
        <v>659</v>
      </c>
      <c r="R134" s="11">
        <v>0</v>
      </c>
      <c r="S134" s="23">
        <f t="shared" si="4"/>
        <v>117000</v>
      </c>
      <c r="T134" s="28"/>
      <c r="U134" s="46"/>
      <c r="V134" s="46" t="str">
        <f t="shared" si="5"/>
        <v>Yes</v>
      </c>
    </row>
    <row r="135" spans="1:22" ht="26" thickTop="1" thickBot="1" x14ac:dyDescent="0.35">
      <c r="A135" t="s">
        <v>670</v>
      </c>
      <c r="B135" s="3" t="s">
        <v>245</v>
      </c>
      <c r="C135" s="3" t="s">
        <v>658</v>
      </c>
      <c r="D135" s="3" t="s">
        <v>66</v>
      </c>
      <c r="E135" s="3" t="s">
        <v>20</v>
      </c>
      <c r="F135" s="4">
        <v>25</v>
      </c>
      <c r="G135" s="8" t="s">
        <v>246</v>
      </c>
      <c r="H135" s="11">
        <v>700</v>
      </c>
      <c r="I135" s="14">
        <v>0</v>
      </c>
      <c r="J135" s="14">
        <v>3</v>
      </c>
      <c r="K135" s="14">
        <v>0</v>
      </c>
      <c r="L135" s="14">
        <v>0</v>
      </c>
      <c r="M135" s="14">
        <v>0</v>
      </c>
      <c r="N135" s="14">
        <v>0</v>
      </c>
      <c r="O135" s="14">
        <v>77</v>
      </c>
      <c r="P135" s="8" t="s">
        <v>659</v>
      </c>
      <c r="Q135" s="8" t="s">
        <v>659</v>
      </c>
      <c r="R135" s="11">
        <v>0</v>
      </c>
      <c r="S135" s="23">
        <f t="shared" si="4"/>
        <v>53900</v>
      </c>
      <c r="T135" s="28"/>
      <c r="U135" s="46"/>
      <c r="V135" s="46" t="str">
        <f t="shared" si="5"/>
        <v>Yes</v>
      </c>
    </row>
    <row r="136" spans="1:22" ht="26" thickTop="1" thickBot="1" x14ac:dyDescent="0.35">
      <c r="A136" t="s">
        <v>670</v>
      </c>
      <c r="B136" s="3" t="s">
        <v>247</v>
      </c>
      <c r="C136" s="3" t="s">
        <v>658</v>
      </c>
      <c r="D136" s="3" t="s">
        <v>29</v>
      </c>
      <c r="E136" s="3" t="s">
        <v>26</v>
      </c>
      <c r="F136" s="4">
        <v>14</v>
      </c>
      <c r="G136" s="8" t="s">
        <v>248</v>
      </c>
      <c r="H136" s="11">
        <v>1500</v>
      </c>
      <c r="I136" s="14">
        <v>0</v>
      </c>
      <c r="J136" s="14">
        <v>6</v>
      </c>
      <c r="K136" s="14">
        <v>1</v>
      </c>
      <c r="L136" s="14">
        <v>0</v>
      </c>
      <c r="M136" s="14">
        <v>0</v>
      </c>
      <c r="N136" s="14">
        <v>136</v>
      </c>
      <c r="O136" s="14">
        <v>32</v>
      </c>
      <c r="P136" s="8" t="s">
        <v>659</v>
      </c>
      <c r="Q136" s="8" t="s">
        <v>659</v>
      </c>
      <c r="R136" s="11">
        <v>0</v>
      </c>
      <c r="S136" s="23">
        <f t="shared" si="4"/>
        <v>48000</v>
      </c>
      <c r="T136" s="28"/>
      <c r="U136" s="46"/>
      <c r="V136" s="46" t="str">
        <f t="shared" si="5"/>
        <v>No</v>
      </c>
    </row>
    <row r="137" spans="1:22" ht="26" thickTop="1" thickBot="1" x14ac:dyDescent="0.35">
      <c r="A137" t="s">
        <v>670</v>
      </c>
      <c r="B137" s="3" t="s">
        <v>249</v>
      </c>
      <c r="C137" s="3" t="s">
        <v>250</v>
      </c>
      <c r="D137" s="3" t="s">
        <v>33</v>
      </c>
      <c r="E137" s="3" t="s">
        <v>33</v>
      </c>
      <c r="F137" s="4">
        <v>35</v>
      </c>
      <c r="G137" s="8" t="s">
        <v>251</v>
      </c>
      <c r="H137" s="11">
        <v>1400</v>
      </c>
      <c r="I137" s="14">
        <v>3</v>
      </c>
      <c r="J137" s="14">
        <v>6</v>
      </c>
      <c r="K137" s="14">
        <v>1</v>
      </c>
      <c r="L137" s="14">
        <v>0</v>
      </c>
      <c r="M137" s="14">
        <v>8</v>
      </c>
      <c r="N137" s="14">
        <v>2</v>
      </c>
      <c r="O137" s="14">
        <v>125</v>
      </c>
      <c r="P137" s="8" t="s">
        <v>659</v>
      </c>
      <c r="Q137" s="8" t="s">
        <v>659</v>
      </c>
      <c r="R137" s="11">
        <v>0</v>
      </c>
      <c r="S137" s="23">
        <f t="shared" si="4"/>
        <v>175000</v>
      </c>
      <c r="T137" s="28"/>
      <c r="U137" s="46"/>
      <c r="V137" s="46" t="str">
        <f t="shared" si="5"/>
        <v>No</v>
      </c>
    </row>
    <row r="138" spans="1:22" ht="26" thickTop="1" thickBot="1" x14ac:dyDescent="0.35">
      <c r="A138" t="s">
        <v>670</v>
      </c>
      <c r="B138" s="3" t="s">
        <v>252</v>
      </c>
      <c r="C138" s="3" t="s">
        <v>253</v>
      </c>
      <c r="D138" s="3" t="s">
        <v>29</v>
      </c>
      <c r="E138" s="3" t="s">
        <v>49</v>
      </c>
      <c r="F138" s="4">
        <v>29</v>
      </c>
      <c r="G138" s="8" t="s">
        <v>254</v>
      </c>
      <c r="H138" s="11">
        <v>700</v>
      </c>
      <c r="I138" s="14">
        <v>17</v>
      </c>
      <c r="J138" s="14">
        <v>3</v>
      </c>
      <c r="K138" s="14">
        <v>0</v>
      </c>
      <c r="L138" s="14">
        <v>0</v>
      </c>
      <c r="M138" s="14">
        <v>0</v>
      </c>
      <c r="N138" s="14">
        <v>10</v>
      </c>
      <c r="O138" s="14">
        <v>110</v>
      </c>
      <c r="P138" s="8" t="s">
        <v>659</v>
      </c>
      <c r="Q138" s="8" t="s">
        <v>659</v>
      </c>
      <c r="R138" s="11">
        <v>0</v>
      </c>
      <c r="S138" s="23">
        <f t="shared" si="4"/>
        <v>77000</v>
      </c>
      <c r="T138" s="28"/>
      <c r="U138" s="46"/>
      <c r="V138" s="46" t="str">
        <f t="shared" si="5"/>
        <v>Yes</v>
      </c>
    </row>
    <row r="139" spans="1:22" ht="26" thickTop="1" thickBot="1" x14ac:dyDescent="0.35">
      <c r="A139" t="s">
        <v>670</v>
      </c>
      <c r="B139" s="3" t="s">
        <v>255</v>
      </c>
      <c r="C139" s="3" t="s">
        <v>658</v>
      </c>
      <c r="D139" s="3" t="s">
        <v>42</v>
      </c>
      <c r="E139" s="3" t="s">
        <v>37</v>
      </c>
      <c r="F139" s="4">
        <v>8</v>
      </c>
      <c r="G139" s="8" t="s">
        <v>43</v>
      </c>
      <c r="H139" s="11">
        <v>700</v>
      </c>
      <c r="I139" s="14">
        <v>0</v>
      </c>
      <c r="J139" s="14">
        <v>4</v>
      </c>
      <c r="K139" s="14">
        <v>0</v>
      </c>
      <c r="L139" s="14">
        <v>0</v>
      </c>
      <c r="M139" s="14">
        <v>0</v>
      </c>
      <c r="N139" s="14">
        <v>118</v>
      </c>
      <c r="O139" s="14">
        <v>55</v>
      </c>
      <c r="P139" s="8" t="s">
        <v>659</v>
      </c>
      <c r="Q139" s="8" t="s">
        <v>659</v>
      </c>
      <c r="R139" s="11">
        <v>0</v>
      </c>
      <c r="S139" s="23">
        <f t="shared" si="4"/>
        <v>38500</v>
      </c>
      <c r="T139" s="28"/>
      <c r="U139" s="46"/>
      <c r="V139" s="46" t="str">
        <f t="shared" si="5"/>
        <v>No</v>
      </c>
    </row>
    <row r="140" spans="1:22" ht="26" thickTop="1" thickBot="1" x14ac:dyDescent="0.35">
      <c r="A140" t="s">
        <v>670</v>
      </c>
      <c r="B140" s="3" t="s">
        <v>256</v>
      </c>
      <c r="C140" s="3" t="s">
        <v>658</v>
      </c>
      <c r="D140" s="3" t="s">
        <v>19</v>
      </c>
      <c r="E140" s="3" t="s">
        <v>49</v>
      </c>
      <c r="F140" s="4">
        <v>30</v>
      </c>
      <c r="G140" s="8" t="s">
        <v>257</v>
      </c>
      <c r="H140" s="11">
        <v>800</v>
      </c>
      <c r="I140" s="14">
        <v>44</v>
      </c>
      <c r="J140" s="14">
        <v>6</v>
      </c>
      <c r="K140" s="14">
        <v>0</v>
      </c>
      <c r="L140" s="14">
        <v>0</v>
      </c>
      <c r="M140" s="14">
        <v>0</v>
      </c>
      <c r="N140" s="14">
        <v>62</v>
      </c>
      <c r="O140" s="14">
        <v>59</v>
      </c>
      <c r="P140" s="8" t="s">
        <v>659</v>
      </c>
      <c r="Q140" s="8" t="s">
        <v>659</v>
      </c>
      <c r="R140" s="11">
        <v>0</v>
      </c>
      <c r="S140" s="23">
        <f t="shared" si="4"/>
        <v>47200</v>
      </c>
      <c r="T140" s="28"/>
      <c r="U140" s="46"/>
      <c r="V140" s="46" t="str">
        <f t="shared" si="5"/>
        <v>Yes</v>
      </c>
    </row>
    <row r="141" spans="1:22" ht="26" thickTop="1" thickBot="1" x14ac:dyDescent="0.35">
      <c r="A141" t="s">
        <v>670</v>
      </c>
      <c r="B141" s="3" t="s">
        <v>258</v>
      </c>
      <c r="C141" s="3" t="s">
        <v>658</v>
      </c>
      <c r="D141" s="3" t="s">
        <v>29</v>
      </c>
      <c r="E141" s="3" t="s">
        <v>16</v>
      </c>
      <c r="F141" s="4">
        <v>38</v>
      </c>
      <c r="G141" s="8" t="s">
        <v>259</v>
      </c>
      <c r="H141" s="11">
        <v>1250</v>
      </c>
      <c r="I141" s="14">
        <v>28</v>
      </c>
      <c r="J141" s="14">
        <v>6</v>
      </c>
      <c r="K141" s="14">
        <v>0</v>
      </c>
      <c r="L141" s="14">
        <v>0</v>
      </c>
      <c r="M141" s="14">
        <v>0</v>
      </c>
      <c r="N141" s="14">
        <v>80</v>
      </c>
      <c r="O141" s="14">
        <v>83</v>
      </c>
      <c r="P141" s="8" t="s">
        <v>659</v>
      </c>
      <c r="Q141" s="8" t="s">
        <v>659</v>
      </c>
      <c r="R141" s="11">
        <v>0</v>
      </c>
      <c r="S141" s="23">
        <f t="shared" si="4"/>
        <v>103750</v>
      </c>
      <c r="T141" s="28"/>
      <c r="U141" s="46"/>
      <c r="V141" s="46" t="str">
        <f t="shared" si="5"/>
        <v>No</v>
      </c>
    </row>
    <row r="142" spans="1:22" ht="26" thickTop="1" thickBot="1" x14ac:dyDescent="0.35">
      <c r="A142" t="s">
        <v>670</v>
      </c>
      <c r="B142" s="3" t="s">
        <v>260</v>
      </c>
      <c r="C142" s="3" t="s">
        <v>658</v>
      </c>
      <c r="D142" s="3" t="s">
        <v>26</v>
      </c>
      <c r="E142" s="3" t="s">
        <v>26</v>
      </c>
      <c r="F142" s="4">
        <v>16</v>
      </c>
      <c r="G142" s="8" t="s">
        <v>261</v>
      </c>
      <c r="H142" s="11">
        <v>900</v>
      </c>
      <c r="I142" s="14">
        <v>0</v>
      </c>
      <c r="J142" s="14">
        <v>3</v>
      </c>
      <c r="K142" s="14">
        <v>0</v>
      </c>
      <c r="L142" s="14">
        <v>0</v>
      </c>
      <c r="M142" s="14">
        <v>0</v>
      </c>
      <c r="N142" s="14">
        <v>158</v>
      </c>
      <c r="O142" s="14">
        <v>112</v>
      </c>
      <c r="P142" s="8" t="s">
        <v>659</v>
      </c>
      <c r="Q142" s="8" t="s">
        <v>659</v>
      </c>
      <c r="R142" s="11">
        <v>0</v>
      </c>
      <c r="S142" s="23">
        <f t="shared" si="4"/>
        <v>100800</v>
      </c>
      <c r="T142" s="28"/>
      <c r="U142" s="46"/>
      <c r="V142" s="46" t="str">
        <f t="shared" si="5"/>
        <v>No</v>
      </c>
    </row>
    <row r="143" spans="1:22" ht="26" thickTop="1" thickBot="1" x14ac:dyDescent="0.35">
      <c r="A143" t="s">
        <v>670</v>
      </c>
      <c r="B143" s="3" t="s">
        <v>262</v>
      </c>
      <c r="C143" s="3" t="s">
        <v>658</v>
      </c>
      <c r="D143" s="3" t="s">
        <v>19</v>
      </c>
      <c r="E143" s="3" t="s">
        <v>49</v>
      </c>
      <c r="F143" s="4">
        <v>32</v>
      </c>
      <c r="G143" s="8" t="s">
        <v>263</v>
      </c>
      <c r="H143" s="11">
        <v>1500</v>
      </c>
      <c r="I143" s="14">
        <v>4</v>
      </c>
      <c r="J143" s="14">
        <v>3</v>
      </c>
      <c r="K143" s="14">
        <v>0</v>
      </c>
      <c r="L143" s="14">
        <v>0</v>
      </c>
      <c r="M143" s="14">
        <v>6</v>
      </c>
      <c r="N143" s="14">
        <v>3</v>
      </c>
      <c r="O143" s="14">
        <v>150</v>
      </c>
      <c r="P143" s="8" t="s">
        <v>659</v>
      </c>
      <c r="Q143" s="8" t="s">
        <v>659</v>
      </c>
      <c r="R143" s="11">
        <v>0</v>
      </c>
      <c r="S143" s="23">
        <f t="shared" si="4"/>
        <v>225000</v>
      </c>
      <c r="T143" s="28"/>
      <c r="U143" s="46"/>
      <c r="V143" s="46" t="str">
        <f t="shared" si="5"/>
        <v>No</v>
      </c>
    </row>
    <row r="144" spans="1:22" ht="26" thickTop="1" thickBot="1" x14ac:dyDescent="0.35">
      <c r="A144" t="s">
        <v>670</v>
      </c>
      <c r="B144" s="3" t="s">
        <v>264</v>
      </c>
      <c r="C144" s="3" t="s">
        <v>658</v>
      </c>
      <c r="D144" s="3" t="s">
        <v>19</v>
      </c>
      <c r="E144" s="3" t="s">
        <v>49</v>
      </c>
      <c r="F144" s="4">
        <v>31</v>
      </c>
      <c r="G144" s="8" t="s">
        <v>265</v>
      </c>
      <c r="H144" s="11">
        <v>900</v>
      </c>
      <c r="I144" s="14">
        <v>34</v>
      </c>
      <c r="J144" s="14">
        <v>4</v>
      </c>
      <c r="K144" s="14">
        <v>0</v>
      </c>
      <c r="L144" s="14">
        <v>0</v>
      </c>
      <c r="M144" s="14">
        <v>0</v>
      </c>
      <c r="N144" s="14">
        <v>104</v>
      </c>
      <c r="O144" s="14">
        <v>153</v>
      </c>
      <c r="P144" s="8" t="s">
        <v>659</v>
      </c>
      <c r="Q144" s="8" t="s">
        <v>659</v>
      </c>
      <c r="R144" s="11">
        <v>0</v>
      </c>
      <c r="S144" s="23">
        <f t="shared" si="4"/>
        <v>137700</v>
      </c>
      <c r="T144" s="28"/>
      <c r="U144" s="46"/>
      <c r="V144" s="46" t="str">
        <f t="shared" si="5"/>
        <v>No</v>
      </c>
    </row>
    <row r="145" spans="1:22" ht="26" thickTop="1" thickBot="1" x14ac:dyDescent="0.35">
      <c r="A145" t="s">
        <v>670</v>
      </c>
      <c r="B145" s="3" t="s">
        <v>266</v>
      </c>
      <c r="C145" s="3" t="s">
        <v>658</v>
      </c>
      <c r="D145" s="3" t="s">
        <v>29</v>
      </c>
      <c r="E145" s="3" t="s">
        <v>30</v>
      </c>
      <c r="F145" s="4">
        <v>77</v>
      </c>
      <c r="G145" s="8" t="s">
        <v>267</v>
      </c>
      <c r="H145" s="11">
        <v>1000</v>
      </c>
      <c r="I145" s="14">
        <v>48</v>
      </c>
      <c r="J145" s="14">
        <v>5</v>
      </c>
      <c r="K145" s="14">
        <v>0</v>
      </c>
      <c r="L145" s="14">
        <v>0</v>
      </c>
      <c r="M145" s="14">
        <v>0</v>
      </c>
      <c r="N145" s="14">
        <v>14</v>
      </c>
      <c r="O145" s="14">
        <v>149</v>
      </c>
      <c r="P145" s="8" t="s">
        <v>659</v>
      </c>
      <c r="Q145" s="8" t="s">
        <v>659</v>
      </c>
      <c r="R145" s="11">
        <v>0</v>
      </c>
      <c r="S145" s="23">
        <f t="shared" si="4"/>
        <v>149000</v>
      </c>
      <c r="T145" s="28"/>
      <c r="U145" s="46"/>
      <c r="V145" s="46" t="str">
        <f t="shared" si="5"/>
        <v>No</v>
      </c>
    </row>
    <row r="146" spans="1:22" ht="26" thickTop="1" thickBot="1" x14ac:dyDescent="0.35">
      <c r="A146" t="s">
        <v>670</v>
      </c>
      <c r="B146" s="3" t="s">
        <v>268</v>
      </c>
      <c r="C146" s="3" t="s">
        <v>658</v>
      </c>
      <c r="D146" s="3" t="s">
        <v>29</v>
      </c>
      <c r="E146" s="3" t="s">
        <v>30</v>
      </c>
      <c r="F146" s="4">
        <v>45</v>
      </c>
      <c r="G146" s="8" t="s">
        <v>269</v>
      </c>
      <c r="H146" s="11">
        <v>800</v>
      </c>
      <c r="I146" s="14">
        <v>64</v>
      </c>
      <c r="J146" s="14">
        <v>6</v>
      </c>
      <c r="K146" s="14">
        <v>0</v>
      </c>
      <c r="L146" s="14">
        <v>0</v>
      </c>
      <c r="M146" s="14">
        <v>0</v>
      </c>
      <c r="N146" s="14">
        <v>66</v>
      </c>
      <c r="O146" s="14">
        <v>121</v>
      </c>
      <c r="P146" s="8" t="s">
        <v>659</v>
      </c>
      <c r="Q146" s="8" t="s">
        <v>659</v>
      </c>
      <c r="R146" s="11">
        <v>0</v>
      </c>
      <c r="S146" s="23">
        <f t="shared" si="4"/>
        <v>96800</v>
      </c>
      <c r="T146" s="28"/>
      <c r="U146" s="46"/>
      <c r="V146" s="46" t="str">
        <f t="shared" si="5"/>
        <v>Yes</v>
      </c>
    </row>
    <row r="147" spans="1:22" ht="26" thickTop="1" thickBot="1" x14ac:dyDescent="0.35">
      <c r="A147" t="s">
        <v>670</v>
      </c>
      <c r="B147" s="3" t="s">
        <v>270</v>
      </c>
      <c r="C147" s="3" t="s">
        <v>658</v>
      </c>
      <c r="D147" s="3" t="s">
        <v>29</v>
      </c>
      <c r="E147" s="3" t="s">
        <v>30</v>
      </c>
      <c r="F147" s="4">
        <v>60</v>
      </c>
      <c r="G147" s="8" t="s">
        <v>271</v>
      </c>
      <c r="H147" s="11">
        <v>2250</v>
      </c>
      <c r="I147" s="14">
        <v>0</v>
      </c>
      <c r="J147" s="14">
        <v>5</v>
      </c>
      <c r="K147" s="14">
        <v>0</v>
      </c>
      <c r="L147" s="14">
        <v>0</v>
      </c>
      <c r="M147" s="14">
        <v>0</v>
      </c>
      <c r="N147" s="14">
        <v>75</v>
      </c>
      <c r="O147" s="14">
        <v>101</v>
      </c>
      <c r="P147" s="8" t="s">
        <v>659</v>
      </c>
      <c r="Q147" s="8" t="s">
        <v>659</v>
      </c>
      <c r="R147" s="11">
        <v>0</v>
      </c>
      <c r="S147" s="23">
        <f t="shared" si="4"/>
        <v>227250</v>
      </c>
      <c r="T147" s="28"/>
      <c r="U147" s="46"/>
      <c r="V147" s="46" t="str">
        <f t="shared" si="5"/>
        <v>No</v>
      </c>
    </row>
    <row r="148" spans="1:22" ht="26" thickTop="1" thickBot="1" x14ac:dyDescent="0.35">
      <c r="A148" t="s">
        <v>670</v>
      </c>
      <c r="B148" s="3" t="s">
        <v>272</v>
      </c>
      <c r="C148" s="3" t="s">
        <v>658</v>
      </c>
      <c r="D148" s="3" t="s">
        <v>66</v>
      </c>
      <c r="E148" s="3" t="s">
        <v>20</v>
      </c>
      <c r="F148" s="4">
        <v>33</v>
      </c>
      <c r="G148" s="8" t="s">
        <v>273</v>
      </c>
      <c r="H148" s="11">
        <v>650</v>
      </c>
      <c r="I148" s="14">
        <v>46</v>
      </c>
      <c r="J148" s="14">
        <v>3</v>
      </c>
      <c r="K148" s="14">
        <v>0</v>
      </c>
      <c r="L148" s="14">
        <v>0</v>
      </c>
      <c r="M148" s="14">
        <v>0</v>
      </c>
      <c r="N148" s="14">
        <v>156</v>
      </c>
      <c r="O148" s="14">
        <v>93</v>
      </c>
      <c r="P148" s="8" t="s">
        <v>659</v>
      </c>
      <c r="Q148" s="8" t="s">
        <v>659</v>
      </c>
      <c r="R148" s="11">
        <v>0</v>
      </c>
      <c r="S148" s="23">
        <f t="shared" si="4"/>
        <v>60450</v>
      </c>
      <c r="T148" s="28"/>
      <c r="U148" s="46"/>
      <c r="V148" s="46" t="str">
        <f t="shared" si="5"/>
        <v>Yes</v>
      </c>
    </row>
    <row r="149" spans="1:22" ht="26" thickTop="1" thickBot="1" x14ac:dyDescent="0.35">
      <c r="A149" t="s">
        <v>670</v>
      </c>
      <c r="B149" s="3" t="s">
        <v>274</v>
      </c>
      <c r="C149" s="3" t="s">
        <v>658</v>
      </c>
      <c r="D149" s="3" t="s">
        <v>66</v>
      </c>
      <c r="E149" s="3" t="s">
        <v>70</v>
      </c>
      <c r="F149" s="4">
        <v>22</v>
      </c>
      <c r="G149" s="8" t="s">
        <v>275</v>
      </c>
      <c r="H149" s="11">
        <v>350</v>
      </c>
      <c r="I149" s="14">
        <v>0</v>
      </c>
      <c r="J149" s="14">
        <v>2</v>
      </c>
      <c r="K149" s="14">
        <v>0</v>
      </c>
      <c r="L149" s="14">
        <v>0</v>
      </c>
      <c r="M149" s="14">
        <v>0</v>
      </c>
      <c r="N149" s="14">
        <v>183</v>
      </c>
      <c r="O149" s="14">
        <v>204</v>
      </c>
      <c r="P149" s="8" t="s">
        <v>659</v>
      </c>
      <c r="Q149" s="8" t="s">
        <v>659</v>
      </c>
      <c r="R149" s="11">
        <v>0</v>
      </c>
      <c r="S149" s="23">
        <f t="shared" si="4"/>
        <v>71400</v>
      </c>
      <c r="T149" s="28"/>
      <c r="U149" s="46"/>
      <c r="V149" s="46" t="str">
        <f t="shared" si="5"/>
        <v>No</v>
      </c>
    </row>
    <row r="150" spans="1:22" ht="26" thickTop="1" thickBot="1" x14ac:dyDescent="0.35">
      <c r="A150" t="s">
        <v>670</v>
      </c>
      <c r="B150" s="3" t="s">
        <v>592</v>
      </c>
      <c r="C150" s="3" t="s">
        <v>658</v>
      </c>
      <c r="D150" s="3" t="s">
        <v>659</v>
      </c>
      <c r="E150" s="3" t="s">
        <v>659</v>
      </c>
      <c r="F150" s="4">
        <v>4</v>
      </c>
      <c r="G150" s="8" t="s">
        <v>593</v>
      </c>
      <c r="H150" s="11">
        <v>0</v>
      </c>
      <c r="I150" s="14">
        <v>0</v>
      </c>
      <c r="J150" s="14">
        <v>0</v>
      </c>
      <c r="K150" s="14">
        <v>0</v>
      </c>
      <c r="L150" s="14">
        <v>0</v>
      </c>
      <c r="M150" s="14">
        <v>0</v>
      </c>
      <c r="N150" s="14">
        <v>35</v>
      </c>
      <c r="O150" s="14">
        <v>71</v>
      </c>
      <c r="P150" s="8" t="s">
        <v>534</v>
      </c>
      <c r="Q150" s="8" t="s">
        <v>538</v>
      </c>
      <c r="R150" s="11">
        <v>900</v>
      </c>
      <c r="S150" s="23">
        <f t="shared" si="4"/>
        <v>0</v>
      </c>
      <c r="T150" s="27">
        <f>R150 * O150</f>
        <v>63900</v>
      </c>
      <c r="U150" s="47" t="str">
        <f>IF(ISNUMBER(SEARCH("affectionate", G150)), "Yes", "No")</f>
        <v>Yes</v>
      </c>
      <c r="V150" s="46" t="str">
        <f t="shared" si="5"/>
        <v>Yes</v>
      </c>
    </row>
    <row r="151" spans="1:22" ht="26" thickTop="1" thickBot="1" x14ac:dyDescent="0.35">
      <c r="A151" t="s">
        <v>670</v>
      </c>
      <c r="B151" s="3" t="s">
        <v>276</v>
      </c>
      <c r="C151" s="3" t="s">
        <v>658</v>
      </c>
      <c r="D151" s="3" t="s">
        <v>15</v>
      </c>
      <c r="E151" s="3" t="s">
        <v>16</v>
      </c>
      <c r="F151" s="4">
        <v>5</v>
      </c>
      <c r="G151" s="8" t="s">
        <v>277</v>
      </c>
      <c r="H151" s="11">
        <v>1050</v>
      </c>
      <c r="I151" s="14">
        <v>0</v>
      </c>
      <c r="J151" s="14">
        <v>3</v>
      </c>
      <c r="K151" s="14">
        <v>0</v>
      </c>
      <c r="L151" s="14">
        <v>0</v>
      </c>
      <c r="M151" s="14">
        <v>0</v>
      </c>
      <c r="N151" s="14">
        <v>23</v>
      </c>
      <c r="O151" s="14">
        <v>505</v>
      </c>
      <c r="P151" s="8" t="s">
        <v>659</v>
      </c>
      <c r="Q151" s="8" t="s">
        <v>659</v>
      </c>
      <c r="R151" s="11">
        <v>0</v>
      </c>
      <c r="S151" s="23">
        <f t="shared" si="4"/>
        <v>530250</v>
      </c>
      <c r="T151" s="28"/>
      <c r="U151" s="46"/>
      <c r="V151" s="46" t="str">
        <f t="shared" si="5"/>
        <v>Yes</v>
      </c>
    </row>
    <row r="152" spans="1:22" ht="26" thickTop="1" thickBot="1" x14ac:dyDescent="0.35">
      <c r="A152" t="s">
        <v>670</v>
      </c>
      <c r="B152" s="3" t="s">
        <v>594</v>
      </c>
      <c r="C152" s="3" t="s">
        <v>658</v>
      </c>
      <c r="D152" s="3" t="s">
        <v>659</v>
      </c>
      <c r="E152" s="3" t="s">
        <v>659</v>
      </c>
      <c r="F152" s="4">
        <v>6</v>
      </c>
      <c r="G152" s="8" t="s">
        <v>595</v>
      </c>
      <c r="H152" s="11">
        <v>0</v>
      </c>
      <c r="I152" s="14">
        <v>0</v>
      </c>
      <c r="J152" s="14">
        <v>0</v>
      </c>
      <c r="K152" s="14">
        <v>0</v>
      </c>
      <c r="L152" s="14">
        <v>0</v>
      </c>
      <c r="M152" s="14">
        <v>0</v>
      </c>
      <c r="N152" s="14">
        <v>0</v>
      </c>
      <c r="O152" s="14">
        <v>72</v>
      </c>
      <c r="P152" s="8" t="s">
        <v>534</v>
      </c>
      <c r="Q152" s="8" t="s">
        <v>548</v>
      </c>
      <c r="R152" s="11">
        <v>800</v>
      </c>
      <c r="S152" s="23">
        <f t="shared" si="4"/>
        <v>0</v>
      </c>
      <c r="T152" s="27">
        <f>R152 * O152</f>
        <v>57600</v>
      </c>
      <c r="U152" s="47" t="str">
        <f>IF(ISNUMBER(SEARCH("affectionate", G152)), "Yes", "No")</f>
        <v>No</v>
      </c>
      <c r="V152" s="46" t="str">
        <f t="shared" si="5"/>
        <v>No</v>
      </c>
    </row>
    <row r="153" spans="1:22" ht="26" thickTop="1" thickBot="1" x14ac:dyDescent="0.35">
      <c r="A153" t="s">
        <v>670</v>
      </c>
      <c r="B153" s="3" t="s">
        <v>66</v>
      </c>
      <c r="C153" s="3" t="s">
        <v>658</v>
      </c>
      <c r="D153" s="3" t="s">
        <v>66</v>
      </c>
      <c r="E153" s="3" t="s">
        <v>70</v>
      </c>
      <c r="F153" s="4">
        <v>32</v>
      </c>
      <c r="G153" s="8" t="s">
        <v>242</v>
      </c>
      <c r="H153" s="11">
        <v>500</v>
      </c>
      <c r="I153" s="14">
        <v>46</v>
      </c>
      <c r="J153" s="14">
        <v>2</v>
      </c>
      <c r="K153" s="14">
        <v>0</v>
      </c>
      <c r="L153" s="14">
        <v>0</v>
      </c>
      <c r="M153" s="14">
        <v>0</v>
      </c>
      <c r="N153" s="14">
        <v>187</v>
      </c>
      <c r="O153" s="14">
        <v>396</v>
      </c>
      <c r="P153" s="8" t="s">
        <v>659</v>
      </c>
      <c r="Q153" s="8" t="s">
        <v>659</v>
      </c>
      <c r="R153" s="11">
        <v>0</v>
      </c>
      <c r="S153" s="23">
        <f t="shared" si="4"/>
        <v>198000</v>
      </c>
      <c r="T153" s="28"/>
      <c r="U153" s="46"/>
      <c r="V153" s="46" t="str">
        <f t="shared" si="5"/>
        <v>No</v>
      </c>
    </row>
    <row r="154" spans="1:22" ht="26" thickTop="1" thickBot="1" x14ac:dyDescent="0.35">
      <c r="A154" t="s">
        <v>670</v>
      </c>
      <c r="B154" s="3" t="s">
        <v>278</v>
      </c>
      <c r="C154" s="3" t="s">
        <v>658</v>
      </c>
      <c r="D154" s="3" t="s">
        <v>29</v>
      </c>
      <c r="E154" s="3" t="s">
        <v>30</v>
      </c>
      <c r="F154" s="4">
        <v>38</v>
      </c>
      <c r="G154" s="8" t="s">
        <v>279</v>
      </c>
      <c r="H154" s="11">
        <v>1100</v>
      </c>
      <c r="I154" s="14">
        <v>0</v>
      </c>
      <c r="J154" s="14">
        <v>6</v>
      </c>
      <c r="K154" s="14">
        <v>0</v>
      </c>
      <c r="L154" s="14">
        <v>0</v>
      </c>
      <c r="M154" s="14">
        <v>0</v>
      </c>
      <c r="N154" s="14">
        <v>0</v>
      </c>
      <c r="O154" s="14">
        <v>111</v>
      </c>
      <c r="P154" s="8" t="s">
        <v>659</v>
      </c>
      <c r="Q154" s="8" t="s">
        <v>659</v>
      </c>
      <c r="R154" s="11">
        <v>0</v>
      </c>
      <c r="S154" s="23">
        <f t="shared" si="4"/>
        <v>122100</v>
      </c>
      <c r="T154" s="28"/>
      <c r="U154" s="46"/>
      <c r="V154" s="46" t="str">
        <f t="shared" si="5"/>
        <v>No</v>
      </c>
    </row>
    <row r="155" spans="1:22" ht="26" thickTop="1" thickBot="1" x14ac:dyDescent="0.35">
      <c r="A155" t="s">
        <v>670</v>
      </c>
      <c r="B155" s="3" t="s">
        <v>280</v>
      </c>
      <c r="C155" s="3" t="s">
        <v>658</v>
      </c>
      <c r="D155" s="3" t="s">
        <v>29</v>
      </c>
      <c r="E155" s="3" t="s">
        <v>37</v>
      </c>
      <c r="F155" s="4">
        <v>24</v>
      </c>
      <c r="G155" s="8" t="s">
        <v>281</v>
      </c>
      <c r="H155" s="11">
        <v>950</v>
      </c>
      <c r="I155" s="14">
        <v>45</v>
      </c>
      <c r="J155" s="14">
        <v>1</v>
      </c>
      <c r="K155" s="14">
        <v>0</v>
      </c>
      <c r="L155" s="14">
        <v>0</v>
      </c>
      <c r="M155" s="14">
        <v>0</v>
      </c>
      <c r="N155" s="14">
        <v>12</v>
      </c>
      <c r="O155" s="14">
        <v>14</v>
      </c>
      <c r="P155" s="8" t="s">
        <v>659</v>
      </c>
      <c r="Q155" s="8" t="s">
        <v>659</v>
      </c>
      <c r="R155" s="11">
        <v>0</v>
      </c>
      <c r="S155" s="23">
        <f t="shared" si="4"/>
        <v>13300</v>
      </c>
      <c r="T155" s="28"/>
      <c r="U155" s="46"/>
      <c r="V155" s="46" t="str">
        <f t="shared" si="5"/>
        <v>No</v>
      </c>
    </row>
    <row r="156" spans="1:22" ht="26" thickTop="1" thickBot="1" x14ac:dyDescent="0.35">
      <c r="A156" t="s">
        <v>670</v>
      </c>
      <c r="B156" s="3" t="s">
        <v>282</v>
      </c>
      <c r="C156" s="3" t="s">
        <v>658</v>
      </c>
      <c r="D156" s="3" t="s">
        <v>66</v>
      </c>
      <c r="E156" s="3" t="s">
        <v>20</v>
      </c>
      <c r="F156" s="4">
        <v>22</v>
      </c>
      <c r="G156" s="8" t="s">
        <v>283</v>
      </c>
      <c r="H156" s="11">
        <v>1000</v>
      </c>
      <c r="I156" s="14">
        <v>53</v>
      </c>
      <c r="J156" s="14">
        <v>3</v>
      </c>
      <c r="K156" s="14">
        <v>0</v>
      </c>
      <c r="L156" s="14">
        <v>0</v>
      </c>
      <c r="M156" s="14">
        <v>0</v>
      </c>
      <c r="N156" s="14">
        <v>165</v>
      </c>
      <c r="O156" s="14">
        <v>20</v>
      </c>
      <c r="P156" s="8" t="s">
        <v>659</v>
      </c>
      <c r="Q156" s="8" t="s">
        <v>659</v>
      </c>
      <c r="R156" s="11">
        <v>0</v>
      </c>
      <c r="S156" s="23">
        <f t="shared" si="4"/>
        <v>20000</v>
      </c>
      <c r="T156" s="28"/>
      <c r="U156" s="46"/>
      <c r="V156" s="46" t="str">
        <f t="shared" si="5"/>
        <v>No</v>
      </c>
    </row>
    <row r="157" spans="1:22" ht="26" thickTop="1" thickBot="1" x14ac:dyDescent="0.35">
      <c r="A157" t="s">
        <v>670</v>
      </c>
      <c r="B157" s="3" t="s">
        <v>284</v>
      </c>
      <c r="C157" s="3" t="s">
        <v>658</v>
      </c>
      <c r="D157" s="3" t="s">
        <v>33</v>
      </c>
      <c r="E157" s="3" t="s">
        <v>33</v>
      </c>
      <c r="F157" s="4">
        <v>40</v>
      </c>
      <c r="G157" s="8" t="s">
        <v>285</v>
      </c>
      <c r="H157" s="11">
        <v>1500</v>
      </c>
      <c r="I157" s="14">
        <v>0</v>
      </c>
      <c r="J157" s="14">
        <v>6</v>
      </c>
      <c r="K157" s="14">
        <v>0</v>
      </c>
      <c r="L157" s="14">
        <v>0</v>
      </c>
      <c r="M157" s="14">
        <v>0</v>
      </c>
      <c r="N157" s="14">
        <v>0</v>
      </c>
      <c r="O157" s="14">
        <v>25</v>
      </c>
      <c r="P157" s="8" t="s">
        <v>659</v>
      </c>
      <c r="Q157" s="8" t="s">
        <v>659</v>
      </c>
      <c r="R157" s="11">
        <v>0</v>
      </c>
      <c r="S157" s="23">
        <f t="shared" si="4"/>
        <v>37500</v>
      </c>
      <c r="T157" s="28"/>
      <c r="U157" s="46"/>
      <c r="V157" s="46" t="str">
        <f t="shared" si="5"/>
        <v>No</v>
      </c>
    </row>
    <row r="158" spans="1:22" ht="26" thickTop="1" thickBot="1" x14ac:dyDescent="0.35">
      <c r="A158" t="s">
        <v>670</v>
      </c>
      <c r="B158" s="3" t="s">
        <v>286</v>
      </c>
      <c r="C158" s="3" t="s">
        <v>658</v>
      </c>
      <c r="D158" s="3" t="s">
        <v>19</v>
      </c>
      <c r="E158" s="3" t="s">
        <v>49</v>
      </c>
      <c r="F158" s="4">
        <v>32</v>
      </c>
      <c r="G158" s="8" t="s">
        <v>287</v>
      </c>
      <c r="H158" s="11">
        <v>900</v>
      </c>
      <c r="I158" s="14">
        <v>35</v>
      </c>
      <c r="J158" s="14">
        <v>3</v>
      </c>
      <c r="K158" s="14">
        <v>0</v>
      </c>
      <c r="L158" s="14">
        <v>0</v>
      </c>
      <c r="M158" s="14">
        <v>0</v>
      </c>
      <c r="N158" s="14">
        <v>72</v>
      </c>
      <c r="O158" s="14">
        <v>67</v>
      </c>
      <c r="P158" s="8" t="s">
        <v>659</v>
      </c>
      <c r="Q158" s="8" t="s">
        <v>659</v>
      </c>
      <c r="R158" s="11">
        <v>0</v>
      </c>
      <c r="S158" s="23">
        <f t="shared" si="4"/>
        <v>60300</v>
      </c>
      <c r="T158" s="28"/>
      <c r="U158" s="46"/>
      <c r="V158" s="46" t="str">
        <f t="shared" si="5"/>
        <v>Yes</v>
      </c>
    </row>
    <row r="159" spans="1:22" ht="26" thickTop="1" thickBot="1" x14ac:dyDescent="0.35">
      <c r="A159" t="s">
        <v>670</v>
      </c>
      <c r="B159" s="3" t="s">
        <v>288</v>
      </c>
      <c r="C159" s="3" t="s">
        <v>658</v>
      </c>
      <c r="D159" s="3" t="s">
        <v>26</v>
      </c>
      <c r="E159" s="3" t="s">
        <v>26</v>
      </c>
      <c r="F159" s="4">
        <v>12</v>
      </c>
      <c r="G159" s="8" t="s">
        <v>289</v>
      </c>
      <c r="H159" s="11">
        <v>700</v>
      </c>
      <c r="I159" s="14">
        <v>53</v>
      </c>
      <c r="J159" s="14">
        <v>5</v>
      </c>
      <c r="K159" s="14">
        <v>0</v>
      </c>
      <c r="L159" s="14">
        <v>0</v>
      </c>
      <c r="M159" s="14">
        <v>0</v>
      </c>
      <c r="N159" s="14">
        <v>114</v>
      </c>
      <c r="O159" s="14">
        <v>77</v>
      </c>
      <c r="P159" s="8" t="s">
        <v>659</v>
      </c>
      <c r="Q159" s="8" t="s">
        <v>659</v>
      </c>
      <c r="R159" s="11">
        <v>0</v>
      </c>
      <c r="S159" s="23">
        <f t="shared" si="4"/>
        <v>53900</v>
      </c>
      <c r="T159" s="28"/>
      <c r="U159" s="46"/>
      <c r="V159" s="46" t="str">
        <f t="shared" si="5"/>
        <v>No</v>
      </c>
    </row>
    <row r="160" spans="1:22" ht="26" thickTop="1" thickBot="1" x14ac:dyDescent="0.35">
      <c r="A160" t="s">
        <v>670</v>
      </c>
      <c r="B160" s="3" t="s">
        <v>290</v>
      </c>
      <c r="C160" s="3" t="s">
        <v>658</v>
      </c>
      <c r="D160" s="3" t="s">
        <v>19</v>
      </c>
      <c r="E160" s="3" t="s">
        <v>49</v>
      </c>
      <c r="F160" s="4">
        <v>25</v>
      </c>
      <c r="G160" s="8" t="s">
        <v>291</v>
      </c>
      <c r="H160" s="11">
        <v>900</v>
      </c>
      <c r="I160" s="14">
        <v>24</v>
      </c>
      <c r="J160" s="14">
        <v>4</v>
      </c>
      <c r="K160" s="14">
        <v>0</v>
      </c>
      <c r="L160" s="14">
        <v>0</v>
      </c>
      <c r="M160" s="14">
        <v>0</v>
      </c>
      <c r="N160" s="14">
        <v>164</v>
      </c>
      <c r="O160" s="14">
        <v>74172</v>
      </c>
      <c r="P160" s="8" t="s">
        <v>659</v>
      </c>
      <c r="Q160" s="8" t="s">
        <v>659</v>
      </c>
      <c r="R160" s="11">
        <v>0</v>
      </c>
      <c r="S160" s="23">
        <f t="shared" si="4"/>
        <v>66754800</v>
      </c>
      <c r="T160" s="28"/>
      <c r="U160" s="46"/>
      <c r="V160" s="46" t="str">
        <f t="shared" si="5"/>
        <v>No</v>
      </c>
    </row>
    <row r="161" spans="1:22" ht="26" thickTop="1" thickBot="1" x14ac:dyDescent="0.35">
      <c r="A161" t="s">
        <v>670</v>
      </c>
      <c r="B161" s="3" t="s">
        <v>292</v>
      </c>
      <c r="C161" s="3" t="s">
        <v>658</v>
      </c>
      <c r="D161" s="3" t="s">
        <v>66</v>
      </c>
      <c r="E161" s="3" t="s">
        <v>70</v>
      </c>
      <c r="F161" s="4">
        <v>55</v>
      </c>
      <c r="G161" s="8" t="s">
        <v>293</v>
      </c>
      <c r="H161" s="11">
        <v>1900</v>
      </c>
      <c r="I161" s="14">
        <v>41</v>
      </c>
      <c r="J161" s="14">
        <v>3</v>
      </c>
      <c r="K161" s="14">
        <v>0</v>
      </c>
      <c r="L161" s="14">
        <v>0</v>
      </c>
      <c r="M161" s="14">
        <v>0</v>
      </c>
      <c r="N161" s="14">
        <v>73</v>
      </c>
      <c r="O161" s="14">
        <v>254</v>
      </c>
      <c r="P161" s="8" t="s">
        <v>659</v>
      </c>
      <c r="Q161" s="8" t="s">
        <v>659</v>
      </c>
      <c r="R161" s="11">
        <v>0</v>
      </c>
      <c r="S161" s="23">
        <f t="shared" si="4"/>
        <v>482600</v>
      </c>
      <c r="T161" s="28"/>
      <c r="U161" s="46"/>
      <c r="V161" s="46" t="str">
        <f t="shared" si="5"/>
        <v>No</v>
      </c>
    </row>
    <row r="162" spans="1:22" ht="26" thickTop="1" thickBot="1" x14ac:dyDescent="0.35">
      <c r="A162" t="s">
        <v>670</v>
      </c>
      <c r="B162" s="3" t="s">
        <v>294</v>
      </c>
      <c r="C162" s="3" t="s">
        <v>658</v>
      </c>
      <c r="D162" s="3" t="s">
        <v>15</v>
      </c>
      <c r="E162" s="3" t="s">
        <v>16</v>
      </c>
      <c r="F162" s="4">
        <v>4</v>
      </c>
      <c r="G162" s="8" t="s">
        <v>295</v>
      </c>
      <c r="H162" s="11">
        <v>900</v>
      </c>
      <c r="I162" s="14">
        <v>60</v>
      </c>
      <c r="J162" s="14">
        <v>3</v>
      </c>
      <c r="K162" s="14">
        <v>0</v>
      </c>
      <c r="L162" s="14">
        <v>0</v>
      </c>
      <c r="M162" s="14">
        <v>0</v>
      </c>
      <c r="N162" s="14">
        <v>74</v>
      </c>
      <c r="O162" s="14">
        <v>232</v>
      </c>
      <c r="P162" s="8" t="s">
        <v>659</v>
      </c>
      <c r="Q162" s="8" t="s">
        <v>659</v>
      </c>
      <c r="R162" s="11">
        <v>0</v>
      </c>
      <c r="S162" s="23">
        <f t="shared" si="4"/>
        <v>208800</v>
      </c>
      <c r="T162" s="28"/>
      <c r="U162" s="46"/>
      <c r="V162" s="46" t="str">
        <f t="shared" si="5"/>
        <v>Yes</v>
      </c>
    </row>
    <row r="163" spans="1:22" ht="26" thickTop="1" thickBot="1" x14ac:dyDescent="0.35">
      <c r="A163" t="s">
        <v>670</v>
      </c>
      <c r="B163" s="3" t="s">
        <v>296</v>
      </c>
      <c r="C163" s="3" t="s">
        <v>658</v>
      </c>
      <c r="D163" s="3" t="s">
        <v>19</v>
      </c>
      <c r="E163" s="3" t="s">
        <v>49</v>
      </c>
      <c r="F163" s="4">
        <v>33</v>
      </c>
      <c r="G163" s="8" t="s">
        <v>297</v>
      </c>
      <c r="H163" s="11">
        <v>1750</v>
      </c>
      <c r="I163" s="14">
        <v>0</v>
      </c>
      <c r="J163" s="14">
        <v>3</v>
      </c>
      <c r="K163" s="14">
        <v>0</v>
      </c>
      <c r="L163" s="14">
        <v>0</v>
      </c>
      <c r="M163" s="14">
        <v>0</v>
      </c>
      <c r="N163" s="14">
        <v>111</v>
      </c>
      <c r="O163" s="14">
        <v>597</v>
      </c>
      <c r="P163" s="8" t="s">
        <v>659</v>
      </c>
      <c r="Q163" s="8" t="s">
        <v>659</v>
      </c>
      <c r="R163" s="11">
        <v>0</v>
      </c>
      <c r="S163" s="23">
        <f t="shared" si="4"/>
        <v>1044750</v>
      </c>
      <c r="T163" s="28"/>
      <c r="U163" s="46"/>
      <c r="V163" s="46" t="str">
        <f t="shared" si="5"/>
        <v>Yes</v>
      </c>
    </row>
    <row r="164" spans="1:22" ht="26" thickTop="1" thickBot="1" x14ac:dyDescent="0.35">
      <c r="A164" t="s">
        <v>670</v>
      </c>
      <c r="B164" s="3" t="s">
        <v>298</v>
      </c>
      <c r="C164" s="3" t="s">
        <v>658</v>
      </c>
      <c r="D164" s="3" t="s">
        <v>26</v>
      </c>
      <c r="E164" s="3" t="s">
        <v>26</v>
      </c>
      <c r="F164" s="4">
        <v>7</v>
      </c>
      <c r="G164" s="8" t="s">
        <v>299</v>
      </c>
      <c r="H164" s="11">
        <v>850</v>
      </c>
      <c r="I164" s="14">
        <v>0</v>
      </c>
      <c r="J164" s="14">
        <v>4</v>
      </c>
      <c r="K164" s="14">
        <v>0</v>
      </c>
      <c r="L164" s="14">
        <v>0</v>
      </c>
      <c r="M164" s="14">
        <v>0</v>
      </c>
      <c r="N164" s="14">
        <v>78</v>
      </c>
      <c r="O164" s="14">
        <v>321</v>
      </c>
      <c r="P164" s="8" t="s">
        <v>659</v>
      </c>
      <c r="Q164" s="8" t="s">
        <v>659</v>
      </c>
      <c r="R164" s="11">
        <v>0</v>
      </c>
      <c r="S164" s="23">
        <f t="shared" si="4"/>
        <v>272850</v>
      </c>
      <c r="T164" s="28"/>
      <c r="U164" s="46"/>
      <c r="V164" s="46" t="str">
        <f t="shared" si="5"/>
        <v>No</v>
      </c>
    </row>
    <row r="165" spans="1:22" ht="26" thickTop="1" thickBot="1" x14ac:dyDescent="0.35">
      <c r="A165" t="s">
        <v>670</v>
      </c>
      <c r="B165" s="3" t="s">
        <v>300</v>
      </c>
      <c r="C165" s="3" t="s">
        <v>658</v>
      </c>
      <c r="D165" s="3" t="s">
        <v>26</v>
      </c>
      <c r="E165" s="3" t="s">
        <v>26</v>
      </c>
      <c r="F165" s="4">
        <v>7</v>
      </c>
      <c r="G165" s="8" t="s">
        <v>301</v>
      </c>
      <c r="H165" s="11">
        <v>500</v>
      </c>
      <c r="I165" s="14">
        <v>0</v>
      </c>
      <c r="J165" s="14">
        <v>3</v>
      </c>
      <c r="K165" s="14">
        <v>0</v>
      </c>
      <c r="L165" s="14">
        <v>0</v>
      </c>
      <c r="M165" s="14">
        <v>0</v>
      </c>
      <c r="N165" s="14">
        <v>119</v>
      </c>
      <c r="O165" s="14">
        <v>10</v>
      </c>
      <c r="P165" s="8" t="s">
        <v>659</v>
      </c>
      <c r="Q165" s="8" t="s">
        <v>659</v>
      </c>
      <c r="R165" s="11">
        <v>0</v>
      </c>
      <c r="S165" s="23">
        <f t="shared" si="4"/>
        <v>5000</v>
      </c>
      <c r="T165" s="28"/>
      <c r="U165" s="46"/>
      <c r="V165" s="46" t="str">
        <f t="shared" si="5"/>
        <v>No</v>
      </c>
    </row>
    <row r="166" spans="1:22" ht="26" thickTop="1" thickBot="1" x14ac:dyDescent="0.35">
      <c r="A166" t="s">
        <v>670</v>
      </c>
      <c r="B166" s="3" t="s">
        <v>596</v>
      </c>
      <c r="C166" s="3" t="s">
        <v>658</v>
      </c>
      <c r="D166" s="3" t="s">
        <v>659</v>
      </c>
      <c r="E166" s="3" t="s">
        <v>659</v>
      </c>
      <c r="F166" s="4">
        <v>4</v>
      </c>
      <c r="G166" s="8" t="s">
        <v>597</v>
      </c>
      <c r="H166" s="11">
        <v>0</v>
      </c>
      <c r="I166" s="14">
        <v>0</v>
      </c>
      <c r="J166" s="14">
        <v>0</v>
      </c>
      <c r="K166" s="14">
        <v>0</v>
      </c>
      <c r="L166" s="14">
        <v>0</v>
      </c>
      <c r="M166" s="14">
        <v>0</v>
      </c>
      <c r="N166" s="14">
        <v>24</v>
      </c>
      <c r="O166" s="14">
        <v>43</v>
      </c>
      <c r="P166" s="8" t="s">
        <v>534</v>
      </c>
      <c r="Q166" s="8" t="s">
        <v>548</v>
      </c>
      <c r="R166" s="11">
        <v>800</v>
      </c>
      <c r="S166" s="23">
        <f t="shared" si="4"/>
        <v>0</v>
      </c>
      <c r="T166" s="27">
        <f>R166 * O166</f>
        <v>34400</v>
      </c>
      <c r="U166" s="47" t="str">
        <f>IF(ISNUMBER(SEARCH("affectionate", G166)), "Yes", "No")</f>
        <v>No</v>
      </c>
      <c r="V166" s="46" t="str">
        <f t="shared" si="5"/>
        <v>No</v>
      </c>
    </row>
    <row r="167" spans="1:22" ht="26" thickTop="1" thickBot="1" x14ac:dyDescent="0.35">
      <c r="A167" t="s">
        <v>670</v>
      </c>
      <c r="B167" s="3" t="s">
        <v>302</v>
      </c>
      <c r="C167" s="3" t="s">
        <v>303</v>
      </c>
      <c r="D167" s="3" t="s">
        <v>15</v>
      </c>
      <c r="E167" s="3" t="s">
        <v>16</v>
      </c>
      <c r="F167" s="4">
        <v>5</v>
      </c>
      <c r="G167" s="8" t="s">
        <v>304</v>
      </c>
      <c r="H167" s="11">
        <v>400</v>
      </c>
      <c r="I167" s="14">
        <v>62</v>
      </c>
      <c r="J167" s="14">
        <v>3</v>
      </c>
      <c r="K167" s="14">
        <v>0</v>
      </c>
      <c r="L167" s="14">
        <v>0</v>
      </c>
      <c r="M167" s="14">
        <v>0</v>
      </c>
      <c r="N167" s="14">
        <v>108</v>
      </c>
      <c r="O167" s="14">
        <v>28</v>
      </c>
      <c r="P167" s="8" t="s">
        <v>659</v>
      </c>
      <c r="Q167" s="8" t="s">
        <v>659</v>
      </c>
      <c r="R167" s="11">
        <v>0</v>
      </c>
      <c r="S167" s="23">
        <f t="shared" si="4"/>
        <v>11200</v>
      </c>
      <c r="T167" s="28"/>
      <c r="U167" s="46"/>
      <c r="V167" s="46" t="str">
        <f t="shared" si="5"/>
        <v>No</v>
      </c>
    </row>
    <row r="168" spans="1:22" ht="26" thickTop="1" thickBot="1" x14ac:dyDescent="0.35">
      <c r="A168" t="s">
        <v>670</v>
      </c>
      <c r="B168" s="3" t="s">
        <v>598</v>
      </c>
      <c r="C168" s="3" t="s">
        <v>658</v>
      </c>
      <c r="D168" s="3" t="s">
        <v>659</v>
      </c>
      <c r="E168" s="3" t="s">
        <v>659</v>
      </c>
      <c r="F168" s="4">
        <v>4</v>
      </c>
      <c r="G168" s="8" t="s">
        <v>599</v>
      </c>
      <c r="H168" s="11">
        <v>0</v>
      </c>
      <c r="I168" s="14">
        <v>0</v>
      </c>
      <c r="J168" s="14">
        <v>0</v>
      </c>
      <c r="K168" s="14">
        <v>0</v>
      </c>
      <c r="L168" s="14">
        <v>0</v>
      </c>
      <c r="M168" s="14">
        <v>0</v>
      </c>
      <c r="N168" s="14">
        <v>0</v>
      </c>
      <c r="O168" s="14">
        <v>57</v>
      </c>
      <c r="P168" s="8" t="s">
        <v>547</v>
      </c>
      <c r="Q168" s="8" t="s">
        <v>538</v>
      </c>
      <c r="R168" s="11">
        <v>1200</v>
      </c>
      <c r="S168" s="23">
        <f t="shared" si="4"/>
        <v>0</v>
      </c>
      <c r="T168" s="27">
        <f>R168 * O168</f>
        <v>68400</v>
      </c>
      <c r="U168" s="47" t="str">
        <f>IF(ISNUMBER(SEARCH("affectionate", G168)), "Yes", "No")</f>
        <v>No</v>
      </c>
      <c r="V168" s="46" t="str">
        <f t="shared" si="5"/>
        <v>No</v>
      </c>
    </row>
    <row r="169" spans="1:22" ht="26" thickTop="1" thickBot="1" x14ac:dyDescent="0.35">
      <c r="A169" t="s">
        <v>670</v>
      </c>
      <c r="B169" s="3" t="s">
        <v>305</v>
      </c>
      <c r="C169" s="3" t="s">
        <v>658</v>
      </c>
      <c r="D169" s="3" t="s">
        <v>19</v>
      </c>
      <c r="E169" s="3" t="s">
        <v>37</v>
      </c>
      <c r="F169" s="4">
        <v>20</v>
      </c>
      <c r="G169" s="8" t="s">
        <v>306</v>
      </c>
      <c r="H169" s="11">
        <v>350</v>
      </c>
      <c r="I169" s="14">
        <v>0</v>
      </c>
      <c r="J169" s="14">
        <v>4</v>
      </c>
      <c r="K169" s="14">
        <v>0</v>
      </c>
      <c r="L169" s="14">
        <v>0</v>
      </c>
      <c r="M169" s="14">
        <v>0</v>
      </c>
      <c r="N169" s="14">
        <v>0</v>
      </c>
      <c r="O169" s="14">
        <v>48</v>
      </c>
      <c r="P169" s="8" t="s">
        <v>659</v>
      </c>
      <c r="Q169" s="8" t="s">
        <v>659</v>
      </c>
      <c r="R169" s="11">
        <v>0</v>
      </c>
      <c r="S169" s="23">
        <f t="shared" si="4"/>
        <v>16800</v>
      </c>
      <c r="T169" s="28"/>
      <c r="U169" s="46"/>
      <c r="V169" s="46" t="str">
        <f t="shared" si="5"/>
        <v>No</v>
      </c>
    </row>
    <row r="170" spans="1:22" ht="26" thickTop="1" thickBot="1" x14ac:dyDescent="0.35">
      <c r="A170" t="s">
        <v>670</v>
      </c>
      <c r="B170" s="3" t="s">
        <v>307</v>
      </c>
      <c r="C170" s="3" t="s">
        <v>658</v>
      </c>
      <c r="D170" s="3" t="s">
        <v>42</v>
      </c>
      <c r="E170" s="3" t="s">
        <v>37</v>
      </c>
      <c r="F170" s="4">
        <v>18</v>
      </c>
      <c r="G170" s="8" t="s">
        <v>308</v>
      </c>
      <c r="H170" s="11">
        <v>3000</v>
      </c>
      <c r="I170" s="14">
        <v>0</v>
      </c>
      <c r="J170" s="14">
        <v>5</v>
      </c>
      <c r="K170" s="14">
        <v>0</v>
      </c>
      <c r="L170" s="14">
        <v>0</v>
      </c>
      <c r="M170" s="14">
        <v>0</v>
      </c>
      <c r="N170" s="14">
        <v>0</v>
      </c>
      <c r="O170" s="14">
        <v>54</v>
      </c>
      <c r="P170" s="8" t="s">
        <v>659</v>
      </c>
      <c r="Q170" s="8" t="s">
        <v>659</v>
      </c>
      <c r="R170" s="11">
        <v>0</v>
      </c>
      <c r="S170" s="23">
        <f t="shared" si="4"/>
        <v>162000</v>
      </c>
      <c r="T170" s="28"/>
      <c r="U170" s="46"/>
      <c r="V170" s="46" t="str">
        <f t="shared" si="5"/>
        <v>No</v>
      </c>
    </row>
    <row r="171" spans="1:22" ht="26" thickTop="1" thickBot="1" x14ac:dyDescent="0.35">
      <c r="A171" t="s">
        <v>670</v>
      </c>
      <c r="B171" s="3" t="s">
        <v>309</v>
      </c>
      <c r="C171" s="3" t="s">
        <v>658</v>
      </c>
      <c r="D171" s="3" t="s">
        <v>19</v>
      </c>
      <c r="E171" s="3" t="s">
        <v>37</v>
      </c>
      <c r="F171" s="4">
        <v>22</v>
      </c>
      <c r="G171" s="8" t="s">
        <v>310</v>
      </c>
      <c r="H171" s="11">
        <v>1100</v>
      </c>
      <c r="I171" s="14">
        <v>0</v>
      </c>
      <c r="J171" s="14">
        <v>4</v>
      </c>
      <c r="K171" s="14">
        <v>0</v>
      </c>
      <c r="L171" s="14">
        <v>0</v>
      </c>
      <c r="M171" s="14">
        <v>0</v>
      </c>
      <c r="N171" s="14">
        <v>0</v>
      </c>
      <c r="O171" s="14">
        <v>71</v>
      </c>
      <c r="P171" s="8" t="s">
        <v>659</v>
      </c>
      <c r="Q171" s="8" t="s">
        <v>659</v>
      </c>
      <c r="R171" s="11">
        <v>0</v>
      </c>
      <c r="S171" s="23">
        <f t="shared" si="4"/>
        <v>78100</v>
      </c>
      <c r="T171" s="28"/>
      <c r="U171" s="46"/>
      <c r="V171" s="46" t="str">
        <f t="shared" si="5"/>
        <v>No</v>
      </c>
    </row>
    <row r="172" spans="1:22" ht="26" thickTop="1" thickBot="1" x14ac:dyDescent="0.35">
      <c r="A172" t="s">
        <v>670</v>
      </c>
      <c r="B172" s="3" t="s">
        <v>311</v>
      </c>
      <c r="C172" s="3" t="s">
        <v>658</v>
      </c>
      <c r="D172" s="3" t="s">
        <v>42</v>
      </c>
      <c r="E172" s="3" t="s">
        <v>37</v>
      </c>
      <c r="F172" s="4">
        <v>18</v>
      </c>
      <c r="G172" s="8" t="s">
        <v>312</v>
      </c>
      <c r="H172" s="11">
        <v>900</v>
      </c>
      <c r="I172" s="14">
        <v>16</v>
      </c>
      <c r="J172" s="14">
        <v>4</v>
      </c>
      <c r="K172" s="14">
        <v>0</v>
      </c>
      <c r="L172" s="14">
        <v>0</v>
      </c>
      <c r="M172" s="14">
        <v>0</v>
      </c>
      <c r="N172" s="14">
        <v>87</v>
      </c>
      <c r="O172" s="14">
        <v>95</v>
      </c>
      <c r="P172" s="8" t="s">
        <v>659</v>
      </c>
      <c r="Q172" s="8" t="s">
        <v>659</v>
      </c>
      <c r="R172" s="11">
        <v>0</v>
      </c>
      <c r="S172" s="23">
        <f t="shared" si="4"/>
        <v>85500</v>
      </c>
      <c r="T172" s="28"/>
      <c r="U172" s="46"/>
      <c r="V172" s="46" t="str">
        <f t="shared" si="5"/>
        <v>No</v>
      </c>
    </row>
    <row r="173" spans="1:22" ht="26" thickTop="1" thickBot="1" x14ac:dyDescent="0.35">
      <c r="A173" t="s">
        <v>670</v>
      </c>
      <c r="B173" s="3" t="s">
        <v>313</v>
      </c>
      <c r="C173" s="3" t="s">
        <v>658</v>
      </c>
      <c r="D173" s="3" t="s">
        <v>26</v>
      </c>
      <c r="E173" s="3" t="s">
        <v>26</v>
      </c>
      <c r="F173" s="4">
        <v>17</v>
      </c>
      <c r="G173" s="8" t="s">
        <v>314</v>
      </c>
      <c r="H173" s="11">
        <v>550</v>
      </c>
      <c r="I173" s="14">
        <v>35</v>
      </c>
      <c r="J173" s="14">
        <v>5</v>
      </c>
      <c r="K173" s="14">
        <v>0</v>
      </c>
      <c r="L173" s="14">
        <v>0</v>
      </c>
      <c r="M173" s="14">
        <v>0</v>
      </c>
      <c r="N173" s="14">
        <v>129</v>
      </c>
      <c r="O173" s="14">
        <v>107</v>
      </c>
      <c r="P173" s="8" t="s">
        <v>659</v>
      </c>
      <c r="Q173" s="8" t="s">
        <v>659</v>
      </c>
      <c r="R173" s="11">
        <v>0</v>
      </c>
      <c r="S173" s="23">
        <f t="shared" si="4"/>
        <v>58850</v>
      </c>
      <c r="T173" s="28"/>
      <c r="U173" s="46"/>
      <c r="V173" s="46" t="str">
        <f t="shared" si="5"/>
        <v>Yes</v>
      </c>
    </row>
    <row r="174" spans="1:22" ht="26" thickTop="1" thickBot="1" x14ac:dyDescent="0.35">
      <c r="A174" t="s">
        <v>670</v>
      </c>
      <c r="B174" s="3" t="s">
        <v>315</v>
      </c>
      <c r="C174" s="3" t="s">
        <v>658</v>
      </c>
      <c r="D174" s="3" t="s">
        <v>19</v>
      </c>
      <c r="E174" s="3" t="s">
        <v>37</v>
      </c>
      <c r="F174" s="4">
        <v>20</v>
      </c>
      <c r="G174" s="8" t="s">
        <v>316</v>
      </c>
      <c r="H174" s="11">
        <v>400</v>
      </c>
      <c r="I174" s="14">
        <v>0</v>
      </c>
      <c r="J174" s="14">
        <v>4</v>
      </c>
      <c r="K174" s="14">
        <v>0</v>
      </c>
      <c r="L174" s="14">
        <v>0</v>
      </c>
      <c r="M174" s="14">
        <v>0</v>
      </c>
      <c r="N174" s="14">
        <v>0</v>
      </c>
      <c r="O174" s="14">
        <v>220</v>
      </c>
      <c r="P174" s="8" t="s">
        <v>659</v>
      </c>
      <c r="Q174" s="8" t="s">
        <v>659</v>
      </c>
      <c r="R174" s="11">
        <v>0</v>
      </c>
      <c r="S174" s="23">
        <f t="shared" si="4"/>
        <v>88000</v>
      </c>
      <c r="T174" s="28"/>
      <c r="U174" s="46"/>
      <c r="V174" s="46" t="str">
        <f t="shared" si="5"/>
        <v>No</v>
      </c>
    </row>
    <row r="175" spans="1:22" ht="26" thickTop="1" thickBot="1" x14ac:dyDescent="0.35">
      <c r="A175" t="s">
        <v>670</v>
      </c>
      <c r="B175" s="3" t="s">
        <v>317</v>
      </c>
      <c r="C175" s="3" t="s">
        <v>658</v>
      </c>
      <c r="D175" s="3" t="s">
        <v>42</v>
      </c>
      <c r="E175" s="3" t="s">
        <v>37</v>
      </c>
      <c r="F175" s="4">
        <v>7</v>
      </c>
      <c r="G175" s="8" t="s">
        <v>318</v>
      </c>
      <c r="H175" s="11">
        <v>1250</v>
      </c>
      <c r="I175" s="14">
        <v>0</v>
      </c>
      <c r="J175" s="14">
        <v>5</v>
      </c>
      <c r="K175" s="14">
        <v>0</v>
      </c>
      <c r="L175" s="14">
        <v>0</v>
      </c>
      <c r="M175" s="14">
        <v>0</v>
      </c>
      <c r="N175" s="14">
        <v>0</v>
      </c>
      <c r="O175" s="14">
        <v>225</v>
      </c>
      <c r="P175" s="8" t="s">
        <v>659</v>
      </c>
      <c r="Q175" s="8" t="s">
        <v>659</v>
      </c>
      <c r="R175" s="11">
        <v>0</v>
      </c>
      <c r="S175" s="23">
        <f t="shared" si="4"/>
        <v>281250</v>
      </c>
      <c r="T175" s="28"/>
      <c r="U175" s="46"/>
      <c r="V175" s="46" t="str">
        <f t="shared" si="5"/>
        <v>No</v>
      </c>
    </row>
    <row r="176" spans="1:22" ht="26" thickTop="1" thickBot="1" x14ac:dyDescent="0.35">
      <c r="A176" t="s">
        <v>670</v>
      </c>
      <c r="B176" s="3" t="s">
        <v>319</v>
      </c>
      <c r="C176" s="3" t="s">
        <v>658</v>
      </c>
      <c r="D176" s="3" t="s">
        <v>29</v>
      </c>
      <c r="E176" s="3" t="s">
        <v>30</v>
      </c>
      <c r="F176" s="4">
        <v>59</v>
      </c>
      <c r="G176" s="8" t="s">
        <v>320</v>
      </c>
      <c r="H176" s="11">
        <v>1000</v>
      </c>
      <c r="I176" s="14">
        <v>0</v>
      </c>
      <c r="J176" s="14">
        <v>6</v>
      </c>
      <c r="K176" s="14">
        <v>0</v>
      </c>
      <c r="L176" s="14">
        <v>0</v>
      </c>
      <c r="M176" s="14">
        <v>0</v>
      </c>
      <c r="N176" s="14">
        <v>163</v>
      </c>
      <c r="O176" s="14">
        <v>309</v>
      </c>
      <c r="P176" s="8" t="s">
        <v>659</v>
      </c>
      <c r="Q176" s="8" t="s">
        <v>659</v>
      </c>
      <c r="R176" s="11">
        <v>0</v>
      </c>
      <c r="S176" s="23">
        <f t="shared" si="4"/>
        <v>309000</v>
      </c>
      <c r="T176" s="28"/>
      <c r="U176" s="46"/>
      <c r="V176" s="46" t="str">
        <f t="shared" si="5"/>
        <v>Yes</v>
      </c>
    </row>
    <row r="177" spans="1:22" ht="26" thickTop="1" thickBot="1" x14ac:dyDescent="0.35">
      <c r="A177" t="s">
        <v>670</v>
      </c>
      <c r="B177" s="3" t="s">
        <v>600</v>
      </c>
      <c r="C177" s="3" t="s">
        <v>658</v>
      </c>
      <c r="D177" s="3" t="s">
        <v>659</v>
      </c>
      <c r="E177" s="3" t="s">
        <v>659</v>
      </c>
      <c r="F177" s="4">
        <v>4</v>
      </c>
      <c r="G177" s="8" t="s">
        <v>601</v>
      </c>
      <c r="H177" s="11">
        <v>0</v>
      </c>
      <c r="I177" s="14">
        <v>0</v>
      </c>
      <c r="J177" s="14">
        <v>0</v>
      </c>
      <c r="K177" s="14">
        <v>0</v>
      </c>
      <c r="L177" s="14">
        <v>0</v>
      </c>
      <c r="M177" s="14">
        <v>0</v>
      </c>
      <c r="N177" s="14">
        <v>40</v>
      </c>
      <c r="O177" s="14">
        <v>78</v>
      </c>
      <c r="P177" s="8" t="s">
        <v>534</v>
      </c>
      <c r="Q177" s="8" t="s">
        <v>548</v>
      </c>
      <c r="R177" s="11">
        <v>600</v>
      </c>
      <c r="S177" s="23">
        <f t="shared" si="4"/>
        <v>0</v>
      </c>
      <c r="T177" s="27">
        <f>R177 * O177</f>
        <v>46800</v>
      </c>
      <c r="U177" s="47" t="str">
        <f>IF(ISNUMBER(SEARCH("affectionate", G177)), "Yes", "No")</f>
        <v>Yes</v>
      </c>
      <c r="V177" s="46" t="str">
        <f t="shared" si="5"/>
        <v>Yes</v>
      </c>
    </row>
    <row r="178" spans="1:22" ht="26" thickTop="1" thickBot="1" x14ac:dyDescent="0.35">
      <c r="A178" t="s">
        <v>670</v>
      </c>
      <c r="B178" s="3" t="s">
        <v>321</v>
      </c>
      <c r="C178" s="3" t="s">
        <v>658</v>
      </c>
      <c r="D178" s="3" t="s">
        <v>29</v>
      </c>
      <c r="E178" s="3" t="s">
        <v>30</v>
      </c>
      <c r="F178" s="4">
        <v>49</v>
      </c>
      <c r="G178" s="8" t="s">
        <v>322</v>
      </c>
      <c r="H178" s="11">
        <v>1350</v>
      </c>
      <c r="I178" s="14">
        <v>42</v>
      </c>
      <c r="J178" s="14">
        <v>6</v>
      </c>
      <c r="K178" s="14">
        <v>0</v>
      </c>
      <c r="L178" s="14">
        <v>0</v>
      </c>
      <c r="M178" s="14">
        <v>0</v>
      </c>
      <c r="N178" s="14">
        <v>157</v>
      </c>
      <c r="O178" s="14">
        <v>457</v>
      </c>
      <c r="P178" s="8" t="s">
        <v>659</v>
      </c>
      <c r="Q178" s="8" t="s">
        <v>659</v>
      </c>
      <c r="R178" s="11">
        <v>0</v>
      </c>
      <c r="S178" s="23">
        <f t="shared" si="4"/>
        <v>616950</v>
      </c>
      <c r="T178" s="28"/>
      <c r="U178" s="46"/>
      <c r="V178" s="46" t="str">
        <f t="shared" si="5"/>
        <v>No</v>
      </c>
    </row>
    <row r="179" spans="1:22" ht="26" thickTop="1" thickBot="1" x14ac:dyDescent="0.35">
      <c r="A179" t="s">
        <v>670</v>
      </c>
      <c r="B179" s="3" t="s">
        <v>323</v>
      </c>
      <c r="C179" s="3" t="s">
        <v>658</v>
      </c>
      <c r="D179" s="3" t="s">
        <v>42</v>
      </c>
      <c r="E179" s="3" t="s">
        <v>16</v>
      </c>
      <c r="F179" s="4">
        <v>5</v>
      </c>
      <c r="G179" s="8" t="s">
        <v>324</v>
      </c>
      <c r="H179" s="11">
        <v>700</v>
      </c>
      <c r="I179" s="14">
        <v>0</v>
      </c>
      <c r="J179" s="14">
        <v>3</v>
      </c>
      <c r="K179" s="14">
        <v>0</v>
      </c>
      <c r="L179" s="14">
        <v>0</v>
      </c>
      <c r="M179" s="14">
        <v>0</v>
      </c>
      <c r="N179" s="14">
        <v>0</v>
      </c>
      <c r="O179" s="14">
        <v>689</v>
      </c>
      <c r="P179" s="8" t="s">
        <v>659</v>
      </c>
      <c r="Q179" s="8" t="s">
        <v>659</v>
      </c>
      <c r="R179" s="11">
        <v>0</v>
      </c>
      <c r="S179" s="23">
        <f t="shared" si="4"/>
        <v>482300</v>
      </c>
      <c r="T179" s="28"/>
      <c r="U179" s="46"/>
      <c r="V179" s="46" t="str">
        <f t="shared" si="5"/>
        <v>No</v>
      </c>
    </row>
    <row r="180" spans="1:22" ht="26" thickTop="1" thickBot="1" x14ac:dyDescent="0.35">
      <c r="A180" t="s">
        <v>670</v>
      </c>
      <c r="B180" s="3" t="s">
        <v>325</v>
      </c>
      <c r="C180" s="3" t="s">
        <v>658</v>
      </c>
      <c r="D180" s="3" t="s">
        <v>19</v>
      </c>
      <c r="E180" s="3" t="s">
        <v>49</v>
      </c>
      <c r="F180" s="4">
        <v>32</v>
      </c>
      <c r="G180" s="8" t="s">
        <v>97</v>
      </c>
      <c r="H180" s="11">
        <v>1500</v>
      </c>
      <c r="I180" s="14">
        <v>7</v>
      </c>
      <c r="J180" s="14">
        <v>3</v>
      </c>
      <c r="K180" s="14">
        <v>0</v>
      </c>
      <c r="L180" s="14">
        <v>0</v>
      </c>
      <c r="M180" s="14">
        <v>0</v>
      </c>
      <c r="N180" s="14">
        <v>1</v>
      </c>
      <c r="O180" s="14">
        <v>351</v>
      </c>
      <c r="P180" s="8" t="s">
        <v>659</v>
      </c>
      <c r="Q180" s="8" t="s">
        <v>659</v>
      </c>
      <c r="R180" s="11">
        <v>0</v>
      </c>
      <c r="S180" s="23">
        <f t="shared" si="4"/>
        <v>526500</v>
      </c>
      <c r="T180" s="28"/>
      <c r="U180" s="46"/>
      <c r="V180" s="46" t="str">
        <f t="shared" si="5"/>
        <v>Yes</v>
      </c>
    </row>
    <row r="181" spans="1:22" ht="26" thickTop="1" thickBot="1" x14ac:dyDescent="0.35">
      <c r="A181" t="s">
        <v>670</v>
      </c>
      <c r="B181" s="3" t="s">
        <v>326</v>
      </c>
      <c r="C181" s="3" t="s">
        <v>658</v>
      </c>
      <c r="D181" s="3" t="s">
        <v>26</v>
      </c>
      <c r="E181" s="3" t="s">
        <v>26</v>
      </c>
      <c r="F181" s="4">
        <v>8</v>
      </c>
      <c r="G181" s="8" t="s">
        <v>327</v>
      </c>
      <c r="H181" s="11">
        <v>1500</v>
      </c>
      <c r="I181" s="14">
        <v>62</v>
      </c>
      <c r="J181" s="14">
        <v>3</v>
      </c>
      <c r="K181" s="14">
        <v>0</v>
      </c>
      <c r="L181" s="14">
        <v>0</v>
      </c>
      <c r="M181" s="14">
        <v>0</v>
      </c>
      <c r="N181" s="14">
        <v>138</v>
      </c>
      <c r="O181" s="14">
        <v>32</v>
      </c>
      <c r="P181" s="8" t="s">
        <v>659</v>
      </c>
      <c r="Q181" s="8" t="s">
        <v>659</v>
      </c>
      <c r="R181" s="11">
        <v>0</v>
      </c>
      <c r="S181" s="23">
        <f t="shared" si="4"/>
        <v>48000</v>
      </c>
      <c r="T181" s="28"/>
      <c r="U181" s="46"/>
      <c r="V181" s="46" t="str">
        <f t="shared" si="5"/>
        <v>No</v>
      </c>
    </row>
    <row r="182" spans="1:22" ht="26" thickTop="1" thickBot="1" x14ac:dyDescent="0.35">
      <c r="A182" t="s">
        <v>670</v>
      </c>
      <c r="B182" s="3" t="s">
        <v>328</v>
      </c>
      <c r="C182" s="3" t="s">
        <v>658</v>
      </c>
      <c r="D182" s="3" t="s">
        <v>33</v>
      </c>
      <c r="E182" s="3" t="s">
        <v>33</v>
      </c>
      <c r="F182" s="4">
        <v>5</v>
      </c>
      <c r="G182" s="8" t="s">
        <v>329</v>
      </c>
      <c r="H182" s="11">
        <v>700</v>
      </c>
      <c r="I182" s="14">
        <v>0</v>
      </c>
      <c r="J182" s="14">
        <v>3</v>
      </c>
      <c r="K182" s="14">
        <v>0</v>
      </c>
      <c r="L182" s="14">
        <v>0</v>
      </c>
      <c r="M182" s="14">
        <v>0</v>
      </c>
      <c r="N182" s="14">
        <v>0</v>
      </c>
      <c r="O182" s="14">
        <v>75</v>
      </c>
      <c r="P182" s="8" t="s">
        <v>659</v>
      </c>
      <c r="Q182" s="8" t="s">
        <v>659</v>
      </c>
      <c r="R182" s="11">
        <v>0</v>
      </c>
      <c r="S182" s="23">
        <f t="shared" si="4"/>
        <v>52500</v>
      </c>
      <c r="T182" s="28"/>
      <c r="U182" s="46"/>
      <c r="V182" s="46" t="str">
        <f t="shared" si="5"/>
        <v>No</v>
      </c>
    </row>
    <row r="183" spans="1:22" ht="26" thickTop="1" thickBot="1" x14ac:dyDescent="0.35">
      <c r="A183" t="s">
        <v>670</v>
      </c>
      <c r="B183" s="3" t="s">
        <v>602</v>
      </c>
      <c r="C183" s="3" t="s">
        <v>658</v>
      </c>
      <c r="D183" s="3" t="s">
        <v>659</v>
      </c>
      <c r="E183" s="3" t="s">
        <v>659</v>
      </c>
      <c r="F183" s="4">
        <v>4</v>
      </c>
      <c r="G183" s="8" t="s">
        <v>603</v>
      </c>
      <c r="H183" s="11">
        <v>0</v>
      </c>
      <c r="I183" s="14">
        <v>0</v>
      </c>
      <c r="J183" s="14">
        <v>0</v>
      </c>
      <c r="K183" s="14">
        <v>0</v>
      </c>
      <c r="L183" s="14">
        <v>0</v>
      </c>
      <c r="M183" s="14">
        <v>0</v>
      </c>
      <c r="N183" s="14">
        <v>39</v>
      </c>
      <c r="O183" s="14">
        <v>89</v>
      </c>
      <c r="P183" s="8" t="s">
        <v>534</v>
      </c>
      <c r="Q183" s="8" t="s">
        <v>548</v>
      </c>
      <c r="R183" s="11">
        <v>500</v>
      </c>
      <c r="S183" s="23">
        <f t="shared" si="4"/>
        <v>0</v>
      </c>
      <c r="T183" s="27">
        <f>R183 * O183</f>
        <v>44500</v>
      </c>
      <c r="U183" s="47" t="str">
        <f>IF(ISNUMBER(SEARCH("affectionate", G183)), "Yes", "No")</f>
        <v>No</v>
      </c>
      <c r="V183" s="46" t="str">
        <f t="shared" si="5"/>
        <v>No</v>
      </c>
    </row>
    <row r="184" spans="1:22" ht="26" thickTop="1" thickBot="1" x14ac:dyDescent="0.35">
      <c r="A184" t="s">
        <v>670</v>
      </c>
      <c r="B184" s="3" t="s">
        <v>330</v>
      </c>
      <c r="C184" s="3" t="s">
        <v>658</v>
      </c>
      <c r="D184" s="3" t="s">
        <v>29</v>
      </c>
      <c r="E184" s="3" t="s">
        <v>30</v>
      </c>
      <c r="F184" s="4">
        <v>64</v>
      </c>
      <c r="G184" s="8" t="s">
        <v>331</v>
      </c>
      <c r="H184" s="11">
        <v>1750</v>
      </c>
      <c r="I184" s="14">
        <v>0</v>
      </c>
      <c r="J184" s="14">
        <v>5</v>
      </c>
      <c r="K184" s="14">
        <v>0</v>
      </c>
      <c r="L184" s="14">
        <v>0</v>
      </c>
      <c r="M184" s="14">
        <v>0</v>
      </c>
      <c r="N184" s="14">
        <v>100</v>
      </c>
      <c r="O184" s="14">
        <v>33</v>
      </c>
      <c r="P184" s="8" t="s">
        <v>659</v>
      </c>
      <c r="Q184" s="8" t="s">
        <v>659</v>
      </c>
      <c r="R184" s="11">
        <v>0</v>
      </c>
      <c r="S184" s="23">
        <f t="shared" si="4"/>
        <v>57750</v>
      </c>
      <c r="T184" s="28"/>
      <c r="U184" s="46"/>
      <c r="V184" s="46" t="str">
        <f t="shared" si="5"/>
        <v>No</v>
      </c>
    </row>
    <row r="185" spans="1:22" ht="26" thickTop="1" thickBot="1" x14ac:dyDescent="0.35">
      <c r="A185" t="s">
        <v>670</v>
      </c>
      <c r="B185" s="3" t="s">
        <v>332</v>
      </c>
      <c r="C185" s="3" t="s">
        <v>658</v>
      </c>
      <c r="D185" s="3" t="s">
        <v>42</v>
      </c>
      <c r="E185" s="3" t="s">
        <v>16</v>
      </c>
      <c r="F185" s="4">
        <v>6</v>
      </c>
      <c r="G185" s="8" t="s">
        <v>333</v>
      </c>
      <c r="H185" s="11">
        <v>600</v>
      </c>
      <c r="I185" s="14">
        <v>68</v>
      </c>
      <c r="J185" s="14">
        <v>3</v>
      </c>
      <c r="K185" s="14">
        <v>0</v>
      </c>
      <c r="L185" s="14">
        <v>0</v>
      </c>
      <c r="M185" s="14">
        <v>0</v>
      </c>
      <c r="N185" s="14">
        <v>77</v>
      </c>
      <c r="O185" s="14">
        <v>5</v>
      </c>
      <c r="P185" s="8" t="s">
        <v>659</v>
      </c>
      <c r="Q185" s="8" t="s">
        <v>659</v>
      </c>
      <c r="R185" s="11">
        <v>0</v>
      </c>
      <c r="S185" s="23">
        <f t="shared" si="4"/>
        <v>3000</v>
      </c>
      <c r="T185" s="28"/>
      <c r="U185" s="46"/>
      <c r="V185" s="46" t="str">
        <f t="shared" si="5"/>
        <v>No</v>
      </c>
    </row>
    <row r="186" spans="1:22" ht="26" thickTop="1" thickBot="1" x14ac:dyDescent="0.35">
      <c r="A186" t="s">
        <v>670</v>
      </c>
      <c r="B186" s="3" t="s">
        <v>334</v>
      </c>
      <c r="C186" s="3" t="s">
        <v>658</v>
      </c>
      <c r="D186" s="3" t="s">
        <v>42</v>
      </c>
      <c r="E186" s="3" t="s">
        <v>16</v>
      </c>
      <c r="F186" s="4">
        <v>6</v>
      </c>
      <c r="G186" s="8" t="s">
        <v>335</v>
      </c>
      <c r="H186" s="11">
        <v>400</v>
      </c>
      <c r="I186" s="14">
        <v>0</v>
      </c>
      <c r="J186" s="14">
        <v>3</v>
      </c>
      <c r="K186" s="14">
        <v>0</v>
      </c>
      <c r="L186" s="14">
        <v>0</v>
      </c>
      <c r="M186" s="14">
        <v>0</v>
      </c>
      <c r="N186" s="14">
        <v>169</v>
      </c>
      <c r="O186" s="14">
        <v>125</v>
      </c>
      <c r="P186" s="8" t="s">
        <v>659</v>
      </c>
      <c r="Q186" s="8" t="s">
        <v>659</v>
      </c>
      <c r="R186" s="11">
        <v>0</v>
      </c>
      <c r="S186" s="23">
        <f t="shared" si="4"/>
        <v>50000</v>
      </c>
      <c r="T186" s="28"/>
      <c r="U186" s="46"/>
      <c r="V186" s="46" t="str">
        <f t="shared" si="5"/>
        <v>No</v>
      </c>
    </row>
    <row r="187" spans="1:22" ht="26" thickTop="1" thickBot="1" x14ac:dyDescent="0.35">
      <c r="A187" t="s">
        <v>670</v>
      </c>
      <c r="B187" s="3" t="s">
        <v>604</v>
      </c>
      <c r="C187" s="3" t="s">
        <v>658</v>
      </c>
      <c r="D187" s="3" t="s">
        <v>659</v>
      </c>
      <c r="E187" s="3" t="s">
        <v>659</v>
      </c>
      <c r="F187" s="4">
        <v>7</v>
      </c>
      <c r="G187" s="8" t="s">
        <v>605</v>
      </c>
      <c r="H187" s="11">
        <v>0</v>
      </c>
      <c r="I187" s="14">
        <v>0</v>
      </c>
      <c r="J187" s="14">
        <v>0</v>
      </c>
      <c r="K187" s="14">
        <v>0</v>
      </c>
      <c r="L187" s="14">
        <v>0</v>
      </c>
      <c r="M187" s="14">
        <v>1</v>
      </c>
      <c r="N187" s="14">
        <v>3</v>
      </c>
      <c r="O187" s="14">
        <v>99</v>
      </c>
      <c r="P187" s="8" t="s">
        <v>534</v>
      </c>
      <c r="Q187" s="8" t="s">
        <v>548</v>
      </c>
      <c r="R187" s="11">
        <v>1600</v>
      </c>
      <c r="S187" s="23">
        <f t="shared" si="4"/>
        <v>0</v>
      </c>
      <c r="T187" s="27">
        <f>R187 * O187</f>
        <v>158400</v>
      </c>
      <c r="U187" s="47" t="str">
        <f>IF(ISNUMBER(SEARCH("affectionate", G187)), "Yes", "No")</f>
        <v>No</v>
      </c>
      <c r="V187" s="46" t="str">
        <f t="shared" si="5"/>
        <v>No</v>
      </c>
    </row>
    <row r="188" spans="1:22" ht="26" thickTop="1" thickBot="1" x14ac:dyDescent="0.35">
      <c r="A188" t="s">
        <v>670</v>
      </c>
      <c r="B188" s="3" t="s">
        <v>336</v>
      </c>
      <c r="C188" s="3" t="s">
        <v>337</v>
      </c>
      <c r="D188" s="3" t="s">
        <v>15</v>
      </c>
      <c r="E188" s="3" t="s">
        <v>16</v>
      </c>
      <c r="F188" s="4">
        <v>4</v>
      </c>
      <c r="G188" s="8" t="s">
        <v>338</v>
      </c>
      <c r="H188" s="11">
        <v>700</v>
      </c>
      <c r="I188" s="14">
        <v>59</v>
      </c>
      <c r="J188" s="14">
        <v>3</v>
      </c>
      <c r="K188" s="14">
        <v>0</v>
      </c>
      <c r="L188" s="14">
        <v>0</v>
      </c>
      <c r="M188" s="14">
        <v>0</v>
      </c>
      <c r="N188" s="14">
        <v>33</v>
      </c>
      <c r="O188" s="14">
        <v>79</v>
      </c>
      <c r="P188" s="8" t="s">
        <v>659</v>
      </c>
      <c r="Q188" s="8" t="s">
        <v>659</v>
      </c>
      <c r="R188" s="11">
        <v>0</v>
      </c>
      <c r="S188" s="23">
        <f t="shared" si="4"/>
        <v>55300</v>
      </c>
      <c r="T188" s="28"/>
      <c r="U188" s="46"/>
      <c r="V188" s="46" t="str">
        <f t="shared" si="5"/>
        <v>No</v>
      </c>
    </row>
    <row r="189" spans="1:22" ht="26" thickTop="1" thickBot="1" x14ac:dyDescent="0.35">
      <c r="A189" t="s">
        <v>670</v>
      </c>
      <c r="B189" s="3" t="s">
        <v>339</v>
      </c>
      <c r="C189" s="3" t="s">
        <v>658</v>
      </c>
      <c r="D189" s="3" t="s">
        <v>26</v>
      </c>
      <c r="E189" s="3" t="s">
        <v>26</v>
      </c>
      <c r="F189" s="4">
        <v>6</v>
      </c>
      <c r="G189" s="8" t="s">
        <v>340</v>
      </c>
      <c r="H189" s="11">
        <v>800</v>
      </c>
      <c r="I189" s="14">
        <v>32</v>
      </c>
      <c r="J189" s="14">
        <v>3</v>
      </c>
      <c r="K189" s="14">
        <v>0</v>
      </c>
      <c r="L189" s="14">
        <v>0</v>
      </c>
      <c r="M189" s="14">
        <v>0</v>
      </c>
      <c r="N189" s="14">
        <v>135</v>
      </c>
      <c r="O189" s="14">
        <v>16</v>
      </c>
      <c r="P189" s="8" t="s">
        <v>659</v>
      </c>
      <c r="Q189" s="8" t="s">
        <v>659</v>
      </c>
      <c r="R189" s="11">
        <v>0</v>
      </c>
      <c r="S189" s="23">
        <f t="shared" si="4"/>
        <v>12800</v>
      </c>
      <c r="T189" s="28"/>
      <c r="U189" s="46"/>
      <c r="V189" s="46" t="str">
        <f t="shared" si="5"/>
        <v>No</v>
      </c>
    </row>
    <row r="190" spans="1:22" ht="26" thickTop="1" thickBot="1" x14ac:dyDescent="0.35">
      <c r="A190" t="s">
        <v>670</v>
      </c>
      <c r="B190" s="3" t="s">
        <v>606</v>
      </c>
      <c r="C190" s="3" t="s">
        <v>658</v>
      </c>
      <c r="D190" s="3" t="s">
        <v>659</v>
      </c>
      <c r="E190" s="3" t="s">
        <v>659</v>
      </c>
      <c r="F190" s="4">
        <v>5</v>
      </c>
      <c r="G190" s="8" t="s">
        <v>607</v>
      </c>
      <c r="H190" s="11">
        <v>0</v>
      </c>
      <c r="I190" s="14">
        <v>0</v>
      </c>
      <c r="J190" s="14">
        <v>0</v>
      </c>
      <c r="K190" s="14">
        <v>0</v>
      </c>
      <c r="L190" s="14">
        <v>0</v>
      </c>
      <c r="M190" s="14">
        <v>0</v>
      </c>
      <c r="N190" s="14">
        <v>23</v>
      </c>
      <c r="O190" s="14">
        <v>110</v>
      </c>
      <c r="P190" s="8" t="s">
        <v>534</v>
      </c>
      <c r="Q190" s="8" t="s">
        <v>535</v>
      </c>
      <c r="R190" s="11">
        <v>500</v>
      </c>
      <c r="S190" s="23">
        <f t="shared" si="4"/>
        <v>0</v>
      </c>
      <c r="T190" s="27">
        <f>R190 * O190</f>
        <v>55000</v>
      </c>
      <c r="U190" s="47" t="str">
        <f>IF(ISNUMBER(SEARCH("affectionate", G190)), "Yes", "No")</f>
        <v>No</v>
      </c>
      <c r="V190" s="46" t="str">
        <f t="shared" si="5"/>
        <v>No</v>
      </c>
    </row>
    <row r="191" spans="1:22" ht="26" thickTop="1" thickBot="1" x14ac:dyDescent="0.35">
      <c r="A191" t="s">
        <v>670</v>
      </c>
      <c r="B191" s="3" t="s">
        <v>341</v>
      </c>
      <c r="C191" s="3" t="s">
        <v>658</v>
      </c>
      <c r="D191" s="3" t="s">
        <v>29</v>
      </c>
      <c r="E191" s="3" t="s">
        <v>30</v>
      </c>
      <c r="F191" s="4">
        <v>38</v>
      </c>
      <c r="G191" s="8" t="s">
        <v>342</v>
      </c>
      <c r="H191" s="11">
        <v>700</v>
      </c>
      <c r="I191" s="14">
        <v>0</v>
      </c>
      <c r="J191" s="14">
        <v>4</v>
      </c>
      <c r="K191" s="14">
        <v>0</v>
      </c>
      <c r="L191" s="14">
        <v>0</v>
      </c>
      <c r="M191" s="14">
        <v>0</v>
      </c>
      <c r="N191" s="14">
        <v>0</v>
      </c>
      <c r="O191" s="14">
        <v>33</v>
      </c>
      <c r="P191" s="8" t="s">
        <v>659</v>
      </c>
      <c r="Q191" s="8" t="s">
        <v>659</v>
      </c>
      <c r="R191" s="11">
        <v>0</v>
      </c>
      <c r="S191" s="23">
        <f t="shared" si="4"/>
        <v>23100</v>
      </c>
      <c r="T191" s="28"/>
      <c r="U191" s="46"/>
      <c r="V191" s="46" t="str">
        <f t="shared" si="5"/>
        <v>No</v>
      </c>
    </row>
    <row r="192" spans="1:22" ht="26" thickTop="1" thickBot="1" x14ac:dyDescent="0.35">
      <c r="A192" t="s">
        <v>670</v>
      </c>
      <c r="B192" s="3" t="s">
        <v>343</v>
      </c>
      <c r="C192" s="3" t="s">
        <v>658</v>
      </c>
      <c r="D192" s="3" t="s">
        <v>29</v>
      </c>
      <c r="E192" s="3" t="s">
        <v>30</v>
      </c>
      <c r="F192" s="4">
        <v>90</v>
      </c>
      <c r="G192" s="8" t="s">
        <v>344</v>
      </c>
      <c r="H192" s="11">
        <v>1350</v>
      </c>
      <c r="I192" s="14">
        <v>72</v>
      </c>
      <c r="J192" s="14">
        <v>6</v>
      </c>
      <c r="K192" s="14">
        <v>0</v>
      </c>
      <c r="L192" s="14">
        <v>0</v>
      </c>
      <c r="M192" s="14">
        <v>0</v>
      </c>
      <c r="N192" s="14">
        <v>28</v>
      </c>
      <c r="O192" s="14">
        <v>71</v>
      </c>
      <c r="P192" s="8" t="s">
        <v>659</v>
      </c>
      <c r="Q192" s="8" t="s">
        <v>659</v>
      </c>
      <c r="R192" s="11">
        <v>0</v>
      </c>
      <c r="S192" s="23">
        <f t="shared" si="4"/>
        <v>95850</v>
      </c>
      <c r="T192" s="28"/>
      <c r="U192" s="46"/>
      <c r="V192" s="46" t="str">
        <f t="shared" si="5"/>
        <v>Yes</v>
      </c>
    </row>
    <row r="193" spans="1:22" ht="26" thickTop="1" thickBot="1" x14ac:dyDescent="0.35">
      <c r="A193" t="s">
        <v>670</v>
      </c>
      <c r="B193" s="3" t="s">
        <v>345</v>
      </c>
      <c r="C193" s="3" t="s">
        <v>658</v>
      </c>
      <c r="D193" s="3" t="s">
        <v>33</v>
      </c>
      <c r="E193" s="3" t="s">
        <v>33</v>
      </c>
      <c r="F193" s="4">
        <v>23</v>
      </c>
      <c r="G193" s="8" t="s">
        <v>346</v>
      </c>
      <c r="H193" s="11">
        <v>400</v>
      </c>
      <c r="I193" s="14">
        <v>0</v>
      </c>
      <c r="J193" s="14">
        <v>3</v>
      </c>
      <c r="K193" s="14">
        <v>0</v>
      </c>
      <c r="L193" s="14">
        <v>0</v>
      </c>
      <c r="M193" s="14">
        <v>0</v>
      </c>
      <c r="N193" s="14">
        <v>0</v>
      </c>
      <c r="O193" s="14">
        <v>96</v>
      </c>
      <c r="P193" s="8" t="s">
        <v>659</v>
      </c>
      <c r="Q193" s="8" t="s">
        <v>659</v>
      </c>
      <c r="R193" s="11">
        <v>0</v>
      </c>
      <c r="S193" s="23">
        <f t="shared" si="4"/>
        <v>38400</v>
      </c>
      <c r="T193" s="28"/>
      <c r="U193" s="46"/>
      <c r="V193" s="46" t="str">
        <f t="shared" si="5"/>
        <v>No</v>
      </c>
    </row>
    <row r="194" spans="1:22" ht="26" thickTop="1" thickBot="1" x14ac:dyDescent="0.35">
      <c r="A194" t="s">
        <v>670</v>
      </c>
      <c r="B194" s="3" t="s">
        <v>347</v>
      </c>
      <c r="C194" s="3" t="s">
        <v>658</v>
      </c>
      <c r="D194" s="3" t="s">
        <v>15</v>
      </c>
      <c r="E194" s="3" t="s">
        <v>16</v>
      </c>
      <c r="F194" s="4">
        <v>5</v>
      </c>
      <c r="G194" s="8" t="s">
        <v>348</v>
      </c>
      <c r="H194" s="11">
        <v>500</v>
      </c>
      <c r="I194" s="14">
        <v>37</v>
      </c>
      <c r="J194" s="14">
        <v>3</v>
      </c>
      <c r="K194" s="14">
        <v>0</v>
      </c>
      <c r="L194" s="14">
        <v>0</v>
      </c>
      <c r="M194" s="14">
        <v>0</v>
      </c>
      <c r="N194" s="14">
        <v>71</v>
      </c>
      <c r="O194" s="14">
        <v>80</v>
      </c>
      <c r="P194" s="8" t="s">
        <v>659</v>
      </c>
      <c r="Q194" s="8" t="s">
        <v>659</v>
      </c>
      <c r="R194" s="11">
        <v>0</v>
      </c>
      <c r="S194" s="23">
        <f t="shared" ref="S194:S257" si="6">H194 *O194</f>
        <v>40000</v>
      </c>
      <c r="T194" s="28"/>
      <c r="U194" s="46"/>
      <c r="V194" s="46" t="str">
        <f t="shared" ref="V194:V257" si="7">IF(ISNUMBER(SEARCH("affectionate", G194)), "Yes", "No")</f>
        <v>No</v>
      </c>
    </row>
    <row r="195" spans="1:22" ht="26" thickTop="1" thickBot="1" x14ac:dyDescent="0.35">
      <c r="A195" t="s">
        <v>670</v>
      </c>
      <c r="B195" s="3" t="s">
        <v>405</v>
      </c>
      <c r="C195" s="3" t="s">
        <v>658</v>
      </c>
      <c r="D195" s="3" t="s">
        <v>15</v>
      </c>
      <c r="E195" s="3" t="s">
        <v>16</v>
      </c>
      <c r="F195" s="4">
        <v>8</v>
      </c>
      <c r="G195" s="8" t="s">
        <v>403</v>
      </c>
      <c r="H195" s="11">
        <v>1250</v>
      </c>
      <c r="I195" s="14">
        <v>2</v>
      </c>
      <c r="J195" s="14">
        <v>4</v>
      </c>
      <c r="K195" s="14">
        <v>0</v>
      </c>
      <c r="L195" s="14">
        <v>0</v>
      </c>
      <c r="M195" s="14">
        <v>0</v>
      </c>
      <c r="N195" s="14">
        <v>0</v>
      </c>
      <c r="O195" s="14">
        <v>345</v>
      </c>
      <c r="P195" s="8" t="s">
        <v>659</v>
      </c>
      <c r="Q195" s="8" t="s">
        <v>659</v>
      </c>
      <c r="R195" s="11">
        <v>0</v>
      </c>
      <c r="S195" s="23">
        <f t="shared" si="6"/>
        <v>431250</v>
      </c>
      <c r="T195" s="28"/>
      <c r="U195" s="46"/>
      <c r="V195" s="46" t="str">
        <f t="shared" si="7"/>
        <v>No</v>
      </c>
    </row>
    <row r="196" spans="1:22" ht="26" thickTop="1" thickBot="1" x14ac:dyDescent="0.35">
      <c r="A196" t="s">
        <v>670</v>
      </c>
      <c r="B196" s="3" t="s">
        <v>437</v>
      </c>
      <c r="C196" s="3" t="s">
        <v>658</v>
      </c>
      <c r="D196" s="3" t="s">
        <v>26</v>
      </c>
      <c r="E196" s="3" t="s">
        <v>16</v>
      </c>
      <c r="F196" s="4">
        <v>8</v>
      </c>
      <c r="G196" s="8" t="s">
        <v>438</v>
      </c>
      <c r="H196" s="11">
        <v>800</v>
      </c>
      <c r="I196" s="14">
        <v>0</v>
      </c>
      <c r="J196" s="14">
        <v>0</v>
      </c>
      <c r="K196" s="14">
        <v>0</v>
      </c>
      <c r="L196" s="14">
        <v>0</v>
      </c>
      <c r="M196" s="14">
        <v>0</v>
      </c>
      <c r="N196" s="14">
        <v>18</v>
      </c>
      <c r="O196" s="14">
        <v>89</v>
      </c>
      <c r="P196" s="8" t="s">
        <v>659</v>
      </c>
      <c r="Q196" s="8" t="s">
        <v>659</v>
      </c>
      <c r="R196" s="11">
        <v>0</v>
      </c>
      <c r="S196" s="23">
        <f t="shared" si="6"/>
        <v>71200</v>
      </c>
      <c r="T196" s="28"/>
      <c r="U196" s="46"/>
      <c r="V196" s="46" t="str">
        <f t="shared" si="7"/>
        <v>No</v>
      </c>
    </row>
    <row r="197" spans="1:22" ht="26" thickTop="1" thickBot="1" x14ac:dyDescent="0.35">
      <c r="A197" t="s">
        <v>670</v>
      </c>
      <c r="B197" s="3" t="s">
        <v>528</v>
      </c>
      <c r="C197" s="3" t="s">
        <v>658</v>
      </c>
      <c r="D197" s="3" t="s">
        <v>659</v>
      </c>
      <c r="E197" s="3" t="s">
        <v>659</v>
      </c>
      <c r="F197" s="4">
        <v>0</v>
      </c>
      <c r="G197" s="8" t="s">
        <v>659</v>
      </c>
      <c r="H197" s="11">
        <v>0</v>
      </c>
      <c r="I197" s="14">
        <v>0</v>
      </c>
      <c r="J197" s="14">
        <v>0</v>
      </c>
      <c r="K197" s="14">
        <v>0</v>
      </c>
      <c r="L197" s="14">
        <v>0</v>
      </c>
      <c r="M197" s="14">
        <v>0</v>
      </c>
      <c r="N197" s="14">
        <v>0</v>
      </c>
      <c r="O197" s="14">
        <v>95</v>
      </c>
      <c r="P197" s="8" t="s">
        <v>659</v>
      </c>
      <c r="Q197" s="8" t="s">
        <v>659</v>
      </c>
      <c r="R197" s="11">
        <v>0</v>
      </c>
      <c r="S197" s="23">
        <f t="shared" si="6"/>
        <v>0</v>
      </c>
      <c r="T197" s="28"/>
      <c r="U197" s="46"/>
      <c r="V197" s="46" t="str">
        <f t="shared" si="7"/>
        <v>No</v>
      </c>
    </row>
    <row r="198" spans="1:22" ht="26" thickTop="1" thickBot="1" x14ac:dyDescent="0.35">
      <c r="A198" t="s">
        <v>670</v>
      </c>
      <c r="B198" s="3" t="s">
        <v>528</v>
      </c>
      <c r="C198" s="3" t="s">
        <v>658</v>
      </c>
      <c r="D198" s="3" t="s">
        <v>659</v>
      </c>
      <c r="E198" s="3" t="s">
        <v>659</v>
      </c>
      <c r="F198" s="4">
        <v>0</v>
      </c>
      <c r="G198" s="8" t="s">
        <v>659</v>
      </c>
      <c r="H198" s="11">
        <v>0</v>
      </c>
      <c r="I198" s="14">
        <v>0</v>
      </c>
      <c r="J198" s="14">
        <v>0</v>
      </c>
      <c r="K198" s="14">
        <v>0</v>
      </c>
      <c r="L198" s="14">
        <v>0</v>
      </c>
      <c r="M198" s="14">
        <v>0</v>
      </c>
      <c r="N198" s="14">
        <v>0</v>
      </c>
      <c r="O198" s="14">
        <v>210</v>
      </c>
      <c r="P198" s="8" t="s">
        <v>659</v>
      </c>
      <c r="Q198" s="8" t="s">
        <v>659</v>
      </c>
      <c r="R198" s="11">
        <v>0</v>
      </c>
      <c r="S198" s="23">
        <f t="shared" si="6"/>
        <v>0</v>
      </c>
      <c r="T198" s="27">
        <f>R198 * O198</f>
        <v>0</v>
      </c>
      <c r="U198" s="47" t="str">
        <f>IF(ISNUMBER(SEARCH("affectionate", G198)), "Yes", "No")</f>
        <v>No</v>
      </c>
      <c r="V198" s="46" t="str">
        <f t="shared" si="7"/>
        <v>No</v>
      </c>
    </row>
    <row r="199" spans="1:22" ht="26" thickTop="1" thickBot="1" x14ac:dyDescent="0.35">
      <c r="A199" t="s">
        <v>670</v>
      </c>
      <c r="B199" s="3" t="s">
        <v>349</v>
      </c>
      <c r="C199" s="3" t="s">
        <v>658</v>
      </c>
      <c r="D199" s="3" t="s">
        <v>29</v>
      </c>
      <c r="E199" s="3" t="s">
        <v>70</v>
      </c>
      <c r="F199" s="4">
        <v>20</v>
      </c>
      <c r="G199" s="8" t="s">
        <v>350</v>
      </c>
      <c r="H199" s="11">
        <v>400</v>
      </c>
      <c r="I199" s="14">
        <v>0</v>
      </c>
      <c r="J199" s="14">
        <v>6</v>
      </c>
      <c r="K199" s="14">
        <v>0</v>
      </c>
      <c r="L199" s="14">
        <v>0</v>
      </c>
      <c r="M199" s="14">
        <v>0</v>
      </c>
      <c r="N199" s="14">
        <v>0</v>
      </c>
      <c r="O199" s="14">
        <v>134</v>
      </c>
      <c r="P199" s="8" t="s">
        <v>659</v>
      </c>
      <c r="Q199" s="8" t="s">
        <v>659</v>
      </c>
      <c r="R199" s="11">
        <v>0</v>
      </c>
      <c r="S199" s="23">
        <f t="shared" si="6"/>
        <v>53600</v>
      </c>
      <c r="T199" s="28"/>
      <c r="U199" s="46"/>
      <c r="V199" s="46" t="str">
        <f t="shared" si="7"/>
        <v>No</v>
      </c>
    </row>
    <row r="200" spans="1:22" ht="26" thickTop="1" thickBot="1" x14ac:dyDescent="0.35">
      <c r="A200" t="s">
        <v>670</v>
      </c>
      <c r="B200" s="3" t="s">
        <v>351</v>
      </c>
      <c r="C200" s="3" t="s">
        <v>658</v>
      </c>
      <c r="D200" s="3" t="s">
        <v>29</v>
      </c>
      <c r="E200" s="3" t="s">
        <v>30</v>
      </c>
      <c r="F200" s="4">
        <v>44</v>
      </c>
      <c r="G200" s="8" t="s">
        <v>91</v>
      </c>
      <c r="H200" s="11">
        <v>900</v>
      </c>
      <c r="I200" s="14">
        <v>22</v>
      </c>
      <c r="J200" s="14">
        <v>5</v>
      </c>
      <c r="K200" s="14">
        <v>0</v>
      </c>
      <c r="L200" s="14">
        <v>0</v>
      </c>
      <c r="M200" s="14">
        <v>0</v>
      </c>
      <c r="N200" s="14">
        <v>25</v>
      </c>
      <c r="O200" s="14">
        <v>75</v>
      </c>
      <c r="P200" s="8" t="s">
        <v>659</v>
      </c>
      <c r="Q200" s="8" t="s">
        <v>659</v>
      </c>
      <c r="R200" s="11">
        <v>0</v>
      </c>
      <c r="S200" s="23">
        <f t="shared" si="6"/>
        <v>67500</v>
      </c>
      <c r="T200" s="28"/>
      <c r="U200" s="46"/>
      <c r="V200" s="46" t="str">
        <f t="shared" si="7"/>
        <v>Yes</v>
      </c>
    </row>
    <row r="201" spans="1:22" ht="26" thickTop="1" thickBot="1" x14ac:dyDescent="0.35">
      <c r="A201" t="s">
        <v>670</v>
      </c>
      <c r="B201" s="3" t="s">
        <v>608</v>
      </c>
      <c r="C201" s="3" t="s">
        <v>658</v>
      </c>
      <c r="D201" s="3" t="s">
        <v>659</v>
      </c>
      <c r="E201" s="3" t="s">
        <v>659</v>
      </c>
      <c r="F201" s="4">
        <v>3</v>
      </c>
      <c r="G201" s="8" t="s">
        <v>609</v>
      </c>
      <c r="H201" s="11">
        <v>0</v>
      </c>
      <c r="I201" s="14">
        <v>0</v>
      </c>
      <c r="J201" s="14">
        <v>0</v>
      </c>
      <c r="K201" s="14">
        <v>0</v>
      </c>
      <c r="L201" s="14">
        <v>0</v>
      </c>
      <c r="M201" s="14">
        <v>0</v>
      </c>
      <c r="N201" s="14">
        <v>0</v>
      </c>
      <c r="O201" s="14">
        <v>155</v>
      </c>
      <c r="P201" s="8" t="s">
        <v>534</v>
      </c>
      <c r="Q201" s="8" t="s">
        <v>538</v>
      </c>
      <c r="R201" s="11">
        <v>1500</v>
      </c>
      <c r="S201" s="23">
        <f t="shared" si="6"/>
        <v>0</v>
      </c>
      <c r="T201" s="27">
        <f>R201 * O201</f>
        <v>232500</v>
      </c>
      <c r="U201" s="47" t="str">
        <f>IF(ISNUMBER(SEARCH("affectionate", G201)), "Yes", "No")</f>
        <v>No</v>
      </c>
      <c r="V201" s="46" t="str">
        <f t="shared" si="7"/>
        <v>No</v>
      </c>
    </row>
    <row r="202" spans="1:22" ht="26" thickTop="1" thickBot="1" x14ac:dyDescent="0.35">
      <c r="A202" t="s">
        <v>670</v>
      </c>
      <c r="B202" s="3" t="s">
        <v>352</v>
      </c>
      <c r="C202" s="3" t="s">
        <v>658</v>
      </c>
      <c r="D202" s="3" t="s">
        <v>19</v>
      </c>
      <c r="E202" s="3" t="s">
        <v>49</v>
      </c>
      <c r="F202" s="4">
        <v>20</v>
      </c>
      <c r="G202" s="8" t="s">
        <v>353</v>
      </c>
      <c r="H202" s="11">
        <v>1500</v>
      </c>
      <c r="I202" s="14">
        <v>0</v>
      </c>
      <c r="J202" s="14">
        <v>3</v>
      </c>
      <c r="K202" s="14">
        <v>0</v>
      </c>
      <c r="L202" s="14">
        <v>0</v>
      </c>
      <c r="M202" s="14">
        <v>0</v>
      </c>
      <c r="N202" s="14">
        <v>0</v>
      </c>
      <c r="O202" s="14">
        <v>325</v>
      </c>
      <c r="P202" s="8" t="s">
        <v>659</v>
      </c>
      <c r="Q202" s="8" t="s">
        <v>659</v>
      </c>
      <c r="R202" s="11">
        <v>0</v>
      </c>
      <c r="S202" s="23">
        <f t="shared" si="6"/>
        <v>487500</v>
      </c>
      <c r="T202" s="28"/>
      <c r="U202" s="46"/>
      <c r="V202" s="46" t="str">
        <f t="shared" si="7"/>
        <v>No</v>
      </c>
    </row>
    <row r="203" spans="1:22" ht="26" thickTop="1" thickBot="1" x14ac:dyDescent="0.35">
      <c r="A203" t="s">
        <v>670</v>
      </c>
      <c r="B203" s="3" t="s">
        <v>354</v>
      </c>
      <c r="C203" s="3" t="s">
        <v>658</v>
      </c>
      <c r="D203" s="3" t="s">
        <v>29</v>
      </c>
      <c r="E203" s="3" t="s">
        <v>30</v>
      </c>
      <c r="F203" s="4">
        <v>60</v>
      </c>
      <c r="G203" s="8" t="s">
        <v>355</v>
      </c>
      <c r="H203" s="11">
        <v>1750</v>
      </c>
      <c r="I203" s="14">
        <v>0</v>
      </c>
      <c r="J203" s="14">
        <v>6</v>
      </c>
      <c r="K203" s="14">
        <v>0</v>
      </c>
      <c r="L203" s="14">
        <v>1</v>
      </c>
      <c r="M203" s="14">
        <v>0</v>
      </c>
      <c r="N203" s="14">
        <v>107</v>
      </c>
      <c r="O203" s="14">
        <v>74</v>
      </c>
      <c r="P203" s="8" t="s">
        <v>659</v>
      </c>
      <c r="Q203" s="8" t="s">
        <v>659</v>
      </c>
      <c r="R203" s="11">
        <v>0</v>
      </c>
      <c r="S203" s="23">
        <f t="shared" si="6"/>
        <v>129500</v>
      </c>
      <c r="T203" s="28"/>
      <c r="U203" s="46"/>
      <c r="V203" s="46" t="str">
        <f t="shared" si="7"/>
        <v>No</v>
      </c>
    </row>
    <row r="204" spans="1:22" ht="26" thickTop="1" thickBot="1" x14ac:dyDescent="0.35">
      <c r="A204" t="s">
        <v>670</v>
      </c>
      <c r="B204" s="3" t="s">
        <v>610</v>
      </c>
      <c r="C204" s="3" t="s">
        <v>658</v>
      </c>
      <c r="D204" s="3" t="s">
        <v>659</v>
      </c>
      <c r="E204" s="3" t="s">
        <v>659</v>
      </c>
      <c r="F204" s="4">
        <v>4</v>
      </c>
      <c r="G204" s="8" t="s">
        <v>611</v>
      </c>
      <c r="H204" s="11">
        <v>0</v>
      </c>
      <c r="I204" s="14">
        <v>0</v>
      </c>
      <c r="J204" s="14">
        <v>0</v>
      </c>
      <c r="K204" s="14">
        <v>0</v>
      </c>
      <c r="L204" s="14">
        <v>0</v>
      </c>
      <c r="M204" s="14">
        <v>0</v>
      </c>
      <c r="N204" s="14">
        <v>0</v>
      </c>
      <c r="O204" s="14">
        <v>45</v>
      </c>
      <c r="P204" s="8" t="s">
        <v>534</v>
      </c>
      <c r="Q204" s="8" t="s">
        <v>548</v>
      </c>
      <c r="R204" s="11">
        <v>500</v>
      </c>
      <c r="S204" s="23">
        <f t="shared" si="6"/>
        <v>0</v>
      </c>
      <c r="T204" s="27">
        <f>R204 * O204</f>
        <v>22500</v>
      </c>
      <c r="U204" s="47" t="str">
        <f>IF(ISNUMBER(SEARCH("affectionate", G204)), "Yes", "No")</f>
        <v>No</v>
      </c>
      <c r="V204" s="46" t="str">
        <f t="shared" si="7"/>
        <v>No</v>
      </c>
    </row>
    <row r="205" spans="1:22" ht="26" thickTop="1" thickBot="1" x14ac:dyDescent="0.35">
      <c r="A205" t="s">
        <v>670</v>
      </c>
      <c r="B205" s="3" t="s">
        <v>356</v>
      </c>
      <c r="C205" s="3" t="s">
        <v>658</v>
      </c>
      <c r="D205" s="3" t="s">
        <v>357</v>
      </c>
      <c r="E205" s="3" t="s">
        <v>357</v>
      </c>
      <c r="F205" s="4">
        <v>11</v>
      </c>
      <c r="G205" s="8" t="s">
        <v>358</v>
      </c>
      <c r="H205" s="11">
        <v>3000</v>
      </c>
      <c r="I205" s="14">
        <v>0</v>
      </c>
      <c r="J205" s="14">
        <v>3</v>
      </c>
      <c r="K205" s="14">
        <v>0</v>
      </c>
      <c r="L205" s="14">
        <v>0</v>
      </c>
      <c r="M205" s="14">
        <v>0</v>
      </c>
      <c r="N205" s="14">
        <v>0</v>
      </c>
      <c r="O205" s="14">
        <v>45</v>
      </c>
      <c r="P205" s="8" t="s">
        <v>659</v>
      </c>
      <c r="Q205" s="8" t="s">
        <v>659</v>
      </c>
      <c r="R205" s="11">
        <v>0</v>
      </c>
      <c r="S205" s="23">
        <f t="shared" si="6"/>
        <v>135000</v>
      </c>
      <c r="T205" s="28"/>
      <c r="U205" s="46"/>
      <c r="V205" s="46" t="str">
        <f t="shared" si="7"/>
        <v>Yes</v>
      </c>
    </row>
    <row r="206" spans="1:22" ht="26" thickTop="1" thickBot="1" x14ac:dyDescent="0.35">
      <c r="A206" t="s">
        <v>670</v>
      </c>
      <c r="B206" s="3" t="s">
        <v>359</v>
      </c>
      <c r="C206" s="3" t="s">
        <v>360</v>
      </c>
      <c r="D206" s="3" t="s">
        <v>29</v>
      </c>
      <c r="E206" s="3" t="s">
        <v>30</v>
      </c>
      <c r="F206" s="4">
        <v>65</v>
      </c>
      <c r="G206" s="8" t="s">
        <v>361</v>
      </c>
      <c r="H206" s="11">
        <v>1750</v>
      </c>
      <c r="I206" s="14">
        <v>34</v>
      </c>
      <c r="J206" s="14">
        <v>5</v>
      </c>
      <c r="K206" s="14">
        <v>0</v>
      </c>
      <c r="L206" s="14">
        <v>0</v>
      </c>
      <c r="M206" s="14">
        <v>0</v>
      </c>
      <c r="N206" s="14">
        <v>36</v>
      </c>
      <c r="O206" s="14">
        <v>22</v>
      </c>
      <c r="P206" s="8" t="s">
        <v>659</v>
      </c>
      <c r="Q206" s="8" t="s">
        <v>659</v>
      </c>
      <c r="R206" s="11">
        <v>0</v>
      </c>
      <c r="S206" s="23">
        <f t="shared" si="6"/>
        <v>38500</v>
      </c>
      <c r="T206" s="28"/>
      <c r="U206" s="46"/>
      <c r="V206" s="46" t="str">
        <f t="shared" si="7"/>
        <v>No</v>
      </c>
    </row>
    <row r="207" spans="1:22" ht="26" thickTop="1" thickBot="1" x14ac:dyDescent="0.35">
      <c r="A207" t="s">
        <v>670</v>
      </c>
      <c r="B207" s="3" t="s">
        <v>362</v>
      </c>
      <c r="C207" s="3" t="s">
        <v>658</v>
      </c>
      <c r="D207" s="3" t="s">
        <v>26</v>
      </c>
      <c r="E207" s="3" t="s">
        <v>26</v>
      </c>
      <c r="F207" s="4">
        <v>5</v>
      </c>
      <c r="G207" s="8" t="s">
        <v>363</v>
      </c>
      <c r="H207" s="11">
        <v>2250</v>
      </c>
      <c r="I207" s="14">
        <v>56</v>
      </c>
      <c r="J207" s="14">
        <v>3</v>
      </c>
      <c r="K207" s="14">
        <v>0</v>
      </c>
      <c r="L207" s="14">
        <v>0</v>
      </c>
      <c r="M207" s="14">
        <v>0</v>
      </c>
      <c r="N207" s="14">
        <v>128</v>
      </c>
      <c r="O207" s="14">
        <v>14</v>
      </c>
      <c r="P207" s="8" t="s">
        <v>659</v>
      </c>
      <c r="Q207" s="8" t="s">
        <v>659</v>
      </c>
      <c r="R207" s="11">
        <v>0</v>
      </c>
      <c r="S207" s="23">
        <f t="shared" si="6"/>
        <v>31500</v>
      </c>
      <c r="T207" s="28"/>
      <c r="U207" s="46"/>
      <c r="V207" s="46" t="str">
        <f t="shared" si="7"/>
        <v>No</v>
      </c>
    </row>
    <row r="208" spans="1:22" ht="26" thickTop="1" thickBot="1" x14ac:dyDescent="0.35">
      <c r="A208" t="s">
        <v>670</v>
      </c>
      <c r="B208" s="3" t="s">
        <v>364</v>
      </c>
      <c r="C208" s="3" t="s">
        <v>658</v>
      </c>
      <c r="D208" s="3" t="s">
        <v>33</v>
      </c>
      <c r="E208" s="3" t="s">
        <v>37</v>
      </c>
      <c r="F208" s="4">
        <v>16</v>
      </c>
      <c r="G208" s="8" t="s">
        <v>365</v>
      </c>
      <c r="H208" s="11">
        <v>900</v>
      </c>
      <c r="I208" s="14">
        <v>0</v>
      </c>
      <c r="J208" s="14">
        <v>4</v>
      </c>
      <c r="K208" s="14">
        <v>0</v>
      </c>
      <c r="L208" s="14">
        <v>0</v>
      </c>
      <c r="M208" s="14">
        <v>0</v>
      </c>
      <c r="N208" s="14">
        <v>170</v>
      </c>
      <c r="O208" s="14">
        <v>12</v>
      </c>
      <c r="P208" s="8" t="s">
        <v>659</v>
      </c>
      <c r="Q208" s="8" t="s">
        <v>659</v>
      </c>
      <c r="R208" s="11">
        <v>0</v>
      </c>
      <c r="S208" s="23">
        <f t="shared" si="6"/>
        <v>10800</v>
      </c>
      <c r="T208" s="28"/>
      <c r="U208" s="46"/>
      <c r="V208" s="46" t="str">
        <f t="shared" si="7"/>
        <v>No</v>
      </c>
    </row>
    <row r="209" spans="1:22" ht="26" thickTop="1" thickBot="1" x14ac:dyDescent="0.35">
      <c r="A209" t="s">
        <v>670</v>
      </c>
      <c r="B209" s="3" t="s">
        <v>366</v>
      </c>
      <c r="C209" s="3" t="s">
        <v>658</v>
      </c>
      <c r="D209" s="3" t="s">
        <v>66</v>
      </c>
      <c r="E209" s="3" t="s">
        <v>37</v>
      </c>
      <c r="F209" s="4">
        <v>26</v>
      </c>
      <c r="G209" s="8" t="s">
        <v>367</v>
      </c>
      <c r="H209" s="11">
        <v>600</v>
      </c>
      <c r="I209" s="14">
        <v>36</v>
      </c>
      <c r="J209" s="14">
        <v>6</v>
      </c>
      <c r="K209" s="14">
        <v>0</v>
      </c>
      <c r="L209" s="14">
        <v>0</v>
      </c>
      <c r="M209" s="14">
        <v>0</v>
      </c>
      <c r="N209" s="14">
        <v>91</v>
      </c>
      <c r="O209" s="14">
        <v>110</v>
      </c>
      <c r="P209" s="8" t="s">
        <v>659</v>
      </c>
      <c r="Q209" s="8" t="s">
        <v>659</v>
      </c>
      <c r="R209" s="11">
        <v>0</v>
      </c>
      <c r="S209" s="23">
        <f t="shared" si="6"/>
        <v>66000</v>
      </c>
      <c r="T209" s="28"/>
      <c r="U209" s="46"/>
      <c r="V209" s="46" t="str">
        <f t="shared" si="7"/>
        <v>No</v>
      </c>
    </row>
    <row r="210" spans="1:22" ht="26" thickTop="1" thickBot="1" x14ac:dyDescent="0.35">
      <c r="A210" t="s">
        <v>670</v>
      </c>
      <c r="B210" s="3" t="s">
        <v>612</v>
      </c>
      <c r="C210" s="3" t="s">
        <v>658</v>
      </c>
      <c r="D210" s="3" t="s">
        <v>659</v>
      </c>
      <c r="E210" s="3" t="s">
        <v>659</v>
      </c>
      <c r="F210" s="4">
        <v>6</v>
      </c>
      <c r="G210" s="8" t="s">
        <v>613</v>
      </c>
      <c r="H210" s="11">
        <v>0</v>
      </c>
      <c r="I210" s="14">
        <v>0</v>
      </c>
      <c r="J210" s="14">
        <v>0</v>
      </c>
      <c r="K210" s="14">
        <v>0</v>
      </c>
      <c r="L210" s="14">
        <v>0</v>
      </c>
      <c r="M210" s="14">
        <v>9</v>
      </c>
      <c r="N210" s="14">
        <v>14</v>
      </c>
      <c r="O210" s="14">
        <v>59</v>
      </c>
      <c r="P210" s="8" t="s">
        <v>547</v>
      </c>
      <c r="Q210" s="8" t="s">
        <v>548</v>
      </c>
      <c r="R210" s="11">
        <v>1000</v>
      </c>
      <c r="S210" s="23">
        <f t="shared" si="6"/>
        <v>0</v>
      </c>
      <c r="T210" s="27">
        <f>R210 * O210</f>
        <v>59000</v>
      </c>
      <c r="U210" s="47" t="str">
        <f>IF(ISNUMBER(SEARCH("affectionate", G210)), "Yes", "No")</f>
        <v>No</v>
      </c>
      <c r="V210" s="46" t="str">
        <f t="shared" si="7"/>
        <v>No</v>
      </c>
    </row>
    <row r="211" spans="1:22" ht="26" thickTop="1" thickBot="1" x14ac:dyDescent="0.35">
      <c r="A211" t="s">
        <v>670</v>
      </c>
      <c r="B211" s="3" t="s">
        <v>368</v>
      </c>
      <c r="C211" s="3" t="s">
        <v>658</v>
      </c>
      <c r="D211" s="3" t="s">
        <v>42</v>
      </c>
      <c r="E211" s="3" t="s">
        <v>37</v>
      </c>
      <c r="F211" s="4">
        <v>8</v>
      </c>
      <c r="G211" s="8" t="s">
        <v>369</v>
      </c>
      <c r="H211" s="11">
        <v>500</v>
      </c>
      <c r="I211" s="14">
        <v>0</v>
      </c>
      <c r="J211" s="14">
        <v>4</v>
      </c>
      <c r="K211" s="14">
        <v>0</v>
      </c>
      <c r="L211" s="14">
        <v>0</v>
      </c>
      <c r="M211" s="14">
        <v>0</v>
      </c>
      <c r="N211" s="14">
        <v>190</v>
      </c>
      <c r="O211" s="14">
        <v>153</v>
      </c>
      <c r="P211" s="8" t="s">
        <v>659</v>
      </c>
      <c r="Q211" s="8" t="s">
        <v>659</v>
      </c>
      <c r="R211" s="11">
        <v>0</v>
      </c>
      <c r="S211" s="23">
        <f t="shared" si="6"/>
        <v>76500</v>
      </c>
      <c r="T211" s="28"/>
      <c r="U211" s="46"/>
      <c r="V211" s="46" t="str">
        <f t="shared" si="7"/>
        <v>No</v>
      </c>
    </row>
    <row r="212" spans="1:22" ht="26" thickTop="1" thickBot="1" x14ac:dyDescent="0.35">
      <c r="A212" t="s">
        <v>670</v>
      </c>
      <c r="B212" s="3" t="s">
        <v>370</v>
      </c>
      <c r="C212" s="3" t="s">
        <v>658</v>
      </c>
      <c r="D212" s="3" t="s">
        <v>26</v>
      </c>
      <c r="E212" s="3" t="s">
        <v>26</v>
      </c>
      <c r="F212" s="4">
        <v>5</v>
      </c>
      <c r="G212" s="8" t="s">
        <v>371</v>
      </c>
      <c r="H212" s="11">
        <v>1700</v>
      </c>
      <c r="I212" s="14">
        <v>38</v>
      </c>
      <c r="J212" s="14">
        <v>3</v>
      </c>
      <c r="K212" s="14">
        <v>0</v>
      </c>
      <c r="L212" s="14">
        <v>0</v>
      </c>
      <c r="M212" s="14">
        <v>0</v>
      </c>
      <c r="N212" s="14">
        <v>105</v>
      </c>
      <c r="O212" s="14">
        <v>89</v>
      </c>
      <c r="P212" s="8" t="s">
        <v>659</v>
      </c>
      <c r="Q212" s="8" t="s">
        <v>659</v>
      </c>
      <c r="R212" s="11">
        <v>0</v>
      </c>
      <c r="S212" s="23">
        <f t="shared" si="6"/>
        <v>151300</v>
      </c>
      <c r="T212" s="28"/>
      <c r="U212" s="46"/>
      <c r="V212" s="46" t="str">
        <f t="shared" si="7"/>
        <v>Yes</v>
      </c>
    </row>
    <row r="213" spans="1:22" ht="26" thickTop="1" thickBot="1" x14ac:dyDescent="0.35">
      <c r="A213" t="s">
        <v>670</v>
      </c>
      <c r="B213" s="3" t="s">
        <v>372</v>
      </c>
      <c r="C213" s="3" t="s">
        <v>658</v>
      </c>
      <c r="D213" s="3" t="s">
        <v>19</v>
      </c>
      <c r="E213" s="3" t="s">
        <v>373</v>
      </c>
      <c r="F213" s="4">
        <v>20</v>
      </c>
      <c r="G213" s="8" t="s">
        <v>374</v>
      </c>
      <c r="H213" s="11">
        <v>1900</v>
      </c>
      <c r="I213" s="14">
        <v>0</v>
      </c>
      <c r="J213" s="14">
        <v>5</v>
      </c>
      <c r="K213" s="14">
        <v>0</v>
      </c>
      <c r="L213" s="14">
        <v>0</v>
      </c>
      <c r="M213" s="14">
        <v>0</v>
      </c>
      <c r="N213" s="14">
        <v>89</v>
      </c>
      <c r="O213" s="14">
        <v>76</v>
      </c>
      <c r="P213" s="8" t="s">
        <v>659</v>
      </c>
      <c r="Q213" s="8" t="s">
        <v>659</v>
      </c>
      <c r="R213" s="11">
        <v>0</v>
      </c>
      <c r="S213" s="23">
        <f t="shared" si="6"/>
        <v>144400</v>
      </c>
      <c r="T213" s="28"/>
      <c r="U213" s="46"/>
      <c r="V213" s="46" t="str">
        <f t="shared" si="7"/>
        <v>Yes</v>
      </c>
    </row>
    <row r="214" spans="1:22" ht="26" thickTop="1" thickBot="1" x14ac:dyDescent="0.35">
      <c r="A214" t="s">
        <v>670</v>
      </c>
      <c r="B214" s="3" t="s">
        <v>614</v>
      </c>
      <c r="C214" s="3" t="s">
        <v>658</v>
      </c>
      <c r="D214" s="3" t="s">
        <v>659</v>
      </c>
      <c r="E214" s="3" t="s">
        <v>659</v>
      </c>
      <c r="F214" s="4">
        <v>6</v>
      </c>
      <c r="G214" s="8" t="s">
        <v>615</v>
      </c>
      <c r="H214" s="11">
        <v>0</v>
      </c>
      <c r="I214" s="14">
        <v>0</v>
      </c>
      <c r="J214" s="14">
        <v>0</v>
      </c>
      <c r="K214" s="14">
        <v>0</v>
      </c>
      <c r="L214" s="14">
        <v>0</v>
      </c>
      <c r="M214" s="14">
        <v>0</v>
      </c>
      <c r="N214" s="14">
        <v>21</v>
      </c>
      <c r="O214" s="14">
        <v>55</v>
      </c>
      <c r="P214" s="8" t="s">
        <v>547</v>
      </c>
      <c r="Q214" s="8" t="s">
        <v>535</v>
      </c>
      <c r="R214" s="11">
        <v>850</v>
      </c>
      <c r="S214" s="23">
        <f t="shared" si="6"/>
        <v>0</v>
      </c>
      <c r="T214" s="27">
        <f>R214 * O214</f>
        <v>46750</v>
      </c>
      <c r="U214" s="47" t="str">
        <f>IF(ISNUMBER(SEARCH("affectionate", G214)), "Yes", "No")</f>
        <v>No</v>
      </c>
      <c r="V214" s="46" t="str">
        <f t="shared" si="7"/>
        <v>No</v>
      </c>
    </row>
    <row r="215" spans="1:22" ht="26" thickTop="1" thickBot="1" x14ac:dyDescent="0.35">
      <c r="A215" t="s">
        <v>670</v>
      </c>
      <c r="B215" s="3" t="s">
        <v>375</v>
      </c>
      <c r="C215" s="3" t="s">
        <v>658</v>
      </c>
      <c r="D215" s="3" t="s">
        <v>33</v>
      </c>
      <c r="E215" s="3" t="s">
        <v>33</v>
      </c>
      <c r="F215" s="4">
        <v>39</v>
      </c>
      <c r="G215" s="8" t="s">
        <v>376</v>
      </c>
      <c r="H215" s="11">
        <v>1350</v>
      </c>
      <c r="I215" s="14">
        <v>63</v>
      </c>
      <c r="J215" s="14">
        <v>4</v>
      </c>
      <c r="K215" s="14">
        <v>0</v>
      </c>
      <c r="L215" s="14">
        <v>0</v>
      </c>
      <c r="M215" s="14">
        <v>0</v>
      </c>
      <c r="N215" s="14">
        <v>70</v>
      </c>
      <c r="O215" s="14">
        <v>53</v>
      </c>
      <c r="P215" s="8" t="s">
        <v>659</v>
      </c>
      <c r="Q215" s="8" t="s">
        <v>659</v>
      </c>
      <c r="R215" s="11">
        <v>0</v>
      </c>
      <c r="S215" s="23">
        <f t="shared" si="6"/>
        <v>71550</v>
      </c>
      <c r="T215" s="28"/>
      <c r="U215" s="46"/>
      <c r="V215" s="46" t="str">
        <f t="shared" si="7"/>
        <v>No</v>
      </c>
    </row>
    <row r="216" spans="1:22" ht="26" thickTop="1" thickBot="1" x14ac:dyDescent="0.35">
      <c r="A216" t="s">
        <v>670</v>
      </c>
      <c r="B216" s="3" t="s">
        <v>616</v>
      </c>
      <c r="C216" s="3" t="s">
        <v>658</v>
      </c>
      <c r="D216" s="3" t="s">
        <v>659</v>
      </c>
      <c r="E216" s="3" t="s">
        <v>659</v>
      </c>
      <c r="F216" s="4">
        <v>4</v>
      </c>
      <c r="G216" s="8" t="s">
        <v>617</v>
      </c>
      <c r="H216" s="11">
        <v>0</v>
      </c>
      <c r="I216" s="14">
        <v>0</v>
      </c>
      <c r="J216" s="14">
        <v>0</v>
      </c>
      <c r="K216" s="14">
        <v>0</v>
      </c>
      <c r="L216" s="14">
        <v>0</v>
      </c>
      <c r="M216" s="14">
        <v>0</v>
      </c>
      <c r="N216" s="14">
        <v>13</v>
      </c>
      <c r="O216" s="14">
        <v>23</v>
      </c>
      <c r="P216" s="8" t="s">
        <v>534</v>
      </c>
      <c r="Q216" s="8" t="s">
        <v>548</v>
      </c>
      <c r="R216" s="11">
        <v>1150</v>
      </c>
      <c r="S216" s="23">
        <f t="shared" si="6"/>
        <v>0</v>
      </c>
      <c r="T216" s="27">
        <f>R216 * O216</f>
        <v>26450</v>
      </c>
      <c r="U216" s="47" t="str">
        <f>IF(ISNUMBER(SEARCH("affectionate", G216)), "Yes", "No")</f>
        <v>Yes</v>
      </c>
      <c r="V216" s="46" t="str">
        <f t="shared" si="7"/>
        <v>Yes</v>
      </c>
    </row>
    <row r="217" spans="1:22" ht="26" thickTop="1" thickBot="1" x14ac:dyDescent="0.35">
      <c r="A217" t="s">
        <v>670</v>
      </c>
      <c r="B217" s="3" t="s">
        <v>618</v>
      </c>
      <c r="C217" s="3" t="s">
        <v>658</v>
      </c>
      <c r="D217" s="3" t="s">
        <v>659</v>
      </c>
      <c r="E217" s="3" t="s">
        <v>659</v>
      </c>
      <c r="F217" s="4">
        <v>4</v>
      </c>
      <c r="G217" s="8" t="s">
        <v>617</v>
      </c>
      <c r="H217" s="11">
        <v>0</v>
      </c>
      <c r="I217" s="14">
        <v>0</v>
      </c>
      <c r="J217" s="14">
        <v>0</v>
      </c>
      <c r="K217" s="14">
        <v>0</v>
      </c>
      <c r="L217" s="14">
        <v>0</v>
      </c>
      <c r="M217" s="14">
        <v>0</v>
      </c>
      <c r="N217" s="14">
        <v>13</v>
      </c>
      <c r="O217" s="14">
        <v>45</v>
      </c>
      <c r="P217" s="8" t="s">
        <v>534</v>
      </c>
      <c r="Q217" s="8" t="s">
        <v>535</v>
      </c>
      <c r="R217" s="11">
        <v>1150</v>
      </c>
      <c r="S217" s="23">
        <f t="shared" si="6"/>
        <v>0</v>
      </c>
      <c r="T217" s="27">
        <f>R217 * O217</f>
        <v>51750</v>
      </c>
      <c r="U217" s="47" t="str">
        <f>IF(ISNUMBER(SEARCH("affectionate", G217)), "Yes", "No")</f>
        <v>Yes</v>
      </c>
      <c r="V217" s="46" t="str">
        <f t="shared" si="7"/>
        <v>Yes</v>
      </c>
    </row>
    <row r="218" spans="1:22" ht="26" thickTop="1" thickBot="1" x14ac:dyDescent="0.35">
      <c r="A218" t="s">
        <v>670</v>
      </c>
      <c r="B218" s="3" t="s">
        <v>619</v>
      </c>
      <c r="C218" s="3" t="s">
        <v>658</v>
      </c>
      <c r="D218" s="3" t="s">
        <v>659</v>
      </c>
      <c r="E218" s="3" t="s">
        <v>659</v>
      </c>
      <c r="F218" s="4">
        <v>4</v>
      </c>
      <c r="G218" s="8" t="s">
        <v>617</v>
      </c>
      <c r="H218" s="11">
        <v>0</v>
      </c>
      <c r="I218" s="14">
        <v>0</v>
      </c>
      <c r="J218" s="14">
        <v>0</v>
      </c>
      <c r="K218" s="14">
        <v>0</v>
      </c>
      <c r="L218" s="14">
        <v>0</v>
      </c>
      <c r="M218" s="14">
        <v>0</v>
      </c>
      <c r="N218" s="14">
        <v>13</v>
      </c>
      <c r="O218" s="14">
        <v>101</v>
      </c>
      <c r="P218" s="8" t="s">
        <v>534</v>
      </c>
      <c r="Q218" s="8" t="s">
        <v>538</v>
      </c>
      <c r="R218" s="11">
        <v>1150</v>
      </c>
      <c r="S218" s="23">
        <f t="shared" si="6"/>
        <v>0</v>
      </c>
      <c r="T218" s="27">
        <f>R218 * O218</f>
        <v>116150</v>
      </c>
      <c r="U218" s="47" t="str">
        <f>IF(ISNUMBER(SEARCH("affectionate", G218)), "Yes", "No")</f>
        <v>Yes</v>
      </c>
      <c r="V218" s="46" t="str">
        <f t="shared" si="7"/>
        <v>Yes</v>
      </c>
    </row>
    <row r="219" spans="1:22" ht="26" thickTop="1" thickBot="1" x14ac:dyDescent="0.35">
      <c r="A219" t="s">
        <v>670</v>
      </c>
      <c r="B219" s="3" t="s">
        <v>377</v>
      </c>
      <c r="C219" s="3" t="s">
        <v>658</v>
      </c>
      <c r="D219" s="3" t="s">
        <v>66</v>
      </c>
      <c r="E219" s="3" t="s">
        <v>70</v>
      </c>
      <c r="F219" s="4">
        <v>41</v>
      </c>
      <c r="G219" s="8" t="s">
        <v>378</v>
      </c>
      <c r="H219" s="11">
        <v>550</v>
      </c>
      <c r="I219" s="14">
        <v>46</v>
      </c>
      <c r="J219" s="14">
        <v>2</v>
      </c>
      <c r="K219" s="14">
        <v>0</v>
      </c>
      <c r="L219" s="14">
        <v>0</v>
      </c>
      <c r="M219" s="14">
        <v>0</v>
      </c>
      <c r="N219" s="14">
        <v>186</v>
      </c>
      <c r="O219" s="14">
        <v>49</v>
      </c>
      <c r="P219" s="8" t="s">
        <v>659</v>
      </c>
      <c r="Q219" s="8" t="s">
        <v>659</v>
      </c>
      <c r="R219" s="11">
        <v>0</v>
      </c>
      <c r="S219" s="23">
        <f t="shared" si="6"/>
        <v>26950</v>
      </c>
      <c r="T219" s="28"/>
      <c r="U219" s="46"/>
      <c r="V219" s="46" t="str">
        <f t="shared" si="7"/>
        <v>No</v>
      </c>
    </row>
    <row r="220" spans="1:22" ht="26" thickTop="1" thickBot="1" x14ac:dyDescent="0.35">
      <c r="A220" t="s">
        <v>670</v>
      </c>
      <c r="B220" s="3" t="s">
        <v>379</v>
      </c>
      <c r="C220" s="3" t="s">
        <v>658</v>
      </c>
      <c r="D220" s="3" t="s">
        <v>15</v>
      </c>
      <c r="E220" s="3" t="s">
        <v>16</v>
      </c>
      <c r="F220" s="4">
        <v>5</v>
      </c>
      <c r="G220" s="8" t="s">
        <v>380</v>
      </c>
      <c r="H220" s="11">
        <v>500</v>
      </c>
      <c r="I220" s="14">
        <v>8</v>
      </c>
      <c r="J220" s="14">
        <v>3</v>
      </c>
      <c r="K220" s="14">
        <v>0</v>
      </c>
      <c r="L220" s="14">
        <v>0</v>
      </c>
      <c r="M220" s="14">
        <v>0</v>
      </c>
      <c r="N220" s="14">
        <v>53</v>
      </c>
      <c r="O220" s="14">
        <v>22</v>
      </c>
      <c r="P220" s="8" t="s">
        <v>659</v>
      </c>
      <c r="Q220" s="8" t="s">
        <v>659</v>
      </c>
      <c r="R220" s="11">
        <v>0</v>
      </c>
      <c r="S220" s="23">
        <f t="shared" si="6"/>
        <v>11000</v>
      </c>
      <c r="T220" s="28"/>
      <c r="U220" s="46"/>
      <c r="V220" s="46" t="str">
        <f t="shared" si="7"/>
        <v>No</v>
      </c>
    </row>
    <row r="221" spans="1:22" ht="26" thickTop="1" thickBot="1" x14ac:dyDescent="0.35">
      <c r="A221" t="s">
        <v>670</v>
      </c>
      <c r="B221" s="3" t="s">
        <v>381</v>
      </c>
      <c r="C221" s="3" t="s">
        <v>658</v>
      </c>
      <c r="D221" s="3" t="s">
        <v>26</v>
      </c>
      <c r="E221" s="3" t="s">
        <v>26</v>
      </c>
      <c r="F221" s="4">
        <v>6</v>
      </c>
      <c r="G221" s="8" t="s">
        <v>382</v>
      </c>
      <c r="H221" s="11">
        <v>600</v>
      </c>
      <c r="I221" s="14">
        <v>0</v>
      </c>
      <c r="J221" s="14">
        <v>3</v>
      </c>
      <c r="K221" s="14">
        <v>0</v>
      </c>
      <c r="L221" s="14">
        <v>0</v>
      </c>
      <c r="M221" s="14">
        <v>0</v>
      </c>
      <c r="N221" s="14">
        <v>0</v>
      </c>
      <c r="O221" s="14">
        <v>27</v>
      </c>
      <c r="P221" s="8" t="s">
        <v>659</v>
      </c>
      <c r="Q221" s="8" t="s">
        <v>659</v>
      </c>
      <c r="R221" s="11">
        <v>0</v>
      </c>
      <c r="S221" s="23">
        <f t="shared" si="6"/>
        <v>16200</v>
      </c>
      <c r="T221" s="28"/>
      <c r="U221" s="46"/>
      <c r="V221" s="46" t="str">
        <f t="shared" si="7"/>
        <v>No</v>
      </c>
    </row>
    <row r="222" spans="1:22" ht="26" thickTop="1" thickBot="1" x14ac:dyDescent="0.35">
      <c r="A222" t="s">
        <v>670</v>
      </c>
      <c r="B222" s="3" t="s">
        <v>383</v>
      </c>
      <c r="C222" s="3" t="s">
        <v>658</v>
      </c>
      <c r="D222" s="3" t="s">
        <v>15</v>
      </c>
      <c r="E222" s="3" t="s">
        <v>16</v>
      </c>
      <c r="F222" s="4">
        <v>4</v>
      </c>
      <c r="G222" s="8" t="s">
        <v>384</v>
      </c>
      <c r="H222" s="11">
        <v>700</v>
      </c>
      <c r="I222" s="14">
        <v>73</v>
      </c>
      <c r="J222" s="14">
        <v>3</v>
      </c>
      <c r="K222" s="14">
        <v>0</v>
      </c>
      <c r="L222" s="14">
        <v>0</v>
      </c>
      <c r="M222" s="14">
        <v>0</v>
      </c>
      <c r="N222" s="14">
        <v>88</v>
      </c>
      <c r="O222" s="14">
        <v>26</v>
      </c>
      <c r="P222" s="8" t="s">
        <v>659</v>
      </c>
      <c r="Q222" s="8" t="s">
        <v>659</v>
      </c>
      <c r="R222" s="11">
        <v>0</v>
      </c>
      <c r="S222" s="23">
        <f t="shared" si="6"/>
        <v>18200</v>
      </c>
      <c r="T222" s="28"/>
      <c r="U222" s="46"/>
      <c r="V222" s="46" t="str">
        <f t="shared" si="7"/>
        <v>Yes</v>
      </c>
    </row>
    <row r="223" spans="1:22" ht="26" thickTop="1" thickBot="1" x14ac:dyDescent="0.35">
      <c r="A223" t="s">
        <v>670</v>
      </c>
      <c r="B223" s="3" t="s">
        <v>502</v>
      </c>
      <c r="C223" s="3" t="s">
        <v>658</v>
      </c>
      <c r="D223" s="3" t="s">
        <v>33</v>
      </c>
      <c r="E223" s="3" t="s">
        <v>33</v>
      </c>
      <c r="F223" s="4">
        <v>12</v>
      </c>
      <c r="G223" s="8" t="s">
        <v>184</v>
      </c>
      <c r="H223" s="11">
        <v>1100</v>
      </c>
      <c r="I223" s="14">
        <v>26</v>
      </c>
      <c r="J223" s="14">
        <v>4</v>
      </c>
      <c r="K223" s="14">
        <v>0</v>
      </c>
      <c r="L223" s="14">
        <v>0</v>
      </c>
      <c r="M223" s="14">
        <v>0</v>
      </c>
      <c r="N223" s="14">
        <v>68</v>
      </c>
      <c r="O223" s="14">
        <v>14</v>
      </c>
      <c r="P223" s="8" t="s">
        <v>659</v>
      </c>
      <c r="Q223" s="8" t="s">
        <v>659</v>
      </c>
      <c r="R223" s="11">
        <v>0</v>
      </c>
      <c r="S223" s="23">
        <f t="shared" si="6"/>
        <v>15400</v>
      </c>
      <c r="T223" s="28"/>
      <c r="U223" s="46"/>
      <c r="V223" s="46" t="str">
        <f t="shared" si="7"/>
        <v>Yes</v>
      </c>
    </row>
    <row r="224" spans="1:22" ht="26" thickTop="1" thickBot="1" x14ac:dyDescent="0.35">
      <c r="A224" t="s">
        <v>670</v>
      </c>
      <c r="B224" s="3" t="s">
        <v>620</v>
      </c>
      <c r="C224" s="3" t="s">
        <v>658</v>
      </c>
      <c r="D224" s="3" t="s">
        <v>659</v>
      </c>
      <c r="E224" s="3" t="s">
        <v>659</v>
      </c>
      <c r="F224" s="4">
        <v>6</v>
      </c>
      <c r="G224" s="8" t="s">
        <v>621</v>
      </c>
      <c r="H224" s="11">
        <v>0</v>
      </c>
      <c r="I224" s="14">
        <v>0</v>
      </c>
      <c r="J224" s="14">
        <v>0</v>
      </c>
      <c r="K224" s="14">
        <v>0</v>
      </c>
      <c r="L224" s="14">
        <v>0</v>
      </c>
      <c r="M224" s="14">
        <v>3</v>
      </c>
      <c r="N224" s="14">
        <v>2</v>
      </c>
      <c r="O224" s="14">
        <v>115</v>
      </c>
      <c r="P224" s="8" t="s">
        <v>534</v>
      </c>
      <c r="Q224" s="8" t="s">
        <v>548</v>
      </c>
      <c r="R224" s="11">
        <v>1250</v>
      </c>
      <c r="S224" s="23">
        <f t="shared" si="6"/>
        <v>0</v>
      </c>
      <c r="T224" s="27">
        <f>R224 * O224</f>
        <v>143750</v>
      </c>
      <c r="U224" s="47" t="str">
        <f>IF(ISNUMBER(SEARCH("affectionate", G224)), "Yes", "No")</f>
        <v>Yes</v>
      </c>
      <c r="V224" s="46" t="str">
        <f t="shared" si="7"/>
        <v>Yes</v>
      </c>
    </row>
    <row r="225" spans="1:22" ht="26" thickTop="1" thickBot="1" x14ac:dyDescent="0.35">
      <c r="A225" t="s">
        <v>670</v>
      </c>
      <c r="B225" s="3" t="s">
        <v>385</v>
      </c>
      <c r="C225" s="3" t="s">
        <v>658</v>
      </c>
      <c r="D225" s="3" t="s">
        <v>66</v>
      </c>
      <c r="E225" s="3" t="s">
        <v>20</v>
      </c>
      <c r="F225" s="4">
        <v>10</v>
      </c>
      <c r="G225" s="8" t="s">
        <v>386</v>
      </c>
      <c r="H225" s="11">
        <v>500</v>
      </c>
      <c r="I225" s="14">
        <v>0</v>
      </c>
      <c r="J225" s="14">
        <v>4</v>
      </c>
      <c r="K225" s="14">
        <v>0</v>
      </c>
      <c r="L225" s="14">
        <v>0</v>
      </c>
      <c r="M225" s="14">
        <v>0</v>
      </c>
      <c r="N225" s="14">
        <v>0</v>
      </c>
      <c r="O225" s="14">
        <v>14</v>
      </c>
      <c r="P225" s="8" t="s">
        <v>659</v>
      </c>
      <c r="Q225" s="8" t="s">
        <v>659</v>
      </c>
      <c r="R225" s="11">
        <v>0</v>
      </c>
      <c r="S225" s="23">
        <f t="shared" si="6"/>
        <v>7000</v>
      </c>
      <c r="T225" s="28"/>
      <c r="U225" s="46"/>
      <c r="V225" s="46" t="str">
        <f t="shared" si="7"/>
        <v>Yes</v>
      </c>
    </row>
    <row r="226" spans="1:22" ht="26" thickTop="1" thickBot="1" x14ac:dyDescent="0.35">
      <c r="A226" t="s">
        <v>670</v>
      </c>
      <c r="B226" s="3" t="s">
        <v>387</v>
      </c>
      <c r="C226" s="3" t="s">
        <v>658</v>
      </c>
      <c r="D226" s="3" t="s">
        <v>66</v>
      </c>
      <c r="E226" s="3" t="s">
        <v>70</v>
      </c>
      <c r="F226" s="4">
        <v>16</v>
      </c>
      <c r="G226" s="8" t="s">
        <v>388</v>
      </c>
      <c r="H226" s="11">
        <v>1400</v>
      </c>
      <c r="I226" s="14">
        <v>62</v>
      </c>
      <c r="J226" s="14">
        <v>3</v>
      </c>
      <c r="K226" s="14">
        <v>0</v>
      </c>
      <c r="L226" s="14">
        <v>0</v>
      </c>
      <c r="M226" s="14">
        <v>0</v>
      </c>
      <c r="N226" s="14">
        <v>160</v>
      </c>
      <c r="O226" s="14">
        <v>21</v>
      </c>
      <c r="P226" s="8" t="s">
        <v>659</v>
      </c>
      <c r="Q226" s="8" t="s">
        <v>659</v>
      </c>
      <c r="R226" s="11">
        <v>0</v>
      </c>
      <c r="S226" s="23">
        <f t="shared" si="6"/>
        <v>29400</v>
      </c>
      <c r="T226" s="28"/>
      <c r="U226" s="46"/>
      <c r="V226" s="46" t="str">
        <f t="shared" si="7"/>
        <v>No</v>
      </c>
    </row>
    <row r="227" spans="1:22" ht="26" thickTop="1" thickBot="1" x14ac:dyDescent="0.35">
      <c r="A227" t="s">
        <v>670</v>
      </c>
      <c r="B227" s="3" t="s">
        <v>389</v>
      </c>
      <c r="C227" s="3" t="s">
        <v>658</v>
      </c>
      <c r="D227" s="3" t="s">
        <v>66</v>
      </c>
      <c r="E227" s="3" t="s">
        <v>20</v>
      </c>
      <c r="F227" s="4">
        <v>23</v>
      </c>
      <c r="G227" s="8" t="s">
        <v>390</v>
      </c>
      <c r="H227" s="11">
        <v>1900</v>
      </c>
      <c r="I227" s="14">
        <v>37</v>
      </c>
      <c r="J227" s="14">
        <v>2</v>
      </c>
      <c r="K227" s="14">
        <v>0</v>
      </c>
      <c r="L227" s="14">
        <v>0</v>
      </c>
      <c r="M227" s="14">
        <v>0</v>
      </c>
      <c r="N227" s="14">
        <v>174</v>
      </c>
      <c r="O227" s="14">
        <v>341</v>
      </c>
      <c r="P227" s="8" t="s">
        <v>659</v>
      </c>
      <c r="Q227" s="8" t="s">
        <v>659</v>
      </c>
      <c r="R227" s="11">
        <v>0</v>
      </c>
      <c r="S227" s="23">
        <f t="shared" si="6"/>
        <v>647900</v>
      </c>
      <c r="T227" s="28"/>
      <c r="U227" s="46"/>
      <c r="V227" s="46" t="str">
        <f t="shared" si="7"/>
        <v>Yes</v>
      </c>
    </row>
    <row r="228" spans="1:22" ht="26" thickTop="1" thickBot="1" x14ac:dyDescent="0.35">
      <c r="A228" t="s">
        <v>670</v>
      </c>
      <c r="B228" s="3" t="s">
        <v>391</v>
      </c>
      <c r="C228" s="3" t="s">
        <v>658</v>
      </c>
      <c r="D228" s="3" t="s">
        <v>26</v>
      </c>
      <c r="E228" s="3" t="s">
        <v>26</v>
      </c>
      <c r="F228" s="4">
        <v>23</v>
      </c>
      <c r="G228" s="8" t="s">
        <v>392</v>
      </c>
      <c r="H228" s="11">
        <v>600</v>
      </c>
      <c r="I228" s="14">
        <v>0</v>
      </c>
      <c r="J228" s="14">
        <v>3</v>
      </c>
      <c r="K228" s="14">
        <v>0</v>
      </c>
      <c r="L228" s="14">
        <v>1</v>
      </c>
      <c r="M228" s="14">
        <v>0</v>
      </c>
      <c r="N228" s="14">
        <v>0</v>
      </c>
      <c r="O228" s="14">
        <v>205</v>
      </c>
      <c r="P228" s="8" t="s">
        <v>659</v>
      </c>
      <c r="Q228" s="8" t="s">
        <v>659</v>
      </c>
      <c r="R228" s="11">
        <v>0</v>
      </c>
      <c r="S228" s="23">
        <f t="shared" si="6"/>
        <v>123000</v>
      </c>
      <c r="T228" s="28"/>
      <c r="U228" s="46"/>
      <c r="V228" s="46" t="str">
        <f t="shared" si="7"/>
        <v>Yes</v>
      </c>
    </row>
    <row r="229" spans="1:22" ht="26" thickTop="1" thickBot="1" x14ac:dyDescent="0.35">
      <c r="A229" t="s">
        <v>670</v>
      </c>
      <c r="B229" s="3" t="s">
        <v>622</v>
      </c>
      <c r="C229" s="3" t="s">
        <v>658</v>
      </c>
      <c r="D229" s="3" t="s">
        <v>659</v>
      </c>
      <c r="E229" s="3" t="s">
        <v>659</v>
      </c>
      <c r="F229" s="4">
        <v>6</v>
      </c>
      <c r="G229" s="8" t="s">
        <v>623</v>
      </c>
      <c r="H229" s="11">
        <v>0</v>
      </c>
      <c r="I229" s="14">
        <v>0</v>
      </c>
      <c r="J229" s="14">
        <v>0</v>
      </c>
      <c r="K229" s="14">
        <v>0</v>
      </c>
      <c r="L229" s="14">
        <v>0</v>
      </c>
      <c r="M229" s="14">
        <v>0</v>
      </c>
      <c r="N229" s="14">
        <v>0</v>
      </c>
      <c r="O229" s="14">
        <v>309</v>
      </c>
      <c r="P229" s="8" t="s">
        <v>534</v>
      </c>
      <c r="Q229" s="8" t="s">
        <v>538</v>
      </c>
      <c r="R229" s="11">
        <v>700</v>
      </c>
      <c r="S229" s="23">
        <f t="shared" si="6"/>
        <v>0</v>
      </c>
      <c r="T229" s="27">
        <f>R229 * O229</f>
        <v>216300</v>
      </c>
      <c r="U229" s="47" t="str">
        <f>IF(ISNUMBER(SEARCH("affectionate", G229)), "Yes", "No")</f>
        <v>Yes</v>
      </c>
      <c r="V229" s="46" t="str">
        <f t="shared" si="7"/>
        <v>Yes</v>
      </c>
    </row>
    <row r="230" spans="1:22" ht="26" thickTop="1" thickBot="1" x14ac:dyDescent="0.35">
      <c r="A230" t="s">
        <v>670</v>
      </c>
      <c r="B230" s="3" t="s">
        <v>393</v>
      </c>
      <c r="C230" s="3" t="s">
        <v>658</v>
      </c>
      <c r="D230" s="3" t="s">
        <v>66</v>
      </c>
      <c r="E230" s="3" t="s">
        <v>70</v>
      </c>
      <c r="F230" s="4">
        <v>26</v>
      </c>
      <c r="G230" s="8" t="s">
        <v>394</v>
      </c>
      <c r="H230" s="11">
        <v>400</v>
      </c>
      <c r="I230" s="14">
        <v>0</v>
      </c>
      <c r="J230" s="14">
        <v>3</v>
      </c>
      <c r="K230" s="14">
        <v>0</v>
      </c>
      <c r="L230" s="14">
        <v>0</v>
      </c>
      <c r="M230" s="14">
        <v>0</v>
      </c>
      <c r="N230" s="14">
        <v>166</v>
      </c>
      <c r="O230" s="14">
        <v>76</v>
      </c>
      <c r="P230" s="8" t="s">
        <v>659</v>
      </c>
      <c r="Q230" s="8" t="s">
        <v>659</v>
      </c>
      <c r="R230" s="11">
        <v>0</v>
      </c>
      <c r="S230" s="23">
        <f t="shared" si="6"/>
        <v>30400</v>
      </c>
      <c r="T230" s="28"/>
      <c r="U230" s="46"/>
      <c r="V230" s="46" t="str">
        <f t="shared" si="7"/>
        <v>No</v>
      </c>
    </row>
    <row r="231" spans="1:22" ht="26" thickTop="1" thickBot="1" x14ac:dyDescent="0.35">
      <c r="A231" t="s">
        <v>670</v>
      </c>
      <c r="B231" s="3" t="s">
        <v>395</v>
      </c>
      <c r="C231" s="3" t="s">
        <v>658</v>
      </c>
      <c r="D231" s="3" t="s">
        <v>66</v>
      </c>
      <c r="E231" s="3" t="s">
        <v>20</v>
      </c>
      <c r="F231" s="4">
        <v>5</v>
      </c>
      <c r="G231" s="8" t="s">
        <v>396</v>
      </c>
      <c r="H231" s="11">
        <v>900</v>
      </c>
      <c r="I231" s="14">
        <v>0</v>
      </c>
      <c r="J231" s="14">
        <v>3</v>
      </c>
      <c r="K231" s="14">
        <v>0</v>
      </c>
      <c r="L231" s="14">
        <v>0</v>
      </c>
      <c r="M231" s="14">
        <v>0</v>
      </c>
      <c r="N231" s="14">
        <v>159</v>
      </c>
      <c r="O231" s="14">
        <v>371</v>
      </c>
      <c r="P231" s="8" t="s">
        <v>659</v>
      </c>
      <c r="Q231" s="8" t="s">
        <v>659</v>
      </c>
      <c r="R231" s="11">
        <v>0</v>
      </c>
      <c r="S231" s="23">
        <f t="shared" si="6"/>
        <v>333900</v>
      </c>
      <c r="T231" s="28"/>
      <c r="U231" s="46"/>
      <c r="V231" s="46" t="str">
        <f t="shared" si="7"/>
        <v>No</v>
      </c>
    </row>
    <row r="232" spans="1:22" ht="26" thickTop="1" thickBot="1" x14ac:dyDescent="0.35">
      <c r="A232" t="s">
        <v>670</v>
      </c>
      <c r="B232" s="3" t="s">
        <v>397</v>
      </c>
      <c r="C232" s="3" t="s">
        <v>658</v>
      </c>
      <c r="D232" s="3" t="s">
        <v>19</v>
      </c>
      <c r="E232" s="3" t="s">
        <v>49</v>
      </c>
      <c r="F232" s="4">
        <v>25</v>
      </c>
      <c r="G232" s="8" t="s">
        <v>214</v>
      </c>
      <c r="H232" s="11">
        <v>450</v>
      </c>
      <c r="I232" s="14">
        <v>43</v>
      </c>
      <c r="J232" s="14">
        <v>4</v>
      </c>
      <c r="K232" s="14">
        <v>0</v>
      </c>
      <c r="L232" s="14">
        <v>0</v>
      </c>
      <c r="M232" s="14">
        <v>0</v>
      </c>
      <c r="N232" s="14">
        <v>113</v>
      </c>
      <c r="O232" s="14">
        <v>235</v>
      </c>
      <c r="P232" s="8" t="s">
        <v>659</v>
      </c>
      <c r="Q232" s="8" t="s">
        <v>659</v>
      </c>
      <c r="R232" s="11">
        <v>0</v>
      </c>
      <c r="S232" s="23">
        <f t="shared" si="6"/>
        <v>105750</v>
      </c>
      <c r="T232" s="28"/>
      <c r="U232" s="46"/>
      <c r="V232" s="46" t="str">
        <f t="shared" si="7"/>
        <v>Yes</v>
      </c>
    </row>
    <row r="233" spans="1:22" ht="26" thickTop="1" thickBot="1" x14ac:dyDescent="0.35">
      <c r="A233" t="s">
        <v>670</v>
      </c>
      <c r="B233" s="3" t="s">
        <v>398</v>
      </c>
      <c r="C233" s="3" t="s">
        <v>658</v>
      </c>
      <c r="D233" s="3" t="s">
        <v>33</v>
      </c>
      <c r="E233" s="3" t="s">
        <v>33</v>
      </c>
      <c r="F233" s="4">
        <v>19</v>
      </c>
      <c r="G233" s="8" t="s">
        <v>399</v>
      </c>
      <c r="H233" s="11">
        <v>1750</v>
      </c>
      <c r="I233" s="14">
        <v>0</v>
      </c>
      <c r="J233" s="14">
        <v>6</v>
      </c>
      <c r="K233" s="14">
        <v>0</v>
      </c>
      <c r="L233" s="14">
        <v>0</v>
      </c>
      <c r="M233" s="14">
        <v>0</v>
      </c>
      <c r="N233" s="14">
        <v>176</v>
      </c>
      <c r="O233" s="14">
        <v>79</v>
      </c>
      <c r="P233" s="8" t="s">
        <v>659</v>
      </c>
      <c r="Q233" s="8" t="s">
        <v>659</v>
      </c>
      <c r="R233" s="11">
        <v>0</v>
      </c>
      <c r="S233" s="23">
        <f t="shared" si="6"/>
        <v>138250</v>
      </c>
      <c r="T233" s="28"/>
      <c r="U233" s="46"/>
      <c r="V233" s="46" t="str">
        <f t="shared" si="7"/>
        <v>No</v>
      </c>
    </row>
    <row r="234" spans="1:22" ht="26" thickTop="1" thickBot="1" x14ac:dyDescent="0.35">
      <c r="A234" t="s">
        <v>670</v>
      </c>
      <c r="B234" s="3" t="s">
        <v>400</v>
      </c>
      <c r="C234" s="3" t="s">
        <v>658</v>
      </c>
      <c r="D234" s="3" t="s">
        <v>15</v>
      </c>
      <c r="E234" s="3" t="s">
        <v>16</v>
      </c>
      <c r="F234" s="4">
        <v>2</v>
      </c>
      <c r="G234" s="8" t="s">
        <v>401</v>
      </c>
      <c r="H234" s="11">
        <v>700</v>
      </c>
      <c r="I234" s="14">
        <v>23</v>
      </c>
      <c r="J234" s="14">
        <v>3</v>
      </c>
      <c r="K234" s="14">
        <v>0</v>
      </c>
      <c r="L234" s="14">
        <v>0</v>
      </c>
      <c r="M234" s="14">
        <v>4</v>
      </c>
      <c r="N234" s="14">
        <v>22</v>
      </c>
      <c r="O234" s="14">
        <v>10</v>
      </c>
      <c r="P234" s="8" t="s">
        <v>659</v>
      </c>
      <c r="Q234" s="8" t="s">
        <v>659</v>
      </c>
      <c r="R234" s="11">
        <v>0</v>
      </c>
      <c r="S234" s="23">
        <f t="shared" si="6"/>
        <v>7000</v>
      </c>
      <c r="T234" s="28"/>
      <c r="U234" s="46"/>
      <c r="V234" s="46" t="str">
        <f t="shared" si="7"/>
        <v>No</v>
      </c>
    </row>
    <row r="235" spans="1:22" ht="26" thickTop="1" thickBot="1" x14ac:dyDescent="0.35">
      <c r="A235" t="s">
        <v>670</v>
      </c>
      <c r="B235" s="3" t="s">
        <v>402</v>
      </c>
      <c r="C235" s="3" t="s">
        <v>658</v>
      </c>
      <c r="D235" s="3" t="s">
        <v>42</v>
      </c>
      <c r="E235" s="3" t="s">
        <v>49</v>
      </c>
      <c r="F235" s="4">
        <v>26</v>
      </c>
      <c r="G235" s="8" t="s">
        <v>403</v>
      </c>
      <c r="H235" s="11">
        <v>1250</v>
      </c>
      <c r="I235" s="14">
        <v>2</v>
      </c>
      <c r="J235" s="14">
        <v>4</v>
      </c>
      <c r="K235" s="14">
        <v>0</v>
      </c>
      <c r="L235" s="14">
        <v>0</v>
      </c>
      <c r="M235" s="14">
        <v>1</v>
      </c>
      <c r="N235" s="14">
        <v>7</v>
      </c>
      <c r="O235" s="14">
        <v>12</v>
      </c>
      <c r="P235" s="8" t="s">
        <v>659</v>
      </c>
      <c r="Q235" s="8" t="s">
        <v>659</v>
      </c>
      <c r="R235" s="11">
        <v>0</v>
      </c>
      <c r="S235" s="23">
        <f t="shared" si="6"/>
        <v>15000</v>
      </c>
      <c r="T235" s="28"/>
      <c r="U235" s="46"/>
      <c r="V235" s="46" t="str">
        <f t="shared" si="7"/>
        <v>No</v>
      </c>
    </row>
    <row r="236" spans="1:22" ht="26" thickTop="1" thickBot="1" x14ac:dyDescent="0.35">
      <c r="A236" t="s">
        <v>670</v>
      </c>
      <c r="B236" s="3" t="s">
        <v>407</v>
      </c>
      <c r="C236" s="3" t="s">
        <v>658</v>
      </c>
      <c r="D236" s="3" t="s">
        <v>29</v>
      </c>
      <c r="E236" s="3" t="s">
        <v>49</v>
      </c>
      <c r="F236" s="4">
        <v>22</v>
      </c>
      <c r="G236" s="8" t="s">
        <v>408</v>
      </c>
      <c r="H236" s="11">
        <v>2650</v>
      </c>
      <c r="I236" s="14">
        <v>0</v>
      </c>
      <c r="J236" s="14">
        <v>4</v>
      </c>
      <c r="K236" s="14">
        <v>0</v>
      </c>
      <c r="L236" s="14">
        <v>0</v>
      </c>
      <c r="M236" s="14">
        <v>0</v>
      </c>
      <c r="N236" s="14">
        <v>54</v>
      </c>
      <c r="O236" s="14">
        <v>526</v>
      </c>
      <c r="P236" s="8" t="s">
        <v>659</v>
      </c>
      <c r="Q236" s="8" t="s">
        <v>659</v>
      </c>
      <c r="R236" s="11">
        <v>0</v>
      </c>
      <c r="S236" s="23">
        <f t="shared" si="6"/>
        <v>1393900</v>
      </c>
      <c r="T236" s="28"/>
      <c r="U236" s="46"/>
      <c r="V236" s="46" t="str">
        <f t="shared" si="7"/>
        <v>No</v>
      </c>
    </row>
    <row r="237" spans="1:22" ht="26" thickTop="1" thickBot="1" x14ac:dyDescent="0.35">
      <c r="A237" t="s">
        <v>670</v>
      </c>
      <c r="B237" s="3" t="s">
        <v>409</v>
      </c>
      <c r="C237" s="3" t="s">
        <v>658</v>
      </c>
      <c r="D237" s="3" t="s">
        <v>29</v>
      </c>
      <c r="E237" s="3" t="s">
        <v>30</v>
      </c>
      <c r="F237" s="4">
        <v>40</v>
      </c>
      <c r="G237" s="8" t="s">
        <v>410</v>
      </c>
      <c r="H237" s="11">
        <v>2100</v>
      </c>
      <c r="I237" s="14">
        <v>0</v>
      </c>
      <c r="J237" s="14">
        <v>6</v>
      </c>
      <c r="K237" s="14">
        <v>1</v>
      </c>
      <c r="L237" s="14">
        <v>0</v>
      </c>
      <c r="M237" s="14">
        <v>0</v>
      </c>
      <c r="N237" s="14">
        <v>0</v>
      </c>
      <c r="O237" s="14">
        <v>72</v>
      </c>
      <c r="P237" s="8" t="s">
        <v>659</v>
      </c>
      <c r="Q237" s="8" t="s">
        <v>659</v>
      </c>
      <c r="R237" s="11">
        <v>0</v>
      </c>
      <c r="S237" s="23">
        <f t="shared" si="6"/>
        <v>151200</v>
      </c>
      <c r="T237" s="28"/>
      <c r="U237" s="46"/>
      <c r="V237" s="46" t="str">
        <f t="shared" si="7"/>
        <v>No</v>
      </c>
    </row>
    <row r="238" spans="1:22" ht="26" thickTop="1" thickBot="1" x14ac:dyDescent="0.35">
      <c r="A238" t="s">
        <v>670</v>
      </c>
      <c r="B238" s="3" t="s">
        <v>411</v>
      </c>
      <c r="C238" s="3" t="s">
        <v>658</v>
      </c>
      <c r="D238" s="3" t="s">
        <v>15</v>
      </c>
      <c r="E238" s="3" t="s">
        <v>16</v>
      </c>
      <c r="F238" s="4">
        <v>8</v>
      </c>
      <c r="G238" s="8" t="s">
        <v>412</v>
      </c>
      <c r="H238" s="11">
        <v>400</v>
      </c>
      <c r="I238" s="14">
        <v>57</v>
      </c>
      <c r="J238" s="14">
        <v>3</v>
      </c>
      <c r="K238" s="14">
        <v>0</v>
      </c>
      <c r="L238" s="14">
        <v>0</v>
      </c>
      <c r="M238" s="14">
        <v>0</v>
      </c>
      <c r="N238" s="14">
        <v>31</v>
      </c>
      <c r="O238" s="14">
        <v>28</v>
      </c>
      <c r="P238" s="8" t="s">
        <v>659</v>
      </c>
      <c r="Q238" s="8" t="s">
        <v>659</v>
      </c>
      <c r="R238" s="11">
        <v>0</v>
      </c>
      <c r="S238" s="23">
        <f t="shared" si="6"/>
        <v>11200</v>
      </c>
      <c r="T238" s="28"/>
      <c r="U238" s="46"/>
      <c r="V238" s="46" t="str">
        <f t="shared" si="7"/>
        <v>Yes</v>
      </c>
    </row>
    <row r="239" spans="1:22" ht="26" thickTop="1" thickBot="1" x14ac:dyDescent="0.35">
      <c r="A239" t="s">
        <v>670</v>
      </c>
      <c r="B239" s="3" t="s">
        <v>413</v>
      </c>
      <c r="C239" s="3" t="s">
        <v>658</v>
      </c>
      <c r="D239" s="3" t="s">
        <v>33</v>
      </c>
      <c r="E239" s="3" t="s">
        <v>33</v>
      </c>
      <c r="F239" s="4">
        <v>14</v>
      </c>
      <c r="G239" s="8" t="s">
        <v>414</v>
      </c>
      <c r="H239" s="11">
        <v>1100</v>
      </c>
      <c r="I239" s="14">
        <v>27</v>
      </c>
      <c r="J239" s="14">
        <v>5</v>
      </c>
      <c r="K239" s="14">
        <v>0</v>
      </c>
      <c r="L239" s="14">
        <v>0</v>
      </c>
      <c r="M239" s="14">
        <v>0</v>
      </c>
      <c r="N239" s="14">
        <v>142</v>
      </c>
      <c r="O239" s="14">
        <v>96</v>
      </c>
      <c r="P239" s="8" t="s">
        <v>659</v>
      </c>
      <c r="Q239" s="8" t="s">
        <v>659</v>
      </c>
      <c r="R239" s="11">
        <v>0</v>
      </c>
      <c r="S239" s="23">
        <f t="shared" si="6"/>
        <v>105600</v>
      </c>
      <c r="T239" s="28"/>
      <c r="U239" s="46"/>
      <c r="V239" s="46" t="str">
        <f t="shared" si="7"/>
        <v>No</v>
      </c>
    </row>
    <row r="240" spans="1:22" ht="26" thickTop="1" thickBot="1" x14ac:dyDescent="0.35">
      <c r="A240" t="s">
        <v>670</v>
      </c>
      <c r="B240" s="3" t="s">
        <v>415</v>
      </c>
      <c r="C240" s="3" t="s">
        <v>658</v>
      </c>
      <c r="D240" s="3" t="s">
        <v>33</v>
      </c>
      <c r="E240" s="3" t="s">
        <v>33</v>
      </c>
      <c r="F240" s="4">
        <v>13</v>
      </c>
      <c r="G240" s="8" t="s">
        <v>416</v>
      </c>
      <c r="H240" s="11">
        <v>2750</v>
      </c>
      <c r="I240" s="14">
        <v>0</v>
      </c>
      <c r="J240" s="14">
        <v>3</v>
      </c>
      <c r="K240" s="14">
        <v>0</v>
      </c>
      <c r="L240" s="14">
        <v>0</v>
      </c>
      <c r="M240" s="14">
        <v>0</v>
      </c>
      <c r="N240" s="14">
        <v>162</v>
      </c>
      <c r="O240" s="14">
        <v>65</v>
      </c>
      <c r="P240" s="8" t="s">
        <v>659</v>
      </c>
      <c r="Q240" s="8" t="s">
        <v>659</v>
      </c>
      <c r="R240" s="11">
        <v>0</v>
      </c>
      <c r="S240" s="23">
        <f t="shared" si="6"/>
        <v>178750</v>
      </c>
      <c r="T240" s="28"/>
      <c r="U240" s="46"/>
      <c r="V240" s="46" t="str">
        <f t="shared" si="7"/>
        <v>No</v>
      </c>
    </row>
    <row r="241" spans="1:22" ht="26" thickTop="1" thickBot="1" x14ac:dyDescent="0.35">
      <c r="A241" t="s">
        <v>670</v>
      </c>
      <c r="B241" s="3" t="s">
        <v>624</v>
      </c>
      <c r="C241" s="3" t="s">
        <v>658</v>
      </c>
      <c r="D241" s="3" t="s">
        <v>659</v>
      </c>
      <c r="E241" s="3" t="s">
        <v>659</v>
      </c>
      <c r="F241" s="4">
        <v>7</v>
      </c>
      <c r="G241" s="8" t="s">
        <v>625</v>
      </c>
      <c r="H241" s="11">
        <v>0</v>
      </c>
      <c r="I241" s="14">
        <v>0</v>
      </c>
      <c r="J241" s="14">
        <v>0</v>
      </c>
      <c r="K241" s="14">
        <v>0</v>
      </c>
      <c r="L241" s="14">
        <v>0</v>
      </c>
      <c r="M241" s="14">
        <v>0</v>
      </c>
      <c r="N241" s="14">
        <v>32</v>
      </c>
      <c r="O241" s="14">
        <v>77</v>
      </c>
      <c r="P241" s="8" t="s">
        <v>534</v>
      </c>
      <c r="Q241" s="8" t="s">
        <v>538</v>
      </c>
      <c r="R241" s="11">
        <v>1000</v>
      </c>
      <c r="S241" s="23">
        <f t="shared" si="6"/>
        <v>0</v>
      </c>
      <c r="T241" s="27">
        <f>R241 * O241</f>
        <v>77000</v>
      </c>
      <c r="U241" s="47" t="str">
        <f>IF(ISNUMBER(SEARCH("affectionate", G241)), "Yes", "No")</f>
        <v>Yes</v>
      </c>
      <c r="V241" s="46" t="str">
        <f t="shared" si="7"/>
        <v>Yes</v>
      </c>
    </row>
    <row r="242" spans="1:22" ht="26" thickTop="1" thickBot="1" x14ac:dyDescent="0.35">
      <c r="A242" t="s">
        <v>670</v>
      </c>
      <c r="B242" s="3" t="s">
        <v>626</v>
      </c>
      <c r="C242" s="3" t="s">
        <v>658</v>
      </c>
      <c r="D242" s="3" t="s">
        <v>659</v>
      </c>
      <c r="E242" s="3" t="s">
        <v>659</v>
      </c>
      <c r="F242" s="4">
        <v>7</v>
      </c>
      <c r="G242" s="8" t="s">
        <v>627</v>
      </c>
      <c r="H242" s="11">
        <v>0</v>
      </c>
      <c r="I242" s="14">
        <v>0</v>
      </c>
      <c r="J242" s="14">
        <v>0</v>
      </c>
      <c r="K242" s="14">
        <v>0</v>
      </c>
      <c r="L242" s="14">
        <v>0</v>
      </c>
      <c r="M242" s="14">
        <v>7</v>
      </c>
      <c r="N242" s="14">
        <v>4</v>
      </c>
      <c r="O242" s="14">
        <v>63</v>
      </c>
      <c r="P242" s="8" t="s">
        <v>534</v>
      </c>
      <c r="Q242" s="8" t="s">
        <v>548</v>
      </c>
      <c r="R242" s="11">
        <v>1000</v>
      </c>
      <c r="S242" s="23">
        <f t="shared" si="6"/>
        <v>0</v>
      </c>
      <c r="T242" s="27">
        <f>R242 * O242</f>
        <v>63000</v>
      </c>
      <c r="U242" s="47" t="str">
        <f>IF(ISNUMBER(SEARCH("affectionate", G242)), "Yes", "No")</f>
        <v>No</v>
      </c>
      <c r="V242" s="46" t="str">
        <f t="shared" si="7"/>
        <v>No</v>
      </c>
    </row>
    <row r="243" spans="1:22" ht="26" thickTop="1" thickBot="1" x14ac:dyDescent="0.35">
      <c r="A243" t="s">
        <v>670</v>
      </c>
      <c r="B243" s="3" t="s">
        <v>417</v>
      </c>
      <c r="C243" s="3" t="s">
        <v>658</v>
      </c>
      <c r="D243" s="3" t="s">
        <v>26</v>
      </c>
      <c r="E243" s="3" t="s">
        <v>26</v>
      </c>
      <c r="F243" s="4">
        <v>11</v>
      </c>
      <c r="G243" s="8" t="s">
        <v>418</v>
      </c>
      <c r="H243" s="11">
        <v>400</v>
      </c>
      <c r="I243" s="14">
        <v>0</v>
      </c>
      <c r="J243" s="14">
        <v>3</v>
      </c>
      <c r="K243" s="14">
        <v>0</v>
      </c>
      <c r="L243" s="14">
        <v>0</v>
      </c>
      <c r="M243" s="14">
        <v>0</v>
      </c>
      <c r="N243" s="14">
        <v>97</v>
      </c>
      <c r="O243" s="14">
        <v>14</v>
      </c>
      <c r="P243" s="8" t="s">
        <v>659</v>
      </c>
      <c r="Q243" s="8" t="s">
        <v>659</v>
      </c>
      <c r="R243" s="11">
        <v>0</v>
      </c>
      <c r="S243" s="23">
        <f t="shared" si="6"/>
        <v>5600</v>
      </c>
      <c r="T243" s="28"/>
      <c r="U243" s="46"/>
      <c r="V243" s="46" t="str">
        <f t="shared" si="7"/>
        <v>No</v>
      </c>
    </row>
    <row r="244" spans="1:22" ht="26" thickTop="1" thickBot="1" x14ac:dyDescent="0.35">
      <c r="A244" t="s">
        <v>670</v>
      </c>
      <c r="B244" s="3" t="s">
        <v>419</v>
      </c>
      <c r="C244" s="3" t="s">
        <v>420</v>
      </c>
      <c r="D244" s="3" t="s">
        <v>66</v>
      </c>
      <c r="E244" s="3" t="s">
        <v>70</v>
      </c>
      <c r="F244" s="4">
        <v>28</v>
      </c>
      <c r="G244" s="8" t="s">
        <v>421</v>
      </c>
      <c r="H244" s="11">
        <v>700</v>
      </c>
      <c r="I244" s="14">
        <v>0</v>
      </c>
      <c r="J244" s="14">
        <v>1</v>
      </c>
      <c r="K244" s="14">
        <v>0</v>
      </c>
      <c r="L244" s="14">
        <v>0</v>
      </c>
      <c r="M244" s="14">
        <v>0</v>
      </c>
      <c r="N244" s="14">
        <v>139</v>
      </c>
      <c r="O244" s="14">
        <v>15</v>
      </c>
      <c r="P244" s="8" t="s">
        <v>659</v>
      </c>
      <c r="Q244" s="8" t="s">
        <v>659</v>
      </c>
      <c r="R244" s="11">
        <v>0</v>
      </c>
      <c r="S244" s="23">
        <f t="shared" si="6"/>
        <v>10500</v>
      </c>
      <c r="T244" s="28"/>
      <c r="U244" s="46"/>
      <c r="V244" s="46" t="str">
        <f t="shared" si="7"/>
        <v>Yes</v>
      </c>
    </row>
    <row r="245" spans="1:22" ht="26" thickTop="1" thickBot="1" x14ac:dyDescent="0.35">
      <c r="A245" t="s">
        <v>670</v>
      </c>
      <c r="B245" s="3" t="s">
        <v>422</v>
      </c>
      <c r="C245" s="3" t="s">
        <v>658</v>
      </c>
      <c r="D245" s="3" t="s">
        <v>19</v>
      </c>
      <c r="E245" s="3" t="s">
        <v>49</v>
      </c>
      <c r="F245" s="4">
        <v>32</v>
      </c>
      <c r="G245" s="8" t="s">
        <v>263</v>
      </c>
      <c r="H245" s="11">
        <v>1500</v>
      </c>
      <c r="I245" s="14">
        <v>4</v>
      </c>
      <c r="J245" s="14">
        <v>3</v>
      </c>
      <c r="K245" s="14">
        <v>0</v>
      </c>
      <c r="L245" s="14">
        <v>0</v>
      </c>
      <c r="M245" s="14">
        <v>0</v>
      </c>
      <c r="N245" s="14">
        <v>3</v>
      </c>
      <c r="O245" s="14">
        <v>119</v>
      </c>
      <c r="P245" s="8" t="s">
        <v>659</v>
      </c>
      <c r="Q245" s="8" t="s">
        <v>659</v>
      </c>
      <c r="R245" s="11">
        <v>0</v>
      </c>
      <c r="S245" s="23">
        <f t="shared" si="6"/>
        <v>178500</v>
      </c>
      <c r="T245" s="28"/>
      <c r="U245" s="46"/>
      <c r="V245" s="46" t="str">
        <f t="shared" si="7"/>
        <v>No</v>
      </c>
    </row>
    <row r="246" spans="1:22" ht="26" thickTop="1" thickBot="1" x14ac:dyDescent="0.35">
      <c r="A246" t="s">
        <v>670</v>
      </c>
      <c r="B246" s="3" t="s">
        <v>423</v>
      </c>
      <c r="C246" s="3" t="s">
        <v>658</v>
      </c>
      <c r="D246" s="3" t="s">
        <v>66</v>
      </c>
      <c r="E246" s="3" t="s">
        <v>20</v>
      </c>
      <c r="F246" s="4">
        <v>39</v>
      </c>
      <c r="G246" s="8" t="s">
        <v>424</v>
      </c>
      <c r="H246" s="11">
        <v>1150</v>
      </c>
      <c r="I246" s="14">
        <v>52</v>
      </c>
      <c r="J246" s="14">
        <v>3</v>
      </c>
      <c r="K246" s="14">
        <v>0</v>
      </c>
      <c r="L246" s="14">
        <v>0</v>
      </c>
      <c r="M246" s="14">
        <v>0</v>
      </c>
      <c r="N246" s="14">
        <v>41</v>
      </c>
      <c r="O246" s="14">
        <v>230</v>
      </c>
      <c r="P246" s="8" t="s">
        <v>659</v>
      </c>
      <c r="Q246" s="8" t="s">
        <v>659</v>
      </c>
      <c r="R246" s="11">
        <v>0</v>
      </c>
      <c r="S246" s="23">
        <f t="shared" si="6"/>
        <v>264500</v>
      </c>
      <c r="T246" s="28"/>
      <c r="U246" s="46"/>
      <c r="V246" s="46" t="str">
        <f t="shared" si="7"/>
        <v>No</v>
      </c>
    </row>
    <row r="247" spans="1:22" ht="26" thickTop="1" thickBot="1" x14ac:dyDescent="0.35">
      <c r="A247" t="s">
        <v>670</v>
      </c>
      <c r="B247" s="3" t="s">
        <v>425</v>
      </c>
      <c r="C247" s="3" t="s">
        <v>658</v>
      </c>
      <c r="D247" s="3" t="s">
        <v>29</v>
      </c>
      <c r="E247" s="3" t="s">
        <v>30</v>
      </c>
      <c r="F247" s="4">
        <v>51</v>
      </c>
      <c r="G247" s="8" t="s">
        <v>426</v>
      </c>
      <c r="H247" s="11">
        <v>1600</v>
      </c>
      <c r="I247" s="14">
        <v>9</v>
      </c>
      <c r="J247" s="14">
        <v>6</v>
      </c>
      <c r="K247" s="14">
        <v>1</v>
      </c>
      <c r="L247" s="14">
        <v>0</v>
      </c>
      <c r="M247" s="14">
        <v>7</v>
      </c>
      <c r="N247" s="14">
        <v>8</v>
      </c>
      <c r="O247" s="14">
        <v>121</v>
      </c>
      <c r="P247" s="8" t="s">
        <v>659</v>
      </c>
      <c r="Q247" s="8" t="s">
        <v>659</v>
      </c>
      <c r="R247" s="11">
        <v>0</v>
      </c>
      <c r="S247" s="23">
        <f t="shared" si="6"/>
        <v>193600</v>
      </c>
      <c r="T247" s="28"/>
      <c r="U247" s="46"/>
      <c r="V247" s="46" t="str">
        <f t="shared" si="7"/>
        <v>No</v>
      </c>
    </row>
    <row r="248" spans="1:22" ht="26" thickTop="1" thickBot="1" x14ac:dyDescent="0.35">
      <c r="A248" t="s">
        <v>670</v>
      </c>
      <c r="B248" s="3" t="s">
        <v>628</v>
      </c>
      <c r="C248" s="3" t="s">
        <v>658</v>
      </c>
      <c r="D248" s="3" t="s">
        <v>659</v>
      </c>
      <c r="E248" s="3" t="s">
        <v>659</v>
      </c>
      <c r="F248" s="4">
        <v>4</v>
      </c>
      <c r="G248" s="8" t="s">
        <v>629</v>
      </c>
      <c r="H248" s="11">
        <v>0</v>
      </c>
      <c r="I248" s="14">
        <v>0</v>
      </c>
      <c r="J248" s="14">
        <v>0</v>
      </c>
      <c r="K248" s="14">
        <v>0</v>
      </c>
      <c r="L248" s="14">
        <v>0</v>
      </c>
      <c r="M248" s="14">
        <v>0</v>
      </c>
      <c r="N248" s="14">
        <v>19</v>
      </c>
      <c r="O248" s="14">
        <v>95</v>
      </c>
      <c r="P248" s="8" t="s">
        <v>534</v>
      </c>
      <c r="Q248" s="8" t="s">
        <v>535</v>
      </c>
      <c r="R248" s="11">
        <v>700</v>
      </c>
      <c r="S248" s="23">
        <f t="shared" si="6"/>
        <v>0</v>
      </c>
      <c r="T248" s="27">
        <f>R248 * O248</f>
        <v>66500</v>
      </c>
      <c r="U248" s="47" t="str">
        <f>IF(ISNUMBER(SEARCH("affectionate", G248)), "Yes", "No")</f>
        <v>No</v>
      </c>
      <c r="V248" s="46" t="str">
        <f t="shared" si="7"/>
        <v>No</v>
      </c>
    </row>
    <row r="249" spans="1:22" ht="26" thickTop="1" thickBot="1" x14ac:dyDescent="0.35">
      <c r="A249" t="s">
        <v>670</v>
      </c>
      <c r="B249" s="3" t="s">
        <v>427</v>
      </c>
      <c r="C249" s="3" t="s">
        <v>658</v>
      </c>
      <c r="D249" s="3" t="s">
        <v>29</v>
      </c>
      <c r="E249" s="3" t="s">
        <v>30</v>
      </c>
      <c r="F249" s="4">
        <v>66</v>
      </c>
      <c r="G249" s="8" t="s">
        <v>428</v>
      </c>
      <c r="H249" s="11">
        <v>1650</v>
      </c>
      <c r="I249" s="14">
        <v>65</v>
      </c>
      <c r="J249" s="14">
        <v>3</v>
      </c>
      <c r="K249" s="14">
        <v>0</v>
      </c>
      <c r="L249" s="14">
        <v>0</v>
      </c>
      <c r="M249" s="14">
        <v>0</v>
      </c>
      <c r="N249" s="14">
        <v>48</v>
      </c>
      <c r="O249" s="14">
        <v>147</v>
      </c>
      <c r="P249" s="8" t="s">
        <v>659</v>
      </c>
      <c r="Q249" s="8" t="s">
        <v>659</v>
      </c>
      <c r="R249" s="11">
        <v>0</v>
      </c>
      <c r="S249" s="23">
        <f t="shared" si="6"/>
        <v>242550</v>
      </c>
      <c r="T249" s="28"/>
      <c r="U249" s="46"/>
      <c r="V249" s="46" t="str">
        <f t="shared" si="7"/>
        <v>No</v>
      </c>
    </row>
    <row r="250" spans="1:22" ht="26" thickTop="1" thickBot="1" x14ac:dyDescent="0.35">
      <c r="A250" t="s">
        <v>670</v>
      </c>
      <c r="B250" s="3" t="s">
        <v>429</v>
      </c>
      <c r="C250" s="3" t="s">
        <v>658</v>
      </c>
      <c r="D250" s="3" t="s">
        <v>66</v>
      </c>
      <c r="E250" s="3" t="s">
        <v>20</v>
      </c>
      <c r="F250" s="4">
        <v>21</v>
      </c>
      <c r="G250" s="8" t="s">
        <v>430</v>
      </c>
      <c r="H250" s="11">
        <v>700</v>
      </c>
      <c r="I250" s="14">
        <v>43</v>
      </c>
      <c r="J250" s="14">
        <v>3</v>
      </c>
      <c r="K250" s="14">
        <v>0</v>
      </c>
      <c r="L250" s="14">
        <v>0</v>
      </c>
      <c r="M250" s="14">
        <v>0</v>
      </c>
      <c r="N250" s="14">
        <v>123</v>
      </c>
      <c r="O250" s="14">
        <v>245</v>
      </c>
      <c r="P250" s="8" t="s">
        <v>659</v>
      </c>
      <c r="Q250" s="8" t="s">
        <v>659</v>
      </c>
      <c r="R250" s="11">
        <v>0</v>
      </c>
      <c r="S250" s="23">
        <f t="shared" si="6"/>
        <v>171500</v>
      </c>
      <c r="T250" s="28"/>
      <c r="U250" s="46"/>
      <c r="V250" s="46" t="str">
        <f t="shared" si="7"/>
        <v>No</v>
      </c>
    </row>
    <row r="251" spans="1:22" s="1" customFormat="1" ht="26" thickTop="1" thickBot="1" x14ac:dyDescent="0.35">
      <c r="A251" t="s">
        <v>671</v>
      </c>
      <c r="B251" s="3" t="s">
        <v>431</v>
      </c>
      <c r="C251" s="3" t="s">
        <v>658</v>
      </c>
      <c r="D251" s="3" t="s">
        <v>29</v>
      </c>
      <c r="E251" s="3" t="s">
        <v>37</v>
      </c>
      <c r="F251" s="4">
        <v>26</v>
      </c>
      <c r="G251" s="8" t="s">
        <v>432</v>
      </c>
      <c r="H251" s="11">
        <v>1350</v>
      </c>
      <c r="I251" s="14">
        <v>33</v>
      </c>
      <c r="J251" s="14">
        <v>4</v>
      </c>
      <c r="K251" s="14">
        <v>0</v>
      </c>
      <c r="L251" s="14">
        <v>0</v>
      </c>
      <c r="M251" s="14">
        <v>0</v>
      </c>
      <c r="N251" s="14">
        <v>57</v>
      </c>
      <c r="O251" s="14">
        <v>128</v>
      </c>
      <c r="P251" s="8" t="s">
        <v>659</v>
      </c>
      <c r="Q251" s="8" t="s">
        <v>659</v>
      </c>
      <c r="R251" s="11">
        <v>0</v>
      </c>
      <c r="S251" s="23">
        <f t="shared" si="6"/>
        <v>172800</v>
      </c>
      <c r="T251" s="28"/>
      <c r="U251" s="46"/>
      <c r="V251" s="46" t="str">
        <f t="shared" si="7"/>
        <v>No</v>
      </c>
    </row>
    <row r="252" spans="1:22" ht="26" thickTop="1" thickBot="1" x14ac:dyDescent="0.35">
      <c r="A252" t="s">
        <v>671</v>
      </c>
      <c r="B252" s="3" t="s">
        <v>433</v>
      </c>
      <c r="C252" s="3" t="s">
        <v>658</v>
      </c>
      <c r="D252" s="3" t="s">
        <v>29</v>
      </c>
      <c r="E252" s="3" t="s">
        <v>30</v>
      </c>
      <c r="F252" s="4">
        <v>33</v>
      </c>
      <c r="G252" s="8" t="s">
        <v>434</v>
      </c>
      <c r="H252" s="11">
        <v>900</v>
      </c>
      <c r="I252" s="14">
        <v>0</v>
      </c>
      <c r="J252" s="14">
        <v>5</v>
      </c>
      <c r="K252" s="14">
        <v>0</v>
      </c>
      <c r="L252" s="14">
        <v>0</v>
      </c>
      <c r="M252" s="14">
        <v>0</v>
      </c>
      <c r="N252" s="14">
        <v>0</v>
      </c>
      <c r="O252" s="14">
        <v>27</v>
      </c>
      <c r="P252" s="8" t="s">
        <v>659</v>
      </c>
      <c r="Q252" s="8" t="s">
        <v>659</v>
      </c>
      <c r="R252" s="11">
        <v>0</v>
      </c>
      <c r="S252" s="23">
        <f t="shared" si="6"/>
        <v>24300</v>
      </c>
      <c r="T252" s="28"/>
      <c r="U252" s="46"/>
      <c r="V252" s="46" t="str">
        <f t="shared" si="7"/>
        <v>No</v>
      </c>
    </row>
    <row r="253" spans="1:22" ht="26" thickTop="1" thickBot="1" x14ac:dyDescent="0.35">
      <c r="A253" t="s">
        <v>671</v>
      </c>
      <c r="B253" s="3" t="s">
        <v>435</v>
      </c>
      <c r="C253" s="3" t="s">
        <v>658</v>
      </c>
      <c r="D253" s="3" t="s">
        <v>42</v>
      </c>
      <c r="E253" s="3" t="s">
        <v>16</v>
      </c>
      <c r="F253" s="4">
        <v>7</v>
      </c>
      <c r="G253" s="8" t="s">
        <v>436</v>
      </c>
      <c r="H253" s="11">
        <v>800</v>
      </c>
      <c r="I253" s="14">
        <v>15</v>
      </c>
      <c r="J253" s="14">
        <v>3</v>
      </c>
      <c r="K253" s="14">
        <v>0</v>
      </c>
      <c r="L253" s="14">
        <v>0</v>
      </c>
      <c r="M253" s="14">
        <v>0</v>
      </c>
      <c r="N253" s="14">
        <v>110</v>
      </c>
      <c r="O253" s="14">
        <v>56</v>
      </c>
      <c r="P253" s="8" t="s">
        <v>659</v>
      </c>
      <c r="Q253" s="8" t="s">
        <v>659</v>
      </c>
      <c r="R253" s="11">
        <v>0</v>
      </c>
      <c r="S253" s="23">
        <f t="shared" si="6"/>
        <v>44800</v>
      </c>
      <c r="T253" s="28"/>
      <c r="U253" s="46"/>
      <c r="V253" s="46" t="str">
        <f t="shared" si="7"/>
        <v>No</v>
      </c>
    </row>
    <row r="254" spans="1:22" ht="26" thickTop="1" thickBot="1" x14ac:dyDescent="0.35">
      <c r="A254" t="s">
        <v>671</v>
      </c>
      <c r="B254" s="3" t="s">
        <v>439</v>
      </c>
      <c r="C254" s="3" t="s">
        <v>440</v>
      </c>
      <c r="D254" s="3" t="s">
        <v>29</v>
      </c>
      <c r="E254" s="3" t="s">
        <v>33</v>
      </c>
      <c r="F254" s="4">
        <v>17</v>
      </c>
      <c r="G254" s="8" t="s">
        <v>438</v>
      </c>
      <c r="H254" s="11">
        <v>1350</v>
      </c>
      <c r="I254" s="14">
        <v>18</v>
      </c>
      <c r="J254" s="14">
        <v>4</v>
      </c>
      <c r="K254" s="14">
        <v>0</v>
      </c>
      <c r="L254" s="14">
        <v>0</v>
      </c>
      <c r="M254" s="14">
        <v>3</v>
      </c>
      <c r="N254" s="14">
        <v>90</v>
      </c>
      <c r="O254" s="14">
        <v>95</v>
      </c>
      <c r="P254" s="8" t="s">
        <v>659</v>
      </c>
      <c r="Q254" s="8" t="s">
        <v>659</v>
      </c>
      <c r="R254" s="11">
        <v>0</v>
      </c>
      <c r="S254" s="23">
        <f t="shared" si="6"/>
        <v>128250</v>
      </c>
      <c r="T254" s="28"/>
      <c r="U254" s="46"/>
      <c r="V254" s="46" t="str">
        <f t="shared" si="7"/>
        <v>No</v>
      </c>
    </row>
    <row r="255" spans="1:22" ht="26" thickTop="1" thickBot="1" x14ac:dyDescent="0.35">
      <c r="A255" t="s">
        <v>671</v>
      </c>
      <c r="B255" s="3" t="s">
        <v>441</v>
      </c>
      <c r="C255" s="3" t="s">
        <v>658</v>
      </c>
      <c r="D255" s="3" t="s">
        <v>66</v>
      </c>
      <c r="E255" s="3" t="s">
        <v>20</v>
      </c>
      <c r="F255" s="4">
        <v>42</v>
      </c>
      <c r="G255" s="8" t="s">
        <v>442</v>
      </c>
      <c r="H255" s="11">
        <v>1100</v>
      </c>
      <c r="I255" s="14">
        <v>47</v>
      </c>
      <c r="J255" s="14">
        <v>1</v>
      </c>
      <c r="K255" s="14">
        <v>0</v>
      </c>
      <c r="L255" s="14">
        <v>0</v>
      </c>
      <c r="M255" s="14">
        <v>0</v>
      </c>
      <c r="N255" s="14">
        <v>168</v>
      </c>
      <c r="O255" s="14">
        <v>72</v>
      </c>
      <c r="P255" s="8" t="s">
        <v>659</v>
      </c>
      <c r="Q255" s="8" t="s">
        <v>659</v>
      </c>
      <c r="R255" s="11">
        <v>0</v>
      </c>
      <c r="S255" s="23">
        <f t="shared" si="6"/>
        <v>79200</v>
      </c>
      <c r="T255" s="28"/>
      <c r="U255" s="46"/>
      <c r="V255" s="46" t="str">
        <f t="shared" si="7"/>
        <v>No</v>
      </c>
    </row>
    <row r="256" spans="1:22" ht="26" thickTop="1" thickBot="1" x14ac:dyDescent="0.35">
      <c r="A256" t="s">
        <v>671</v>
      </c>
      <c r="B256" s="3" t="s">
        <v>630</v>
      </c>
      <c r="C256" s="3" t="s">
        <v>658</v>
      </c>
      <c r="D256" s="3" t="s">
        <v>659</v>
      </c>
      <c r="E256" s="3" t="s">
        <v>659</v>
      </c>
      <c r="F256" s="4">
        <v>4</v>
      </c>
      <c r="G256" s="8" t="s">
        <v>631</v>
      </c>
      <c r="H256" s="11">
        <v>0</v>
      </c>
      <c r="I256" s="14">
        <v>0</v>
      </c>
      <c r="J256" s="14">
        <v>0</v>
      </c>
      <c r="K256" s="14">
        <v>0</v>
      </c>
      <c r="L256" s="14">
        <v>0</v>
      </c>
      <c r="M256" s="14">
        <v>10</v>
      </c>
      <c r="N256" s="14">
        <v>10</v>
      </c>
      <c r="O256" s="14">
        <v>103</v>
      </c>
      <c r="P256" s="8" t="s">
        <v>547</v>
      </c>
      <c r="Q256" s="8" t="s">
        <v>535</v>
      </c>
      <c r="R256" s="11">
        <v>1250</v>
      </c>
      <c r="S256" s="23">
        <f t="shared" si="6"/>
        <v>0</v>
      </c>
      <c r="T256" s="27">
        <f>R256 * O256</f>
        <v>128750</v>
      </c>
      <c r="U256" s="47" t="str">
        <f>IF(ISNUMBER(SEARCH("affectionate", G256)), "Yes", "No")</f>
        <v>Yes</v>
      </c>
      <c r="V256" s="46" t="str">
        <f t="shared" si="7"/>
        <v>Yes</v>
      </c>
    </row>
    <row r="257" spans="1:22" ht="26" thickTop="1" thickBot="1" x14ac:dyDescent="0.35">
      <c r="A257" t="s">
        <v>671</v>
      </c>
      <c r="B257" s="3" t="s">
        <v>443</v>
      </c>
      <c r="C257" s="3" t="s">
        <v>444</v>
      </c>
      <c r="D257" s="3" t="s">
        <v>26</v>
      </c>
      <c r="E257" s="3" t="s">
        <v>26</v>
      </c>
      <c r="F257" s="4">
        <v>9</v>
      </c>
      <c r="G257" s="8" t="s">
        <v>445</v>
      </c>
      <c r="H257" s="11">
        <v>900</v>
      </c>
      <c r="I257" s="14">
        <v>65</v>
      </c>
      <c r="J257" s="14">
        <v>3</v>
      </c>
      <c r="K257" s="14">
        <v>0</v>
      </c>
      <c r="L257" s="14">
        <v>0</v>
      </c>
      <c r="M257" s="14">
        <v>0</v>
      </c>
      <c r="N257" s="14">
        <v>58</v>
      </c>
      <c r="O257" s="14">
        <v>26</v>
      </c>
      <c r="P257" s="8" t="s">
        <v>659</v>
      </c>
      <c r="Q257" s="8" t="s">
        <v>659</v>
      </c>
      <c r="R257" s="11">
        <v>0</v>
      </c>
      <c r="S257" s="23">
        <f t="shared" si="6"/>
        <v>23400</v>
      </c>
      <c r="T257" s="28"/>
      <c r="U257" s="46"/>
      <c r="V257" s="46" t="str">
        <f t="shared" si="7"/>
        <v>No</v>
      </c>
    </row>
    <row r="258" spans="1:22" ht="26" thickTop="1" thickBot="1" x14ac:dyDescent="0.35">
      <c r="A258" t="s">
        <v>671</v>
      </c>
      <c r="B258" s="3" t="s">
        <v>446</v>
      </c>
      <c r="C258" s="3" t="s">
        <v>658</v>
      </c>
      <c r="D258" s="3" t="s">
        <v>26</v>
      </c>
      <c r="E258" s="3" t="s">
        <v>26</v>
      </c>
      <c r="F258" s="4">
        <v>9</v>
      </c>
      <c r="G258" s="8" t="s">
        <v>447</v>
      </c>
      <c r="H258" s="11">
        <v>900</v>
      </c>
      <c r="I258" s="14">
        <v>56</v>
      </c>
      <c r="J258" s="14">
        <v>3</v>
      </c>
      <c r="K258" s="14">
        <v>0</v>
      </c>
      <c r="L258" s="14">
        <v>0</v>
      </c>
      <c r="M258" s="14">
        <v>0</v>
      </c>
      <c r="N258" s="14">
        <v>150</v>
      </c>
      <c r="O258" s="14">
        <v>38</v>
      </c>
      <c r="P258" s="8" t="s">
        <v>659</v>
      </c>
      <c r="Q258" s="8" t="s">
        <v>659</v>
      </c>
      <c r="R258" s="11">
        <v>0</v>
      </c>
      <c r="S258" s="23">
        <f t="shared" ref="S258:S317" si="8">H258 *O258</f>
        <v>34200</v>
      </c>
      <c r="T258" s="28"/>
      <c r="U258" s="46"/>
      <c r="V258" s="46" t="str">
        <f t="shared" ref="V258:V317" si="9">IF(ISNUMBER(SEARCH("affectionate", G258)), "Yes", "No")</f>
        <v>No</v>
      </c>
    </row>
    <row r="259" spans="1:22" ht="26" thickTop="1" thickBot="1" x14ac:dyDescent="0.35">
      <c r="A259" t="s">
        <v>671</v>
      </c>
      <c r="B259" s="3" t="s">
        <v>632</v>
      </c>
      <c r="C259" s="3" t="s">
        <v>658</v>
      </c>
      <c r="D259" s="3" t="s">
        <v>659</v>
      </c>
      <c r="E259" s="3" t="s">
        <v>659</v>
      </c>
      <c r="F259" s="4">
        <v>6</v>
      </c>
      <c r="G259" s="8" t="s">
        <v>633</v>
      </c>
      <c r="H259" s="11">
        <v>0</v>
      </c>
      <c r="I259" s="14">
        <v>0</v>
      </c>
      <c r="J259" s="14">
        <v>0</v>
      </c>
      <c r="K259" s="14">
        <v>0</v>
      </c>
      <c r="L259" s="14">
        <v>0</v>
      </c>
      <c r="M259" s="14">
        <v>0</v>
      </c>
      <c r="N259" s="14">
        <v>25</v>
      </c>
      <c r="O259" s="14">
        <v>115</v>
      </c>
      <c r="P259" s="8" t="s">
        <v>534</v>
      </c>
      <c r="Q259" s="8" t="s">
        <v>548</v>
      </c>
      <c r="R259" s="11">
        <v>1150</v>
      </c>
      <c r="S259" s="23">
        <f t="shared" si="8"/>
        <v>0</v>
      </c>
      <c r="T259" s="27">
        <f>R259 * O259</f>
        <v>132250</v>
      </c>
      <c r="U259" s="47" t="str">
        <f>IF(ISNUMBER(SEARCH("affectionate", G259)), "Yes", "No")</f>
        <v>Yes</v>
      </c>
      <c r="V259" s="46" t="str">
        <f t="shared" si="9"/>
        <v>Yes</v>
      </c>
    </row>
    <row r="260" spans="1:22" ht="26" thickTop="1" thickBot="1" x14ac:dyDescent="0.35">
      <c r="A260" t="s">
        <v>671</v>
      </c>
      <c r="B260" s="3" t="s">
        <v>448</v>
      </c>
      <c r="C260" s="3" t="s">
        <v>658</v>
      </c>
      <c r="D260" s="3" t="s">
        <v>19</v>
      </c>
      <c r="E260" s="3" t="s">
        <v>49</v>
      </c>
      <c r="F260" s="4">
        <v>30</v>
      </c>
      <c r="G260" s="8" t="s">
        <v>216</v>
      </c>
      <c r="H260" s="11">
        <v>500</v>
      </c>
      <c r="I260" s="14">
        <v>37</v>
      </c>
      <c r="J260" s="14">
        <v>3</v>
      </c>
      <c r="K260" s="14">
        <v>0</v>
      </c>
      <c r="L260" s="14">
        <v>0</v>
      </c>
      <c r="M260" s="14">
        <v>0</v>
      </c>
      <c r="N260" s="14">
        <v>95</v>
      </c>
      <c r="O260" s="14">
        <v>77</v>
      </c>
      <c r="P260" s="8" t="s">
        <v>659</v>
      </c>
      <c r="Q260" s="8" t="s">
        <v>659</v>
      </c>
      <c r="R260" s="11">
        <v>0</v>
      </c>
      <c r="S260" s="23">
        <f t="shared" si="8"/>
        <v>38500</v>
      </c>
      <c r="T260" s="28"/>
      <c r="U260" s="46"/>
      <c r="V260" s="46" t="str">
        <f t="shared" si="9"/>
        <v>No</v>
      </c>
    </row>
    <row r="261" spans="1:22" ht="26" thickTop="1" thickBot="1" x14ac:dyDescent="0.35">
      <c r="A261" t="s">
        <v>671</v>
      </c>
      <c r="B261" s="3" t="s">
        <v>449</v>
      </c>
      <c r="C261" s="3" t="s">
        <v>658</v>
      </c>
      <c r="D261" s="3" t="s">
        <v>42</v>
      </c>
      <c r="E261" s="3" t="s">
        <v>37</v>
      </c>
      <c r="F261" s="4">
        <v>22</v>
      </c>
      <c r="G261" s="8" t="s">
        <v>450</v>
      </c>
      <c r="H261" s="11">
        <v>1100</v>
      </c>
      <c r="I261" s="14">
        <v>51</v>
      </c>
      <c r="J261" s="14">
        <v>3</v>
      </c>
      <c r="K261" s="14">
        <v>0</v>
      </c>
      <c r="L261" s="14">
        <v>0</v>
      </c>
      <c r="M261" s="14">
        <v>0</v>
      </c>
      <c r="N261" s="14">
        <v>64</v>
      </c>
      <c r="O261" s="14">
        <v>11</v>
      </c>
      <c r="P261" s="8" t="s">
        <v>659</v>
      </c>
      <c r="Q261" s="8" t="s">
        <v>659</v>
      </c>
      <c r="R261" s="11">
        <v>0</v>
      </c>
      <c r="S261" s="23">
        <f t="shared" si="8"/>
        <v>12100</v>
      </c>
      <c r="T261" s="28"/>
      <c r="U261" s="46"/>
      <c r="V261" s="46" t="str">
        <f t="shared" si="9"/>
        <v>Yes</v>
      </c>
    </row>
    <row r="262" spans="1:22" ht="26" thickTop="1" thickBot="1" x14ac:dyDescent="0.35">
      <c r="A262" t="s">
        <v>671</v>
      </c>
      <c r="B262" s="3" t="s">
        <v>451</v>
      </c>
      <c r="C262" s="3" t="s">
        <v>658</v>
      </c>
      <c r="D262" s="3" t="s">
        <v>33</v>
      </c>
      <c r="E262" s="3" t="s">
        <v>33</v>
      </c>
      <c r="F262" s="4">
        <v>39</v>
      </c>
      <c r="G262" s="8" t="s">
        <v>376</v>
      </c>
      <c r="H262" s="11">
        <v>1350</v>
      </c>
      <c r="I262" s="14">
        <v>63</v>
      </c>
      <c r="J262" s="14">
        <v>4</v>
      </c>
      <c r="K262" s="14">
        <v>0</v>
      </c>
      <c r="L262" s="14">
        <v>0</v>
      </c>
      <c r="M262" s="14">
        <v>0</v>
      </c>
      <c r="N262" s="14">
        <v>70</v>
      </c>
      <c r="O262" s="14">
        <v>101</v>
      </c>
      <c r="P262" s="8" t="s">
        <v>659</v>
      </c>
      <c r="Q262" s="8" t="s">
        <v>659</v>
      </c>
      <c r="R262" s="11">
        <v>0</v>
      </c>
      <c r="S262" s="23">
        <f t="shared" si="8"/>
        <v>136350</v>
      </c>
      <c r="T262" s="28"/>
      <c r="U262" s="46"/>
      <c r="V262" s="46" t="str">
        <f t="shared" si="9"/>
        <v>No</v>
      </c>
    </row>
    <row r="263" spans="1:22" ht="26" thickTop="1" thickBot="1" x14ac:dyDescent="0.35">
      <c r="A263" t="s">
        <v>671</v>
      </c>
      <c r="B263" s="3" t="s">
        <v>452</v>
      </c>
      <c r="C263" s="3" t="s">
        <v>658</v>
      </c>
      <c r="D263" s="3" t="s">
        <v>33</v>
      </c>
      <c r="E263" s="3" t="s">
        <v>33</v>
      </c>
      <c r="F263" s="4">
        <v>35</v>
      </c>
      <c r="G263" s="8" t="s">
        <v>251</v>
      </c>
      <c r="H263" s="11">
        <v>1400</v>
      </c>
      <c r="I263" s="14">
        <v>3</v>
      </c>
      <c r="J263" s="14">
        <v>6</v>
      </c>
      <c r="K263" s="14">
        <v>0</v>
      </c>
      <c r="L263" s="14">
        <v>0</v>
      </c>
      <c r="M263" s="14">
        <v>0</v>
      </c>
      <c r="N263" s="14">
        <v>2</v>
      </c>
      <c r="O263" s="14">
        <v>555</v>
      </c>
      <c r="P263" s="8" t="s">
        <v>659</v>
      </c>
      <c r="Q263" s="8" t="s">
        <v>659</v>
      </c>
      <c r="R263" s="11">
        <v>0</v>
      </c>
      <c r="S263" s="23">
        <f t="shared" si="8"/>
        <v>777000</v>
      </c>
      <c r="T263" s="28"/>
      <c r="U263" s="46"/>
      <c r="V263" s="46" t="str">
        <f t="shared" si="9"/>
        <v>No</v>
      </c>
    </row>
    <row r="264" spans="1:22" ht="26" thickTop="1" thickBot="1" x14ac:dyDescent="0.35">
      <c r="A264" t="s">
        <v>671</v>
      </c>
      <c r="B264" s="3" t="s">
        <v>453</v>
      </c>
      <c r="C264" s="3" t="s">
        <v>454</v>
      </c>
      <c r="D264" s="3" t="s">
        <v>33</v>
      </c>
      <c r="E264" s="3" t="s">
        <v>33</v>
      </c>
      <c r="F264" s="4">
        <v>9</v>
      </c>
      <c r="G264" s="8" t="s">
        <v>455</v>
      </c>
      <c r="H264" s="11">
        <v>900</v>
      </c>
      <c r="I264" s="14">
        <v>6</v>
      </c>
      <c r="J264" s="14">
        <v>4</v>
      </c>
      <c r="K264" s="14">
        <v>0</v>
      </c>
      <c r="L264" s="14">
        <v>0</v>
      </c>
      <c r="M264" s="14">
        <v>0</v>
      </c>
      <c r="N264" s="14">
        <v>24</v>
      </c>
      <c r="O264" s="14">
        <v>542</v>
      </c>
      <c r="P264" s="8" t="s">
        <v>659</v>
      </c>
      <c r="Q264" s="8" t="s">
        <v>659</v>
      </c>
      <c r="R264" s="11">
        <v>0</v>
      </c>
      <c r="S264" s="23">
        <f t="shared" si="8"/>
        <v>487800</v>
      </c>
      <c r="T264" s="28"/>
      <c r="U264" s="46"/>
      <c r="V264" s="46" t="str">
        <f t="shared" si="9"/>
        <v>Yes</v>
      </c>
    </row>
    <row r="265" spans="1:22" ht="26" thickTop="1" thickBot="1" x14ac:dyDescent="0.35">
      <c r="A265" t="s">
        <v>671</v>
      </c>
      <c r="B265" s="3" t="s">
        <v>456</v>
      </c>
      <c r="C265" s="3" t="s">
        <v>658</v>
      </c>
      <c r="D265" s="3" t="s">
        <v>42</v>
      </c>
      <c r="E265" s="3" t="s">
        <v>16</v>
      </c>
      <c r="F265" s="4">
        <v>10</v>
      </c>
      <c r="G265" s="8" t="s">
        <v>457</v>
      </c>
      <c r="H265" s="11">
        <v>900</v>
      </c>
      <c r="I265" s="14">
        <v>0</v>
      </c>
      <c r="J265" s="14">
        <v>4</v>
      </c>
      <c r="K265" s="14">
        <v>0</v>
      </c>
      <c r="L265" s="14">
        <v>0</v>
      </c>
      <c r="M265" s="14">
        <v>0</v>
      </c>
      <c r="N265" s="14">
        <v>45</v>
      </c>
      <c r="O265" s="14">
        <v>123</v>
      </c>
      <c r="P265" s="8" t="s">
        <v>659</v>
      </c>
      <c r="Q265" s="8" t="s">
        <v>659</v>
      </c>
      <c r="R265" s="11">
        <v>0</v>
      </c>
      <c r="S265" s="23">
        <f t="shared" si="8"/>
        <v>110700</v>
      </c>
      <c r="T265" s="28"/>
      <c r="U265" s="46"/>
      <c r="V265" s="46" t="str">
        <f t="shared" si="9"/>
        <v>No</v>
      </c>
    </row>
    <row r="266" spans="1:22" ht="26" thickTop="1" thickBot="1" x14ac:dyDescent="0.35">
      <c r="A266" t="s">
        <v>671</v>
      </c>
      <c r="B266" s="3" t="s">
        <v>458</v>
      </c>
      <c r="C266" s="3" t="s">
        <v>658</v>
      </c>
      <c r="D266" s="3" t="s">
        <v>15</v>
      </c>
      <c r="E266" s="3" t="s">
        <v>16</v>
      </c>
      <c r="F266" s="4">
        <v>6</v>
      </c>
      <c r="G266" s="8" t="s">
        <v>459</v>
      </c>
      <c r="H266" s="11">
        <v>1000</v>
      </c>
      <c r="I266" s="14">
        <v>70</v>
      </c>
      <c r="J266" s="14">
        <v>3</v>
      </c>
      <c r="K266" s="14">
        <v>0</v>
      </c>
      <c r="L266" s="14">
        <v>0</v>
      </c>
      <c r="M266" s="14">
        <v>2</v>
      </c>
      <c r="N266" s="14">
        <v>20</v>
      </c>
      <c r="O266" s="14">
        <v>105</v>
      </c>
      <c r="P266" s="8" t="s">
        <v>659</v>
      </c>
      <c r="Q266" s="8" t="s">
        <v>659</v>
      </c>
      <c r="R266" s="11">
        <v>0</v>
      </c>
      <c r="S266" s="23">
        <f t="shared" si="8"/>
        <v>105000</v>
      </c>
      <c r="T266" s="28"/>
      <c r="U266" s="46"/>
      <c r="V266" s="46" t="str">
        <f t="shared" si="9"/>
        <v>No</v>
      </c>
    </row>
    <row r="267" spans="1:22" ht="26" thickTop="1" thickBot="1" x14ac:dyDescent="0.35">
      <c r="A267" t="s">
        <v>671</v>
      </c>
      <c r="B267" s="3" t="s">
        <v>634</v>
      </c>
      <c r="C267" s="3" t="s">
        <v>658</v>
      </c>
      <c r="D267" s="3" t="s">
        <v>659</v>
      </c>
      <c r="E267" s="3" t="s">
        <v>659</v>
      </c>
      <c r="F267" s="4">
        <v>6</v>
      </c>
      <c r="G267" s="8" t="s">
        <v>544</v>
      </c>
      <c r="H267" s="11">
        <v>0</v>
      </c>
      <c r="I267" s="14">
        <v>0</v>
      </c>
      <c r="J267" s="14">
        <v>0</v>
      </c>
      <c r="K267" s="14">
        <v>0</v>
      </c>
      <c r="L267" s="14">
        <v>0</v>
      </c>
      <c r="M267" s="14">
        <v>0</v>
      </c>
      <c r="N267" s="14">
        <v>9</v>
      </c>
      <c r="O267" s="14">
        <v>79</v>
      </c>
      <c r="P267" s="8" t="s">
        <v>534</v>
      </c>
      <c r="Q267" s="8" t="s">
        <v>535</v>
      </c>
      <c r="R267" s="11">
        <v>500</v>
      </c>
      <c r="S267" s="23">
        <f t="shared" si="8"/>
        <v>0</v>
      </c>
      <c r="T267" s="27">
        <f>R267 * O267</f>
        <v>39500</v>
      </c>
      <c r="U267" s="47" t="str">
        <f>IF(ISNUMBER(SEARCH("affectionate", G267)), "Yes", "No")</f>
        <v>No</v>
      </c>
      <c r="V267" s="46" t="str">
        <f t="shared" si="9"/>
        <v>No</v>
      </c>
    </row>
    <row r="268" spans="1:22" ht="26" thickTop="1" thickBot="1" x14ac:dyDescent="0.35">
      <c r="A268" t="s">
        <v>671</v>
      </c>
      <c r="B268" s="3" t="s">
        <v>635</v>
      </c>
      <c r="C268" s="3" t="s">
        <v>658</v>
      </c>
      <c r="D268" s="3" t="s">
        <v>659</v>
      </c>
      <c r="E268" s="3" t="s">
        <v>659</v>
      </c>
      <c r="F268" s="4">
        <v>6</v>
      </c>
      <c r="G268" s="8" t="s">
        <v>636</v>
      </c>
      <c r="H268" s="11">
        <v>0</v>
      </c>
      <c r="I268" s="14">
        <v>0</v>
      </c>
      <c r="J268" s="14">
        <v>0</v>
      </c>
      <c r="K268" s="14">
        <v>0</v>
      </c>
      <c r="L268" s="14">
        <v>0</v>
      </c>
      <c r="M268" s="14">
        <v>0</v>
      </c>
      <c r="N268" s="14">
        <v>0</v>
      </c>
      <c r="O268" s="14">
        <v>5</v>
      </c>
      <c r="P268" s="8" t="s">
        <v>547</v>
      </c>
      <c r="Q268" s="8" t="s">
        <v>548</v>
      </c>
      <c r="R268" s="11">
        <v>1000</v>
      </c>
      <c r="S268" s="23">
        <f t="shared" si="8"/>
        <v>0</v>
      </c>
      <c r="T268" s="27">
        <f>R268 * O268</f>
        <v>5000</v>
      </c>
      <c r="U268" s="47" t="str">
        <f>IF(ISNUMBER(SEARCH("affectionate", G268)), "Yes", "No")</f>
        <v>No</v>
      </c>
      <c r="V268" s="46" t="str">
        <f t="shared" si="9"/>
        <v>No</v>
      </c>
    </row>
    <row r="269" spans="1:22" ht="26" thickTop="1" thickBot="1" x14ac:dyDescent="0.35">
      <c r="A269" t="s">
        <v>671</v>
      </c>
      <c r="B269" s="3" t="s">
        <v>460</v>
      </c>
      <c r="C269" s="3" t="s">
        <v>658</v>
      </c>
      <c r="D269" s="3" t="s">
        <v>29</v>
      </c>
      <c r="E269" s="3" t="s">
        <v>37</v>
      </c>
      <c r="F269" s="4">
        <v>24</v>
      </c>
      <c r="G269" s="8" t="s">
        <v>281</v>
      </c>
      <c r="H269" s="11">
        <v>950</v>
      </c>
      <c r="I269" s="14">
        <v>45</v>
      </c>
      <c r="J269" s="14">
        <v>1</v>
      </c>
      <c r="K269" s="14">
        <v>0</v>
      </c>
      <c r="L269" s="14">
        <v>0</v>
      </c>
      <c r="M269" s="14">
        <v>5</v>
      </c>
      <c r="N269" s="14">
        <v>12</v>
      </c>
      <c r="O269" s="14">
        <v>107</v>
      </c>
      <c r="P269" s="8" t="s">
        <v>659</v>
      </c>
      <c r="Q269" s="8" t="s">
        <v>659</v>
      </c>
      <c r="R269" s="11">
        <v>0</v>
      </c>
      <c r="S269" s="23">
        <f t="shared" si="8"/>
        <v>101650</v>
      </c>
      <c r="T269" s="28"/>
      <c r="U269" s="46"/>
      <c r="V269" s="46" t="str">
        <f t="shared" si="9"/>
        <v>No</v>
      </c>
    </row>
    <row r="270" spans="1:22" ht="26" thickTop="1" thickBot="1" x14ac:dyDescent="0.35">
      <c r="A270" t="s">
        <v>671</v>
      </c>
      <c r="B270" s="3" t="s">
        <v>461</v>
      </c>
      <c r="C270" s="3" t="s">
        <v>658</v>
      </c>
      <c r="D270" s="3" t="s">
        <v>15</v>
      </c>
      <c r="E270" s="3" t="s">
        <v>26</v>
      </c>
      <c r="F270" s="4">
        <v>5</v>
      </c>
      <c r="G270" s="8" t="s">
        <v>462</v>
      </c>
      <c r="H270" s="11">
        <v>700</v>
      </c>
      <c r="I270" s="14">
        <v>37</v>
      </c>
      <c r="J270" s="14">
        <v>3</v>
      </c>
      <c r="K270" s="14">
        <v>0</v>
      </c>
      <c r="L270" s="14">
        <v>0</v>
      </c>
      <c r="M270" s="14">
        <v>0</v>
      </c>
      <c r="N270" s="14">
        <v>106</v>
      </c>
      <c r="O270" s="14">
        <v>891</v>
      </c>
      <c r="P270" s="8" t="s">
        <v>659</v>
      </c>
      <c r="Q270" s="8" t="s">
        <v>659</v>
      </c>
      <c r="R270" s="11">
        <v>0</v>
      </c>
      <c r="S270" s="23">
        <f t="shared" si="8"/>
        <v>623700</v>
      </c>
      <c r="T270" s="28"/>
      <c r="U270" s="46"/>
      <c r="V270" s="46" t="str">
        <f t="shared" si="9"/>
        <v>No</v>
      </c>
    </row>
    <row r="271" spans="1:22" ht="26" thickTop="1" thickBot="1" x14ac:dyDescent="0.35">
      <c r="A271" t="s">
        <v>671</v>
      </c>
      <c r="B271" s="3" t="s">
        <v>637</v>
      </c>
      <c r="C271" s="3" t="s">
        <v>658</v>
      </c>
      <c r="D271" s="3" t="s">
        <v>659</v>
      </c>
      <c r="E271" s="3" t="s">
        <v>659</v>
      </c>
      <c r="F271" s="4">
        <v>6</v>
      </c>
      <c r="G271" s="8" t="s">
        <v>540</v>
      </c>
      <c r="H271" s="11">
        <v>0</v>
      </c>
      <c r="I271" s="14">
        <v>0</v>
      </c>
      <c r="J271" s="14">
        <v>0</v>
      </c>
      <c r="K271" s="14">
        <v>0</v>
      </c>
      <c r="L271" s="14">
        <v>0</v>
      </c>
      <c r="M271" s="14">
        <v>0</v>
      </c>
      <c r="N271" s="14">
        <v>0</v>
      </c>
      <c r="O271" s="14">
        <v>20</v>
      </c>
      <c r="P271" s="8" t="s">
        <v>564</v>
      </c>
      <c r="Q271" s="8" t="s">
        <v>535</v>
      </c>
      <c r="R271" s="11">
        <v>100</v>
      </c>
      <c r="S271" s="23">
        <f t="shared" si="8"/>
        <v>0</v>
      </c>
      <c r="T271" s="27">
        <f>R271 * O271</f>
        <v>2000</v>
      </c>
      <c r="U271" s="47" t="str">
        <f>IF(ISNUMBER(SEARCH("affectionate", G271)), "Yes", "No")</f>
        <v>No</v>
      </c>
      <c r="V271" s="46" t="str">
        <f t="shared" si="9"/>
        <v>No</v>
      </c>
    </row>
    <row r="272" spans="1:22" ht="26" thickTop="1" thickBot="1" x14ac:dyDescent="0.35">
      <c r="A272" t="s">
        <v>671</v>
      </c>
      <c r="B272" s="3" t="s">
        <v>638</v>
      </c>
      <c r="C272" s="3" t="s">
        <v>658</v>
      </c>
      <c r="D272" s="3" t="s">
        <v>659</v>
      </c>
      <c r="E272" s="3" t="s">
        <v>659</v>
      </c>
      <c r="F272" s="4">
        <v>3</v>
      </c>
      <c r="G272" s="8" t="s">
        <v>639</v>
      </c>
      <c r="H272" s="11">
        <v>0</v>
      </c>
      <c r="I272" s="14">
        <v>0</v>
      </c>
      <c r="J272" s="14">
        <v>0</v>
      </c>
      <c r="K272" s="14">
        <v>0</v>
      </c>
      <c r="L272" s="14">
        <v>0</v>
      </c>
      <c r="M272" s="14">
        <v>0</v>
      </c>
      <c r="N272" s="14">
        <v>22</v>
      </c>
      <c r="O272" s="14">
        <v>15</v>
      </c>
      <c r="P272" s="8" t="s">
        <v>534</v>
      </c>
      <c r="Q272" s="8" t="s">
        <v>535</v>
      </c>
      <c r="R272" s="11">
        <v>1150</v>
      </c>
      <c r="S272" s="23">
        <f t="shared" si="8"/>
        <v>0</v>
      </c>
      <c r="T272" s="27">
        <f>R272 * O272</f>
        <v>17250</v>
      </c>
      <c r="U272" s="47" t="str">
        <f>IF(ISNUMBER(SEARCH("affectionate", G272)), "Yes", "No")</f>
        <v>Yes</v>
      </c>
      <c r="V272" s="46" t="str">
        <f t="shared" si="9"/>
        <v>Yes</v>
      </c>
    </row>
    <row r="273" spans="1:22" ht="26" thickTop="1" thickBot="1" x14ac:dyDescent="0.35">
      <c r="A273" t="s">
        <v>671</v>
      </c>
      <c r="B273" s="3" t="s">
        <v>463</v>
      </c>
      <c r="C273" s="3" t="s">
        <v>658</v>
      </c>
      <c r="D273" s="3" t="s">
        <v>26</v>
      </c>
      <c r="E273" s="3" t="s">
        <v>26</v>
      </c>
      <c r="F273" s="4">
        <v>17</v>
      </c>
      <c r="G273" s="8" t="s">
        <v>464</v>
      </c>
      <c r="H273" s="11">
        <v>800</v>
      </c>
      <c r="I273" s="14">
        <v>55</v>
      </c>
      <c r="J273" s="14">
        <v>4</v>
      </c>
      <c r="K273" s="14">
        <v>0</v>
      </c>
      <c r="L273" s="14">
        <v>0</v>
      </c>
      <c r="M273" s="14">
        <v>0</v>
      </c>
      <c r="N273" s="14">
        <v>172</v>
      </c>
      <c r="O273" s="14">
        <v>397</v>
      </c>
      <c r="P273" s="8" t="s">
        <v>659</v>
      </c>
      <c r="Q273" s="8" t="s">
        <v>659</v>
      </c>
      <c r="R273" s="11">
        <v>0</v>
      </c>
      <c r="S273" s="23">
        <f t="shared" si="8"/>
        <v>317600</v>
      </c>
      <c r="T273" s="28"/>
      <c r="U273" s="46"/>
      <c r="V273" s="46" t="str">
        <f t="shared" si="9"/>
        <v>No</v>
      </c>
    </row>
    <row r="274" spans="1:22" ht="26" thickTop="1" thickBot="1" x14ac:dyDescent="0.35">
      <c r="A274" t="s">
        <v>671</v>
      </c>
      <c r="B274" s="3" t="s">
        <v>465</v>
      </c>
      <c r="C274" s="3" t="s">
        <v>658</v>
      </c>
      <c r="D274" s="3" t="s">
        <v>66</v>
      </c>
      <c r="E274" s="3" t="s">
        <v>20</v>
      </c>
      <c r="F274" s="4">
        <v>28</v>
      </c>
      <c r="G274" s="8" t="s">
        <v>466</v>
      </c>
      <c r="H274" s="11">
        <v>900</v>
      </c>
      <c r="I274" s="14">
        <v>0</v>
      </c>
      <c r="J274" s="14">
        <v>5</v>
      </c>
      <c r="K274" s="14">
        <v>0</v>
      </c>
      <c r="L274" s="14">
        <v>0</v>
      </c>
      <c r="M274" s="14">
        <v>0</v>
      </c>
      <c r="N274" s="14">
        <v>188</v>
      </c>
      <c r="O274" s="14">
        <v>675</v>
      </c>
      <c r="P274" s="8" t="s">
        <v>659</v>
      </c>
      <c r="Q274" s="8" t="s">
        <v>659</v>
      </c>
      <c r="R274" s="11">
        <v>0</v>
      </c>
      <c r="S274" s="23">
        <f t="shared" si="8"/>
        <v>607500</v>
      </c>
      <c r="T274" s="28"/>
      <c r="U274" s="46"/>
      <c r="V274" s="46" t="str">
        <f t="shared" si="9"/>
        <v>No</v>
      </c>
    </row>
    <row r="275" spans="1:22" ht="26" thickTop="1" thickBot="1" x14ac:dyDescent="0.35">
      <c r="A275" t="s">
        <v>671</v>
      </c>
      <c r="B275" s="3" t="s">
        <v>467</v>
      </c>
      <c r="C275" s="3" t="s">
        <v>658</v>
      </c>
      <c r="D275" s="3" t="s">
        <v>26</v>
      </c>
      <c r="E275" s="3" t="s">
        <v>26</v>
      </c>
      <c r="F275" s="4">
        <v>8</v>
      </c>
      <c r="G275" s="8" t="s">
        <v>240</v>
      </c>
      <c r="H275" s="11">
        <v>850</v>
      </c>
      <c r="I275" s="14">
        <v>40</v>
      </c>
      <c r="J275" s="14">
        <v>3</v>
      </c>
      <c r="K275" s="14">
        <v>0</v>
      </c>
      <c r="L275" s="14">
        <v>0</v>
      </c>
      <c r="M275" s="14">
        <v>0</v>
      </c>
      <c r="N275" s="14">
        <v>122</v>
      </c>
      <c r="O275" s="14">
        <v>393</v>
      </c>
      <c r="P275" s="8" t="s">
        <v>659</v>
      </c>
      <c r="Q275" s="8" t="s">
        <v>659</v>
      </c>
      <c r="R275" s="11">
        <v>0</v>
      </c>
      <c r="S275" s="23">
        <f t="shared" si="8"/>
        <v>334050</v>
      </c>
      <c r="T275" s="28"/>
      <c r="U275" s="46"/>
      <c r="V275" s="46" t="str">
        <f t="shared" si="9"/>
        <v>Yes</v>
      </c>
    </row>
    <row r="276" spans="1:22" ht="26" thickTop="1" thickBot="1" x14ac:dyDescent="0.35">
      <c r="A276" t="s">
        <v>671</v>
      </c>
      <c r="B276" s="3" t="s">
        <v>640</v>
      </c>
      <c r="C276" s="3" t="s">
        <v>658</v>
      </c>
      <c r="D276" s="3" t="s">
        <v>659</v>
      </c>
      <c r="E276" s="3" t="s">
        <v>659</v>
      </c>
      <c r="F276" s="4">
        <v>5</v>
      </c>
      <c r="G276" s="8" t="s">
        <v>641</v>
      </c>
      <c r="H276" s="11">
        <v>0</v>
      </c>
      <c r="I276" s="14">
        <v>0</v>
      </c>
      <c r="J276" s="14">
        <v>0</v>
      </c>
      <c r="K276" s="14">
        <v>0</v>
      </c>
      <c r="L276" s="14">
        <v>0</v>
      </c>
      <c r="M276" s="14">
        <v>0</v>
      </c>
      <c r="N276" s="14">
        <v>0</v>
      </c>
      <c r="O276" s="14">
        <v>5</v>
      </c>
      <c r="P276" s="8" t="s">
        <v>534</v>
      </c>
      <c r="Q276" s="8" t="s">
        <v>535</v>
      </c>
      <c r="R276" s="11">
        <v>800</v>
      </c>
      <c r="S276" s="23">
        <f t="shared" si="8"/>
        <v>0</v>
      </c>
      <c r="T276" s="27">
        <f>R276 * O276</f>
        <v>4000</v>
      </c>
      <c r="U276" s="47" t="str">
        <f>IF(ISNUMBER(SEARCH("affectionate", G276)), "Yes", "No")</f>
        <v>Yes</v>
      </c>
      <c r="V276" s="46" t="str">
        <f t="shared" si="9"/>
        <v>Yes</v>
      </c>
    </row>
    <row r="277" spans="1:22" ht="26" thickTop="1" thickBot="1" x14ac:dyDescent="0.35">
      <c r="A277" t="s">
        <v>671</v>
      </c>
      <c r="B277" s="3" t="s">
        <v>642</v>
      </c>
      <c r="C277" s="3" t="s">
        <v>658</v>
      </c>
      <c r="D277" s="3" t="s">
        <v>659</v>
      </c>
      <c r="E277" s="3" t="s">
        <v>659</v>
      </c>
      <c r="F277" s="4">
        <v>5</v>
      </c>
      <c r="G277" s="8" t="s">
        <v>643</v>
      </c>
      <c r="H277" s="11">
        <v>0</v>
      </c>
      <c r="I277" s="14">
        <v>0</v>
      </c>
      <c r="J277" s="14">
        <v>0</v>
      </c>
      <c r="K277" s="14">
        <v>0</v>
      </c>
      <c r="L277" s="14">
        <v>0</v>
      </c>
      <c r="M277" s="14">
        <v>0</v>
      </c>
      <c r="N277" s="14">
        <v>28</v>
      </c>
      <c r="O277" s="14">
        <v>49</v>
      </c>
      <c r="P277" s="8" t="s">
        <v>547</v>
      </c>
      <c r="Q277" s="8" t="s">
        <v>548</v>
      </c>
      <c r="R277" s="11">
        <v>1250</v>
      </c>
      <c r="S277" s="23">
        <f t="shared" si="8"/>
        <v>0</v>
      </c>
      <c r="T277" s="27">
        <f>R277 * O277</f>
        <v>61250</v>
      </c>
      <c r="U277" s="47" t="str">
        <f>IF(ISNUMBER(SEARCH("affectionate", G277)), "Yes", "No")</f>
        <v>Yes</v>
      </c>
      <c r="V277" s="46" t="str">
        <f t="shared" si="9"/>
        <v>Yes</v>
      </c>
    </row>
    <row r="278" spans="1:22" ht="26" thickTop="1" thickBot="1" x14ac:dyDescent="0.35">
      <c r="A278" t="s">
        <v>671</v>
      </c>
      <c r="B278" s="3" t="s">
        <v>468</v>
      </c>
      <c r="C278" s="3" t="s">
        <v>658</v>
      </c>
      <c r="D278" s="3" t="s">
        <v>33</v>
      </c>
      <c r="E278" s="3" t="s">
        <v>33</v>
      </c>
      <c r="F278" s="4">
        <v>49</v>
      </c>
      <c r="G278" s="8" t="s">
        <v>469</v>
      </c>
      <c r="H278" s="11">
        <v>900</v>
      </c>
      <c r="I278" s="14">
        <v>0</v>
      </c>
      <c r="J278" s="14">
        <v>4</v>
      </c>
      <c r="K278" s="14">
        <v>0</v>
      </c>
      <c r="L278" s="14">
        <v>0</v>
      </c>
      <c r="M278" s="14">
        <v>0</v>
      </c>
      <c r="N278" s="14">
        <v>0</v>
      </c>
      <c r="O278" s="14">
        <v>215</v>
      </c>
      <c r="P278" s="8" t="s">
        <v>659</v>
      </c>
      <c r="Q278" s="8" t="s">
        <v>659</v>
      </c>
      <c r="R278" s="11">
        <v>0</v>
      </c>
      <c r="S278" s="23">
        <f t="shared" si="8"/>
        <v>193500</v>
      </c>
      <c r="T278" s="28"/>
      <c r="U278" s="46"/>
      <c r="V278" s="46" t="str">
        <f t="shared" si="9"/>
        <v>No</v>
      </c>
    </row>
    <row r="279" spans="1:22" ht="26" thickTop="1" thickBot="1" x14ac:dyDescent="0.35">
      <c r="A279" t="s">
        <v>671</v>
      </c>
      <c r="B279" s="3" t="s">
        <v>470</v>
      </c>
      <c r="C279" s="3" t="s">
        <v>658</v>
      </c>
      <c r="D279" s="3" t="s">
        <v>19</v>
      </c>
      <c r="E279" s="3" t="s">
        <v>49</v>
      </c>
      <c r="F279" s="4">
        <v>10</v>
      </c>
      <c r="G279" s="8" t="s">
        <v>179</v>
      </c>
      <c r="H279" s="11">
        <v>700</v>
      </c>
      <c r="I279" s="14">
        <v>20</v>
      </c>
      <c r="J279" s="14">
        <v>3</v>
      </c>
      <c r="K279" s="14">
        <v>0</v>
      </c>
      <c r="L279" s="14">
        <v>0</v>
      </c>
      <c r="M279" s="14">
        <v>0</v>
      </c>
      <c r="N279" s="14">
        <v>29</v>
      </c>
      <c r="O279" s="14">
        <v>107</v>
      </c>
      <c r="P279" s="8" t="s">
        <v>659</v>
      </c>
      <c r="Q279" s="8" t="s">
        <v>659</v>
      </c>
      <c r="R279" s="11">
        <v>0</v>
      </c>
      <c r="S279" s="23">
        <f t="shared" si="8"/>
        <v>74900</v>
      </c>
      <c r="T279" s="28"/>
      <c r="U279" s="46"/>
      <c r="V279" s="46" t="str">
        <f t="shared" si="9"/>
        <v>No</v>
      </c>
    </row>
    <row r="280" spans="1:22" ht="26" thickTop="1" thickBot="1" x14ac:dyDescent="0.35">
      <c r="A280" t="s">
        <v>671</v>
      </c>
      <c r="B280" s="3" t="s">
        <v>644</v>
      </c>
      <c r="C280" s="3" t="s">
        <v>645</v>
      </c>
      <c r="D280" s="3" t="s">
        <v>659</v>
      </c>
      <c r="E280" s="3" t="s">
        <v>659</v>
      </c>
      <c r="F280" s="4">
        <v>5</v>
      </c>
      <c r="G280" s="8" t="s">
        <v>566</v>
      </c>
      <c r="H280" s="11">
        <v>0</v>
      </c>
      <c r="I280" s="14">
        <v>0</v>
      </c>
      <c r="J280" s="14">
        <v>0</v>
      </c>
      <c r="K280" s="14">
        <v>0</v>
      </c>
      <c r="L280" s="14">
        <v>0</v>
      </c>
      <c r="M280" s="14">
        <v>0</v>
      </c>
      <c r="N280" s="14">
        <v>8</v>
      </c>
      <c r="O280" s="14">
        <v>4</v>
      </c>
      <c r="P280" s="8" t="s">
        <v>534</v>
      </c>
      <c r="Q280" s="8" t="s">
        <v>567</v>
      </c>
      <c r="R280" s="11">
        <v>1450</v>
      </c>
      <c r="S280" s="23">
        <f t="shared" si="8"/>
        <v>0</v>
      </c>
      <c r="T280" s="27">
        <f>R280 * O280</f>
        <v>5800</v>
      </c>
      <c r="U280" s="47" t="str">
        <f>IF(ISNUMBER(SEARCH("affectionate", G280)), "Yes", "No")</f>
        <v>No</v>
      </c>
      <c r="V280" s="46" t="str">
        <f t="shared" si="9"/>
        <v>No</v>
      </c>
    </row>
    <row r="281" spans="1:22" ht="26" thickTop="1" thickBot="1" x14ac:dyDescent="0.35">
      <c r="A281" t="s">
        <v>671</v>
      </c>
      <c r="B281" s="3" t="s">
        <v>471</v>
      </c>
      <c r="C281" s="3" t="s">
        <v>658</v>
      </c>
      <c r="D281" s="3" t="s">
        <v>42</v>
      </c>
      <c r="E281" s="3" t="s">
        <v>37</v>
      </c>
      <c r="F281" s="4">
        <v>8</v>
      </c>
      <c r="G281" s="8" t="s">
        <v>43</v>
      </c>
      <c r="H281" s="11">
        <v>700</v>
      </c>
      <c r="I281" s="14">
        <v>0</v>
      </c>
      <c r="J281" s="14">
        <v>4</v>
      </c>
      <c r="K281" s="14">
        <v>0</v>
      </c>
      <c r="L281" s="14">
        <v>0</v>
      </c>
      <c r="M281" s="14">
        <v>0</v>
      </c>
      <c r="N281" s="14">
        <v>118</v>
      </c>
      <c r="O281" s="14">
        <v>110</v>
      </c>
      <c r="P281" s="8" t="s">
        <v>659</v>
      </c>
      <c r="Q281" s="8" t="s">
        <v>659</v>
      </c>
      <c r="R281" s="11">
        <v>0</v>
      </c>
      <c r="S281" s="23">
        <f t="shared" si="8"/>
        <v>77000</v>
      </c>
      <c r="T281" s="28"/>
      <c r="U281" s="46"/>
      <c r="V281" s="46" t="str">
        <f t="shared" si="9"/>
        <v>No</v>
      </c>
    </row>
    <row r="282" spans="1:22" ht="26" thickTop="1" thickBot="1" x14ac:dyDescent="0.35">
      <c r="A282" t="s">
        <v>671</v>
      </c>
      <c r="B282" s="3" t="s">
        <v>472</v>
      </c>
      <c r="C282" s="3" t="s">
        <v>473</v>
      </c>
      <c r="D282" s="3" t="s">
        <v>26</v>
      </c>
      <c r="E282" s="3" t="s">
        <v>26</v>
      </c>
      <c r="F282" s="4">
        <v>14</v>
      </c>
      <c r="G282" s="8" t="s">
        <v>474</v>
      </c>
      <c r="H282" s="11">
        <v>1750</v>
      </c>
      <c r="I282" s="14">
        <v>49</v>
      </c>
      <c r="J282" s="14">
        <v>3</v>
      </c>
      <c r="K282" s="14">
        <v>0</v>
      </c>
      <c r="L282" s="14">
        <v>1</v>
      </c>
      <c r="M282" s="14">
        <v>0</v>
      </c>
      <c r="N282" s="14">
        <v>82</v>
      </c>
      <c r="O282" s="14">
        <v>25</v>
      </c>
      <c r="P282" s="8" t="s">
        <v>659</v>
      </c>
      <c r="Q282" s="8" t="s">
        <v>659</v>
      </c>
      <c r="R282" s="11">
        <v>0</v>
      </c>
      <c r="S282" s="23">
        <f t="shared" si="8"/>
        <v>43750</v>
      </c>
      <c r="T282" s="28"/>
      <c r="U282" s="46"/>
      <c r="V282" s="46" t="str">
        <f t="shared" si="9"/>
        <v>Yes</v>
      </c>
    </row>
    <row r="283" spans="1:22" ht="26" thickTop="1" thickBot="1" x14ac:dyDescent="0.35">
      <c r="A283" t="s">
        <v>671</v>
      </c>
      <c r="B283" s="3" t="s">
        <v>404</v>
      </c>
      <c r="C283" s="3" t="s">
        <v>658</v>
      </c>
      <c r="D283" s="3" t="s">
        <v>42</v>
      </c>
      <c r="E283" s="3" t="s">
        <v>49</v>
      </c>
      <c r="F283" s="4">
        <v>26</v>
      </c>
      <c r="G283" s="8" t="s">
        <v>403</v>
      </c>
      <c r="H283" s="11">
        <v>1250</v>
      </c>
      <c r="I283" s="14">
        <v>2</v>
      </c>
      <c r="J283" s="14">
        <v>4</v>
      </c>
      <c r="K283" s="14">
        <v>0</v>
      </c>
      <c r="L283" s="14">
        <v>0</v>
      </c>
      <c r="M283" s="14">
        <v>0</v>
      </c>
      <c r="N283" s="14">
        <v>7</v>
      </c>
      <c r="O283" s="14">
        <v>54</v>
      </c>
      <c r="P283" s="8" t="s">
        <v>659</v>
      </c>
      <c r="Q283" s="8" t="s">
        <v>659</v>
      </c>
      <c r="R283" s="11">
        <v>0</v>
      </c>
      <c r="S283" s="23">
        <f t="shared" si="8"/>
        <v>67500</v>
      </c>
      <c r="T283" s="28"/>
      <c r="U283" s="46"/>
      <c r="V283" s="46" t="str">
        <f t="shared" si="9"/>
        <v>No</v>
      </c>
    </row>
    <row r="284" spans="1:22" ht="26" thickTop="1" thickBot="1" x14ac:dyDescent="0.35">
      <c r="A284" t="s">
        <v>671</v>
      </c>
      <c r="B284" s="3" t="s">
        <v>475</v>
      </c>
      <c r="C284" s="3" t="s">
        <v>658</v>
      </c>
      <c r="D284" s="3" t="s">
        <v>19</v>
      </c>
      <c r="E284" s="3" t="s">
        <v>49</v>
      </c>
      <c r="F284" s="4">
        <v>19</v>
      </c>
      <c r="G284" s="8" t="s">
        <v>476</v>
      </c>
      <c r="H284" s="11">
        <v>2500</v>
      </c>
      <c r="I284" s="14">
        <v>0</v>
      </c>
      <c r="J284" s="14">
        <v>3</v>
      </c>
      <c r="K284" s="14">
        <v>0</v>
      </c>
      <c r="L284" s="14">
        <v>0</v>
      </c>
      <c r="M284" s="14">
        <v>0</v>
      </c>
      <c r="N284" s="14">
        <v>161</v>
      </c>
      <c r="O284" s="14">
        <v>87</v>
      </c>
      <c r="P284" s="8" t="s">
        <v>659</v>
      </c>
      <c r="Q284" s="8" t="s">
        <v>659</v>
      </c>
      <c r="R284" s="11">
        <v>0</v>
      </c>
      <c r="S284" s="23">
        <f t="shared" si="8"/>
        <v>217500</v>
      </c>
      <c r="T284" s="28"/>
      <c r="U284" s="46"/>
      <c r="V284" s="46" t="str">
        <f t="shared" si="9"/>
        <v>No</v>
      </c>
    </row>
    <row r="285" spans="1:22" ht="26" thickTop="1" thickBot="1" x14ac:dyDescent="0.35">
      <c r="A285" t="s">
        <v>671</v>
      </c>
      <c r="B285" s="3" t="s">
        <v>477</v>
      </c>
      <c r="C285" s="3" t="s">
        <v>658</v>
      </c>
      <c r="D285" s="3" t="s">
        <v>33</v>
      </c>
      <c r="E285" s="3" t="s">
        <v>33</v>
      </c>
      <c r="F285" s="4">
        <v>13</v>
      </c>
      <c r="G285" s="8" t="s">
        <v>478</v>
      </c>
      <c r="H285" s="11">
        <v>800</v>
      </c>
      <c r="I285" s="14">
        <v>0</v>
      </c>
      <c r="J285" s="14">
        <v>4</v>
      </c>
      <c r="K285" s="14">
        <v>0</v>
      </c>
      <c r="L285" s="14">
        <v>0</v>
      </c>
      <c r="M285" s="14">
        <v>0</v>
      </c>
      <c r="N285" s="14">
        <v>149</v>
      </c>
      <c r="O285" s="14">
        <v>45</v>
      </c>
      <c r="P285" s="8" t="s">
        <v>659</v>
      </c>
      <c r="Q285" s="8" t="s">
        <v>659</v>
      </c>
      <c r="R285" s="11">
        <v>0</v>
      </c>
      <c r="S285" s="23">
        <f t="shared" si="8"/>
        <v>36000</v>
      </c>
      <c r="T285" s="28"/>
      <c r="U285" s="46"/>
      <c r="V285" s="46" t="str">
        <f t="shared" si="9"/>
        <v>No</v>
      </c>
    </row>
    <row r="286" spans="1:22" ht="26" thickTop="1" thickBot="1" x14ac:dyDescent="0.35">
      <c r="A286" t="s">
        <v>671</v>
      </c>
      <c r="B286" s="3" t="s">
        <v>646</v>
      </c>
      <c r="C286" s="3" t="s">
        <v>658</v>
      </c>
      <c r="D286" s="3" t="s">
        <v>659</v>
      </c>
      <c r="E286" s="3" t="s">
        <v>659</v>
      </c>
      <c r="F286" s="4">
        <v>6</v>
      </c>
      <c r="G286" s="8" t="s">
        <v>540</v>
      </c>
      <c r="H286" s="11">
        <v>0</v>
      </c>
      <c r="I286" s="14">
        <v>0</v>
      </c>
      <c r="J286" s="14">
        <v>0</v>
      </c>
      <c r="K286" s="14">
        <v>0</v>
      </c>
      <c r="L286" s="14">
        <v>0</v>
      </c>
      <c r="M286" s="14">
        <v>0</v>
      </c>
      <c r="N286" s="14">
        <v>0</v>
      </c>
      <c r="O286" s="14">
        <v>39</v>
      </c>
      <c r="P286" s="8" t="s">
        <v>564</v>
      </c>
      <c r="Q286" s="8" t="s">
        <v>535</v>
      </c>
      <c r="R286" s="11">
        <v>100</v>
      </c>
      <c r="S286" s="23">
        <f t="shared" si="8"/>
        <v>0</v>
      </c>
      <c r="T286" s="27">
        <f>R286 * O286</f>
        <v>3900</v>
      </c>
      <c r="U286" s="47" t="str">
        <f>IF(ISNUMBER(SEARCH("affectionate", G286)), "Yes", "No")</f>
        <v>No</v>
      </c>
      <c r="V286" s="46" t="str">
        <f t="shared" si="9"/>
        <v>No</v>
      </c>
    </row>
    <row r="287" spans="1:22" ht="26" thickTop="1" thickBot="1" x14ac:dyDescent="0.35">
      <c r="A287" t="s">
        <v>671</v>
      </c>
      <c r="B287" s="3" t="s">
        <v>26</v>
      </c>
      <c r="C287" s="3" t="s">
        <v>658</v>
      </c>
      <c r="D287" s="3" t="s">
        <v>26</v>
      </c>
      <c r="E287" s="3" t="s">
        <v>26</v>
      </c>
      <c r="F287" s="4">
        <v>8</v>
      </c>
      <c r="G287" s="8" t="s">
        <v>479</v>
      </c>
      <c r="H287" s="11">
        <v>1050</v>
      </c>
      <c r="I287" s="14">
        <v>47</v>
      </c>
      <c r="J287" s="14">
        <v>3</v>
      </c>
      <c r="K287" s="14">
        <v>0</v>
      </c>
      <c r="L287" s="14">
        <v>0</v>
      </c>
      <c r="M287" s="14">
        <v>0</v>
      </c>
      <c r="N287" s="14">
        <v>42</v>
      </c>
      <c r="O287" s="14">
        <v>55</v>
      </c>
      <c r="P287" s="8" t="s">
        <v>659</v>
      </c>
      <c r="Q287" s="8" t="s">
        <v>659</v>
      </c>
      <c r="R287" s="11">
        <v>0</v>
      </c>
      <c r="S287" s="23">
        <f t="shared" si="8"/>
        <v>57750</v>
      </c>
      <c r="T287" s="28"/>
      <c r="U287" s="46"/>
      <c r="V287" s="46" t="str">
        <f t="shared" si="9"/>
        <v>Yes</v>
      </c>
    </row>
    <row r="288" spans="1:22" ht="26" thickTop="1" thickBot="1" x14ac:dyDescent="0.35">
      <c r="A288" t="s">
        <v>671</v>
      </c>
      <c r="B288" s="3" t="s">
        <v>480</v>
      </c>
      <c r="C288" s="3" t="s">
        <v>658</v>
      </c>
      <c r="D288" s="3" t="s">
        <v>66</v>
      </c>
      <c r="E288" s="3" t="s">
        <v>20</v>
      </c>
      <c r="F288" s="4">
        <v>28</v>
      </c>
      <c r="G288" s="8" t="s">
        <v>481</v>
      </c>
      <c r="H288" s="11">
        <v>700</v>
      </c>
      <c r="I288" s="14">
        <v>0</v>
      </c>
      <c r="J288" s="14">
        <v>2</v>
      </c>
      <c r="K288" s="14">
        <v>0</v>
      </c>
      <c r="L288" s="14">
        <v>0</v>
      </c>
      <c r="M288" s="14">
        <v>0</v>
      </c>
      <c r="N288" s="14">
        <v>0</v>
      </c>
      <c r="O288" s="14">
        <v>23</v>
      </c>
      <c r="P288" s="8" t="s">
        <v>659</v>
      </c>
      <c r="Q288" s="8" t="s">
        <v>659</v>
      </c>
      <c r="R288" s="11">
        <v>0</v>
      </c>
      <c r="S288" s="23">
        <f t="shared" si="8"/>
        <v>16100</v>
      </c>
      <c r="T288" s="28"/>
      <c r="U288" s="46"/>
      <c r="V288" s="46" t="str">
        <f t="shared" si="9"/>
        <v>No</v>
      </c>
    </row>
    <row r="289" spans="1:22" ht="26" thickTop="1" thickBot="1" x14ac:dyDescent="0.35">
      <c r="A289" t="s">
        <v>671</v>
      </c>
      <c r="B289" s="3" t="s">
        <v>482</v>
      </c>
      <c r="C289" s="3" t="s">
        <v>658</v>
      </c>
      <c r="D289" s="3" t="s">
        <v>29</v>
      </c>
      <c r="E289" s="3" t="s">
        <v>30</v>
      </c>
      <c r="F289" s="4">
        <v>71</v>
      </c>
      <c r="G289" s="8" t="s">
        <v>483</v>
      </c>
      <c r="H289" s="11">
        <v>3000</v>
      </c>
      <c r="I289" s="14">
        <v>0</v>
      </c>
      <c r="J289" s="14">
        <v>6</v>
      </c>
      <c r="K289" s="14">
        <v>0</v>
      </c>
      <c r="L289" s="14">
        <v>0</v>
      </c>
      <c r="M289" s="14">
        <v>0</v>
      </c>
      <c r="N289" s="14">
        <v>153</v>
      </c>
      <c r="O289" s="14">
        <v>45</v>
      </c>
      <c r="P289" s="8" t="s">
        <v>659</v>
      </c>
      <c r="Q289" s="8" t="s">
        <v>659</v>
      </c>
      <c r="R289" s="11">
        <v>0</v>
      </c>
      <c r="S289" s="23">
        <f t="shared" si="8"/>
        <v>135000</v>
      </c>
      <c r="T289" s="28"/>
      <c r="U289" s="46"/>
      <c r="V289" s="46" t="str">
        <f t="shared" si="9"/>
        <v>No</v>
      </c>
    </row>
    <row r="290" spans="1:22" ht="26" thickTop="1" thickBot="1" x14ac:dyDescent="0.35">
      <c r="A290" t="s">
        <v>671</v>
      </c>
      <c r="B290" s="3" t="s">
        <v>484</v>
      </c>
      <c r="C290" s="3" t="s">
        <v>658</v>
      </c>
      <c r="D290" s="3" t="s">
        <v>42</v>
      </c>
      <c r="E290" s="3" t="s">
        <v>16</v>
      </c>
      <c r="F290" s="4">
        <v>6</v>
      </c>
      <c r="G290" s="8" t="s">
        <v>485</v>
      </c>
      <c r="H290" s="11">
        <v>900</v>
      </c>
      <c r="I290" s="14">
        <v>46</v>
      </c>
      <c r="J290" s="14">
        <v>4</v>
      </c>
      <c r="K290" s="14">
        <v>0</v>
      </c>
      <c r="L290" s="14">
        <v>0</v>
      </c>
      <c r="M290" s="14">
        <v>0</v>
      </c>
      <c r="N290" s="14">
        <v>121</v>
      </c>
      <c r="O290" s="14">
        <v>101</v>
      </c>
      <c r="P290" s="8" t="s">
        <v>659</v>
      </c>
      <c r="Q290" s="8" t="s">
        <v>659</v>
      </c>
      <c r="R290" s="11">
        <v>0</v>
      </c>
      <c r="S290" s="23">
        <f t="shared" si="8"/>
        <v>90900</v>
      </c>
      <c r="T290" s="28"/>
      <c r="U290" s="46"/>
      <c r="V290" s="46" t="str">
        <f t="shared" si="9"/>
        <v>No</v>
      </c>
    </row>
    <row r="291" spans="1:22" ht="26" thickTop="1" thickBot="1" x14ac:dyDescent="0.35">
      <c r="A291" t="s">
        <v>671</v>
      </c>
      <c r="B291" s="3" t="s">
        <v>486</v>
      </c>
      <c r="C291" s="3" t="s">
        <v>658</v>
      </c>
      <c r="D291" s="3" t="s">
        <v>42</v>
      </c>
      <c r="E291" s="3" t="s">
        <v>16</v>
      </c>
      <c r="F291" s="4">
        <v>10</v>
      </c>
      <c r="G291" s="8" t="s">
        <v>487</v>
      </c>
      <c r="H291" s="11">
        <v>1600</v>
      </c>
      <c r="I291" s="14">
        <v>62</v>
      </c>
      <c r="J291" s="14">
        <v>3</v>
      </c>
      <c r="K291" s="14">
        <v>0</v>
      </c>
      <c r="L291" s="14">
        <v>0</v>
      </c>
      <c r="M291" s="14">
        <v>0</v>
      </c>
      <c r="N291" s="14">
        <v>101</v>
      </c>
      <c r="O291" s="14">
        <v>115</v>
      </c>
      <c r="P291" s="8" t="s">
        <v>659</v>
      </c>
      <c r="Q291" s="8" t="s">
        <v>659</v>
      </c>
      <c r="R291" s="11">
        <v>0</v>
      </c>
      <c r="S291" s="23">
        <f t="shared" si="8"/>
        <v>184000</v>
      </c>
      <c r="T291" s="28"/>
      <c r="U291" s="46"/>
      <c r="V291" s="46" t="str">
        <f t="shared" si="9"/>
        <v>Yes</v>
      </c>
    </row>
    <row r="292" spans="1:22" ht="26" thickTop="1" thickBot="1" x14ac:dyDescent="0.35">
      <c r="A292" t="s">
        <v>671</v>
      </c>
      <c r="B292" s="3" t="s">
        <v>647</v>
      </c>
      <c r="C292" s="3" t="s">
        <v>658</v>
      </c>
      <c r="D292" s="3" t="s">
        <v>659</v>
      </c>
      <c r="E292" s="3" t="s">
        <v>659</v>
      </c>
      <c r="F292" s="4">
        <v>6</v>
      </c>
      <c r="G292" s="8" t="s">
        <v>648</v>
      </c>
      <c r="H292" s="11">
        <v>0</v>
      </c>
      <c r="I292" s="14">
        <v>0</v>
      </c>
      <c r="J292" s="14">
        <v>0</v>
      </c>
      <c r="K292" s="14">
        <v>0</v>
      </c>
      <c r="L292" s="14">
        <v>0</v>
      </c>
      <c r="M292" s="14">
        <v>0</v>
      </c>
      <c r="N292" s="14">
        <v>0</v>
      </c>
      <c r="O292" s="14">
        <v>77</v>
      </c>
      <c r="P292" s="8" t="s">
        <v>534</v>
      </c>
      <c r="Q292" s="8" t="s">
        <v>535</v>
      </c>
      <c r="R292" s="11">
        <v>900</v>
      </c>
      <c r="S292" s="23">
        <f t="shared" si="8"/>
        <v>0</v>
      </c>
      <c r="T292" s="27">
        <f>R292 * O292</f>
        <v>69300</v>
      </c>
      <c r="U292" s="47" t="str">
        <f>IF(ISNUMBER(SEARCH("affectionate", G292)), "Yes", "No")</f>
        <v>No</v>
      </c>
      <c r="V292" s="46" t="str">
        <f t="shared" si="9"/>
        <v>No</v>
      </c>
    </row>
    <row r="293" spans="1:22" ht="26" thickTop="1" thickBot="1" x14ac:dyDescent="0.35">
      <c r="A293" t="s">
        <v>671</v>
      </c>
      <c r="B293" s="3" t="s">
        <v>649</v>
      </c>
      <c r="C293" s="3" t="s">
        <v>658</v>
      </c>
      <c r="D293" s="3" t="s">
        <v>659</v>
      </c>
      <c r="E293" s="3" t="s">
        <v>659</v>
      </c>
      <c r="F293" s="4">
        <v>5</v>
      </c>
      <c r="G293" s="8" t="s">
        <v>650</v>
      </c>
      <c r="H293" s="11">
        <v>0</v>
      </c>
      <c r="I293" s="14">
        <v>0</v>
      </c>
      <c r="J293" s="14">
        <v>0</v>
      </c>
      <c r="K293" s="14">
        <v>0</v>
      </c>
      <c r="L293" s="14">
        <v>0</v>
      </c>
      <c r="M293" s="14">
        <v>0</v>
      </c>
      <c r="N293" s="14">
        <v>18</v>
      </c>
      <c r="O293" s="14">
        <v>32</v>
      </c>
      <c r="P293" s="8" t="s">
        <v>534</v>
      </c>
      <c r="Q293" s="8" t="s">
        <v>538</v>
      </c>
      <c r="R293" s="11">
        <v>800</v>
      </c>
      <c r="S293" s="23">
        <f t="shared" si="8"/>
        <v>0</v>
      </c>
      <c r="T293" s="27">
        <f>R293 * O293</f>
        <v>25600</v>
      </c>
      <c r="U293" s="47" t="str">
        <f>IF(ISNUMBER(SEARCH("affectionate", G293)), "Yes", "No")</f>
        <v>Yes</v>
      </c>
      <c r="V293" s="46" t="str">
        <f t="shared" si="9"/>
        <v>Yes</v>
      </c>
    </row>
    <row r="294" spans="1:22" ht="26" thickTop="1" thickBot="1" x14ac:dyDescent="0.35">
      <c r="A294" t="s">
        <v>671</v>
      </c>
      <c r="B294" s="3" t="s">
        <v>651</v>
      </c>
      <c r="C294" s="3" t="s">
        <v>658</v>
      </c>
      <c r="D294" s="3" t="s">
        <v>659</v>
      </c>
      <c r="E294" s="3" t="s">
        <v>659</v>
      </c>
      <c r="F294" s="4">
        <v>6</v>
      </c>
      <c r="G294" s="8" t="s">
        <v>540</v>
      </c>
      <c r="H294" s="11">
        <v>0</v>
      </c>
      <c r="I294" s="14">
        <v>0</v>
      </c>
      <c r="J294" s="14">
        <v>0</v>
      </c>
      <c r="K294" s="14">
        <v>0</v>
      </c>
      <c r="L294" s="14">
        <v>0</v>
      </c>
      <c r="M294" s="14">
        <v>0</v>
      </c>
      <c r="N294" s="14">
        <v>0</v>
      </c>
      <c r="O294" s="14">
        <v>125</v>
      </c>
      <c r="P294" s="8" t="s">
        <v>564</v>
      </c>
      <c r="Q294" s="8" t="s">
        <v>535</v>
      </c>
      <c r="R294" s="11">
        <v>100</v>
      </c>
      <c r="S294" s="23">
        <f t="shared" si="8"/>
        <v>0</v>
      </c>
      <c r="T294" s="27">
        <f>R294 * O294</f>
        <v>12500</v>
      </c>
      <c r="U294" s="47" t="str">
        <f>IF(ISNUMBER(SEARCH("affectionate", G294)), "Yes", "No")</f>
        <v>No</v>
      </c>
      <c r="V294" s="46" t="str">
        <f t="shared" si="9"/>
        <v>No</v>
      </c>
    </row>
    <row r="295" spans="1:22" ht="26" thickTop="1" thickBot="1" x14ac:dyDescent="0.35">
      <c r="A295" t="s">
        <v>671</v>
      </c>
      <c r="B295" s="3" t="s">
        <v>652</v>
      </c>
      <c r="C295" s="3" t="s">
        <v>658</v>
      </c>
      <c r="D295" s="3" t="s">
        <v>659</v>
      </c>
      <c r="E295" s="3" t="s">
        <v>659</v>
      </c>
      <c r="F295" s="4">
        <v>6</v>
      </c>
      <c r="G295" s="8" t="s">
        <v>540</v>
      </c>
      <c r="H295" s="11">
        <v>0</v>
      </c>
      <c r="I295" s="14">
        <v>0</v>
      </c>
      <c r="J295" s="14">
        <v>0</v>
      </c>
      <c r="K295" s="14">
        <v>0</v>
      </c>
      <c r="L295" s="14">
        <v>0</v>
      </c>
      <c r="M295" s="14">
        <v>0</v>
      </c>
      <c r="N295" s="14">
        <v>0</v>
      </c>
      <c r="O295" s="14">
        <v>198</v>
      </c>
      <c r="P295" s="8" t="s">
        <v>564</v>
      </c>
      <c r="Q295" s="8" t="s">
        <v>535</v>
      </c>
      <c r="R295" s="11">
        <v>100</v>
      </c>
      <c r="S295" s="23">
        <f t="shared" si="8"/>
        <v>0</v>
      </c>
      <c r="T295" s="27">
        <f>R295 * O295</f>
        <v>19800</v>
      </c>
      <c r="U295" s="47" t="str">
        <f>IF(ISNUMBER(SEARCH("affectionate", G295)), "Yes", "No")</f>
        <v>No</v>
      </c>
      <c r="V295" s="46" t="str">
        <f t="shared" si="9"/>
        <v>No</v>
      </c>
    </row>
    <row r="296" spans="1:22" ht="26" thickTop="1" thickBot="1" x14ac:dyDescent="0.35">
      <c r="A296" t="s">
        <v>671</v>
      </c>
      <c r="B296" s="3" t="s">
        <v>488</v>
      </c>
      <c r="C296" s="3" t="s">
        <v>658</v>
      </c>
      <c r="D296" s="3" t="s">
        <v>29</v>
      </c>
      <c r="E296" s="3" t="s">
        <v>30</v>
      </c>
      <c r="F296" s="4">
        <v>65</v>
      </c>
      <c r="G296" s="8" t="s">
        <v>489</v>
      </c>
      <c r="H296" s="11">
        <v>700</v>
      </c>
      <c r="I296" s="14">
        <v>0</v>
      </c>
      <c r="J296" s="14">
        <v>6</v>
      </c>
      <c r="K296" s="14">
        <v>0</v>
      </c>
      <c r="L296" s="14">
        <v>1</v>
      </c>
      <c r="M296" s="14">
        <v>0</v>
      </c>
      <c r="N296" s="14">
        <v>0</v>
      </c>
      <c r="O296" s="14">
        <v>309</v>
      </c>
      <c r="P296" s="8" t="s">
        <v>659</v>
      </c>
      <c r="Q296" s="8" t="s">
        <v>659</v>
      </c>
      <c r="R296" s="11">
        <v>0</v>
      </c>
      <c r="S296" s="23">
        <f t="shared" si="8"/>
        <v>216300</v>
      </c>
      <c r="T296" s="28"/>
      <c r="U296" s="46"/>
      <c r="V296" s="46" t="str">
        <f t="shared" si="9"/>
        <v>No</v>
      </c>
    </row>
    <row r="297" spans="1:22" ht="26" thickTop="1" thickBot="1" x14ac:dyDescent="0.35">
      <c r="A297" t="s">
        <v>671</v>
      </c>
      <c r="B297" s="3" t="s">
        <v>490</v>
      </c>
      <c r="C297" s="3" t="s">
        <v>491</v>
      </c>
      <c r="D297" s="3" t="s">
        <v>15</v>
      </c>
      <c r="E297" s="3" t="s">
        <v>26</v>
      </c>
      <c r="F297" s="4">
        <v>2</v>
      </c>
      <c r="G297" s="8" t="s">
        <v>492</v>
      </c>
      <c r="H297" s="11">
        <v>500</v>
      </c>
      <c r="I297" s="14">
        <v>0</v>
      </c>
      <c r="J297" s="14">
        <v>2</v>
      </c>
      <c r="K297" s="14">
        <v>0</v>
      </c>
      <c r="L297" s="14">
        <v>0</v>
      </c>
      <c r="M297" s="14">
        <v>0</v>
      </c>
      <c r="N297" s="14">
        <v>112</v>
      </c>
      <c r="O297" s="14">
        <v>250</v>
      </c>
      <c r="P297" s="8" t="s">
        <v>659</v>
      </c>
      <c r="Q297" s="8" t="s">
        <v>659</v>
      </c>
      <c r="R297" s="11">
        <v>0</v>
      </c>
      <c r="S297" s="23">
        <f t="shared" si="8"/>
        <v>125000</v>
      </c>
      <c r="T297" s="28"/>
      <c r="U297" s="46"/>
      <c r="V297" s="46" t="str">
        <f t="shared" si="9"/>
        <v>No</v>
      </c>
    </row>
    <row r="298" spans="1:22" ht="26" thickTop="1" thickBot="1" x14ac:dyDescent="0.35">
      <c r="A298" t="s">
        <v>671</v>
      </c>
      <c r="B298" s="3" t="s">
        <v>406</v>
      </c>
      <c r="C298" s="3" t="s">
        <v>658</v>
      </c>
      <c r="D298" s="3" t="s">
        <v>15</v>
      </c>
      <c r="E298" s="3" t="s">
        <v>16</v>
      </c>
      <c r="F298" s="4">
        <v>4</v>
      </c>
      <c r="G298" s="8" t="s">
        <v>403</v>
      </c>
      <c r="H298" s="11">
        <v>1250</v>
      </c>
      <c r="I298" s="14">
        <v>2</v>
      </c>
      <c r="J298" s="14">
        <v>4</v>
      </c>
      <c r="K298" s="14">
        <v>0</v>
      </c>
      <c r="L298" s="14">
        <v>0</v>
      </c>
      <c r="M298" s="14">
        <v>0</v>
      </c>
      <c r="N298" s="14">
        <v>0</v>
      </c>
      <c r="O298" s="14">
        <v>521</v>
      </c>
      <c r="P298" s="8" t="s">
        <v>659</v>
      </c>
      <c r="Q298" s="8" t="s">
        <v>659</v>
      </c>
      <c r="R298" s="11">
        <v>0</v>
      </c>
      <c r="S298" s="23">
        <f t="shared" si="8"/>
        <v>651250</v>
      </c>
      <c r="T298" s="28"/>
      <c r="U298" s="46"/>
      <c r="V298" s="46" t="str">
        <f t="shared" si="9"/>
        <v>No</v>
      </c>
    </row>
    <row r="299" spans="1:22" ht="26" thickTop="1" thickBot="1" x14ac:dyDescent="0.35">
      <c r="A299" t="s">
        <v>671</v>
      </c>
      <c r="B299" s="3" t="s">
        <v>493</v>
      </c>
      <c r="C299" s="3" t="s">
        <v>494</v>
      </c>
      <c r="D299" s="3" t="s">
        <v>66</v>
      </c>
      <c r="E299" s="3" t="s">
        <v>70</v>
      </c>
      <c r="F299" s="4">
        <v>28</v>
      </c>
      <c r="G299" s="8" t="s">
        <v>495</v>
      </c>
      <c r="H299" s="11">
        <v>500</v>
      </c>
      <c r="I299" s="14">
        <v>0</v>
      </c>
      <c r="J299" s="14">
        <v>3</v>
      </c>
      <c r="K299" s="14">
        <v>0</v>
      </c>
      <c r="L299" s="14">
        <v>0</v>
      </c>
      <c r="M299" s="14">
        <v>0</v>
      </c>
      <c r="N299" s="14">
        <v>131</v>
      </c>
      <c r="O299" s="14">
        <v>301</v>
      </c>
      <c r="P299" s="8" t="s">
        <v>659</v>
      </c>
      <c r="Q299" s="8" t="s">
        <v>659</v>
      </c>
      <c r="R299" s="11">
        <v>0</v>
      </c>
      <c r="S299" s="23">
        <f t="shared" si="8"/>
        <v>150500</v>
      </c>
      <c r="T299" s="28"/>
      <c r="U299" s="46"/>
      <c r="V299" s="46" t="str">
        <f t="shared" si="9"/>
        <v>Yes</v>
      </c>
    </row>
    <row r="300" spans="1:22" ht="26" thickTop="1" thickBot="1" x14ac:dyDescent="0.35">
      <c r="A300" t="s">
        <v>671</v>
      </c>
      <c r="B300" s="3" t="s">
        <v>653</v>
      </c>
      <c r="C300" s="3" t="s">
        <v>658</v>
      </c>
      <c r="D300" s="3" t="s">
        <v>659</v>
      </c>
      <c r="E300" s="3" t="s">
        <v>659</v>
      </c>
      <c r="F300" s="4">
        <v>4</v>
      </c>
      <c r="G300" s="8" t="s">
        <v>654</v>
      </c>
      <c r="H300" s="11">
        <v>0</v>
      </c>
      <c r="I300" s="14">
        <v>0</v>
      </c>
      <c r="J300" s="14">
        <v>0</v>
      </c>
      <c r="K300" s="14">
        <v>0</v>
      </c>
      <c r="L300" s="14">
        <v>0</v>
      </c>
      <c r="M300" s="14">
        <v>0</v>
      </c>
      <c r="N300" s="14">
        <v>29</v>
      </c>
      <c r="O300" s="14">
        <v>132</v>
      </c>
      <c r="P300" s="8" t="s">
        <v>547</v>
      </c>
      <c r="Q300" s="8" t="s">
        <v>548</v>
      </c>
      <c r="R300" s="11">
        <v>700</v>
      </c>
      <c r="S300" s="23">
        <f t="shared" si="8"/>
        <v>0</v>
      </c>
      <c r="T300" s="27">
        <f>R300 * O300</f>
        <v>92400</v>
      </c>
      <c r="U300" s="47" t="str">
        <f>IF(ISNUMBER(SEARCH("affectionate", G300)), "Yes", "No")</f>
        <v>Yes</v>
      </c>
      <c r="V300" s="46" t="str">
        <f t="shared" si="9"/>
        <v>Yes</v>
      </c>
    </row>
    <row r="301" spans="1:22" ht="26" thickTop="1" thickBot="1" x14ac:dyDescent="0.35">
      <c r="A301" t="s">
        <v>671</v>
      </c>
      <c r="B301" s="3" t="s">
        <v>655</v>
      </c>
      <c r="C301" s="3" t="s">
        <v>658</v>
      </c>
      <c r="D301" s="3" t="s">
        <v>659</v>
      </c>
      <c r="E301" s="3" t="s">
        <v>659</v>
      </c>
      <c r="F301" s="4">
        <v>6</v>
      </c>
      <c r="G301" s="8" t="s">
        <v>656</v>
      </c>
      <c r="H301" s="11">
        <v>0</v>
      </c>
      <c r="I301" s="14">
        <v>0</v>
      </c>
      <c r="J301" s="14">
        <v>0</v>
      </c>
      <c r="K301" s="14">
        <v>0</v>
      </c>
      <c r="L301" s="14">
        <v>0</v>
      </c>
      <c r="M301" s="14">
        <v>0</v>
      </c>
      <c r="N301" s="14">
        <v>37</v>
      </c>
      <c r="O301" s="14">
        <v>154</v>
      </c>
      <c r="P301" s="8" t="s">
        <v>547</v>
      </c>
      <c r="Q301" s="8" t="s">
        <v>548</v>
      </c>
      <c r="R301" s="11">
        <v>500</v>
      </c>
      <c r="S301" s="23">
        <f t="shared" si="8"/>
        <v>0</v>
      </c>
      <c r="T301" s="27">
        <f>R301 * O301</f>
        <v>77000</v>
      </c>
      <c r="U301" s="47" t="str">
        <f>IF(ISNUMBER(SEARCH("affectionate", G301)), "Yes", "No")</f>
        <v>No</v>
      </c>
      <c r="V301" s="46" t="str">
        <f t="shared" si="9"/>
        <v>No</v>
      </c>
    </row>
    <row r="302" spans="1:22" ht="26" thickTop="1" thickBot="1" x14ac:dyDescent="0.35">
      <c r="A302" t="s">
        <v>671</v>
      </c>
      <c r="B302" s="3" t="s">
        <v>657</v>
      </c>
      <c r="C302" s="3" t="s">
        <v>658</v>
      </c>
      <c r="D302" s="3" t="s">
        <v>659</v>
      </c>
      <c r="E302" s="3" t="s">
        <v>659</v>
      </c>
      <c r="F302" s="4">
        <v>6</v>
      </c>
      <c r="G302" s="8" t="s">
        <v>540</v>
      </c>
      <c r="H302" s="11">
        <v>0</v>
      </c>
      <c r="I302" s="14">
        <v>0</v>
      </c>
      <c r="J302" s="14">
        <v>0</v>
      </c>
      <c r="K302" s="14">
        <v>0</v>
      </c>
      <c r="L302" s="14">
        <v>0</v>
      </c>
      <c r="M302" s="14">
        <v>0</v>
      </c>
      <c r="N302" s="14">
        <v>0</v>
      </c>
      <c r="O302" s="14">
        <v>158</v>
      </c>
      <c r="P302" s="8" t="s">
        <v>564</v>
      </c>
      <c r="Q302" s="8" t="s">
        <v>535</v>
      </c>
      <c r="R302" s="11">
        <v>100</v>
      </c>
      <c r="S302" s="23">
        <f t="shared" si="8"/>
        <v>0</v>
      </c>
      <c r="T302" s="27">
        <f>R302 * O302</f>
        <v>15800</v>
      </c>
      <c r="U302" s="47" t="str">
        <f>IF(ISNUMBER(SEARCH("affectionate", G302)), "Yes", "No")</f>
        <v>No</v>
      </c>
      <c r="V302" s="46" t="str">
        <f t="shared" si="9"/>
        <v>No</v>
      </c>
    </row>
    <row r="303" spans="1:22" ht="26" thickTop="1" thickBot="1" x14ac:dyDescent="0.35">
      <c r="A303" t="s">
        <v>671</v>
      </c>
      <c r="B303" s="3" t="s">
        <v>496</v>
      </c>
      <c r="C303" s="3" t="s">
        <v>658</v>
      </c>
      <c r="D303" s="3" t="s">
        <v>19</v>
      </c>
      <c r="E303" s="3" t="s">
        <v>49</v>
      </c>
      <c r="F303" s="4">
        <v>21</v>
      </c>
      <c r="G303" s="8" t="s">
        <v>497</v>
      </c>
      <c r="H303" s="11">
        <v>1000</v>
      </c>
      <c r="I303" s="14">
        <v>0</v>
      </c>
      <c r="J303" s="14">
        <v>3</v>
      </c>
      <c r="K303" s="14">
        <v>0</v>
      </c>
      <c r="L303" s="14">
        <v>0</v>
      </c>
      <c r="M303" s="14">
        <v>0</v>
      </c>
      <c r="N303" s="14">
        <v>30</v>
      </c>
      <c r="O303" s="14">
        <v>256</v>
      </c>
      <c r="P303" s="8" t="s">
        <v>659</v>
      </c>
      <c r="Q303" s="8" t="s">
        <v>659</v>
      </c>
      <c r="R303" s="11">
        <v>0</v>
      </c>
      <c r="S303" s="23">
        <f t="shared" si="8"/>
        <v>256000</v>
      </c>
      <c r="T303" s="28"/>
      <c r="U303" s="46"/>
      <c r="V303" s="46" t="str">
        <f t="shared" si="9"/>
        <v>Yes</v>
      </c>
    </row>
    <row r="304" spans="1:22" ht="26" thickTop="1" thickBot="1" x14ac:dyDescent="0.35">
      <c r="A304" t="s">
        <v>671</v>
      </c>
      <c r="B304" s="3" t="s">
        <v>498</v>
      </c>
      <c r="C304" s="3" t="s">
        <v>658</v>
      </c>
      <c r="D304" s="3" t="s">
        <v>19</v>
      </c>
      <c r="E304" s="3" t="s">
        <v>49</v>
      </c>
      <c r="F304" s="4">
        <v>29</v>
      </c>
      <c r="G304" s="8" t="s">
        <v>499</v>
      </c>
      <c r="H304" s="11">
        <v>1750</v>
      </c>
      <c r="I304" s="14">
        <v>21</v>
      </c>
      <c r="J304" s="14">
        <v>3</v>
      </c>
      <c r="K304" s="14">
        <v>0</v>
      </c>
      <c r="L304" s="14">
        <v>0</v>
      </c>
      <c r="M304" s="14">
        <v>0</v>
      </c>
      <c r="N304" s="14">
        <v>34</v>
      </c>
      <c r="O304" s="14">
        <v>22</v>
      </c>
      <c r="P304" s="8" t="s">
        <v>659</v>
      </c>
      <c r="Q304" s="8" t="s">
        <v>659</v>
      </c>
      <c r="R304" s="11">
        <v>0</v>
      </c>
      <c r="S304" s="23">
        <f t="shared" si="8"/>
        <v>38500</v>
      </c>
      <c r="T304" s="28"/>
      <c r="U304" s="46"/>
      <c r="V304" s="46" t="str">
        <f t="shared" si="9"/>
        <v>No</v>
      </c>
    </row>
    <row r="305" spans="1:22" ht="26" thickTop="1" thickBot="1" x14ac:dyDescent="0.35">
      <c r="A305" t="s">
        <v>671</v>
      </c>
      <c r="B305" s="3" t="s">
        <v>500</v>
      </c>
      <c r="C305" s="3" t="s">
        <v>658</v>
      </c>
      <c r="D305" s="3" t="s">
        <v>33</v>
      </c>
      <c r="E305" s="3" t="s">
        <v>33</v>
      </c>
      <c r="F305" s="4">
        <v>13</v>
      </c>
      <c r="G305" s="8" t="s">
        <v>184</v>
      </c>
      <c r="H305" s="11">
        <v>1100</v>
      </c>
      <c r="I305" s="14">
        <v>26</v>
      </c>
      <c r="J305" s="14">
        <v>4</v>
      </c>
      <c r="K305" s="14">
        <v>0</v>
      </c>
      <c r="L305" s="14">
        <v>0</v>
      </c>
      <c r="M305" s="14">
        <v>0</v>
      </c>
      <c r="N305" s="14">
        <v>68</v>
      </c>
      <c r="O305" s="14">
        <v>21</v>
      </c>
      <c r="P305" s="8" t="s">
        <v>659</v>
      </c>
      <c r="Q305" s="8" t="s">
        <v>659</v>
      </c>
      <c r="R305" s="11">
        <v>0</v>
      </c>
      <c r="S305" s="23">
        <f t="shared" si="8"/>
        <v>23100</v>
      </c>
      <c r="T305" s="28"/>
      <c r="U305" s="46"/>
      <c r="V305" s="46" t="str">
        <f t="shared" si="9"/>
        <v>Yes</v>
      </c>
    </row>
    <row r="306" spans="1:22" ht="26" thickTop="1" thickBot="1" x14ac:dyDescent="0.35">
      <c r="A306" t="s">
        <v>671</v>
      </c>
      <c r="B306" s="3" t="s">
        <v>503</v>
      </c>
      <c r="C306" s="3" t="s">
        <v>658</v>
      </c>
      <c r="D306" s="3" t="s">
        <v>19</v>
      </c>
      <c r="E306" s="3" t="s">
        <v>49</v>
      </c>
      <c r="F306" s="4">
        <v>18</v>
      </c>
      <c r="G306" s="8" t="s">
        <v>504</v>
      </c>
      <c r="H306" s="11">
        <v>1300</v>
      </c>
      <c r="I306" s="14">
        <v>31</v>
      </c>
      <c r="J306" s="14">
        <v>4</v>
      </c>
      <c r="K306" s="14">
        <v>0</v>
      </c>
      <c r="L306" s="14">
        <v>0</v>
      </c>
      <c r="M306" s="14">
        <v>0</v>
      </c>
      <c r="N306" s="14">
        <v>133</v>
      </c>
      <c r="O306" s="14">
        <v>21</v>
      </c>
      <c r="P306" s="8" t="s">
        <v>659</v>
      </c>
      <c r="Q306" s="8" t="s">
        <v>659</v>
      </c>
      <c r="R306" s="11">
        <v>0</v>
      </c>
      <c r="S306" s="23">
        <f t="shared" si="8"/>
        <v>27300</v>
      </c>
      <c r="T306" s="28"/>
      <c r="U306" s="46"/>
      <c r="V306" s="46" t="str">
        <f t="shared" si="9"/>
        <v>Yes</v>
      </c>
    </row>
    <row r="307" spans="1:22" ht="26" thickTop="1" thickBot="1" x14ac:dyDescent="0.35">
      <c r="A307" t="s">
        <v>671</v>
      </c>
      <c r="B307" s="3" t="s">
        <v>505</v>
      </c>
      <c r="C307" s="3" t="s">
        <v>658</v>
      </c>
      <c r="D307" s="3" t="s">
        <v>26</v>
      </c>
      <c r="E307" s="3" t="s">
        <v>26</v>
      </c>
      <c r="F307" s="4">
        <v>9</v>
      </c>
      <c r="G307" s="8" t="s">
        <v>506</v>
      </c>
      <c r="H307" s="11">
        <v>1000</v>
      </c>
      <c r="I307" s="14">
        <v>53</v>
      </c>
      <c r="J307" s="14">
        <v>3</v>
      </c>
      <c r="K307" s="14">
        <v>0</v>
      </c>
      <c r="L307" s="14">
        <v>0</v>
      </c>
      <c r="M307" s="14">
        <v>0</v>
      </c>
      <c r="N307" s="14">
        <v>109</v>
      </c>
      <c r="O307" s="14">
        <v>341</v>
      </c>
      <c r="P307" s="8" t="s">
        <v>659</v>
      </c>
      <c r="Q307" s="8" t="s">
        <v>659</v>
      </c>
      <c r="R307" s="11">
        <v>0</v>
      </c>
      <c r="S307" s="23">
        <f t="shared" si="8"/>
        <v>341000</v>
      </c>
      <c r="T307" s="28"/>
      <c r="U307" s="46"/>
      <c r="V307" s="46" t="str">
        <f t="shared" si="9"/>
        <v>No</v>
      </c>
    </row>
    <row r="308" spans="1:22" ht="26" thickTop="1" thickBot="1" x14ac:dyDescent="0.35">
      <c r="A308" t="s">
        <v>671</v>
      </c>
      <c r="B308" s="3" t="s">
        <v>507</v>
      </c>
      <c r="C308" s="3" t="s">
        <v>508</v>
      </c>
      <c r="D308" s="3" t="s">
        <v>26</v>
      </c>
      <c r="E308" s="3" t="s">
        <v>26</v>
      </c>
      <c r="F308" s="4">
        <v>8</v>
      </c>
      <c r="G308" s="8" t="s">
        <v>479</v>
      </c>
      <c r="H308" s="11">
        <v>1050</v>
      </c>
      <c r="I308" s="14">
        <v>47</v>
      </c>
      <c r="J308" s="14">
        <v>3</v>
      </c>
      <c r="K308" s="14">
        <v>0</v>
      </c>
      <c r="L308" s="14">
        <v>0</v>
      </c>
      <c r="M308" s="14">
        <v>0</v>
      </c>
      <c r="N308" s="14">
        <v>42</v>
      </c>
      <c r="O308" s="14">
        <v>205</v>
      </c>
      <c r="P308" s="8" t="s">
        <v>659</v>
      </c>
      <c r="Q308" s="8" t="s">
        <v>659</v>
      </c>
      <c r="R308" s="11">
        <v>0</v>
      </c>
      <c r="S308" s="23">
        <f t="shared" si="8"/>
        <v>215250</v>
      </c>
      <c r="T308" s="28"/>
      <c r="U308" s="46"/>
      <c r="V308" s="46" t="str">
        <f t="shared" si="9"/>
        <v>Yes</v>
      </c>
    </row>
    <row r="309" spans="1:22" ht="26" thickTop="1" thickBot="1" x14ac:dyDescent="0.35">
      <c r="A309" t="s">
        <v>671</v>
      </c>
      <c r="B309" s="3" t="s">
        <v>509</v>
      </c>
      <c r="C309" s="3" t="s">
        <v>510</v>
      </c>
      <c r="D309" s="3" t="s">
        <v>26</v>
      </c>
      <c r="E309" s="3" t="s">
        <v>26</v>
      </c>
      <c r="F309" s="4">
        <v>18</v>
      </c>
      <c r="G309" s="8" t="s">
        <v>511</v>
      </c>
      <c r="H309" s="11">
        <v>900</v>
      </c>
      <c r="I309" s="14">
        <v>40</v>
      </c>
      <c r="J309" s="14">
        <v>4</v>
      </c>
      <c r="K309" s="14">
        <v>0</v>
      </c>
      <c r="L309" s="14">
        <v>0</v>
      </c>
      <c r="M309" s="14">
        <v>0</v>
      </c>
      <c r="N309" s="14">
        <v>49</v>
      </c>
      <c r="O309" s="14">
        <v>76</v>
      </c>
      <c r="P309" s="8" t="s">
        <v>659</v>
      </c>
      <c r="Q309" s="8" t="s">
        <v>659</v>
      </c>
      <c r="R309" s="11">
        <v>0</v>
      </c>
      <c r="S309" s="23">
        <f t="shared" si="8"/>
        <v>68400</v>
      </c>
      <c r="T309" s="28"/>
      <c r="U309" s="46"/>
      <c r="V309" s="46" t="str">
        <f t="shared" si="9"/>
        <v>Yes</v>
      </c>
    </row>
    <row r="310" spans="1:22" ht="26" thickTop="1" thickBot="1" x14ac:dyDescent="0.35">
      <c r="A310" t="s">
        <v>671</v>
      </c>
      <c r="B310" s="3" t="s">
        <v>512</v>
      </c>
      <c r="C310" s="3" t="s">
        <v>658</v>
      </c>
      <c r="D310" s="3" t="s">
        <v>66</v>
      </c>
      <c r="E310" s="3" t="s">
        <v>20</v>
      </c>
      <c r="F310" s="4">
        <v>16</v>
      </c>
      <c r="G310" s="8" t="s">
        <v>513</v>
      </c>
      <c r="H310" s="11">
        <v>1000</v>
      </c>
      <c r="I310" s="14">
        <v>51</v>
      </c>
      <c r="J310" s="14">
        <v>3</v>
      </c>
      <c r="K310" s="14">
        <v>0</v>
      </c>
      <c r="L310" s="14">
        <v>0</v>
      </c>
      <c r="M310" s="14">
        <v>0</v>
      </c>
      <c r="N310" s="14">
        <v>61</v>
      </c>
      <c r="O310" s="14">
        <v>371</v>
      </c>
      <c r="P310" s="8" t="s">
        <v>659</v>
      </c>
      <c r="Q310" s="8" t="s">
        <v>659</v>
      </c>
      <c r="R310" s="11">
        <v>0</v>
      </c>
      <c r="S310" s="23">
        <f t="shared" si="8"/>
        <v>371000</v>
      </c>
      <c r="T310" s="28"/>
      <c r="U310" s="46"/>
      <c r="V310" s="46" t="str">
        <f t="shared" si="9"/>
        <v>Yes</v>
      </c>
    </row>
    <row r="311" spans="1:22" ht="26" thickTop="1" thickBot="1" x14ac:dyDescent="0.35">
      <c r="A311" t="s">
        <v>671</v>
      </c>
      <c r="B311" s="3" t="s">
        <v>514</v>
      </c>
      <c r="C311" s="3" t="s">
        <v>658</v>
      </c>
      <c r="D311" s="3" t="s">
        <v>33</v>
      </c>
      <c r="E311" s="3" t="s">
        <v>33</v>
      </c>
      <c r="F311" s="4">
        <v>35</v>
      </c>
      <c r="G311" s="8" t="s">
        <v>251</v>
      </c>
      <c r="H311" s="11">
        <v>1400</v>
      </c>
      <c r="I311" s="14">
        <v>3</v>
      </c>
      <c r="J311" s="14">
        <v>6</v>
      </c>
      <c r="K311" s="14">
        <v>0</v>
      </c>
      <c r="L311" s="14">
        <v>0</v>
      </c>
      <c r="M311" s="14">
        <v>0</v>
      </c>
      <c r="N311" s="14">
        <v>2</v>
      </c>
      <c r="O311" s="14">
        <v>38</v>
      </c>
      <c r="P311" s="8" t="s">
        <v>659</v>
      </c>
      <c r="Q311" s="8" t="s">
        <v>659</v>
      </c>
      <c r="R311" s="11">
        <v>0</v>
      </c>
      <c r="S311" s="23">
        <f t="shared" si="8"/>
        <v>53200</v>
      </c>
      <c r="T311" s="28"/>
      <c r="U311" s="46"/>
      <c r="V311" s="46" t="str">
        <f t="shared" si="9"/>
        <v>No</v>
      </c>
    </row>
    <row r="312" spans="1:22" ht="26" thickTop="1" thickBot="1" x14ac:dyDescent="0.35">
      <c r="A312" t="s">
        <v>671</v>
      </c>
      <c r="B312" s="3" t="s">
        <v>515</v>
      </c>
      <c r="C312" s="3" t="s">
        <v>516</v>
      </c>
      <c r="D312" s="3" t="s">
        <v>26</v>
      </c>
      <c r="E312" s="3" t="s">
        <v>26</v>
      </c>
      <c r="F312" s="4">
        <v>7</v>
      </c>
      <c r="G312" s="8" t="s">
        <v>517</v>
      </c>
      <c r="H312" s="11">
        <v>900</v>
      </c>
      <c r="I312" s="14">
        <v>51</v>
      </c>
      <c r="J312" s="14">
        <v>3</v>
      </c>
      <c r="K312" s="14">
        <v>0</v>
      </c>
      <c r="L312" s="14">
        <v>0</v>
      </c>
      <c r="M312" s="14">
        <v>0</v>
      </c>
      <c r="N312" s="14">
        <v>99</v>
      </c>
      <c r="O312" s="14">
        <v>76</v>
      </c>
      <c r="P312" s="8" t="s">
        <v>659</v>
      </c>
      <c r="Q312" s="8" t="s">
        <v>659</v>
      </c>
      <c r="R312" s="11">
        <v>0</v>
      </c>
      <c r="S312" s="23">
        <f t="shared" si="8"/>
        <v>68400</v>
      </c>
      <c r="T312" s="28"/>
      <c r="U312" s="46"/>
      <c r="V312" s="46" t="str">
        <f t="shared" si="9"/>
        <v>No</v>
      </c>
    </row>
    <row r="313" spans="1:22" ht="26" thickTop="1" thickBot="1" x14ac:dyDescent="0.35">
      <c r="A313" t="s">
        <v>671</v>
      </c>
      <c r="B313" s="3" t="s">
        <v>518</v>
      </c>
      <c r="C313" s="3" t="s">
        <v>658</v>
      </c>
      <c r="D313" s="3" t="s">
        <v>19</v>
      </c>
      <c r="E313" s="3" t="s">
        <v>49</v>
      </c>
      <c r="F313" s="4">
        <v>25</v>
      </c>
      <c r="G313" s="8" t="s">
        <v>519</v>
      </c>
      <c r="H313" s="11">
        <v>700</v>
      </c>
      <c r="I313" s="14">
        <v>46</v>
      </c>
      <c r="J313" s="14">
        <v>5</v>
      </c>
      <c r="K313" s="14">
        <v>0</v>
      </c>
      <c r="L313" s="14">
        <v>0</v>
      </c>
      <c r="M313" s="14">
        <v>0</v>
      </c>
      <c r="N313" s="14">
        <v>65</v>
      </c>
      <c r="O313" s="14">
        <v>21</v>
      </c>
      <c r="P313" s="8" t="s">
        <v>659</v>
      </c>
      <c r="Q313" s="8" t="s">
        <v>659</v>
      </c>
      <c r="R313" s="11">
        <v>0</v>
      </c>
      <c r="S313" s="23">
        <f t="shared" si="8"/>
        <v>14700</v>
      </c>
      <c r="T313" s="28"/>
      <c r="U313" s="46"/>
      <c r="V313" s="46" t="str">
        <f t="shared" si="9"/>
        <v>No</v>
      </c>
    </row>
    <row r="314" spans="1:22" ht="26" thickTop="1" thickBot="1" x14ac:dyDescent="0.35">
      <c r="A314" t="s">
        <v>671</v>
      </c>
      <c r="B314" s="3" t="s">
        <v>520</v>
      </c>
      <c r="C314" s="3" t="s">
        <v>658</v>
      </c>
      <c r="D314" s="3" t="s">
        <v>26</v>
      </c>
      <c r="E314" s="3" t="s">
        <v>26</v>
      </c>
      <c r="F314" s="4">
        <v>7</v>
      </c>
      <c r="G314" s="8" t="s">
        <v>517</v>
      </c>
      <c r="H314" s="11">
        <v>900</v>
      </c>
      <c r="I314" s="14">
        <v>51</v>
      </c>
      <c r="J314" s="14">
        <v>3</v>
      </c>
      <c r="K314" s="14">
        <v>0</v>
      </c>
      <c r="L314" s="14">
        <v>0</v>
      </c>
      <c r="M314" s="14">
        <v>0</v>
      </c>
      <c r="N314" s="14">
        <v>99</v>
      </c>
      <c r="O314" s="14">
        <v>26</v>
      </c>
      <c r="P314" s="8" t="s">
        <v>659</v>
      </c>
      <c r="Q314" s="8" t="s">
        <v>659</v>
      </c>
      <c r="R314" s="11">
        <v>0</v>
      </c>
      <c r="S314" s="23">
        <f t="shared" si="8"/>
        <v>23400</v>
      </c>
      <c r="T314" s="28"/>
      <c r="U314" s="46"/>
      <c r="V314" s="46" t="str">
        <f t="shared" si="9"/>
        <v>No</v>
      </c>
    </row>
    <row r="315" spans="1:22" ht="26" thickTop="1" thickBot="1" x14ac:dyDescent="0.35">
      <c r="A315" t="s">
        <v>671</v>
      </c>
      <c r="B315" s="3" t="s">
        <v>521</v>
      </c>
      <c r="C315" s="3" t="s">
        <v>522</v>
      </c>
      <c r="D315" s="3" t="s">
        <v>42</v>
      </c>
      <c r="E315" s="3" t="s">
        <v>20</v>
      </c>
      <c r="F315" s="4">
        <v>11</v>
      </c>
      <c r="G315" s="8" t="s">
        <v>523</v>
      </c>
      <c r="H315" s="11">
        <v>700</v>
      </c>
      <c r="I315" s="14">
        <v>0</v>
      </c>
      <c r="J315" s="14">
        <v>3</v>
      </c>
      <c r="K315" s="14">
        <v>0</v>
      </c>
      <c r="L315" s="14">
        <v>0</v>
      </c>
      <c r="M315" s="14">
        <v>0</v>
      </c>
      <c r="N315" s="14">
        <v>143</v>
      </c>
      <c r="O315" s="14">
        <v>90</v>
      </c>
      <c r="P315" s="8" t="s">
        <v>659</v>
      </c>
      <c r="Q315" s="8" t="s">
        <v>659</v>
      </c>
      <c r="R315" s="11">
        <v>0</v>
      </c>
      <c r="S315" s="23">
        <f t="shared" si="8"/>
        <v>63000</v>
      </c>
      <c r="T315" s="28"/>
      <c r="U315" s="46"/>
      <c r="V315" s="46" t="str">
        <f t="shared" si="9"/>
        <v>No</v>
      </c>
    </row>
    <row r="316" spans="1:22" ht="26" thickTop="1" thickBot="1" x14ac:dyDescent="0.35">
      <c r="A316" t="s">
        <v>671</v>
      </c>
      <c r="B316" s="3" t="s">
        <v>524</v>
      </c>
      <c r="C316" s="3" t="s">
        <v>658</v>
      </c>
      <c r="D316" s="3" t="s">
        <v>19</v>
      </c>
      <c r="E316" s="3" t="s">
        <v>49</v>
      </c>
      <c r="F316" s="4">
        <v>32</v>
      </c>
      <c r="G316" s="8" t="s">
        <v>97</v>
      </c>
      <c r="H316" s="11">
        <v>1500</v>
      </c>
      <c r="I316" s="14">
        <v>7</v>
      </c>
      <c r="J316" s="14">
        <v>3</v>
      </c>
      <c r="K316" s="14">
        <v>0</v>
      </c>
      <c r="L316" s="14">
        <v>0</v>
      </c>
      <c r="M316" s="14">
        <v>0</v>
      </c>
      <c r="N316" s="14">
        <v>1</v>
      </c>
      <c r="O316" s="14">
        <v>123</v>
      </c>
      <c r="P316" s="8" t="s">
        <v>659</v>
      </c>
      <c r="Q316" s="8" t="s">
        <v>659</v>
      </c>
      <c r="R316" s="11">
        <v>0</v>
      </c>
      <c r="S316" s="23">
        <f t="shared" si="8"/>
        <v>184500</v>
      </c>
      <c r="T316" s="28"/>
      <c r="U316" s="46"/>
      <c r="V316" s="46" t="str">
        <f t="shared" si="9"/>
        <v>Yes</v>
      </c>
    </row>
    <row r="317" spans="1:22" ht="26" thickTop="1" thickBot="1" x14ac:dyDescent="0.35">
      <c r="A317" t="s">
        <v>671</v>
      </c>
      <c r="B317" s="3" t="s">
        <v>525</v>
      </c>
      <c r="C317" s="3" t="s">
        <v>526</v>
      </c>
      <c r="D317" s="3" t="s">
        <v>15</v>
      </c>
      <c r="E317" s="3" t="s">
        <v>16</v>
      </c>
      <c r="F317" s="4">
        <v>3</v>
      </c>
      <c r="G317" s="8" t="s">
        <v>527</v>
      </c>
      <c r="H317" s="11">
        <v>800</v>
      </c>
      <c r="I317" s="14">
        <v>27</v>
      </c>
      <c r="J317" s="14">
        <v>3</v>
      </c>
      <c r="K317" s="14">
        <v>0</v>
      </c>
      <c r="L317" s="14">
        <v>0</v>
      </c>
      <c r="M317" s="14">
        <v>0</v>
      </c>
      <c r="N317" s="14">
        <v>9</v>
      </c>
      <c r="O317" s="14">
        <v>77</v>
      </c>
      <c r="P317" s="8" t="s">
        <v>659</v>
      </c>
      <c r="Q317" s="8" t="s">
        <v>659</v>
      </c>
      <c r="R317" s="11">
        <v>0</v>
      </c>
      <c r="S317" s="23">
        <f t="shared" si="8"/>
        <v>61600</v>
      </c>
      <c r="T317" s="28"/>
      <c r="U317" s="46"/>
      <c r="V317" s="46" t="str">
        <f t="shared" si="9"/>
        <v>No</v>
      </c>
    </row>
    <row r="318" spans="1:22" ht="19" thickTop="1" x14ac:dyDescent="0.2"/>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A050-B084-FF45-8A12-0947D3349BFE}">
  <dimension ref="B5:AM40"/>
  <sheetViews>
    <sheetView tabSelected="1" topLeftCell="E1" workbookViewId="0">
      <selection activeCell="U40" sqref="U40"/>
    </sheetView>
  </sheetViews>
  <sheetFormatPr baseColWidth="10" defaultRowHeight="16" x14ac:dyDescent="0.2"/>
  <cols>
    <col min="1" max="1" width="13.6640625" bestFit="1" customWidth="1"/>
    <col min="2" max="2" width="13" bestFit="1" customWidth="1"/>
    <col min="3" max="3" width="16" bestFit="1" customWidth="1"/>
    <col min="4" max="4" width="4.83203125" bestFit="1" customWidth="1"/>
    <col min="5" max="5" width="5.1640625" bestFit="1" customWidth="1"/>
    <col min="6" max="6" width="17.5" customWidth="1"/>
    <col min="7" max="7" width="19.33203125" customWidth="1"/>
    <col min="8" max="8" width="12" bestFit="1" customWidth="1"/>
    <col min="9" max="9" width="25.5" bestFit="1" customWidth="1"/>
    <col min="10" max="10" width="33.1640625" bestFit="1" customWidth="1"/>
    <col min="11" max="11" width="19.83203125" bestFit="1" customWidth="1"/>
    <col min="12" max="12" width="13.83203125" bestFit="1" customWidth="1"/>
    <col min="13" max="13" width="13.6640625" bestFit="1" customWidth="1"/>
    <col min="14" max="14" width="14.33203125" bestFit="1" customWidth="1"/>
    <col min="15" max="15" width="33.83203125" bestFit="1" customWidth="1"/>
    <col min="16" max="16" width="12" customWidth="1"/>
    <col min="17" max="17" width="45.6640625" customWidth="1"/>
    <col min="18" max="22" width="3.1640625" bestFit="1" customWidth="1"/>
    <col min="23" max="23" width="4.1640625" bestFit="1" customWidth="1"/>
    <col min="24" max="25" width="3.1640625" bestFit="1" customWidth="1"/>
    <col min="26" max="26" width="3.83203125" customWidth="1"/>
    <col min="27" max="27" width="4.1640625" hidden="1" customWidth="1"/>
    <col min="28" max="31" width="3.1640625" hidden="1" customWidth="1"/>
    <col min="32" max="32" width="3" hidden="1" customWidth="1"/>
    <col min="33" max="33" width="14.5" hidden="1" customWidth="1"/>
    <col min="34" max="39" width="0.1640625" hidden="1" customWidth="1"/>
    <col min="40" max="52" width="4.1640625" bestFit="1" customWidth="1"/>
  </cols>
  <sheetData>
    <row r="5" spans="2:16" x14ac:dyDescent="0.2">
      <c r="C5" s="48"/>
    </row>
    <row r="6" spans="2:16" x14ac:dyDescent="0.2">
      <c r="B6" s="49" t="s">
        <v>690</v>
      </c>
      <c r="C6" s="49" t="s">
        <v>689</v>
      </c>
      <c r="D6" s="49"/>
      <c r="E6" s="49"/>
      <c r="F6" s="49"/>
      <c r="G6" s="49"/>
      <c r="H6" s="49"/>
      <c r="I6" s="51" t="s">
        <v>691</v>
      </c>
      <c r="J6" s="51" t="s">
        <v>692</v>
      </c>
      <c r="M6" s="30" t="s">
        <v>672</v>
      </c>
      <c r="N6" t="s">
        <v>670</v>
      </c>
      <c r="O6" s="30" t="s">
        <v>672</v>
      </c>
      <c r="P6" t="s">
        <v>670</v>
      </c>
    </row>
    <row r="7" spans="2:16" x14ac:dyDescent="0.2">
      <c r="B7" s="49" t="s">
        <v>663</v>
      </c>
      <c r="C7" s="49"/>
      <c r="D7" s="49" t="s">
        <v>567</v>
      </c>
      <c r="E7" s="49" t="s">
        <v>548</v>
      </c>
      <c r="F7" s="49" t="s">
        <v>538</v>
      </c>
      <c r="G7" s="49" t="s">
        <v>535</v>
      </c>
      <c r="H7" s="49" t="s">
        <v>664</v>
      </c>
      <c r="O7" s="30" t="s">
        <v>695</v>
      </c>
      <c r="P7" t="s">
        <v>692</v>
      </c>
    </row>
    <row r="8" spans="2:16" x14ac:dyDescent="0.2">
      <c r="B8" s="50" t="s">
        <v>671</v>
      </c>
      <c r="C8" s="49">
        <v>1</v>
      </c>
      <c r="D8" s="49">
        <v>2</v>
      </c>
      <c r="E8" s="49">
        <v>20</v>
      </c>
      <c r="F8" s="49">
        <v>14</v>
      </c>
      <c r="G8" s="49">
        <v>30</v>
      </c>
      <c r="H8" s="49">
        <v>67</v>
      </c>
      <c r="I8" s="51" t="s">
        <v>663</v>
      </c>
      <c r="J8" s="51" t="s">
        <v>693</v>
      </c>
      <c r="M8" s="30" t="s">
        <v>663</v>
      </c>
      <c r="N8" t="s">
        <v>694</v>
      </c>
    </row>
    <row r="9" spans="2:16" x14ac:dyDescent="0.2">
      <c r="B9" s="50" t="s">
        <v>664</v>
      </c>
      <c r="C9" s="49">
        <v>1</v>
      </c>
      <c r="D9" s="49">
        <v>2</v>
      </c>
      <c r="E9" s="49">
        <v>20</v>
      </c>
      <c r="F9" s="49">
        <v>14</v>
      </c>
      <c r="G9" s="49">
        <v>30</v>
      </c>
      <c r="H9" s="49">
        <v>67</v>
      </c>
      <c r="I9" s="52" t="s">
        <v>671</v>
      </c>
      <c r="J9" s="51">
        <v>4</v>
      </c>
      <c r="M9" s="31"/>
      <c r="N9">
        <v>54</v>
      </c>
      <c r="O9" t="s">
        <v>696</v>
      </c>
    </row>
    <row r="10" spans="2:16" x14ac:dyDescent="0.2">
      <c r="I10" s="52" t="s">
        <v>664</v>
      </c>
      <c r="J10" s="51">
        <v>4</v>
      </c>
      <c r="M10" s="31" t="s">
        <v>16</v>
      </c>
      <c r="N10">
        <v>28</v>
      </c>
      <c r="O10">
        <v>5</v>
      </c>
    </row>
    <row r="11" spans="2:16" x14ac:dyDescent="0.2">
      <c r="M11" s="31" t="s">
        <v>30</v>
      </c>
      <c r="N11">
        <v>31</v>
      </c>
    </row>
    <row r="12" spans="2:16" x14ac:dyDescent="0.2">
      <c r="M12" s="31" t="s">
        <v>49</v>
      </c>
      <c r="N12">
        <v>31</v>
      </c>
    </row>
    <row r="13" spans="2:16" x14ac:dyDescent="0.2">
      <c r="M13" s="31" t="s">
        <v>373</v>
      </c>
      <c r="N13">
        <v>1</v>
      </c>
    </row>
    <row r="14" spans="2:16" x14ac:dyDescent="0.2">
      <c r="M14" s="31" t="s">
        <v>33</v>
      </c>
      <c r="N14">
        <v>27</v>
      </c>
    </row>
    <row r="15" spans="2:16" x14ac:dyDescent="0.2">
      <c r="M15" s="31" t="s">
        <v>37</v>
      </c>
      <c r="N15">
        <v>19</v>
      </c>
    </row>
    <row r="16" spans="2:16" x14ac:dyDescent="0.2">
      <c r="M16" s="31" t="s">
        <v>70</v>
      </c>
      <c r="N16">
        <v>18</v>
      </c>
    </row>
    <row r="17" spans="7:14" x14ac:dyDescent="0.2">
      <c r="M17" s="31" t="s">
        <v>20</v>
      </c>
      <c r="N17">
        <v>14</v>
      </c>
    </row>
    <row r="18" spans="7:14" x14ac:dyDescent="0.2">
      <c r="M18" s="31" t="s">
        <v>357</v>
      </c>
      <c r="N18">
        <v>1</v>
      </c>
    </row>
    <row r="19" spans="7:14" x14ac:dyDescent="0.2">
      <c r="M19" s="31" t="s">
        <v>26</v>
      </c>
      <c r="N19">
        <v>25</v>
      </c>
    </row>
    <row r="20" spans="7:14" x14ac:dyDescent="0.2">
      <c r="M20" s="31" t="s">
        <v>664</v>
      </c>
      <c r="N20">
        <v>249</v>
      </c>
    </row>
    <row r="29" spans="7:14" x14ac:dyDescent="0.2">
      <c r="G29" t="str" cm="1">
        <f t="array" ref="G29">INDEX('Consolidate data'!B251:B317, MATCH(MIN(IF('Consolidate data'!B251:B317&lt;&gt;"", 'Consolidate data'!O251:O317)), IF('Consolidate data'!B251:B317&lt;&gt;"", 'Consolidate data'!O251:O317), 0))</f>
        <v>Sphynx (hairless cat)</v>
      </c>
    </row>
    <row r="31" spans="7:14" x14ac:dyDescent="0.2">
      <c r="G31" s="53" t="s">
        <v>698</v>
      </c>
    </row>
    <row r="33" spans="7:15" x14ac:dyDescent="0.2">
      <c r="G33" t="str" cm="1">
        <f t="array" ref="G33">INDEX('Consolidate data'!B251:B317, MATCH(MAX(IF('Consolidate data'!B251:B317&lt;&gt;"", 'Consolidate data'!O251:O317)), IF('Consolidate data'!B251:B317&lt;&gt;"", 'Consolidate data'!O251:O317), 0))</f>
        <v>Silky Terrier</v>
      </c>
    </row>
    <row r="40" spans="7:15" x14ac:dyDescent="0.2">
      <c r="M40" t="str" cm="1">
        <f t="array" ref="M40">INDEX('Consolidate data'!B2:B250, MATCH(MIN(IF('Consolidate data'!B2:B250&lt;&gt;"", 'Consolidate data'!O2:O250)), IF('Consolidate data'!B2:B250&lt;&gt;"", 'Consolidate data'!O2:O250), 0))</f>
        <v>Foxhound</v>
      </c>
      <c r="O40" t="str" cm="1">
        <f t="array" ref="O40">INDEX('Consolidate data'!B2:B250, MATCH(MAX(IF('Consolidate data'!B2:B250&lt;&gt;"", 'Consolidate data'!O2:O250)), IF('Consolidate data'!B2:B250&lt;&gt;"", 'Consolidate data'!O2:O250), 0))</f>
        <v>Irish Water Spaniel</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B7990-2971-6445-A3FE-19B57B3D48DF}">
  <dimension ref="A4:S280"/>
  <sheetViews>
    <sheetView topLeftCell="S1" workbookViewId="0">
      <selection activeCell="N48" sqref="N48"/>
    </sheetView>
  </sheetViews>
  <sheetFormatPr baseColWidth="10" defaultRowHeight="16" x14ac:dyDescent="0.2"/>
  <cols>
    <col min="1" max="1" width="20.83203125" customWidth="1"/>
    <col min="2" max="2" width="36.5" bestFit="1" customWidth="1"/>
    <col min="3" max="3" width="3.1640625" bestFit="1" customWidth="1"/>
    <col min="4" max="4" width="38.1640625" customWidth="1"/>
    <col min="5" max="5" width="15.1640625" customWidth="1"/>
    <col min="6" max="6" width="14.5" bestFit="1" customWidth="1"/>
    <col min="8" max="8" width="19.83203125" customWidth="1"/>
    <col min="9" max="9" width="20.83203125" bestFit="1" customWidth="1"/>
    <col min="10" max="10" width="71.1640625" customWidth="1"/>
    <col min="11" max="11" width="13" bestFit="1" customWidth="1"/>
    <col min="12" max="12" width="17" customWidth="1"/>
    <col min="13" max="13" width="17" bestFit="1" customWidth="1"/>
    <col min="14" max="14" width="59.83203125" customWidth="1"/>
    <col min="15" max="15" width="29.6640625" customWidth="1"/>
    <col min="16" max="16" width="17.1640625" bestFit="1" customWidth="1"/>
    <col min="17" max="17" width="26.33203125" bestFit="1" customWidth="1"/>
    <col min="18" max="18" width="101.5" bestFit="1" customWidth="1"/>
    <col min="19" max="19" width="19.1640625" bestFit="1" customWidth="1"/>
    <col min="20" max="20" width="29.5" bestFit="1" customWidth="1"/>
    <col min="21" max="21" width="57.83203125" bestFit="1" customWidth="1"/>
    <col min="22" max="22" width="63.5" bestFit="1" customWidth="1"/>
    <col min="23" max="23" width="59.5" bestFit="1" customWidth="1"/>
    <col min="24" max="24" width="10.5" bestFit="1" customWidth="1"/>
    <col min="25" max="25" width="58.83203125" bestFit="1" customWidth="1"/>
    <col min="26" max="26" width="59.6640625" bestFit="1" customWidth="1"/>
    <col min="27" max="27" width="63.33203125" bestFit="1" customWidth="1"/>
    <col min="28" max="28" width="57" bestFit="1" customWidth="1"/>
    <col min="29" max="29" width="50.5" bestFit="1" customWidth="1"/>
    <col min="30" max="30" width="60.33203125" bestFit="1" customWidth="1"/>
    <col min="31" max="31" width="41" bestFit="1" customWidth="1"/>
    <col min="32" max="32" width="41.6640625" bestFit="1" customWidth="1"/>
    <col min="33" max="33" width="62" bestFit="1" customWidth="1"/>
    <col min="34" max="34" width="48.6640625" bestFit="1" customWidth="1"/>
    <col min="35" max="35" width="50.6640625" bestFit="1" customWidth="1"/>
    <col min="36" max="36" width="40.33203125" bestFit="1" customWidth="1"/>
    <col min="37" max="37" width="44.83203125" bestFit="1" customWidth="1"/>
    <col min="38" max="38" width="67" bestFit="1" customWidth="1"/>
    <col min="39" max="39" width="76.5" bestFit="1" customWidth="1"/>
    <col min="40" max="40" width="49.5" bestFit="1" customWidth="1"/>
    <col min="41" max="41" width="44" bestFit="1" customWidth="1"/>
    <col min="42" max="42" width="46.5" bestFit="1" customWidth="1"/>
    <col min="43" max="43" width="45" bestFit="1" customWidth="1"/>
    <col min="44" max="44" width="49.83203125" bestFit="1" customWidth="1"/>
    <col min="45" max="45" width="39.6640625" bestFit="1" customWidth="1"/>
    <col min="46" max="46" width="38.6640625" bestFit="1" customWidth="1"/>
    <col min="47" max="47" width="41" bestFit="1" customWidth="1"/>
    <col min="48" max="48" width="53.33203125" bestFit="1" customWidth="1"/>
    <col min="49" max="49" width="52.83203125" bestFit="1" customWidth="1"/>
    <col min="50" max="50" width="44.83203125" bestFit="1" customWidth="1"/>
    <col min="51" max="51" width="68.1640625" bestFit="1" customWidth="1"/>
    <col min="52" max="52" width="35.33203125" bestFit="1" customWidth="1"/>
    <col min="53" max="53" width="59.33203125" bestFit="1" customWidth="1"/>
    <col min="54" max="54" width="30.1640625" bestFit="1" customWidth="1"/>
    <col min="55" max="55" width="70.33203125" bestFit="1" customWidth="1"/>
    <col min="56" max="56" width="56" bestFit="1" customWidth="1"/>
    <col min="57" max="57" width="31.33203125" bestFit="1" customWidth="1"/>
    <col min="58" max="58" width="42.5" bestFit="1" customWidth="1"/>
    <col min="59" max="59" width="56.83203125" bestFit="1" customWidth="1"/>
    <col min="60" max="60" width="54.1640625" bestFit="1" customWidth="1"/>
    <col min="61" max="61" width="34.33203125" bestFit="1" customWidth="1"/>
    <col min="62" max="62" width="42.6640625" bestFit="1" customWidth="1"/>
    <col min="63" max="63" width="45.33203125" bestFit="1" customWidth="1"/>
    <col min="64" max="64" width="44.5" bestFit="1" customWidth="1"/>
    <col min="65" max="65" width="12.83203125" bestFit="1" customWidth="1"/>
    <col min="66" max="66" width="80.5" bestFit="1" customWidth="1"/>
    <col min="67" max="67" width="56.1640625" bestFit="1" customWidth="1"/>
    <col min="68" max="68" width="48.83203125" bestFit="1" customWidth="1"/>
    <col min="69" max="69" width="52.1640625" bestFit="1" customWidth="1"/>
    <col min="70" max="70" width="63.83203125" bestFit="1" customWidth="1"/>
    <col min="71" max="71" width="38.6640625" bestFit="1" customWidth="1"/>
    <col min="72" max="72" width="43.1640625" bestFit="1" customWidth="1"/>
    <col min="73" max="73" width="38.1640625" bestFit="1" customWidth="1"/>
    <col min="74" max="74" width="40.5" bestFit="1" customWidth="1"/>
    <col min="75" max="75" width="30.1640625" bestFit="1" customWidth="1"/>
    <col min="76" max="76" width="93.1640625" bestFit="1" customWidth="1"/>
    <col min="77" max="77" width="57.83203125" bestFit="1" customWidth="1"/>
    <col min="78" max="78" width="63.5" bestFit="1" customWidth="1"/>
    <col min="79" max="79" width="59.5" bestFit="1" customWidth="1"/>
    <col min="80" max="80" width="51.6640625" bestFit="1" customWidth="1"/>
    <col min="81" max="81" width="60.33203125" bestFit="1" customWidth="1"/>
    <col min="82" max="82" width="101" bestFit="1" customWidth="1"/>
    <col min="83" max="83" width="55.83203125" bestFit="1" customWidth="1"/>
    <col min="84" max="84" width="85.5" bestFit="1" customWidth="1"/>
    <col min="85" max="85" width="64.83203125" bestFit="1" customWidth="1"/>
    <col min="86" max="86" width="60.5" bestFit="1" customWidth="1"/>
    <col min="87" max="87" width="53.83203125" bestFit="1" customWidth="1"/>
    <col min="88" max="88" width="61.83203125" bestFit="1" customWidth="1"/>
    <col min="89" max="89" width="49.1640625" bestFit="1" customWidth="1"/>
    <col min="90" max="90" width="56.5" bestFit="1" customWidth="1"/>
    <col min="91" max="91" width="57.1640625" bestFit="1" customWidth="1"/>
    <col min="92" max="92" width="50" bestFit="1" customWidth="1"/>
    <col min="93" max="93" width="47" bestFit="1" customWidth="1"/>
    <col min="94" max="94" width="46.6640625" bestFit="1" customWidth="1"/>
    <col min="95" max="95" width="61.6640625" bestFit="1" customWidth="1"/>
    <col min="96" max="96" width="55.5" bestFit="1" customWidth="1"/>
    <col min="97" max="97" width="52.83203125" bestFit="1" customWidth="1"/>
    <col min="98" max="98" width="49.6640625" bestFit="1" customWidth="1"/>
    <col min="99" max="99" width="29" bestFit="1" customWidth="1"/>
    <col min="100" max="100" width="75.1640625" bestFit="1" customWidth="1"/>
    <col min="101" max="101" width="53" bestFit="1" customWidth="1"/>
    <col min="102" max="102" width="66.5" bestFit="1" customWidth="1"/>
    <col min="103" max="103" width="57" bestFit="1" customWidth="1"/>
    <col min="104" max="104" width="56" bestFit="1" customWidth="1"/>
    <col min="105" max="105" width="42.1640625" bestFit="1" customWidth="1"/>
    <col min="106" max="106" width="72.83203125" bestFit="1" customWidth="1"/>
    <col min="107" max="107" width="64.83203125" bestFit="1" customWidth="1"/>
    <col min="108" max="108" width="68" bestFit="1" customWidth="1"/>
    <col min="109" max="109" width="59.1640625" bestFit="1" customWidth="1"/>
    <col min="110" max="110" width="54.6640625" bestFit="1" customWidth="1"/>
    <col min="111" max="111" width="53.5" bestFit="1" customWidth="1"/>
    <col min="112" max="112" width="59" bestFit="1" customWidth="1"/>
    <col min="113" max="113" width="76.83203125" bestFit="1" customWidth="1"/>
    <col min="114" max="114" width="56.83203125" bestFit="1" customWidth="1"/>
    <col min="115" max="115" width="44.33203125" bestFit="1" customWidth="1"/>
    <col min="116" max="116" width="47.6640625" bestFit="1" customWidth="1"/>
    <col min="117" max="117" width="57.6640625" bestFit="1" customWidth="1"/>
    <col min="118" max="118" width="58" bestFit="1" customWidth="1"/>
    <col min="119" max="119" width="56" bestFit="1" customWidth="1"/>
    <col min="120" max="120" width="45.33203125" bestFit="1" customWidth="1"/>
    <col min="121" max="121" width="51.33203125" bestFit="1" customWidth="1"/>
    <col min="122" max="122" width="44.33203125" bestFit="1" customWidth="1"/>
    <col min="123" max="123" width="51.5" bestFit="1" customWidth="1"/>
    <col min="124" max="124" width="56.6640625" bestFit="1" customWidth="1"/>
    <col min="125" max="125" width="33.6640625" bestFit="1" customWidth="1"/>
    <col min="126" max="126" width="31" bestFit="1" customWidth="1"/>
    <col min="127" max="127" width="58.1640625" bestFit="1" customWidth="1"/>
    <col min="128" max="128" width="46.1640625" bestFit="1" customWidth="1"/>
    <col min="129" max="129" width="47.33203125" bestFit="1" customWidth="1"/>
    <col min="130" max="130" width="46" bestFit="1" customWidth="1"/>
    <col min="131" max="131" width="23.6640625" bestFit="1" customWidth="1"/>
    <col min="132" max="132" width="41.33203125" bestFit="1" customWidth="1"/>
    <col min="133" max="133" width="47.6640625" bestFit="1" customWidth="1"/>
    <col min="134" max="134" width="51.33203125" bestFit="1" customWidth="1"/>
    <col min="135" max="135" width="27.6640625" bestFit="1" customWidth="1"/>
    <col min="136" max="136" width="33.6640625" bestFit="1" customWidth="1"/>
    <col min="137" max="137" width="55.1640625" bestFit="1" customWidth="1"/>
    <col min="138" max="138" width="44.6640625" bestFit="1" customWidth="1"/>
    <col min="139" max="139" width="29" bestFit="1" customWidth="1"/>
    <col min="140" max="140" width="64.1640625" bestFit="1" customWidth="1"/>
    <col min="141" max="141" width="32.33203125" bestFit="1" customWidth="1"/>
    <col min="142" max="142" width="41.83203125" bestFit="1" customWidth="1"/>
    <col min="143" max="143" width="36.6640625" bestFit="1" customWidth="1"/>
    <col min="144" max="144" width="59.33203125" bestFit="1" customWidth="1"/>
    <col min="145" max="145" width="52.5" bestFit="1" customWidth="1"/>
    <col min="146" max="146" width="47.5" bestFit="1" customWidth="1"/>
    <col min="147" max="147" width="30" bestFit="1" customWidth="1"/>
    <col min="148" max="148" width="48" bestFit="1" customWidth="1"/>
    <col min="149" max="149" width="58.5" bestFit="1" customWidth="1"/>
    <col min="150" max="150" width="42.5" bestFit="1" customWidth="1"/>
    <col min="151" max="151" width="49" bestFit="1" customWidth="1"/>
    <col min="152" max="152" width="42.6640625" bestFit="1" customWidth="1"/>
    <col min="153" max="153" width="30.6640625" bestFit="1" customWidth="1"/>
    <col min="154" max="154" width="44.83203125" bestFit="1" customWidth="1"/>
    <col min="155" max="155" width="47.5" bestFit="1" customWidth="1"/>
    <col min="156" max="156" width="35.5" bestFit="1" customWidth="1"/>
    <col min="157" max="157" width="49" bestFit="1" customWidth="1"/>
    <col min="158" max="158" width="62.83203125" bestFit="1" customWidth="1"/>
    <col min="159" max="159" width="73.83203125" bestFit="1" customWidth="1"/>
    <col min="160" max="160" width="46.83203125" bestFit="1" customWidth="1"/>
    <col min="161" max="161" width="26" bestFit="1" customWidth="1"/>
    <col min="162" max="162" width="45.83203125" bestFit="1" customWidth="1"/>
    <col min="163" max="163" width="49" bestFit="1" customWidth="1"/>
    <col min="164" max="164" width="67" bestFit="1" customWidth="1"/>
    <col min="165" max="165" width="37.33203125" bestFit="1" customWidth="1"/>
    <col min="166" max="166" width="40" bestFit="1" customWidth="1"/>
    <col min="167" max="167" width="49.5" bestFit="1" customWidth="1"/>
    <col min="168" max="168" width="51.83203125" bestFit="1" customWidth="1"/>
    <col min="169" max="169" width="34.6640625" bestFit="1" customWidth="1"/>
    <col min="170" max="170" width="53" bestFit="1" customWidth="1"/>
    <col min="171" max="171" width="44.6640625" bestFit="1" customWidth="1"/>
    <col min="172" max="172" width="28.33203125" bestFit="1" customWidth="1"/>
    <col min="173" max="173" width="59.33203125" bestFit="1" customWidth="1"/>
    <col min="174" max="174" width="66.33203125" bestFit="1" customWidth="1"/>
    <col min="175" max="175" width="65" bestFit="1" customWidth="1"/>
    <col min="176" max="176" width="51" bestFit="1" customWidth="1"/>
    <col min="177" max="177" width="43" bestFit="1" customWidth="1"/>
    <col min="178" max="178" width="45" bestFit="1" customWidth="1"/>
    <col min="179" max="179" width="58.83203125" bestFit="1" customWidth="1"/>
    <col min="180" max="180" width="73.83203125" bestFit="1" customWidth="1"/>
    <col min="181" max="181" width="58" bestFit="1" customWidth="1"/>
    <col min="182" max="182" width="72.6640625" bestFit="1" customWidth="1"/>
    <col min="183" max="183" width="46.83203125" bestFit="1" customWidth="1"/>
    <col min="184" max="184" width="56.1640625" bestFit="1" customWidth="1"/>
    <col min="185" max="185" width="33.1640625" bestFit="1" customWidth="1"/>
    <col min="186" max="186" width="48.83203125" bestFit="1" customWidth="1"/>
    <col min="187" max="187" width="38.33203125" bestFit="1" customWidth="1"/>
    <col min="188" max="188" width="45.5" bestFit="1" customWidth="1"/>
    <col min="189" max="189" width="43" bestFit="1" customWidth="1"/>
    <col min="190" max="190" width="51.83203125" bestFit="1" customWidth="1"/>
    <col min="191" max="191" width="28.83203125" bestFit="1" customWidth="1"/>
    <col min="192" max="192" width="54.5" bestFit="1" customWidth="1"/>
    <col min="193" max="193" width="37.1640625" bestFit="1" customWidth="1"/>
    <col min="194" max="194" width="53.83203125" bestFit="1" customWidth="1"/>
    <col min="195" max="195" width="41.33203125" bestFit="1" customWidth="1"/>
    <col min="196" max="196" width="47" bestFit="1" customWidth="1"/>
    <col min="197" max="197" width="42.5" bestFit="1" customWidth="1"/>
    <col min="198" max="198" width="50.83203125" bestFit="1" customWidth="1"/>
    <col min="199" max="199" width="42.83203125" bestFit="1" customWidth="1"/>
    <col min="200" max="200" width="40.1640625" bestFit="1" customWidth="1"/>
    <col min="201" max="201" width="55.6640625" bestFit="1" customWidth="1"/>
    <col min="202" max="202" width="35" bestFit="1" customWidth="1"/>
    <col min="203" max="203" width="51.83203125" bestFit="1" customWidth="1"/>
    <col min="204" max="204" width="31.83203125" bestFit="1" customWidth="1"/>
    <col min="205" max="205" width="50.5" bestFit="1" customWidth="1"/>
    <col min="206" max="206" width="59.5" bestFit="1" customWidth="1"/>
    <col min="207" max="207" width="49.5" bestFit="1" customWidth="1"/>
    <col min="208" max="208" width="47" bestFit="1" customWidth="1"/>
    <col min="209" max="209" width="67.1640625" bestFit="1" customWidth="1"/>
    <col min="210" max="210" width="49.5" bestFit="1" customWidth="1"/>
    <col min="211" max="211" width="41.5" bestFit="1" customWidth="1"/>
    <col min="212" max="212" width="48.1640625" bestFit="1" customWidth="1"/>
    <col min="213" max="213" width="52" bestFit="1" customWidth="1"/>
    <col min="214" max="214" width="51.5" bestFit="1" customWidth="1"/>
    <col min="215" max="215" width="36.6640625" bestFit="1" customWidth="1"/>
    <col min="216" max="216" width="43.5" bestFit="1" customWidth="1"/>
    <col min="217" max="217" width="52.83203125" bestFit="1" customWidth="1"/>
    <col min="218" max="218" width="36.1640625" bestFit="1" customWidth="1"/>
    <col min="219" max="219" width="46.1640625" bestFit="1" customWidth="1"/>
    <col min="220" max="220" width="58.33203125" bestFit="1" customWidth="1"/>
    <col min="221" max="221" width="50" bestFit="1" customWidth="1"/>
    <col min="222" max="222" width="51.5" bestFit="1" customWidth="1"/>
    <col min="223" max="223" width="60.33203125" bestFit="1" customWidth="1"/>
    <col min="224" max="224" width="54.5" bestFit="1" customWidth="1"/>
    <col min="225" max="225" width="65.83203125" bestFit="1" customWidth="1"/>
    <col min="226" max="226" width="45.6640625" bestFit="1" customWidth="1"/>
    <col min="227" max="227" width="49.5" bestFit="1" customWidth="1"/>
    <col min="228" max="228" width="41" bestFit="1" customWidth="1"/>
    <col min="229" max="229" width="51.83203125" bestFit="1" customWidth="1"/>
    <col min="230" max="230" width="55.5" bestFit="1" customWidth="1"/>
    <col min="231" max="231" width="37.6640625" bestFit="1" customWidth="1"/>
    <col min="232" max="232" width="50.83203125" bestFit="1" customWidth="1"/>
    <col min="233" max="233" width="40.33203125" bestFit="1" customWidth="1"/>
    <col min="234" max="234" width="64.33203125" bestFit="1" customWidth="1"/>
    <col min="235" max="235" width="55.5" bestFit="1" customWidth="1"/>
    <col min="236" max="236" width="38.83203125" bestFit="1" customWidth="1"/>
    <col min="237" max="237" width="49.1640625" bestFit="1" customWidth="1"/>
    <col min="238" max="238" width="52.83203125" bestFit="1" customWidth="1"/>
    <col min="239" max="239" width="44.83203125" bestFit="1" customWidth="1"/>
    <col min="240" max="240" width="37" bestFit="1" customWidth="1"/>
    <col min="241" max="241" width="50.1640625" bestFit="1" customWidth="1"/>
    <col min="242" max="242" width="43.5" bestFit="1" customWidth="1"/>
    <col min="243" max="243" width="48.33203125" bestFit="1" customWidth="1"/>
    <col min="244" max="244" width="52.83203125" bestFit="1" customWidth="1"/>
    <col min="245" max="245" width="58.83203125" bestFit="1" customWidth="1"/>
    <col min="246" max="246" width="52" bestFit="1" customWidth="1"/>
    <col min="247" max="247" width="48.6640625" bestFit="1" customWidth="1"/>
    <col min="248" max="248" width="46.5" bestFit="1" customWidth="1"/>
    <col min="249" max="249" width="40.33203125" bestFit="1" customWidth="1"/>
    <col min="250" max="250" width="20.1640625" bestFit="1" customWidth="1"/>
    <col min="251" max="251" width="55.83203125" bestFit="1" customWidth="1"/>
    <col min="252" max="252" width="52.83203125" bestFit="1" customWidth="1"/>
    <col min="253" max="253" width="26.6640625" bestFit="1" customWidth="1"/>
    <col min="254" max="254" width="53" bestFit="1" customWidth="1"/>
    <col min="255" max="255" width="55" bestFit="1" customWidth="1"/>
    <col min="256" max="256" width="55.1640625" bestFit="1" customWidth="1"/>
    <col min="257" max="257" width="60.1640625" bestFit="1" customWidth="1"/>
    <col min="258" max="258" width="44.33203125" bestFit="1" customWidth="1"/>
    <col min="259" max="259" width="37.33203125" bestFit="1" customWidth="1"/>
    <col min="260" max="260" width="28" bestFit="1" customWidth="1"/>
    <col min="261" max="261" width="43.1640625" bestFit="1" customWidth="1"/>
    <col min="262" max="262" width="22.5" bestFit="1" customWidth="1"/>
    <col min="263" max="263" width="51.5" bestFit="1" customWidth="1"/>
    <col min="264" max="264" width="44.6640625" bestFit="1" customWidth="1"/>
    <col min="265" max="265" width="50.83203125" bestFit="1" customWidth="1"/>
    <col min="266" max="266" width="51.5" bestFit="1" customWidth="1"/>
    <col min="267" max="267" width="46.5" bestFit="1" customWidth="1"/>
    <col min="268" max="268" width="52" bestFit="1" customWidth="1"/>
    <col min="269" max="269" width="36.5" bestFit="1" customWidth="1"/>
    <col min="270" max="270" width="33.83203125" bestFit="1" customWidth="1"/>
    <col min="271" max="271" width="25.1640625" bestFit="1" customWidth="1"/>
    <col min="272" max="272" width="47.6640625" bestFit="1" customWidth="1"/>
    <col min="273" max="273" width="28.5" bestFit="1" customWidth="1"/>
    <col min="274" max="274" width="58.5" bestFit="1" customWidth="1"/>
    <col min="275" max="275" width="54.33203125" bestFit="1" customWidth="1"/>
    <col min="276" max="276" width="40.33203125" bestFit="1" customWidth="1"/>
    <col min="277" max="277" width="26.33203125" bestFit="1" customWidth="1"/>
    <col min="278" max="278" width="19" bestFit="1" customWidth="1"/>
    <col min="279" max="279" width="38.1640625" bestFit="1" customWidth="1"/>
    <col min="280" max="280" width="44.83203125" bestFit="1" customWidth="1"/>
    <col min="281" max="281" width="34.5" bestFit="1" customWidth="1"/>
    <col min="282" max="282" width="63.83203125" bestFit="1" customWidth="1"/>
    <col min="283" max="283" width="22.1640625" bestFit="1" customWidth="1"/>
    <col min="284" max="284" width="52.83203125" bestFit="1" customWidth="1"/>
    <col min="285" max="285" width="8" bestFit="1" customWidth="1"/>
    <col min="286" max="286" width="48.5" bestFit="1" customWidth="1"/>
    <col min="287" max="287" width="47.6640625" bestFit="1" customWidth="1"/>
    <col min="288" max="288" width="45.1640625" bestFit="1" customWidth="1"/>
    <col min="289" max="289" width="4.83203125" bestFit="1" customWidth="1"/>
    <col min="290" max="290" width="7" bestFit="1" customWidth="1"/>
    <col min="291" max="291" width="10.5" bestFit="1" customWidth="1"/>
    <col min="292" max="292" width="7.83203125" bestFit="1" customWidth="1"/>
    <col min="293" max="293" width="12.6640625" bestFit="1" customWidth="1"/>
    <col min="294" max="294" width="9.83203125" bestFit="1" customWidth="1"/>
    <col min="295" max="295" width="23.33203125" bestFit="1" customWidth="1"/>
    <col min="296" max="296" width="13.33203125" bestFit="1" customWidth="1"/>
    <col min="297" max="297" width="10.6640625" bestFit="1" customWidth="1"/>
    <col min="298" max="298" width="6.83203125" bestFit="1" customWidth="1"/>
    <col min="299" max="299" width="6.1640625" bestFit="1" customWidth="1"/>
    <col min="300" max="300" width="11.33203125" bestFit="1" customWidth="1"/>
    <col min="301" max="301" width="11.1640625" bestFit="1" customWidth="1"/>
    <col min="302" max="302" width="20" bestFit="1" customWidth="1"/>
    <col min="303" max="303" width="12" bestFit="1" customWidth="1"/>
    <col min="304" max="304" width="30.6640625" bestFit="1" customWidth="1"/>
    <col min="305" max="305" width="14.1640625" bestFit="1" customWidth="1"/>
    <col min="306" max="306" width="8" bestFit="1" customWidth="1"/>
    <col min="307" max="307" width="21.1640625" bestFit="1" customWidth="1"/>
    <col min="308" max="308" width="13.83203125" bestFit="1" customWidth="1"/>
    <col min="309" max="309" width="24.5" bestFit="1" customWidth="1"/>
    <col min="310" max="310" width="15.83203125" bestFit="1" customWidth="1"/>
    <col min="311" max="311" width="27.6640625" bestFit="1" customWidth="1"/>
    <col min="312" max="312" width="22.33203125" bestFit="1" customWidth="1"/>
    <col min="313" max="313" width="20.33203125" bestFit="1" customWidth="1"/>
    <col min="314" max="314" width="10.5" bestFit="1" customWidth="1"/>
  </cols>
  <sheetData>
    <row r="4" spans="1:19" x14ac:dyDescent="0.2">
      <c r="H4" s="42"/>
    </row>
    <row r="6" spans="1:19" x14ac:dyDescent="0.2">
      <c r="A6" s="36" t="s">
        <v>676</v>
      </c>
      <c r="B6" s="36" t="s">
        <v>674</v>
      </c>
      <c r="D6" s="39" t="s">
        <v>677</v>
      </c>
      <c r="E6" s="39" t="s">
        <v>675</v>
      </c>
      <c r="G6" s="43" t="s">
        <v>678</v>
      </c>
      <c r="H6" s="44" t="s">
        <v>0</v>
      </c>
      <c r="I6" s="44" t="s">
        <v>679</v>
      </c>
      <c r="K6" s="44" t="s">
        <v>678</v>
      </c>
      <c r="L6" s="44" t="s">
        <v>660</v>
      </c>
      <c r="M6" s="44" t="s">
        <v>679</v>
      </c>
      <c r="O6" t="s">
        <v>683</v>
      </c>
      <c r="P6" s="5" cm="1">
        <f t="array" ref="P6">ROUND(AVERAGE(LARGE(IF('Consolidate data'!A251:A317 = "Cat Breed", 'Consolidate data'!R251:R317), {1,2,3,4,5,6,7,8,9,10})), 2)</f>
        <v>1045</v>
      </c>
      <c r="R6" s="30" t="s">
        <v>663</v>
      </c>
      <c r="S6" t="s">
        <v>686</v>
      </c>
    </row>
    <row r="7" spans="1:19" x14ac:dyDescent="0.2">
      <c r="A7" s="37" t="s">
        <v>567</v>
      </c>
      <c r="B7" s="36">
        <v>2</v>
      </c>
      <c r="D7" s="40" t="s">
        <v>33</v>
      </c>
      <c r="E7" s="39">
        <v>37</v>
      </c>
      <c r="G7" s="31">
        <v>1</v>
      </c>
      <c r="H7" t="str" cm="1">
        <f t="array" ref="H7">INDEX('Consolidate data'!$B$2:$B$250, LARGE(IF('Consolidate data'!$N$2:$N$250 = I7, ROW('Consolidate data'!$N$2:$N$250) - ROW('Consolidate data'!$N$2) + 1), COUNTIF($I$7:I7,I7)))</f>
        <v>Norwegian Lundehund</v>
      </c>
      <c r="I7">
        <f>LARGE('Consolidate data'!N2:$N$250,ROW(H7)-ROW($H$6))</f>
        <v>190</v>
      </c>
      <c r="K7" s="31">
        <v>1</v>
      </c>
      <c r="L7" t="str">
        <f>INDEX('Consolidate data'!$B$251:$B$317, MATCH(M7, 'Consolidate data'!$N$251:$N$317, 0))</f>
        <v>Sloughi</v>
      </c>
      <c r="M7">
        <f>LARGE('Consolidate data'!N251:$N$317,ROW(L7)-ROW($L$6))</f>
        <v>188</v>
      </c>
      <c r="R7" s="31" t="s">
        <v>671</v>
      </c>
      <c r="S7">
        <v>67</v>
      </c>
    </row>
    <row r="8" spans="1:19" x14ac:dyDescent="0.2">
      <c r="A8" s="38" t="s">
        <v>565</v>
      </c>
      <c r="B8" s="36">
        <v>1</v>
      </c>
      <c r="D8" s="41" t="s">
        <v>56</v>
      </c>
      <c r="E8" s="39">
        <v>1</v>
      </c>
      <c r="G8" s="31">
        <v>2</v>
      </c>
      <c r="H8" t="str" cm="1">
        <f t="array" ref="H8">INDEX('Consolidate data'!$B$2:$B$250, LARGE(IF('Consolidate data'!$N$2:$N$250 = I8, ROW('Consolidate data'!$N$2:$N$250) - ROW('Consolidate data'!$N$2) + 1), COUNTIF($I$7:I8,I8)))</f>
        <v>Hound</v>
      </c>
      <c r="I8">
        <f>LARGE('Consolidate data'!N3:$N$250,ROW(H8)-ROW($H$6))</f>
        <v>187</v>
      </c>
      <c r="K8" s="31">
        <v>2</v>
      </c>
      <c r="L8" t="str">
        <f>INDEX('Consolidate data'!$B$251:$B$317, MATCH(M8, 'Consolidate data'!$N$251:$N$317, 0))</f>
        <v>Skye Terrier</v>
      </c>
      <c r="M8">
        <f>LARGE('Consolidate data'!N252:$N$317,ROW(L8)-ROW($L$6))</f>
        <v>172</v>
      </c>
      <c r="R8" s="35"/>
      <c r="S8">
        <v>1</v>
      </c>
    </row>
    <row r="9" spans="1:19" x14ac:dyDescent="0.2">
      <c r="A9" s="38" t="s">
        <v>644</v>
      </c>
      <c r="B9" s="36">
        <v>1</v>
      </c>
      <c r="D9" s="41" t="s">
        <v>74</v>
      </c>
      <c r="E9" s="39">
        <v>1</v>
      </c>
      <c r="G9" s="31">
        <v>3</v>
      </c>
      <c r="H9" t="str" cm="1">
        <f t="array" ref="H9">INDEX('Consolidate data'!$B$2:$B$250, LARGE(IF('Consolidate data'!$N$2:$N$250 = I9, ROW('Consolidate data'!$N$2:$N$250) - ROW('Consolidate data'!$N$2) + 1), COUNTIF($I$7:I9,I9)))</f>
        <v>Foxhound</v>
      </c>
      <c r="I9">
        <f>LARGE('Consolidate data'!N4:$N$250,ROW(H9)-ROW($H$6))</f>
        <v>187</v>
      </c>
      <c r="K9" s="31">
        <v>3</v>
      </c>
      <c r="L9" t="str">
        <f>INDEX('Consolidate data'!$B$251:$B$317, MATCH(M9, 'Consolidate data'!$N$251:$N$317, 0))</f>
        <v>Scottish Deerhound</v>
      </c>
      <c r="M9">
        <f>LARGE('Consolidate data'!N253:$N$317,ROW(L9)-ROW($L$6))</f>
        <v>168</v>
      </c>
      <c r="R9" s="35" t="s">
        <v>633</v>
      </c>
      <c r="S9">
        <v>1</v>
      </c>
    </row>
    <row r="10" spans="1:19" x14ac:dyDescent="0.2">
      <c r="A10" s="37" t="s">
        <v>548</v>
      </c>
      <c r="B10" s="36">
        <v>20</v>
      </c>
      <c r="D10" s="41" t="s">
        <v>76</v>
      </c>
      <c r="E10" s="39">
        <v>1</v>
      </c>
      <c r="G10" s="31">
        <v>4</v>
      </c>
      <c r="H10" t="str" cm="1">
        <f t="array" ref="H10">INDEX('Consolidate data'!$B$2:$B$250, LARGE(IF('Consolidate data'!$N$2:$N$250 = I10, ROW('Consolidate data'!$N$2:$N$250) - ROW('Consolidate data'!$N$2) + 1), COUNTIF($I$7:I10,I10)))</f>
        <v>Otterhound</v>
      </c>
      <c r="I10">
        <f>LARGE('Consolidate data'!N5:$N$250,ROW(H10)-ROW($H$6))</f>
        <v>186</v>
      </c>
      <c r="K10" s="31">
        <v>4</v>
      </c>
      <c r="L10" t="str">
        <f>INDEX('Consolidate data'!$B$251:$B$317, MATCH(M10, 'Consolidate data'!$N$251:$N$317, 0))</f>
        <v>Sussex Spaniel</v>
      </c>
      <c r="M10">
        <f>LARGE('Consolidate data'!N254:$N$317,ROW(L10)-ROW($L$6))</f>
        <v>161</v>
      </c>
      <c r="R10" s="35" t="s">
        <v>597</v>
      </c>
      <c r="S10">
        <v>1</v>
      </c>
    </row>
    <row r="11" spans="1:19" x14ac:dyDescent="0.2">
      <c r="A11" s="38" t="s">
        <v>545</v>
      </c>
      <c r="B11" s="36">
        <v>1</v>
      </c>
      <c r="D11" s="41" t="s">
        <v>80</v>
      </c>
      <c r="E11" s="39">
        <v>1</v>
      </c>
      <c r="G11" s="31">
        <v>5</v>
      </c>
      <c r="H11" t="str" cm="1">
        <f t="array" ref="H11">INDEX('Consolidate data'!$B$2:$B$250, LARGE(IF('Consolidate data'!$N$2:$N$250 = I11, ROW('Consolidate data'!$N$2:$N$250) - ROW('Consolidate data'!$N$2) + 1), COUNTIF($I$7:I11,I11)))</f>
        <v>Cirneco dell'Etna</v>
      </c>
      <c r="I11">
        <f>LARGE('Consolidate data'!N6:$N$250,ROW(H11)-ROW($H$6))</f>
        <v>184</v>
      </c>
      <c r="K11" s="31">
        <v>5</v>
      </c>
      <c r="L11" t="str">
        <f>INDEX('Consolidate data'!$B$251:$B$317, MATCH(M11, 'Consolidate data'!$N$251:$N$317, 0))</f>
        <v>Tibetan Mastiff</v>
      </c>
      <c r="M11">
        <f>LARGE('Consolidate data'!N255:$N$317,ROW(L11)-ROW($L$6))</f>
        <v>153</v>
      </c>
      <c r="O11" t="s">
        <v>684</v>
      </c>
      <c r="P11" s="5" cm="1">
        <f t="array" ref="P11">ROUND(AVERAGE(SMALL(IF('Consolidate data'!A251:A317 = "Cat Breed", 'Consolidate data'!R251:R317), {1,2,3,4,5,6,7,8,9,10})), 2)</f>
        <v>0</v>
      </c>
      <c r="R11" s="35" t="s">
        <v>544</v>
      </c>
      <c r="S11">
        <v>2</v>
      </c>
    </row>
    <row r="12" spans="1:19" x14ac:dyDescent="0.2">
      <c r="A12" s="38" t="s">
        <v>551</v>
      </c>
      <c r="B12" s="36">
        <v>1</v>
      </c>
      <c r="D12" s="41" t="s">
        <v>83</v>
      </c>
      <c r="E12" s="39">
        <v>1</v>
      </c>
      <c r="G12" s="31">
        <v>6</v>
      </c>
      <c r="H12" t="str" cm="1">
        <f t="array" ref="H12">INDEX('Consolidate data'!$B$2:$B$250, LARGE(IF('Consolidate data'!$N$2:$N$250 = I12, ROW('Consolidate data'!$N$2:$N$250) - ROW('Consolidate data'!$N$2) + 1), COUNTIF($I$7:I12,I12)))</f>
        <v>Harrier</v>
      </c>
      <c r="I12">
        <f>LARGE('Consolidate data'!N7:$N$250,ROW(H12)-ROW($H$6))</f>
        <v>183</v>
      </c>
      <c r="K12" s="31">
        <v>6</v>
      </c>
      <c r="L12" t="str">
        <f>INDEX('Consolidate data'!$B$251:$B$317, MATCH(M12, 'Consolidate data'!$N$251:$N$317, 0))</f>
        <v>Swedish Vallhund</v>
      </c>
      <c r="M12">
        <f>LARGE('Consolidate data'!N256:$N$317,ROW(L12)-ROW($L$6))</f>
        <v>149</v>
      </c>
      <c r="R12" s="35" t="s">
        <v>615</v>
      </c>
      <c r="S12">
        <v>1</v>
      </c>
    </row>
    <row r="13" spans="1:19" x14ac:dyDescent="0.2">
      <c r="A13" s="38" t="s">
        <v>561</v>
      </c>
      <c r="B13" s="36">
        <v>1</v>
      </c>
      <c r="D13" s="41" t="s">
        <v>85</v>
      </c>
      <c r="E13" s="39">
        <v>1</v>
      </c>
      <c r="G13" s="31">
        <v>7</v>
      </c>
      <c r="H13" t="str" cm="1">
        <f t="array" ref="H13">INDEX('Consolidate data'!$B$2:$B$250, LARGE(IF('Consolidate data'!$N$2:$N$250 = I13, ROW('Consolidate data'!$N$2:$N$250) - ROW('Consolidate data'!$N$2) + 1), COUNTIF($I$7:I13,I13)))</f>
        <v>Dandi Dinmont Terrier</v>
      </c>
      <c r="I13">
        <f>LARGE('Consolidate data'!N8:$N$250,ROW(H13)-ROW($H$6))</f>
        <v>182</v>
      </c>
      <c r="K13" s="31">
        <v>7</v>
      </c>
      <c r="L13" t="str">
        <f>INDEX('Consolidate data'!$B$251:$B$317, MATCH(M13, 'Consolidate data'!$N$251:$N$317, 0))</f>
        <v>Xoloitzcuintle/Mexican Hairless</v>
      </c>
      <c r="M13">
        <f>LARGE('Consolidate data'!N257:$N$317,ROW(L13)-ROW($L$6))</f>
        <v>143</v>
      </c>
      <c r="R13" s="35" t="s">
        <v>550</v>
      </c>
      <c r="S13">
        <v>1</v>
      </c>
    </row>
    <row r="14" spans="1:19" x14ac:dyDescent="0.2">
      <c r="A14" s="38" t="s">
        <v>577</v>
      </c>
      <c r="B14" s="36">
        <v>1</v>
      </c>
      <c r="D14" s="41" t="s">
        <v>88</v>
      </c>
      <c r="E14" s="39">
        <v>1</v>
      </c>
      <c r="G14" s="31">
        <v>8</v>
      </c>
      <c r="H14" t="str" cm="1">
        <f t="array" ref="H14">INDEX('Consolidate data'!$B$2:$B$250, LARGE(IF('Consolidate data'!$N$2:$N$250 = I14, ROW('Consolidate data'!$N$2:$N$250) - ROW('Consolidate data'!$N$2) + 1), COUNTIF($I$7:I14,I14)))</f>
        <v>Chinook</v>
      </c>
      <c r="I14">
        <f>LARGE('Consolidate data'!N9:$N$250,ROW(H14)-ROW($H$6))</f>
        <v>179</v>
      </c>
      <c r="K14" s="31">
        <v>8</v>
      </c>
      <c r="L14" t="str">
        <f>INDEX('Consolidate data'!$B$251:$B$317, MATCH(M14, 'Consolidate data'!$N$251:$N$317, 0))</f>
        <v>Welsh Springer Spaniel</v>
      </c>
      <c r="M14">
        <f>LARGE('Consolidate data'!N258:$N$317,ROW(L14)-ROW($L$6))</f>
        <v>133</v>
      </c>
      <c r="R14" s="35" t="s">
        <v>540</v>
      </c>
      <c r="S14">
        <v>12</v>
      </c>
    </row>
    <row r="15" spans="1:19" x14ac:dyDescent="0.2">
      <c r="A15" s="38" t="s">
        <v>583</v>
      </c>
      <c r="B15" s="36">
        <v>1</v>
      </c>
      <c r="D15" s="41" t="s">
        <v>113</v>
      </c>
      <c r="E15" s="39">
        <v>1</v>
      </c>
      <c r="G15" s="31">
        <v>9</v>
      </c>
      <c r="H15" t="str" cm="1">
        <f t="array" ref="H15">INDEX('Consolidate data'!$B$2:$B$250, LARGE(IF('Consolidate data'!$N$2:$N$250 = I15, ROW('Consolidate data'!$N$2:$N$250) - ROW('Consolidate data'!$N$2) + 1), COUNTIF($I$7:I15,I15)))</f>
        <v>English Coonhound</v>
      </c>
      <c r="I15">
        <f>LARGE('Consolidate data'!N10:$N$250,ROW(H15)-ROW($H$6))</f>
        <v>178</v>
      </c>
      <c r="K15" s="31">
        <v>9</v>
      </c>
      <c r="L15" t="str">
        <f>INDEX('Consolidate data'!$B$251:$B$317, MATCH(M15, 'Consolidate data'!$N$251:$N$317, 0))</f>
        <v>Smooth Fox Terrier</v>
      </c>
      <c r="M15">
        <f>LARGE('Consolidate data'!N259:$N$317,ROW(L15)-ROW($L$6))</f>
        <v>122</v>
      </c>
      <c r="R15" s="35" t="s">
        <v>629</v>
      </c>
      <c r="S15">
        <v>1</v>
      </c>
    </row>
    <row r="16" spans="1:19" x14ac:dyDescent="0.2">
      <c r="A16" s="38" t="s">
        <v>594</v>
      </c>
      <c r="B16" s="36">
        <v>1</v>
      </c>
      <c r="D16" s="41" t="s">
        <v>122</v>
      </c>
      <c r="E16" s="39">
        <v>1</v>
      </c>
      <c r="G16" s="31">
        <v>10</v>
      </c>
      <c r="H16" t="str" cm="1">
        <f t="array" ref="H16">INDEX('Consolidate data'!$B$2:$B$250, LARGE(IF('Consolidate data'!$N$2:$N$250 = I16, ROW('Consolidate data'!$N$2:$N$250) - ROW('Consolidate data'!$N$2) + 1), COUNTIF($I$7:I17,I16)))</f>
        <v>Finnish Spitz</v>
      </c>
      <c r="I16">
        <f>LARGE('Consolidate data'!N11:$N$250,ROW(H16)-ROW($H$6))</f>
        <v>177</v>
      </c>
      <c r="K16" s="31">
        <v>10</v>
      </c>
      <c r="L16" t="str">
        <f>INDEX('Consolidate data'!$B$251:$B$317, MATCH(M16, 'Consolidate data'!$N$251:$N$317, 0))</f>
        <v>Tibetan Spaniel</v>
      </c>
      <c r="M16">
        <f>LARGE('Consolidate data'!N260:$N$317,ROW(L16)-ROW($L$6))</f>
        <v>121</v>
      </c>
      <c r="O16" t="s">
        <v>685</v>
      </c>
      <c r="P16" s="5" cm="1">
        <f t="array" ref="P16">ROUND(AVERAGE(LARGE(IF('Consolidate data'!A2:A250= "Dog Breed", 'Consolidate data'!H2:H250), {1,2,3,4,5,6,7,8,9,10})), 2)</f>
        <v>6285</v>
      </c>
      <c r="R16" s="35" t="s">
        <v>599</v>
      </c>
      <c r="S16">
        <v>1</v>
      </c>
    </row>
    <row r="17" spans="1:19" x14ac:dyDescent="0.2">
      <c r="A17" s="38" t="s">
        <v>596</v>
      </c>
      <c r="B17" s="36">
        <v>1</v>
      </c>
      <c r="D17" s="41" t="s">
        <v>128</v>
      </c>
      <c r="E17" s="39">
        <v>1</v>
      </c>
      <c r="G17" s="31">
        <v>11</v>
      </c>
      <c r="H17" t="str" cm="1">
        <f t="array" ref="H17">INDEX('Consolidate data'!$B$2:$B$250, LARGE(IF('Consolidate data'!$N$2:$N$250 = I17, ROW('Consolidate data'!$N$2:$N$250) - ROW('Consolidate data'!$N$2) + 1), COUNTIF($I$7:I17,I17)))</f>
        <v>Polish Lowland Sheepdog</v>
      </c>
      <c r="I17">
        <f>LARGE('Consolidate data'!N12:$N$250,ROW(H17)-ROW($H$6))</f>
        <v>176</v>
      </c>
      <c r="K17" s="31">
        <v>11</v>
      </c>
      <c r="L17" t="str">
        <f>INDEX('Consolidate data'!$B$251:$B$317, MATCH(M17, 'Consolidate data'!$N$251:$N$317, 0))</f>
        <v>Spitz</v>
      </c>
      <c r="M17">
        <f>LARGE('Consolidate data'!N261:$N$317,ROW(L17)-ROW($L$6))</f>
        <v>118</v>
      </c>
      <c r="R17" s="35" t="s">
        <v>533</v>
      </c>
      <c r="S17">
        <v>1</v>
      </c>
    </row>
    <row r="18" spans="1:19" x14ac:dyDescent="0.2">
      <c r="A18" s="38" t="s">
        <v>600</v>
      </c>
      <c r="B18" s="36">
        <v>1</v>
      </c>
      <c r="D18" s="41" t="s">
        <v>144</v>
      </c>
      <c r="E18" s="39">
        <v>1</v>
      </c>
      <c r="K18" s="31"/>
      <c r="R18" s="35" t="s">
        <v>573</v>
      </c>
      <c r="S18">
        <v>1</v>
      </c>
    </row>
    <row r="19" spans="1:19" x14ac:dyDescent="0.2">
      <c r="A19" s="38" t="s">
        <v>602</v>
      </c>
      <c r="B19" s="36">
        <v>1</v>
      </c>
      <c r="D19" s="41" t="s">
        <v>501</v>
      </c>
      <c r="E19" s="39">
        <v>1</v>
      </c>
      <c r="R19" s="35" t="s">
        <v>605</v>
      </c>
      <c r="S19">
        <v>1</v>
      </c>
    </row>
    <row r="20" spans="1:19" x14ac:dyDescent="0.2">
      <c r="A20" s="38" t="s">
        <v>604</v>
      </c>
      <c r="B20" s="36">
        <v>1</v>
      </c>
      <c r="D20" s="41" t="s">
        <v>150</v>
      </c>
      <c r="E20" s="39">
        <v>1</v>
      </c>
      <c r="R20" s="35" t="s">
        <v>627</v>
      </c>
      <c r="S20">
        <v>1</v>
      </c>
    </row>
    <row r="21" spans="1:19" x14ac:dyDescent="0.2">
      <c r="A21" s="38" t="s">
        <v>610</v>
      </c>
      <c r="B21" s="36">
        <v>1</v>
      </c>
      <c r="D21" s="41" t="s">
        <v>152</v>
      </c>
      <c r="E21" s="39">
        <v>1</v>
      </c>
      <c r="O21" t="s">
        <v>685</v>
      </c>
      <c r="P21" s="5" cm="1">
        <f t="array" ref="P21">ROUND(AVERAGE(SMALL(IF('Consolidate data'!A2:A250= "Dog Breed", 'Consolidate data'!H2:H250), {1,2,3,4,5,6,7,8,9,10})), 2)</f>
        <v>0</v>
      </c>
      <c r="R21" s="35" t="s">
        <v>552</v>
      </c>
      <c r="S21">
        <v>1</v>
      </c>
    </row>
    <row r="22" spans="1:19" x14ac:dyDescent="0.2">
      <c r="A22" s="38" t="s">
        <v>612</v>
      </c>
      <c r="B22" s="36">
        <v>1</v>
      </c>
      <c r="D22" s="41" t="s">
        <v>180</v>
      </c>
      <c r="E22" s="39">
        <v>1</v>
      </c>
      <c r="R22" s="35" t="s">
        <v>654</v>
      </c>
      <c r="S22">
        <v>1</v>
      </c>
    </row>
    <row r="23" spans="1:19" x14ac:dyDescent="0.2">
      <c r="A23" s="38" t="s">
        <v>616</v>
      </c>
      <c r="B23" s="36">
        <v>1</v>
      </c>
      <c r="D23" s="41" t="s">
        <v>183</v>
      </c>
      <c r="E23" s="39">
        <v>1</v>
      </c>
      <c r="G23" s="44" t="s">
        <v>682</v>
      </c>
      <c r="H23" s="44" t="s">
        <v>680</v>
      </c>
      <c r="I23" s="44" t="s">
        <v>681</v>
      </c>
      <c r="K23" t="s">
        <v>682</v>
      </c>
      <c r="L23" t="s">
        <v>668</v>
      </c>
      <c r="M23" t="s">
        <v>679</v>
      </c>
      <c r="R23" s="35" t="s">
        <v>593</v>
      </c>
      <c r="S23">
        <v>1</v>
      </c>
    </row>
    <row r="24" spans="1:19" x14ac:dyDescent="0.2">
      <c r="A24" s="38" t="s">
        <v>620</v>
      </c>
      <c r="B24" s="36">
        <v>1</v>
      </c>
      <c r="D24" s="41" t="s">
        <v>205</v>
      </c>
      <c r="E24" s="39">
        <v>1</v>
      </c>
      <c r="G24" s="31">
        <v>1</v>
      </c>
      <c r="H24" s="31" t="str" cm="1">
        <f t="array" ref="H24">INDEX('Consolidate data'!$B$2:$B$250, SMALL(IF('Consolidate data'!$N$2:$N$250 = I24, ROW('Consolidate data'!$N$2:$N$250) - ROW('Consolidate data'!$N$2) ), COUNTIF($I$24:I24,I24)))</f>
        <v>Afghan Hound</v>
      </c>
      <c r="I24" s="55">
        <f>SMALL('Consolidate data'!N2:$N$250,ROW(H24)-ROW($H$23))</f>
        <v>0</v>
      </c>
      <c r="K24" s="31">
        <v>1</v>
      </c>
      <c r="L24" t="str" cm="1">
        <f t="array" ref="L24">INDEX('Consolidate data'!$B$251:$B$317, SMALL(IF('Consolidate data'!$N$251:$N$317 = M24, ROW('Consolidate data'!$N$251:$N$317) - ROW('Consolidate data'!$N$251) + 1), COUNTIF($M$24:M24, M24)))</f>
        <v>Sarplaninac</v>
      </c>
      <c r="M24">
        <f>SMALL('Consolidate data'!N251:$N$317,ROW(L24)-ROW($L$23))</f>
        <v>0</v>
      </c>
      <c r="R24" s="35" t="s">
        <v>639</v>
      </c>
      <c r="S24">
        <v>1</v>
      </c>
    </row>
    <row r="25" spans="1:19" x14ac:dyDescent="0.2">
      <c r="A25" s="38" t="s">
        <v>626</v>
      </c>
      <c r="B25" s="36">
        <v>1</v>
      </c>
      <c r="D25" s="41" t="s">
        <v>217</v>
      </c>
      <c r="E25" s="39">
        <v>1</v>
      </c>
      <c r="G25" s="31">
        <v>2</v>
      </c>
      <c r="H25" s="31" t="str" cm="1">
        <f t="array" ref="H25">INDEX('Consolidate data'!$B$2:$B$250, SMALL(IF('Consolidate data'!$N$2:$N$250 = I25, ROW('Consolidate data'!$N$2:$N$250) - ROW('Consolidate data'!$N$2) ), COUNTIF($I$24:I25,I25)))</f>
        <v>Airedale Terrier</v>
      </c>
      <c r="I25" s="55">
        <f>SMALL('Consolidate data'!N3:$N$250,ROW(H25)-ROW($H$23))</f>
        <v>0</v>
      </c>
      <c r="K25" s="31">
        <v>2</v>
      </c>
      <c r="L25" t="str" cm="1">
        <f t="array" ref="L25">INDEX('Consolidate data'!$B$251:$B$317, SMALL(IF('Consolidate data'!$N$251:$N$317 = M25, ROW('Consolidate data'!$N$251:$N$317) - ROW('Consolidate data'!$N$251) + 1), COUNTIF($M$24:M25, M25)))</f>
        <v>Siberian</v>
      </c>
      <c r="M25">
        <f>SMALL('Consolidate data'!N252:$N$317,ROW(L25)-ROW($L$23))</f>
        <v>0</v>
      </c>
      <c r="R25" s="35" t="s">
        <v>542</v>
      </c>
      <c r="S25">
        <v>1</v>
      </c>
    </row>
    <row r="26" spans="1:19" x14ac:dyDescent="0.2">
      <c r="A26" s="38" t="s">
        <v>632</v>
      </c>
      <c r="B26" s="36">
        <v>1</v>
      </c>
      <c r="D26" s="41" t="s">
        <v>224</v>
      </c>
      <c r="E26" s="39">
        <v>1</v>
      </c>
      <c r="G26" s="31">
        <v>3</v>
      </c>
      <c r="H26" s="31" t="str" cm="1">
        <f t="array" ref="H26">INDEX('Consolidate data'!$B$2:$B$250, SMALL(IF('Consolidate data'!$N$2:$N$250 = I26, ROW('Consolidate data'!$N$2:$N$250) - ROW('Consolidate data'!$N$2) ), COUNTIF($I$24:I26,I26)))</f>
        <v>Alaskan Malamute</v>
      </c>
      <c r="I26" s="55">
        <f>SMALL('Consolidate data'!N4:$N$250,ROW(H26)-ROW($H$23))</f>
        <v>0</v>
      </c>
      <c r="K26" s="31">
        <v>3</v>
      </c>
      <c r="L26" t="str" cm="1">
        <f t="array" ref="L26">INDEX('Consolidate data'!$B$251:$B$317, SMALL(IF('Consolidate data'!$N$251:$N$317 = M26, ROW('Consolidate data'!$N$251:$N$317) - ROW('Consolidate data'!$N$251) + 1), COUNTIF($M$24:M26, M26)))</f>
        <v>Silver</v>
      </c>
      <c r="M26">
        <f>SMALL('Consolidate data'!N253:$N$317,ROW(L26)-ROW($L$23))</f>
        <v>0</v>
      </c>
      <c r="O26" t="s">
        <v>687</v>
      </c>
      <c r="P26">
        <f>COUNTIFS('Consolidate data'!A251:A317, "Cat Breed", 'Consolidate data'!G251:G317, "Affectionate")</f>
        <v>0</v>
      </c>
      <c r="R26" s="35" t="s">
        <v>537</v>
      </c>
      <c r="S26">
        <v>1</v>
      </c>
    </row>
    <row r="27" spans="1:19" x14ac:dyDescent="0.2">
      <c r="A27" s="38" t="s">
        <v>635</v>
      </c>
      <c r="B27" s="36">
        <v>1</v>
      </c>
      <c r="D27" s="41" t="s">
        <v>233</v>
      </c>
      <c r="E27" s="39">
        <v>1</v>
      </c>
      <c r="G27" s="31">
        <v>4</v>
      </c>
      <c r="H27" s="31" t="str" cm="1">
        <f t="array" ref="H27">INDEX('Consolidate data'!$B$2:$B$250, SMALL(IF('Consolidate data'!$N$2:$N$250 = I27, ROW('Consolidate data'!$N$2:$N$250) - ROW('Consolidate data'!$N$2) ), COUNTIF($I$24:I27,I27)))</f>
        <v>Anatolian Shepherd</v>
      </c>
      <c r="I27" s="55">
        <f>SMALL('Consolidate data'!N5:$N$250,ROW(H27)-ROW($H$23))</f>
        <v>0</v>
      </c>
      <c r="K27" s="31">
        <v>4</v>
      </c>
      <c r="L27" t="str" cm="1">
        <f t="array" ref="L27">INDEX('Consolidate data'!$B$251:$B$317, SMALL(IF('Consolidate data'!$N$251:$N$317 = M27, ROW('Consolidate data'!$N$251:$N$317) - ROW('Consolidate data'!$N$251) + 1), COUNTIF($M$24:M27, M27)))</f>
        <v>Snowshoe</v>
      </c>
      <c r="M27">
        <f>SMALL('Consolidate data'!N254:$N$317,ROW(L27)-ROW($L$23))</f>
        <v>0</v>
      </c>
      <c r="R27" s="35" t="s">
        <v>556</v>
      </c>
      <c r="S27">
        <v>1</v>
      </c>
    </row>
    <row r="28" spans="1:19" x14ac:dyDescent="0.2">
      <c r="A28" s="38" t="s">
        <v>642</v>
      </c>
      <c r="B28" s="36">
        <v>1</v>
      </c>
      <c r="D28" s="41" t="s">
        <v>249</v>
      </c>
      <c r="E28" s="39">
        <v>1</v>
      </c>
      <c r="G28" s="31">
        <v>5</v>
      </c>
      <c r="H28" s="31" t="str" cm="1">
        <f t="array" ref="H28">INDEX('Consolidate data'!$B$2:$B$250, SMALL(IF('Consolidate data'!$N$2:$N$250 = I28, ROW('Consolidate data'!$N$2:$N$250) - ROW('Consolidate data'!$N$2) ), COUNTIF($I$24:I28,I28)))</f>
        <v>Appenzell Mountain Dog</v>
      </c>
      <c r="I28" s="55">
        <f>SMALL('Consolidate data'!N6:$N$250,ROW(H28)-ROW($H$23))</f>
        <v>0</v>
      </c>
      <c r="K28" s="31">
        <v>5</v>
      </c>
      <c r="L28" t="str" cm="1">
        <f t="array" ref="L28">INDEX('Consolidate data'!$B$251:$B$317, SMALL(IF('Consolidate data'!$N$251:$N$317 = M28, ROW('Consolidate data'!$N$251:$N$317) - ROW('Consolidate data'!$N$251) + 1), COUNTIF($M$24:M28, M28)))</f>
        <v>South Russian Ovtcharka</v>
      </c>
      <c r="M28">
        <f>SMALL('Consolidate data'!N255:$N$317,ROW(L28)-ROW($L$23))</f>
        <v>0</v>
      </c>
      <c r="R28" s="35" t="s">
        <v>558</v>
      </c>
      <c r="S28">
        <v>1</v>
      </c>
    </row>
    <row r="29" spans="1:19" x14ac:dyDescent="0.2">
      <c r="A29" s="38" t="s">
        <v>653</v>
      </c>
      <c r="B29" s="36">
        <v>1</v>
      </c>
      <c r="D29" s="41" t="s">
        <v>284</v>
      </c>
      <c r="E29" s="39">
        <v>1</v>
      </c>
      <c r="G29" s="31">
        <v>6</v>
      </c>
      <c r="H29" s="31" t="str" cm="1">
        <f t="array" ref="H29">INDEX('Consolidate data'!$B$2:$B$250, SMALL(IF('Consolidate data'!$N$2:$N$250 = I29, ROW('Consolidate data'!$N$2:$N$250) - ROW('Consolidate data'!$N$2) ), COUNTIF($I$24:I29,I29)))</f>
        <v>Australian Cattle Dog/Blue Heeler</v>
      </c>
      <c r="I29" s="55">
        <f>SMALL('Consolidate data'!N7:$N$250,ROW(H29)-ROW($H$23))</f>
        <v>0</v>
      </c>
      <c r="K29" s="31">
        <v>6</v>
      </c>
      <c r="L29" t="str" cm="1">
        <f t="array" ref="L29">INDEX('Consolidate data'!$B$251:$B$317, SMALL(IF('Consolidate data'!$N$251:$N$317 = M29, ROW('Consolidate data'!$N$251:$N$317) - ROW('Consolidate data'!$N$251) + 1), COUNTIF($M$24:M29, M29)))</f>
        <v>Tabby</v>
      </c>
      <c r="M29">
        <f>SMALL('Consolidate data'!N256:$N$317,ROW(L29)-ROW($L$23))</f>
        <v>0</v>
      </c>
      <c r="R29" s="35" t="s">
        <v>625</v>
      </c>
      <c r="S29">
        <v>1</v>
      </c>
    </row>
    <row r="30" spans="1:19" x14ac:dyDescent="0.2">
      <c r="A30" s="38" t="s">
        <v>655</v>
      </c>
      <c r="B30" s="36">
        <v>1</v>
      </c>
      <c r="D30" s="41" t="s">
        <v>328</v>
      </c>
      <c r="E30" s="39">
        <v>1</v>
      </c>
      <c r="G30" s="31">
        <v>7</v>
      </c>
      <c r="H30" s="31" t="str" cm="1">
        <f t="array" ref="H30">INDEX('Consolidate data'!$B$2:$B$250, SMALL(IF('Consolidate data'!$N$2:$N$250 = I30, ROW('Consolidate data'!$N$2:$N$250) - ROW('Consolidate data'!$N$2) ), COUNTIF($I$24:I30,I30)))</f>
        <v>Belgian Shepherd Dog Sheepdog</v>
      </c>
      <c r="I30" s="55">
        <f>SMALL('Consolidate data'!N8:$N$250,ROW(H30)-ROW($H$23))</f>
        <v>0</v>
      </c>
      <c r="K30" s="31">
        <v>7</v>
      </c>
      <c r="L30" t="str" cm="1">
        <f t="array" ref="L30">INDEX('Consolidate data'!$B$251:$B$317, SMALL(IF('Consolidate data'!$N$251:$N$317 = M30, ROW('Consolidate data'!$N$251:$N$317) - ROW('Consolidate data'!$N$251) + 1), COUNTIF($M$24:M30, M30)))</f>
        <v>Thai Ridgeback</v>
      </c>
      <c r="M30">
        <f>SMALL('Consolidate data'!N257:$N$317,ROW(L30)-ROW($L$23))</f>
        <v>0</v>
      </c>
      <c r="O30" t="s">
        <v>670</v>
      </c>
      <c r="P30">
        <f>COUNTIFS('Consolidate data'!$A$2:$A$250, "Dog Breed", 'Consolidate data'!$G$2:$G$250, "Affectionate")</f>
        <v>0</v>
      </c>
      <c r="R30" s="35" t="s">
        <v>601</v>
      </c>
      <c r="S30">
        <v>1</v>
      </c>
    </row>
    <row r="31" spans="1:19" x14ac:dyDescent="0.2">
      <c r="A31" s="37" t="s">
        <v>538</v>
      </c>
      <c r="B31" s="36">
        <v>14</v>
      </c>
      <c r="D31" s="41" t="s">
        <v>345</v>
      </c>
      <c r="E31" s="39">
        <v>1</v>
      </c>
      <c r="G31" s="31">
        <v>8</v>
      </c>
      <c r="H31" s="31" t="str" cm="1">
        <f t="array" ref="H31">INDEX('Consolidate data'!$B$2:$B$250, SMALL(IF('Consolidate data'!$N$2:$N$250 = I31, ROW('Consolidate data'!$N$2:$N$250) - ROW('Consolidate data'!$N$2) ), COUNTIF($I$24:I31,I31)))</f>
        <v>Belgian Shepherd Tervuren</v>
      </c>
      <c r="I31" s="55">
        <f>SMALL('Consolidate data'!N9:$N$250,ROW(H31)-ROW($H$23))</f>
        <v>0</v>
      </c>
      <c r="K31" s="31">
        <v>8</v>
      </c>
      <c r="L31" t="str" cm="1">
        <f t="array" ref="L31">INDEX('Consolidate data'!$B$251:$B$317, SMALL(IF('Consolidate data'!$N$251:$N$317 = M31, ROW('Consolidate data'!$N$251:$N$317) - ROW('Consolidate data'!$N$251) + 1), COUNTIF($M$24:M31, M31)))</f>
        <v>Tiger</v>
      </c>
      <c r="M31">
        <f>SMALL('Consolidate data'!N258:$N$317,ROW(L31)-ROW($L$23))</f>
        <v>0</v>
      </c>
      <c r="R31" s="35" t="s">
        <v>576</v>
      </c>
      <c r="S31">
        <v>1</v>
      </c>
    </row>
    <row r="32" spans="1:19" x14ac:dyDescent="0.2">
      <c r="A32" s="38" t="s">
        <v>536</v>
      </c>
      <c r="B32" s="36">
        <v>1</v>
      </c>
      <c r="D32" s="41" t="s">
        <v>364</v>
      </c>
      <c r="E32" s="39">
        <v>1</v>
      </c>
      <c r="G32" s="31">
        <v>9</v>
      </c>
      <c r="H32" s="31" t="str" cm="1">
        <f t="array" ref="H32">INDEX('Consolidate data'!$B$2:$B$250, SMALL(IF('Consolidate data'!$N$2:$N$250 = I32, ROW('Consolidate data'!$N$2:$N$250) - ROW('Consolidate data'!$N$2) ), COUNTIF($I$24:I32,I32)))</f>
        <v>Black Labrador Retriever</v>
      </c>
      <c r="I32" s="55">
        <f>SMALL('Consolidate data'!N10:$N$250,ROW(H32)-ROW($H$23))</f>
        <v>0</v>
      </c>
      <c r="K32" s="31">
        <v>9</v>
      </c>
      <c r="L32" t="str" cm="1">
        <f t="array" ref="L32">INDEX('Consolidate data'!$B$251:$B$317, SMALL(IF('Consolidate data'!$N$251:$N$317 = M32, ROW('Consolidate data'!$N$251:$N$317) - ROW('Consolidate data'!$N$251) + 1), COUNTIF($M$24:M32, M32)))</f>
        <v>Torbie</v>
      </c>
      <c r="M32">
        <f>SMALL('Consolidate data'!N259:$N$317,ROW(L32)-ROW($L$23))</f>
        <v>0</v>
      </c>
      <c r="R32" s="35" t="s">
        <v>631</v>
      </c>
      <c r="S32">
        <v>1</v>
      </c>
    </row>
    <row r="33" spans="1:19" x14ac:dyDescent="0.2">
      <c r="A33" s="38" t="s">
        <v>541</v>
      </c>
      <c r="B33" s="36">
        <v>1</v>
      </c>
      <c r="D33" s="41" t="s">
        <v>375</v>
      </c>
      <c r="E33" s="39">
        <v>1</v>
      </c>
      <c r="G33" s="31">
        <v>10</v>
      </c>
      <c r="H33" s="31" t="str" cm="1">
        <f t="array" ref="H33">INDEX('Consolidate data'!$B$2:$B$250, SMALL(IF('Consolidate data'!$N$2:$N$250 = I33, ROW('Consolidate data'!$N$2:$N$250) - ROW('Consolidate data'!$N$2) ), COUNTIF($I$24:I34,I33)))</f>
        <v>Boerboel</v>
      </c>
      <c r="I33" s="55">
        <f>SMALL('Consolidate data'!N11:$N$250,ROW(H33)-ROW($H$23))</f>
        <v>0</v>
      </c>
      <c r="K33" s="31">
        <v>10</v>
      </c>
      <c r="L33" t="str" cm="1">
        <f t="array" ref="L33">INDEX('Consolidate data'!$B$251:$B$317, SMALL(IF('Consolidate data'!$N$251:$N$317 = M33, ROW('Consolidate data'!$N$251:$N$317) - ROW('Consolidate data'!$N$251) + 1), COUNTIF($M$24:M34, M33)))</f>
        <v>Tosa Inu</v>
      </c>
      <c r="M33">
        <f>SMALL('Consolidate data'!N260:$N$317,ROW(L33)-ROW($L$23))</f>
        <v>0</v>
      </c>
      <c r="R33" s="35" t="s">
        <v>546</v>
      </c>
      <c r="S33">
        <v>1</v>
      </c>
    </row>
    <row r="34" spans="1:19" x14ac:dyDescent="0.2">
      <c r="A34" s="38" t="s">
        <v>549</v>
      </c>
      <c r="B34" s="36">
        <v>1</v>
      </c>
      <c r="D34" s="41" t="s">
        <v>502</v>
      </c>
      <c r="E34" s="39">
        <v>1</v>
      </c>
      <c r="G34" s="54">
        <v>11</v>
      </c>
      <c r="H34" s="31" t="str" cm="1">
        <f t="array" ref="H34">INDEX('Consolidate data'!$B$2:$B$250, SMALL(IF('Consolidate data'!$N$2:$N$250 = I34, ROW('Consolidate data'!$N$2:$N$250) - ROW('Consolidate data'!$N$2) ), COUNTIF($I$24:I34,I34)))</f>
        <v>Boerboel</v>
      </c>
      <c r="I34" s="55">
        <f>SMALL('Consolidate data'!N12:$N$250,ROW(H34)-ROW($H$23))</f>
        <v>0</v>
      </c>
      <c r="J34" s="45"/>
      <c r="K34" s="31">
        <v>11</v>
      </c>
      <c r="L34" t="str" cm="1">
        <f t="array" ref="L34">INDEX('Consolidate data'!$B$251:$B$317, SMALL(IF('Consolidate data'!$N$251:$N$317 = M34, ROW('Consolidate data'!$N$251:$N$317) - ROW('Consolidate data'!$N$251) + 1), COUNTIF($M$24:M35, M34)))</f>
        <v>Tosa Inu</v>
      </c>
      <c r="M34">
        <f>SMALL('Consolidate data'!N261:$N$317,ROW(L34)-ROW($L$23))</f>
        <v>0</v>
      </c>
      <c r="R34" s="35" t="s">
        <v>571</v>
      </c>
      <c r="S34">
        <v>1</v>
      </c>
    </row>
    <row r="35" spans="1:19" x14ac:dyDescent="0.2">
      <c r="A35" s="38" t="s">
        <v>553</v>
      </c>
      <c r="B35" s="36">
        <v>1</v>
      </c>
      <c r="D35" s="41" t="s">
        <v>398</v>
      </c>
      <c r="E35" s="39">
        <v>1</v>
      </c>
      <c r="R35" s="35" t="s">
        <v>569</v>
      </c>
      <c r="S35">
        <v>1</v>
      </c>
    </row>
    <row r="36" spans="1:19" x14ac:dyDescent="0.2">
      <c r="A36" s="38" t="s">
        <v>584</v>
      </c>
      <c r="B36" s="36">
        <v>1</v>
      </c>
      <c r="D36" s="41" t="s">
        <v>413</v>
      </c>
      <c r="E36" s="39">
        <v>1</v>
      </c>
      <c r="R36" s="35" t="s">
        <v>621</v>
      </c>
      <c r="S36">
        <v>1</v>
      </c>
    </row>
    <row r="37" spans="1:19" x14ac:dyDescent="0.2">
      <c r="A37" s="38" t="s">
        <v>586</v>
      </c>
      <c r="B37" s="36">
        <v>1</v>
      </c>
      <c r="D37" s="41" t="s">
        <v>415</v>
      </c>
      <c r="E37" s="39">
        <v>1</v>
      </c>
      <c r="R37" s="35" t="s">
        <v>623</v>
      </c>
      <c r="S37">
        <v>1</v>
      </c>
    </row>
    <row r="38" spans="1:19" x14ac:dyDescent="0.2">
      <c r="A38" s="38" t="s">
        <v>590</v>
      </c>
      <c r="B38" s="36">
        <v>1</v>
      </c>
      <c r="D38" s="41" t="s">
        <v>451</v>
      </c>
      <c r="E38" s="39">
        <v>1</v>
      </c>
      <c r="H38" s="30" t="s">
        <v>1</v>
      </c>
      <c r="I38" t="s">
        <v>673</v>
      </c>
      <c r="R38" s="35" t="s">
        <v>641</v>
      </c>
      <c r="S38">
        <v>1</v>
      </c>
    </row>
    <row r="39" spans="1:19" x14ac:dyDescent="0.2">
      <c r="A39" s="38" t="s">
        <v>592</v>
      </c>
      <c r="B39" s="36">
        <v>1</v>
      </c>
      <c r="D39" s="41" t="s">
        <v>452</v>
      </c>
      <c r="E39" s="39">
        <v>1</v>
      </c>
      <c r="R39" s="35" t="s">
        <v>589</v>
      </c>
      <c r="S39">
        <v>1</v>
      </c>
    </row>
    <row r="40" spans="1:19" x14ac:dyDescent="0.2">
      <c r="A40" s="38" t="s">
        <v>598</v>
      </c>
      <c r="B40" s="36">
        <v>1</v>
      </c>
      <c r="D40" s="41" t="s">
        <v>453</v>
      </c>
      <c r="E40" s="39">
        <v>1</v>
      </c>
      <c r="H40" s="30" t="s">
        <v>663</v>
      </c>
      <c r="I40" t="s">
        <v>688</v>
      </c>
      <c r="K40" s="30" t="s">
        <v>663</v>
      </c>
      <c r="L40" t="s">
        <v>665</v>
      </c>
      <c r="R40" s="35" t="s">
        <v>587</v>
      </c>
      <c r="S40">
        <v>1</v>
      </c>
    </row>
    <row r="41" spans="1:19" x14ac:dyDescent="0.2">
      <c r="A41" s="38" t="s">
        <v>608</v>
      </c>
      <c r="B41" s="36">
        <v>1</v>
      </c>
      <c r="D41" s="41" t="s">
        <v>468</v>
      </c>
      <c r="E41" s="39">
        <v>1</v>
      </c>
      <c r="H41" s="31" t="s">
        <v>671</v>
      </c>
      <c r="I41">
        <v>1</v>
      </c>
      <c r="K41" s="31" t="s">
        <v>671</v>
      </c>
      <c r="L41">
        <v>79.432835820895519</v>
      </c>
      <c r="R41" s="35" t="s">
        <v>609</v>
      </c>
      <c r="S41">
        <v>1</v>
      </c>
    </row>
    <row r="42" spans="1:19" x14ac:dyDescent="0.2">
      <c r="A42" s="38" t="s">
        <v>619</v>
      </c>
      <c r="B42" s="36">
        <v>1</v>
      </c>
      <c r="D42" s="41" t="s">
        <v>477</v>
      </c>
      <c r="E42" s="39">
        <v>1</v>
      </c>
      <c r="H42" s="31" t="s">
        <v>670</v>
      </c>
      <c r="I42">
        <v>35</v>
      </c>
      <c r="K42" s="31" t="s">
        <v>670</v>
      </c>
      <c r="L42">
        <v>451.84337349397589</v>
      </c>
      <c r="R42" s="35" t="s">
        <v>656</v>
      </c>
      <c r="S42">
        <v>1</v>
      </c>
    </row>
    <row r="43" spans="1:19" x14ac:dyDescent="0.2">
      <c r="A43" s="38" t="s">
        <v>622</v>
      </c>
      <c r="B43" s="36">
        <v>1</v>
      </c>
      <c r="D43" s="41" t="s">
        <v>500</v>
      </c>
      <c r="E43" s="39">
        <v>1</v>
      </c>
      <c r="H43" s="31" t="s">
        <v>664</v>
      </c>
      <c r="I43">
        <v>36</v>
      </c>
      <c r="K43" s="31" t="s">
        <v>664</v>
      </c>
      <c r="L43">
        <v>372.88291139240505</v>
      </c>
      <c r="R43" s="35" t="s">
        <v>560</v>
      </c>
      <c r="S43">
        <v>1</v>
      </c>
    </row>
    <row r="44" spans="1:19" x14ac:dyDescent="0.2">
      <c r="A44" s="38" t="s">
        <v>624</v>
      </c>
      <c r="B44" s="36">
        <v>1</v>
      </c>
      <c r="D44" s="41" t="s">
        <v>514</v>
      </c>
      <c r="E44" s="39">
        <v>1</v>
      </c>
      <c r="R44" s="35" t="s">
        <v>650</v>
      </c>
      <c r="S44">
        <v>1</v>
      </c>
    </row>
    <row r="45" spans="1:19" x14ac:dyDescent="0.2">
      <c r="A45" s="38" t="s">
        <v>649</v>
      </c>
      <c r="B45" s="36">
        <v>1</v>
      </c>
      <c r="D45" s="40" t="s">
        <v>66</v>
      </c>
      <c r="E45" s="39">
        <v>34</v>
      </c>
      <c r="R45" s="35" t="s">
        <v>595</v>
      </c>
      <c r="S45">
        <v>1</v>
      </c>
    </row>
    <row r="46" spans="1:19" x14ac:dyDescent="0.2">
      <c r="A46" s="37" t="s">
        <v>535</v>
      </c>
      <c r="B46" s="36">
        <v>30</v>
      </c>
      <c r="D46" s="41" t="s">
        <v>65</v>
      </c>
      <c r="E46" s="39">
        <v>1</v>
      </c>
      <c r="R46" s="35" t="s">
        <v>562</v>
      </c>
      <c r="S46">
        <v>1</v>
      </c>
    </row>
    <row r="47" spans="1:19" x14ac:dyDescent="0.2">
      <c r="A47" s="38" t="s">
        <v>532</v>
      </c>
      <c r="B47" s="36">
        <v>1</v>
      </c>
      <c r="D47" s="41" t="s">
        <v>68</v>
      </c>
      <c r="E47" s="39">
        <v>1</v>
      </c>
      <c r="R47" s="35" t="s">
        <v>607</v>
      </c>
      <c r="S47">
        <v>1</v>
      </c>
    </row>
    <row r="48" spans="1:19" x14ac:dyDescent="0.2">
      <c r="A48" s="38" t="s">
        <v>539</v>
      </c>
      <c r="B48" s="36">
        <v>1</v>
      </c>
      <c r="D48" s="41" t="s">
        <v>72</v>
      </c>
      <c r="E48" s="39">
        <v>1</v>
      </c>
      <c r="R48" s="35" t="s">
        <v>617</v>
      </c>
      <c r="S48">
        <v>3</v>
      </c>
    </row>
    <row r="49" spans="1:19" x14ac:dyDescent="0.2">
      <c r="A49" s="38" t="s">
        <v>543</v>
      </c>
      <c r="B49" s="36">
        <v>1</v>
      </c>
      <c r="D49" s="41" t="s">
        <v>94</v>
      </c>
      <c r="E49" s="39">
        <v>1</v>
      </c>
      <c r="R49" s="35" t="s">
        <v>578</v>
      </c>
      <c r="S49">
        <v>1</v>
      </c>
    </row>
    <row r="50" spans="1:19" x14ac:dyDescent="0.2">
      <c r="A50" s="38" t="s">
        <v>555</v>
      </c>
      <c r="B50" s="36">
        <v>1</v>
      </c>
      <c r="D50" s="41" t="s">
        <v>98</v>
      </c>
      <c r="E50" s="39">
        <v>1</v>
      </c>
      <c r="R50" s="35" t="s">
        <v>611</v>
      </c>
      <c r="S50">
        <v>1</v>
      </c>
    </row>
    <row r="51" spans="1:19" x14ac:dyDescent="0.2">
      <c r="A51" s="38" t="s">
        <v>557</v>
      </c>
      <c r="B51" s="36">
        <v>1</v>
      </c>
      <c r="D51" s="41" t="s">
        <v>102</v>
      </c>
      <c r="E51" s="39">
        <v>1</v>
      </c>
      <c r="R51" s="35" t="s">
        <v>580</v>
      </c>
      <c r="S51">
        <v>1</v>
      </c>
    </row>
    <row r="52" spans="1:19" x14ac:dyDescent="0.2">
      <c r="A52" s="38" t="s">
        <v>559</v>
      </c>
      <c r="B52" s="36">
        <v>1</v>
      </c>
      <c r="D52" s="41" t="s">
        <v>106</v>
      </c>
      <c r="E52" s="39">
        <v>1</v>
      </c>
      <c r="R52" s="35" t="s">
        <v>603</v>
      </c>
      <c r="S52">
        <v>1</v>
      </c>
    </row>
    <row r="53" spans="1:19" x14ac:dyDescent="0.2">
      <c r="A53" s="38" t="s">
        <v>563</v>
      </c>
      <c r="B53" s="36">
        <v>1</v>
      </c>
      <c r="D53" s="41" t="s">
        <v>117</v>
      </c>
      <c r="E53" s="39">
        <v>1</v>
      </c>
      <c r="R53" s="35" t="s">
        <v>554</v>
      </c>
      <c r="S53">
        <v>1</v>
      </c>
    </row>
    <row r="54" spans="1:19" x14ac:dyDescent="0.2">
      <c r="A54" s="38" t="s">
        <v>568</v>
      </c>
      <c r="B54" s="36">
        <v>1</v>
      </c>
      <c r="D54" s="41" t="s">
        <v>171</v>
      </c>
      <c r="E54" s="39">
        <v>1</v>
      </c>
      <c r="R54" s="35" t="s">
        <v>636</v>
      </c>
      <c r="S54">
        <v>1</v>
      </c>
    </row>
    <row r="55" spans="1:19" x14ac:dyDescent="0.2">
      <c r="A55" s="38" t="s">
        <v>570</v>
      </c>
      <c r="B55" s="36">
        <v>1</v>
      </c>
      <c r="D55" s="41" t="s">
        <v>182</v>
      </c>
      <c r="E55" s="39">
        <v>1</v>
      </c>
      <c r="R55" s="35" t="s">
        <v>566</v>
      </c>
      <c r="S55">
        <v>2</v>
      </c>
    </row>
    <row r="56" spans="1:19" x14ac:dyDescent="0.2">
      <c r="A56" s="38" t="s">
        <v>572</v>
      </c>
      <c r="B56" s="36">
        <v>1</v>
      </c>
      <c r="D56" s="41" t="s">
        <v>189</v>
      </c>
      <c r="E56" s="39">
        <v>1</v>
      </c>
      <c r="R56" s="35" t="s">
        <v>643</v>
      </c>
      <c r="S56">
        <v>1</v>
      </c>
    </row>
    <row r="57" spans="1:19" x14ac:dyDescent="0.2">
      <c r="A57" s="38" t="s">
        <v>575</v>
      </c>
      <c r="B57" s="36">
        <v>1</v>
      </c>
      <c r="D57" s="41" t="s">
        <v>211</v>
      </c>
      <c r="E57" s="39">
        <v>1</v>
      </c>
      <c r="R57" s="35" t="s">
        <v>648</v>
      </c>
      <c r="S57">
        <v>1</v>
      </c>
    </row>
    <row r="58" spans="1:19" x14ac:dyDescent="0.2">
      <c r="A58" s="38" t="s">
        <v>579</v>
      </c>
      <c r="B58" s="36">
        <v>1</v>
      </c>
      <c r="D58" s="41" t="s">
        <v>241</v>
      </c>
      <c r="E58" s="39">
        <v>1</v>
      </c>
      <c r="R58" s="35" t="s">
        <v>591</v>
      </c>
      <c r="S58">
        <v>1</v>
      </c>
    </row>
    <row r="59" spans="1:19" x14ac:dyDescent="0.2">
      <c r="A59" s="38" t="s">
        <v>581</v>
      </c>
      <c r="B59" s="36">
        <v>1</v>
      </c>
      <c r="D59" s="41" t="s">
        <v>245</v>
      </c>
      <c r="E59" s="39">
        <v>1</v>
      </c>
      <c r="R59" s="35" t="s">
        <v>613</v>
      </c>
      <c r="S59">
        <v>1</v>
      </c>
    </row>
    <row r="60" spans="1:19" x14ac:dyDescent="0.2">
      <c r="A60" s="38" t="s">
        <v>582</v>
      </c>
      <c r="B60" s="36">
        <v>1</v>
      </c>
      <c r="D60" s="41" t="s">
        <v>272</v>
      </c>
      <c r="E60" s="39">
        <v>1</v>
      </c>
      <c r="R60" s="31" t="s">
        <v>670</v>
      </c>
      <c r="S60">
        <v>249</v>
      </c>
    </row>
    <row r="61" spans="1:19" x14ac:dyDescent="0.2">
      <c r="A61" s="38" t="s">
        <v>585</v>
      </c>
      <c r="B61" s="36">
        <v>1</v>
      </c>
      <c r="D61" s="41" t="s">
        <v>274</v>
      </c>
      <c r="E61" s="39">
        <v>1</v>
      </c>
      <c r="R61" s="35"/>
      <c r="S61">
        <v>1</v>
      </c>
    </row>
    <row r="62" spans="1:19" x14ac:dyDescent="0.2">
      <c r="A62" s="38" t="s">
        <v>588</v>
      </c>
      <c r="B62" s="36">
        <v>1</v>
      </c>
      <c r="D62" s="41" t="s">
        <v>66</v>
      </c>
      <c r="E62" s="39">
        <v>1</v>
      </c>
      <c r="R62" s="35" t="s">
        <v>17</v>
      </c>
      <c r="S62">
        <v>1</v>
      </c>
    </row>
    <row r="63" spans="1:19" x14ac:dyDescent="0.2">
      <c r="A63" s="38" t="s">
        <v>606</v>
      </c>
      <c r="B63" s="36">
        <v>1</v>
      </c>
      <c r="D63" s="41" t="s">
        <v>282</v>
      </c>
      <c r="E63" s="39">
        <v>1</v>
      </c>
      <c r="R63" s="35" t="s">
        <v>184</v>
      </c>
      <c r="S63">
        <v>4</v>
      </c>
    </row>
    <row r="64" spans="1:19" x14ac:dyDescent="0.2">
      <c r="A64" s="38" t="s">
        <v>614</v>
      </c>
      <c r="B64" s="36">
        <v>1</v>
      </c>
      <c r="D64" s="41" t="s">
        <v>292</v>
      </c>
      <c r="E64" s="39">
        <v>1</v>
      </c>
      <c r="R64" s="35" t="s">
        <v>240</v>
      </c>
      <c r="S64">
        <v>2</v>
      </c>
    </row>
    <row r="65" spans="1:19" x14ac:dyDescent="0.2">
      <c r="A65" s="38" t="s">
        <v>618</v>
      </c>
      <c r="B65" s="36">
        <v>1</v>
      </c>
      <c r="D65" s="41" t="s">
        <v>366</v>
      </c>
      <c r="E65" s="39">
        <v>1</v>
      </c>
      <c r="R65" s="35" t="s">
        <v>358</v>
      </c>
      <c r="S65">
        <v>1</v>
      </c>
    </row>
    <row r="66" spans="1:19" x14ac:dyDescent="0.2">
      <c r="A66" s="38" t="s">
        <v>628</v>
      </c>
      <c r="B66" s="36">
        <v>1</v>
      </c>
      <c r="D66" s="41" t="s">
        <v>377</v>
      </c>
      <c r="E66" s="39">
        <v>1</v>
      </c>
      <c r="R66" s="35" t="s">
        <v>214</v>
      </c>
      <c r="S66">
        <v>2</v>
      </c>
    </row>
    <row r="67" spans="1:19" x14ac:dyDescent="0.2">
      <c r="A67" s="38" t="s">
        <v>630</v>
      </c>
      <c r="B67" s="36">
        <v>1</v>
      </c>
      <c r="D67" s="41" t="s">
        <v>385</v>
      </c>
      <c r="E67" s="39">
        <v>1</v>
      </c>
      <c r="R67" s="35" t="s">
        <v>62</v>
      </c>
      <c r="S67">
        <v>1</v>
      </c>
    </row>
    <row r="68" spans="1:19" x14ac:dyDescent="0.2">
      <c r="A68" s="38" t="s">
        <v>634</v>
      </c>
      <c r="B68" s="36">
        <v>1</v>
      </c>
      <c r="D68" s="41" t="s">
        <v>387</v>
      </c>
      <c r="E68" s="39">
        <v>1</v>
      </c>
      <c r="R68" s="35" t="s">
        <v>257</v>
      </c>
      <c r="S68">
        <v>1</v>
      </c>
    </row>
    <row r="69" spans="1:19" x14ac:dyDescent="0.2">
      <c r="A69" s="38" t="s">
        <v>637</v>
      </c>
      <c r="B69" s="36">
        <v>1</v>
      </c>
      <c r="D69" s="41" t="s">
        <v>389</v>
      </c>
      <c r="E69" s="39">
        <v>1</v>
      </c>
      <c r="R69" s="35" t="s">
        <v>390</v>
      </c>
      <c r="S69">
        <v>1</v>
      </c>
    </row>
    <row r="70" spans="1:19" x14ac:dyDescent="0.2">
      <c r="A70" s="38" t="s">
        <v>638</v>
      </c>
      <c r="B70" s="36">
        <v>1</v>
      </c>
      <c r="D70" s="41" t="s">
        <v>393</v>
      </c>
      <c r="E70" s="39">
        <v>1</v>
      </c>
      <c r="R70" s="35" t="s">
        <v>261</v>
      </c>
      <c r="S70">
        <v>1</v>
      </c>
    </row>
    <row r="71" spans="1:19" x14ac:dyDescent="0.2">
      <c r="A71" s="38" t="s">
        <v>640</v>
      </c>
      <c r="B71" s="36">
        <v>1</v>
      </c>
      <c r="D71" s="41" t="s">
        <v>395</v>
      </c>
      <c r="E71" s="39">
        <v>1</v>
      </c>
      <c r="R71" s="35" t="s">
        <v>318</v>
      </c>
      <c r="S71">
        <v>1</v>
      </c>
    </row>
    <row r="72" spans="1:19" x14ac:dyDescent="0.2">
      <c r="A72" s="38" t="s">
        <v>646</v>
      </c>
      <c r="B72" s="36">
        <v>1</v>
      </c>
      <c r="D72" s="41" t="s">
        <v>419</v>
      </c>
      <c r="E72" s="39">
        <v>1</v>
      </c>
      <c r="R72" s="35" t="s">
        <v>105</v>
      </c>
      <c r="S72">
        <v>1</v>
      </c>
    </row>
    <row r="73" spans="1:19" x14ac:dyDescent="0.2">
      <c r="A73" s="38" t="s">
        <v>647</v>
      </c>
      <c r="B73" s="36">
        <v>1</v>
      </c>
      <c r="D73" s="41" t="s">
        <v>423</v>
      </c>
      <c r="E73" s="39">
        <v>1</v>
      </c>
      <c r="R73" s="35" t="s">
        <v>291</v>
      </c>
      <c r="S73">
        <v>1</v>
      </c>
    </row>
    <row r="74" spans="1:19" x14ac:dyDescent="0.2">
      <c r="A74" s="38" t="s">
        <v>651</v>
      </c>
      <c r="B74" s="36">
        <v>1</v>
      </c>
      <c r="D74" s="41" t="s">
        <v>429</v>
      </c>
      <c r="E74" s="39">
        <v>1</v>
      </c>
      <c r="R74" s="35" t="s">
        <v>87</v>
      </c>
      <c r="S74">
        <v>1</v>
      </c>
    </row>
    <row r="75" spans="1:19" x14ac:dyDescent="0.2">
      <c r="A75" s="38" t="s">
        <v>652</v>
      </c>
      <c r="B75" s="36">
        <v>1</v>
      </c>
      <c r="D75" s="41" t="s">
        <v>441</v>
      </c>
      <c r="E75" s="39">
        <v>1</v>
      </c>
      <c r="R75" s="35" t="s">
        <v>82</v>
      </c>
      <c r="S75">
        <v>1</v>
      </c>
    </row>
    <row r="76" spans="1:19" x14ac:dyDescent="0.2">
      <c r="A76" s="38" t="s">
        <v>657</v>
      </c>
      <c r="B76" s="36">
        <v>1</v>
      </c>
      <c r="D76" s="41" t="s">
        <v>465</v>
      </c>
      <c r="E76" s="39">
        <v>1</v>
      </c>
      <c r="R76" s="35" t="s">
        <v>340</v>
      </c>
      <c r="S76">
        <v>1</v>
      </c>
    </row>
    <row r="77" spans="1:19" x14ac:dyDescent="0.2">
      <c r="A77" s="37" t="s">
        <v>664</v>
      </c>
      <c r="B77" s="36">
        <v>66</v>
      </c>
      <c r="D77" s="41" t="s">
        <v>480</v>
      </c>
      <c r="E77" s="39">
        <v>1</v>
      </c>
      <c r="R77" s="35" t="s">
        <v>84</v>
      </c>
      <c r="S77">
        <v>1</v>
      </c>
    </row>
    <row r="78" spans="1:19" x14ac:dyDescent="0.2">
      <c r="D78" s="41" t="s">
        <v>493</v>
      </c>
      <c r="E78" s="39">
        <v>1</v>
      </c>
      <c r="R78" s="35" t="s">
        <v>403</v>
      </c>
      <c r="S78">
        <v>4</v>
      </c>
    </row>
    <row r="79" spans="1:19" x14ac:dyDescent="0.2">
      <c r="D79" s="41" t="s">
        <v>512</v>
      </c>
      <c r="E79" s="39">
        <v>1</v>
      </c>
      <c r="R79" s="35" t="s">
        <v>75</v>
      </c>
      <c r="S79">
        <v>1</v>
      </c>
    </row>
    <row r="80" spans="1:19" x14ac:dyDescent="0.2">
      <c r="D80" s="40" t="s">
        <v>42</v>
      </c>
      <c r="E80" s="39">
        <v>27</v>
      </c>
      <c r="R80" s="35" t="s">
        <v>143</v>
      </c>
      <c r="S80">
        <v>1</v>
      </c>
    </row>
    <row r="81" spans="4:19" x14ac:dyDescent="0.2">
      <c r="D81" s="41" t="s">
        <v>41</v>
      </c>
      <c r="E81" s="39">
        <v>1</v>
      </c>
      <c r="R81" s="35" t="s">
        <v>469</v>
      </c>
      <c r="S81">
        <v>1</v>
      </c>
    </row>
    <row r="82" spans="4:19" x14ac:dyDescent="0.2">
      <c r="D82" s="41" t="s">
        <v>92</v>
      </c>
      <c r="E82" s="39">
        <v>1</v>
      </c>
      <c r="R82" s="35" t="s">
        <v>306</v>
      </c>
      <c r="S82">
        <v>1</v>
      </c>
    </row>
    <row r="83" spans="4:19" x14ac:dyDescent="0.2">
      <c r="D83" s="41" t="s">
        <v>119</v>
      </c>
      <c r="E83" s="39">
        <v>1</v>
      </c>
      <c r="R83" s="35" t="s">
        <v>324</v>
      </c>
      <c r="S83">
        <v>1</v>
      </c>
    </row>
    <row r="84" spans="4:19" x14ac:dyDescent="0.2">
      <c r="D84" s="41" t="s">
        <v>168</v>
      </c>
      <c r="E84" s="39">
        <v>1</v>
      </c>
      <c r="R84" s="35" t="s">
        <v>275</v>
      </c>
      <c r="S84">
        <v>1</v>
      </c>
    </row>
    <row r="85" spans="4:19" x14ac:dyDescent="0.2">
      <c r="D85" s="41" t="s">
        <v>185</v>
      </c>
      <c r="E85" s="39">
        <v>1</v>
      </c>
      <c r="R85" s="35" t="s">
        <v>283</v>
      </c>
      <c r="S85">
        <v>1</v>
      </c>
    </row>
    <row r="86" spans="4:19" x14ac:dyDescent="0.2">
      <c r="D86" s="41" t="s">
        <v>191</v>
      </c>
      <c r="E86" s="39">
        <v>1</v>
      </c>
      <c r="R86" s="35" t="s">
        <v>396</v>
      </c>
      <c r="S86">
        <v>1</v>
      </c>
    </row>
    <row r="87" spans="4:19" x14ac:dyDescent="0.2">
      <c r="D87" s="41" t="s">
        <v>207</v>
      </c>
      <c r="E87" s="39">
        <v>1</v>
      </c>
      <c r="R87" s="35" t="s">
        <v>459</v>
      </c>
      <c r="S87">
        <v>1</v>
      </c>
    </row>
    <row r="88" spans="4:19" x14ac:dyDescent="0.2">
      <c r="D88" s="41" t="s">
        <v>226</v>
      </c>
      <c r="E88" s="39">
        <v>1</v>
      </c>
      <c r="R88" s="35" t="s">
        <v>338</v>
      </c>
      <c r="S88">
        <v>1</v>
      </c>
    </row>
    <row r="89" spans="4:19" x14ac:dyDescent="0.2">
      <c r="D89" s="41" t="s">
        <v>235</v>
      </c>
      <c r="E89" s="39">
        <v>1</v>
      </c>
      <c r="R89" s="35" t="s">
        <v>192</v>
      </c>
      <c r="S89">
        <v>1</v>
      </c>
    </row>
    <row r="90" spans="4:19" x14ac:dyDescent="0.2">
      <c r="D90" s="41" t="s">
        <v>243</v>
      </c>
      <c r="E90" s="39">
        <v>1</v>
      </c>
      <c r="R90" s="35" t="s">
        <v>212</v>
      </c>
      <c r="S90">
        <v>1</v>
      </c>
    </row>
    <row r="91" spans="4:19" x14ac:dyDescent="0.2">
      <c r="D91" s="41" t="s">
        <v>255</v>
      </c>
      <c r="E91" s="39">
        <v>1</v>
      </c>
      <c r="R91" s="35" t="s">
        <v>388</v>
      </c>
      <c r="S91">
        <v>1</v>
      </c>
    </row>
    <row r="92" spans="4:19" x14ac:dyDescent="0.2">
      <c r="D92" s="41" t="s">
        <v>307</v>
      </c>
      <c r="E92" s="39">
        <v>1</v>
      </c>
      <c r="R92" s="35" t="s">
        <v>401</v>
      </c>
      <c r="S92">
        <v>1</v>
      </c>
    </row>
    <row r="93" spans="4:19" x14ac:dyDescent="0.2">
      <c r="D93" s="41" t="s">
        <v>311</v>
      </c>
      <c r="E93" s="39">
        <v>1</v>
      </c>
      <c r="R93" s="35" t="s">
        <v>335</v>
      </c>
      <c r="S93">
        <v>1</v>
      </c>
    </row>
    <row r="94" spans="4:19" x14ac:dyDescent="0.2">
      <c r="D94" s="41" t="s">
        <v>317</v>
      </c>
      <c r="E94" s="39">
        <v>1</v>
      </c>
      <c r="R94" s="35" t="s">
        <v>99</v>
      </c>
      <c r="S94">
        <v>1</v>
      </c>
    </row>
    <row r="95" spans="4:19" x14ac:dyDescent="0.2">
      <c r="D95" s="41" t="s">
        <v>323</v>
      </c>
      <c r="E95" s="39">
        <v>1</v>
      </c>
      <c r="R95" s="35" t="s">
        <v>416</v>
      </c>
      <c r="S95">
        <v>1</v>
      </c>
    </row>
    <row r="96" spans="4:19" x14ac:dyDescent="0.2">
      <c r="D96" s="41" t="s">
        <v>332</v>
      </c>
      <c r="E96" s="39">
        <v>1</v>
      </c>
      <c r="R96" s="35" t="s">
        <v>137</v>
      </c>
      <c r="S96">
        <v>1</v>
      </c>
    </row>
    <row r="97" spans="4:19" x14ac:dyDescent="0.2">
      <c r="D97" s="41" t="s">
        <v>334</v>
      </c>
      <c r="E97" s="39">
        <v>1</v>
      </c>
      <c r="R97" s="35" t="s">
        <v>218</v>
      </c>
      <c r="S97">
        <v>1</v>
      </c>
    </row>
    <row r="98" spans="4:19" x14ac:dyDescent="0.2">
      <c r="D98" s="41" t="s">
        <v>368</v>
      </c>
      <c r="E98" s="39">
        <v>1</v>
      </c>
      <c r="R98" s="35" t="s">
        <v>376</v>
      </c>
      <c r="S98">
        <v>2</v>
      </c>
    </row>
    <row r="99" spans="4:19" x14ac:dyDescent="0.2">
      <c r="D99" s="41" t="s">
        <v>402</v>
      </c>
      <c r="E99" s="39">
        <v>1</v>
      </c>
      <c r="R99" s="35" t="s">
        <v>230</v>
      </c>
      <c r="S99">
        <v>1</v>
      </c>
    </row>
    <row r="100" spans="4:19" x14ac:dyDescent="0.2">
      <c r="D100" s="41" t="s">
        <v>435</v>
      </c>
      <c r="E100" s="39">
        <v>1</v>
      </c>
      <c r="R100" s="35" t="s">
        <v>331</v>
      </c>
      <c r="S100">
        <v>1</v>
      </c>
    </row>
    <row r="101" spans="4:19" x14ac:dyDescent="0.2">
      <c r="D101" s="41" t="s">
        <v>449</v>
      </c>
      <c r="E101" s="39">
        <v>1</v>
      </c>
      <c r="R101" s="35" t="s">
        <v>95</v>
      </c>
      <c r="S101">
        <v>2</v>
      </c>
    </row>
    <row r="102" spans="4:19" x14ac:dyDescent="0.2">
      <c r="D102" s="41" t="s">
        <v>456</v>
      </c>
      <c r="E102" s="39">
        <v>1</v>
      </c>
      <c r="R102" s="35" t="s">
        <v>149</v>
      </c>
      <c r="S102">
        <v>1</v>
      </c>
    </row>
    <row r="103" spans="4:19" x14ac:dyDescent="0.2">
      <c r="D103" s="41" t="s">
        <v>471</v>
      </c>
      <c r="E103" s="39">
        <v>1</v>
      </c>
      <c r="R103" s="35" t="s">
        <v>418</v>
      </c>
      <c r="S103">
        <v>1</v>
      </c>
    </row>
    <row r="104" spans="4:19" x14ac:dyDescent="0.2">
      <c r="D104" s="41" t="s">
        <v>404</v>
      </c>
      <c r="E104" s="39">
        <v>1</v>
      </c>
      <c r="R104" s="35" t="s">
        <v>392</v>
      </c>
      <c r="S104">
        <v>1</v>
      </c>
    </row>
    <row r="105" spans="4:19" x14ac:dyDescent="0.2">
      <c r="D105" s="41" t="s">
        <v>484</v>
      </c>
      <c r="E105" s="39">
        <v>1</v>
      </c>
      <c r="R105" s="35" t="s">
        <v>121</v>
      </c>
      <c r="S105">
        <v>1</v>
      </c>
    </row>
    <row r="106" spans="4:19" x14ac:dyDescent="0.2">
      <c r="D106" s="41" t="s">
        <v>486</v>
      </c>
      <c r="E106" s="39">
        <v>1</v>
      </c>
      <c r="R106" s="35" t="s">
        <v>384</v>
      </c>
      <c r="S106">
        <v>1</v>
      </c>
    </row>
    <row r="107" spans="4:19" x14ac:dyDescent="0.2">
      <c r="D107" s="41" t="s">
        <v>521</v>
      </c>
      <c r="E107" s="39">
        <v>1</v>
      </c>
      <c r="R107" s="35" t="s">
        <v>295</v>
      </c>
      <c r="S107">
        <v>1</v>
      </c>
    </row>
    <row r="108" spans="4:19" x14ac:dyDescent="0.2">
      <c r="D108" s="40" t="s">
        <v>357</v>
      </c>
      <c r="E108" s="39">
        <v>1</v>
      </c>
      <c r="R108" s="35" t="s">
        <v>344</v>
      </c>
      <c r="S108">
        <v>1</v>
      </c>
    </row>
    <row r="109" spans="4:19" x14ac:dyDescent="0.2">
      <c r="D109" s="41" t="s">
        <v>356</v>
      </c>
      <c r="E109" s="39">
        <v>1</v>
      </c>
      <c r="R109" s="35" t="s">
        <v>97</v>
      </c>
      <c r="S109">
        <v>4</v>
      </c>
    </row>
    <row r="110" spans="4:19" x14ac:dyDescent="0.2">
      <c r="D110" s="40" t="s">
        <v>19</v>
      </c>
      <c r="E110" s="39">
        <v>40</v>
      </c>
      <c r="R110" s="35" t="s">
        <v>220</v>
      </c>
      <c r="S110">
        <v>1</v>
      </c>
    </row>
    <row r="111" spans="4:19" x14ac:dyDescent="0.2">
      <c r="D111" s="41" t="s">
        <v>18</v>
      </c>
      <c r="E111" s="39">
        <v>1</v>
      </c>
      <c r="R111" s="35" t="s">
        <v>177</v>
      </c>
      <c r="S111">
        <v>1</v>
      </c>
    </row>
    <row r="112" spans="4:19" x14ac:dyDescent="0.2">
      <c r="D112" s="41" t="s">
        <v>48</v>
      </c>
      <c r="E112" s="39">
        <v>1</v>
      </c>
      <c r="R112" s="35" t="s">
        <v>40</v>
      </c>
      <c r="S112">
        <v>1</v>
      </c>
    </row>
    <row r="113" spans="4:19" x14ac:dyDescent="0.2">
      <c r="D113" s="41" t="s">
        <v>96</v>
      </c>
      <c r="E113" s="39">
        <v>1</v>
      </c>
      <c r="R113" s="35" t="s">
        <v>374</v>
      </c>
      <c r="S113">
        <v>1</v>
      </c>
    </row>
    <row r="114" spans="4:19" x14ac:dyDescent="0.2">
      <c r="D114" s="41" t="s">
        <v>104</v>
      </c>
      <c r="E114" s="39">
        <v>1</v>
      </c>
      <c r="R114" s="35" t="s">
        <v>31</v>
      </c>
      <c r="S114">
        <v>1</v>
      </c>
    </row>
    <row r="115" spans="4:19" x14ac:dyDescent="0.2">
      <c r="D115" s="41" t="s">
        <v>126</v>
      </c>
      <c r="E115" s="39">
        <v>1</v>
      </c>
      <c r="R115" s="35" t="s">
        <v>479</v>
      </c>
      <c r="S115">
        <v>2</v>
      </c>
    </row>
    <row r="116" spans="4:19" x14ac:dyDescent="0.2">
      <c r="D116" s="41" t="s">
        <v>130</v>
      </c>
      <c r="E116" s="39">
        <v>1</v>
      </c>
      <c r="R116" s="35" t="s">
        <v>67</v>
      </c>
      <c r="S116">
        <v>1</v>
      </c>
    </row>
    <row r="117" spans="4:19" x14ac:dyDescent="0.2">
      <c r="D117" s="41" t="s">
        <v>157</v>
      </c>
      <c r="E117" s="39">
        <v>1</v>
      </c>
      <c r="R117" s="35" t="s">
        <v>116</v>
      </c>
      <c r="S117">
        <v>1</v>
      </c>
    </row>
    <row r="118" spans="4:19" x14ac:dyDescent="0.2">
      <c r="D118" s="41" t="s">
        <v>167</v>
      </c>
      <c r="E118" s="39">
        <v>1</v>
      </c>
      <c r="R118" s="35" t="s">
        <v>314</v>
      </c>
      <c r="S118">
        <v>1</v>
      </c>
    </row>
    <row r="119" spans="4:19" x14ac:dyDescent="0.2">
      <c r="D119" s="41" t="s">
        <v>173</v>
      </c>
      <c r="E119" s="39">
        <v>1</v>
      </c>
      <c r="R119" s="35" t="s">
        <v>162</v>
      </c>
      <c r="S119">
        <v>1</v>
      </c>
    </row>
    <row r="120" spans="4:19" x14ac:dyDescent="0.2">
      <c r="D120" s="41" t="s">
        <v>176</v>
      </c>
      <c r="E120" s="39">
        <v>1</v>
      </c>
      <c r="R120" s="35" t="s">
        <v>386</v>
      </c>
      <c r="S120">
        <v>1</v>
      </c>
    </row>
    <row r="121" spans="4:19" x14ac:dyDescent="0.2">
      <c r="D121" s="41" t="s">
        <v>178</v>
      </c>
      <c r="E121" s="39">
        <v>1</v>
      </c>
      <c r="R121" s="35" t="s">
        <v>206</v>
      </c>
      <c r="S121">
        <v>1</v>
      </c>
    </row>
    <row r="122" spans="4:19" x14ac:dyDescent="0.2">
      <c r="D122" s="41" t="s">
        <v>187</v>
      </c>
      <c r="E122" s="39">
        <v>1</v>
      </c>
      <c r="R122" s="35" t="s">
        <v>487</v>
      </c>
      <c r="S122">
        <v>1</v>
      </c>
    </row>
    <row r="123" spans="4:19" x14ac:dyDescent="0.2">
      <c r="D123" s="41" t="s">
        <v>209</v>
      </c>
      <c r="E123" s="39">
        <v>1</v>
      </c>
      <c r="R123" s="35" t="s">
        <v>254</v>
      </c>
      <c r="S123">
        <v>1</v>
      </c>
    </row>
    <row r="124" spans="4:19" x14ac:dyDescent="0.2">
      <c r="D124" s="41" t="s">
        <v>213</v>
      </c>
      <c r="E124" s="39">
        <v>1</v>
      </c>
      <c r="R124" s="35" t="s">
        <v>474</v>
      </c>
      <c r="S124">
        <v>1</v>
      </c>
    </row>
    <row r="125" spans="4:19" x14ac:dyDescent="0.2">
      <c r="D125" s="41" t="s">
        <v>215</v>
      </c>
      <c r="E125" s="39">
        <v>1</v>
      </c>
      <c r="R125" s="35" t="s">
        <v>320</v>
      </c>
      <c r="S125">
        <v>1</v>
      </c>
    </row>
    <row r="126" spans="4:19" x14ac:dyDescent="0.2">
      <c r="D126" s="41" t="s">
        <v>219</v>
      </c>
      <c r="E126" s="39">
        <v>1</v>
      </c>
      <c r="R126" s="35" t="s">
        <v>246</v>
      </c>
      <c r="S126">
        <v>1</v>
      </c>
    </row>
    <row r="127" spans="4:19" x14ac:dyDescent="0.2">
      <c r="D127" s="41" t="s">
        <v>229</v>
      </c>
      <c r="E127" s="39">
        <v>1</v>
      </c>
      <c r="R127" s="35" t="s">
        <v>412</v>
      </c>
      <c r="S127">
        <v>1</v>
      </c>
    </row>
    <row r="128" spans="4:19" x14ac:dyDescent="0.2">
      <c r="D128" s="41" t="s">
        <v>237</v>
      </c>
      <c r="E128" s="39">
        <v>1</v>
      </c>
      <c r="R128" s="35" t="s">
        <v>156</v>
      </c>
      <c r="S128">
        <v>1</v>
      </c>
    </row>
    <row r="129" spans="4:19" x14ac:dyDescent="0.2">
      <c r="D129" s="41" t="s">
        <v>256</v>
      </c>
      <c r="E129" s="39">
        <v>1</v>
      </c>
      <c r="R129" s="35" t="s">
        <v>497</v>
      </c>
      <c r="S129">
        <v>1</v>
      </c>
    </row>
    <row r="130" spans="4:19" x14ac:dyDescent="0.2">
      <c r="D130" s="41" t="s">
        <v>262</v>
      </c>
      <c r="E130" s="39">
        <v>1</v>
      </c>
      <c r="R130" s="35" t="s">
        <v>93</v>
      </c>
      <c r="S130">
        <v>1</v>
      </c>
    </row>
    <row r="131" spans="4:19" x14ac:dyDescent="0.2">
      <c r="D131" s="41" t="s">
        <v>264</v>
      </c>
      <c r="E131" s="39">
        <v>1</v>
      </c>
      <c r="R131" s="35" t="s">
        <v>202</v>
      </c>
      <c r="S131">
        <v>1</v>
      </c>
    </row>
    <row r="132" spans="4:19" x14ac:dyDescent="0.2">
      <c r="D132" s="41" t="s">
        <v>286</v>
      </c>
      <c r="E132" s="39">
        <v>1</v>
      </c>
      <c r="R132" s="35" t="s">
        <v>495</v>
      </c>
      <c r="S132">
        <v>1</v>
      </c>
    </row>
    <row r="133" spans="4:19" x14ac:dyDescent="0.2">
      <c r="D133" s="41" t="s">
        <v>290</v>
      </c>
      <c r="E133" s="39">
        <v>1</v>
      </c>
      <c r="R133" s="35" t="s">
        <v>195</v>
      </c>
      <c r="S133">
        <v>1</v>
      </c>
    </row>
    <row r="134" spans="4:19" x14ac:dyDescent="0.2">
      <c r="D134" s="41" t="s">
        <v>296</v>
      </c>
      <c r="E134" s="39">
        <v>1</v>
      </c>
      <c r="R134" s="35" t="s">
        <v>421</v>
      </c>
      <c r="S134">
        <v>1</v>
      </c>
    </row>
    <row r="135" spans="4:19" x14ac:dyDescent="0.2">
      <c r="D135" s="41" t="s">
        <v>305</v>
      </c>
      <c r="E135" s="39">
        <v>1</v>
      </c>
      <c r="R135" s="35" t="s">
        <v>287</v>
      </c>
      <c r="S135">
        <v>1</v>
      </c>
    </row>
    <row r="136" spans="4:19" x14ac:dyDescent="0.2">
      <c r="D136" s="41" t="s">
        <v>309</v>
      </c>
      <c r="E136" s="39">
        <v>1</v>
      </c>
      <c r="R136" s="35" t="s">
        <v>277</v>
      </c>
      <c r="S136">
        <v>1</v>
      </c>
    </row>
    <row r="137" spans="4:19" x14ac:dyDescent="0.2">
      <c r="D137" s="41" t="s">
        <v>315</v>
      </c>
      <c r="E137" s="39">
        <v>1</v>
      </c>
      <c r="R137" s="35" t="s">
        <v>269</v>
      </c>
      <c r="S137">
        <v>1</v>
      </c>
    </row>
    <row r="138" spans="4:19" x14ac:dyDescent="0.2">
      <c r="D138" s="41" t="s">
        <v>325</v>
      </c>
      <c r="E138" s="39">
        <v>1</v>
      </c>
      <c r="R138" s="35" t="s">
        <v>38</v>
      </c>
      <c r="S138">
        <v>1</v>
      </c>
    </row>
    <row r="139" spans="4:19" x14ac:dyDescent="0.2">
      <c r="D139" s="41" t="s">
        <v>352</v>
      </c>
      <c r="E139" s="39">
        <v>1</v>
      </c>
      <c r="R139" s="35" t="s">
        <v>79</v>
      </c>
      <c r="S139">
        <v>1</v>
      </c>
    </row>
    <row r="140" spans="4:19" x14ac:dyDescent="0.2">
      <c r="D140" s="41" t="s">
        <v>372</v>
      </c>
      <c r="E140" s="39">
        <v>1</v>
      </c>
      <c r="R140" s="35" t="s">
        <v>71</v>
      </c>
      <c r="S140">
        <v>1</v>
      </c>
    </row>
    <row r="141" spans="4:19" x14ac:dyDescent="0.2">
      <c r="D141" s="41" t="s">
        <v>397</v>
      </c>
      <c r="E141" s="39">
        <v>1</v>
      </c>
      <c r="R141" s="35" t="s">
        <v>450</v>
      </c>
      <c r="S141">
        <v>1</v>
      </c>
    </row>
    <row r="142" spans="4:19" x14ac:dyDescent="0.2">
      <c r="D142" s="41" t="s">
        <v>422</v>
      </c>
      <c r="E142" s="39">
        <v>1</v>
      </c>
      <c r="R142" s="35" t="s">
        <v>511</v>
      </c>
      <c r="S142">
        <v>1</v>
      </c>
    </row>
    <row r="143" spans="4:19" x14ac:dyDescent="0.2">
      <c r="D143" s="41" t="s">
        <v>448</v>
      </c>
      <c r="E143" s="39">
        <v>1</v>
      </c>
      <c r="R143" s="35" t="s">
        <v>371</v>
      </c>
      <c r="S143">
        <v>1</v>
      </c>
    </row>
    <row r="144" spans="4:19" x14ac:dyDescent="0.2">
      <c r="D144" s="41" t="s">
        <v>470</v>
      </c>
      <c r="E144" s="39">
        <v>1</v>
      </c>
      <c r="R144" s="35" t="s">
        <v>103</v>
      </c>
      <c r="S144">
        <v>1</v>
      </c>
    </row>
    <row r="145" spans="4:19" x14ac:dyDescent="0.2">
      <c r="D145" s="41" t="s">
        <v>475</v>
      </c>
      <c r="E145" s="39">
        <v>1</v>
      </c>
      <c r="R145" s="35" t="s">
        <v>210</v>
      </c>
      <c r="S145">
        <v>1</v>
      </c>
    </row>
    <row r="146" spans="4:19" x14ac:dyDescent="0.2">
      <c r="D146" s="41" t="s">
        <v>496</v>
      </c>
      <c r="E146" s="39">
        <v>1</v>
      </c>
      <c r="R146" s="35" t="s">
        <v>91</v>
      </c>
      <c r="S146">
        <v>2</v>
      </c>
    </row>
    <row r="147" spans="4:19" x14ac:dyDescent="0.2">
      <c r="D147" s="41" t="s">
        <v>498</v>
      </c>
      <c r="E147" s="39">
        <v>1</v>
      </c>
      <c r="R147" s="35" t="s">
        <v>455</v>
      </c>
      <c r="S147">
        <v>1</v>
      </c>
    </row>
    <row r="148" spans="4:19" x14ac:dyDescent="0.2">
      <c r="D148" s="41" t="s">
        <v>503</v>
      </c>
      <c r="E148" s="39">
        <v>1</v>
      </c>
      <c r="R148" s="35" t="s">
        <v>513</v>
      </c>
      <c r="S148">
        <v>1</v>
      </c>
    </row>
    <row r="149" spans="4:19" x14ac:dyDescent="0.2">
      <c r="D149" s="41" t="s">
        <v>518</v>
      </c>
      <c r="E149" s="39">
        <v>1</v>
      </c>
      <c r="R149" s="35" t="s">
        <v>223</v>
      </c>
      <c r="S149">
        <v>1</v>
      </c>
    </row>
    <row r="150" spans="4:19" x14ac:dyDescent="0.2">
      <c r="D150" s="41" t="s">
        <v>524</v>
      </c>
      <c r="E150" s="39">
        <v>1</v>
      </c>
      <c r="R150" s="35" t="s">
        <v>172</v>
      </c>
      <c r="S150">
        <v>1</v>
      </c>
    </row>
    <row r="151" spans="4:19" x14ac:dyDescent="0.2">
      <c r="D151" s="40" t="s">
        <v>26</v>
      </c>
      <c r="E151" s="39">
        <v>36</v>
      </c>
      <c r="R151" s="35" t="s">
        <v>186</v>
      </c>
      <c r="S151">
        <v>1</v>
      </c>
    </row>
    <row r="152" spans="4:19" x14ac:dyDescent="0.2">
      <c r="D152" s="41" t="s">
        <v>24</v>
      </c>
      <c r="E152" s="39">
        <v>1</v>
      </c>
      <c r="R152" s="35" t="s">
        <v>504</v>
      </c>
      <c r="S152">
        <v>1</v>
      </c>
    </row>
    <row r="153" spans="4:19" x14ac:dyDescent="0.2">
      <c r="D153" s="41" t="s">
        <v>44</v>
      </c>
      <c r="E153" s="39">
        <v>1</v>
      </c>
      <c r="R153" s="35" t="s">
        <v>244</v>
      </c>
      <c r="S153">
        <v>1</v>
      </c>
    </row>
    <row r="154" spans="4:19" x14ac:dyDescent="0.2">
      <c r="D154" s="41" t="s">
        <v>46</v>
      </c>
      <c r="E154" s="39">
        <v>1</v>
      </c>
      <c r="R154" s="35" t="s">
        <v>57</v>
      </c>
      <c r="S154">
        <v>2</v>
      </c>
    </row>
    <row r="155" spans="4:19" x14ac:dyDescent="0.2">
      <c r="D155" s="41" t="s">
        <v>61</v>
      </c>
      <c r="E155" s="39">
        <v>1</v>
      </c>
      <c r="R155" s="35" t="s">
        <v>489</v>
      </c>
      <c r="S155">
        <v>1</v>
      </c>
    </row>
    <row r="156" spans="4:19" x14ac:dyDescent="0.2">
      <c r="D156" s="41" t="s">
        <v>63</v>
      </c>
      <c r="E156" s="39">
        <v>1</v>
      </c>
      <c r="R156" s="35" t="s">
        <v>208</v>
      </c>
      <c r="S156">
        <v>1</v>
      </c>
    </row>
    <row r="157" spans="4:19" x14ac:dyDescent="0.2">
      <c r="D157" s="41" t="s">
        <v>78</v>
      </c>
      <c r="E157" s="39">
        <v>1</v>
      </c>
      <c r="R157" s="35" t="s">
        <v>228</v>
      </c>
      <c r="S157">
        <v>1</v>
      </c>
    </row>
    <row r="158" spans="4:19" x14ac:dyDescent="0.2">
      <c r="D158" s="41" t="s">
        <v>115</v>
      </c>
      <c r="E158" s="39">
        <v>1</v>
      </c>
      <c r="R158" s="35" t="s">
        <v>312</v>
      </c>
      <c r="S158">
        <v>1</v>
      </c>
    </row>
    <row r="159" spans="4:19" x14ac:dyDescent="0.2">
      <c r="D159" s="41" t="s">
        <v>135</v>
      </c>
      <c r="E159" s="39">
        <v>1</v>
      </c>
      <c r="R159" s="35" t="s">
        <v>436</v>
      </c>
      <c r="S159">
        <v>1</v>
      </c>
    </row>
    <row r="160" spans="4:19" x14ac:dyDescent="0.2">
      <c r="D160" s="41" t="s">
        <v>141</v>
      </c>
      <c r="E160" s="39">
        <v>1</v>
      </c>
      <c r="R160" s="35" t="s">
        <v>365</v>
      </c>
      <c r="S160">
        <v>1</v>
      </c>
    </row>
    <row r="161" spans="4:19" x14ac:dyDescent="0.2">
      <c r="D161" s="41" t="s">
        <v>193</v>
      </c>
      <c r="E161" s="39">
        <v>1</v>
      </c>
      <c r="R161" s="35" t="s">
        <v>225</v>
      </c>
      <c r="S161">
        <v>1</v>
      </c>
    </row>
    <row r="162" spans="4:19" x14ac:dyDescent="0.2">
      <c r="D162" s="41" t="s">
        <v>227</v>
      </c>
      <c r="E162" s="39">
        <v>1</v>
      </c>
      <c r="R162" s="35" t="s">
        <v>414</v>
      </c>
      <c r="S162">
        <v>1</v>
      </c>
    </row>
    <row r="163" spans="4:19" x14ac:dyDescent="0.2">
      <c r="D163" s="41" t="s">
        <v>239</v>
      </c>
      <c r="E163" s="39">
        <v>1</v>
      </c>
      <c r="R163" s="35" t="s">
        <v>399</v>
      </c>
      <c r="S163">
        <v>1</v>
      </c>
    </row>
    <row r="164" spans="4:19" x14ac:dyDescent="0.2">
      <c r="D164" s="41" t="s">
        <v>260</v>
      </c>
      <c r="E164" s="39">
        <v>1</v>
      </c>
      <c r="R164" s="35" t="s">
        <v>523</v>
      </c>
      <c r="S164">
        <v>1</v>
      </c>
    </row>
    <row r="165" spans="4:19" x14ac:dyDescent="0.2">
      <c r="D165" s="41" t="s">
        <v>288</v>
      </c>
      <c r="E165" s="39">
        <v>1</v>
      </c>
      <c r="R165" s="35" t="s">
        <v>499</v>
      </c>
      <c r="S165">
        <v>1</v>
      </c>
    </row>
    <row r="166" spans="4:19" x14ac:dyDescent="0.2">
      <c r="D166" s="41" t="s">
        <v>298</v>
      </c>
      <c r="E166" s="39">
        <v>1</v>
      </c>
      <c r="R166" s="35" t="s">
        <v>333</v>
      </c>
      <c r="S166">
        <v>1</v>
      </c>
    </row>
    <row r="167" spans="4:19" x14ac:dyDescent="0.2">
      <c r="D167" s="41" t="s">
        <v>300</v>
      </c>
      <c r="E167" s="39">
        <v>1</v>
      </c>
      <c r="R167" s="35" t="s">
        <v>89</v>
      </c>
      <c r="S167">
        <v>1</v>
      </c>
    </row>
    <row r="168" spans="4:19" x14ac:dyDescent="0.2">
      <c r="D168" s="41" t="s">
        <v>313</v>
      </c>
      <c r="E168" s="39">
        <v>1</v>
      </c>
      <c r="R168" s="35" t="s">
        <v>394</v>
      </c>
      <c r="S168">
        <v>1</v>
      </c>
    </row>
    <row r="169" spans="4:19" x14ac:dyDescent="0.2">
      <c r="D169" s="41" t="s">
        <v>326</v>
      </c>
      <c r="E169" s="39">
        <v>1</v>
      </c>
      <c r="R169" s="35" t="s">
        <v>517</v>
      </c>
      <c r="S169">
        <v>2</v>
      </c>
    </row>
    <row r="170" spans="4:19" x14ac:dyDescent="0.2">
      <c r="D170" s="41" t="s">
        <v>339</v>
      </c>
      <c r="E170" s="39">
        <v>1</v>
      </c>
      <c r="R170" s="35" t="s">
        <v>367</v>
      </c>
      <c r="S170">
        <v>1</v>
      </c>
    </row>
    <row r="171" spans="4:19" x14ac:dyDescent="0.2">
      <c r="D171" s="41" t="s">
        <v>437</v>
      </c>
      <c r="E171" s="39">
        <v>1</v>
      </c>
      <c r="R171" s="35" t="s">
        <v>140</v>
      </c>
      <c r="S171">
        <v>1</v>
      </c>
    </row>
    <row r="172" spans="4:19" x14ac:dyDescent="0.2">
      <c r="D172" s="41" t="s">
        <v>362</v>
      </c>
      <c r="E172" s="39">
        <v>1</v>
      </c>
      <c r="R172" s="35" t="s">
        <v>166</v>
      </c>
      <c r="S172">
        <v>1</v>
      </c>
    </row>
    <row r="173" spans="4:19" x14ac:dyDescent="0.2">
      <c r="D173" s="41" t="s">
        <v>370</v>
      </c>
      <c r="E173" s="39">
        <v>1</v>
      </c>
      <c r="R173" s="35" t="s">
        <v>154</v>
      </c>
      <c r="S173">
        <v>1</v>
      </c>
    </row>
    <row r="174" spans="4:19" x14ac:dyDescent="0.2">
      <c r="D174" s="41" t="s">
        <v>381</v>
      </c>
      <c r="E174" s="39">
        <v>1</v>
      </c>
      <c r="R174" s="35" t="s">
        <v>447</v>
      </c>
      <c r="S174">
        <v>1</v>
      </c>
    </row>
    <row r="175" spans="4:19" x14ac:dyDescent="0.2">
      <c r="D175" s="41" t="s">
        <v>391</v>
      </c>
      <c r="E175" s="39">
        <v>1</v>
      </c>
      <c r="R175" s="35" t="s">
        <v>304</v>
      </c>
      <c r="S175">
        <v>1</v>
      </c>
    </row>
    <row r="176" spans="4:19" x14ac:dyDescent="0.2">
      <c r="D176" s="41" t="s">
        <v>417</v>
      </c>
      <c r="E176" s="39">
        <v>1</v>
      </c>
      <c r="R176" s="35" t="s">
        <v>145</v>
      </c>
      <c r="S176">
        <v>1</v>
      </c>
    </row>
    <row r="177" spans="4:19" x14ac:dyDescent="0.2">
      <c r="D177" s="41" t="s">
        <v>443</v>
      </c>
      <c r="E177" s="39">
        <v>1</v>
      </c>
      <c r="R177" s="35" t="s">
        <v>457</v>
      </c>
      <c r="S177">
        <v>1</v>
      </c>
    </row>
    <row r="178" spans="4:19" x14ac:dyDescent="0.2">
      <c r="D178" s="41" t="s">
        <v>446</v>
      </c>
      <c r="E178" s="39">
        <v>1</v>
      </c>
      <c r="R178" s="35" t="s">
        <v>299</v>
      </c>
      <c r="S178">
        <v>1</v>
      </c>
    </row>
    <row r="179" spans="4:19" x14ac:dyDescent="0.2">
      <c r="D179" s="41" t="s">
        <v>463</v>
      </c>
      <c r="E179" s="39">
        <v>1</v>
      </c>
      <c r="R179" s="35" t="s">
        <v>329</v>
      </c>
      <c r="S179">
        <v>1</v>
      </c>
    </row>
    <row r="180" spans="4:19" x14ac:dyDescent="0.2">
      <c r="D180" s="41" t="s">
        <v>467</v>
      </c>
      <c r="E180" s="39">
        <v>1</v>
      </c>
      <c r="R180" s="35" t="s">
        <v>134</v>
      </c>
      <c r="S180">
        <v>1</v>
      </c>
    </row>
    <row r="181" spans="4:19" x14ac:dyDescent="0.2">
      <c r="D181" s="41" t="s">
        <v>472</v>
      </c>
      <c r="E181" s="39">
        <v>1</v>
      </c>
      <c r="R181" s="35" t="s">
        <v>64</v>
      </c>
      <c r="S181">
        <v>1</v>
      </c>
    </row>
    <row r="182" spans="4:19" x14ac:dyDescent="0.2">
      <c r="D182" s="41" t="s">
        <v>26</v>
      </c>
      <c r="E182" s="39">
        <v>1</v>
      </c>
      <c r="R182" s="35" t="s">
        <v>251</v>
      </c>
      <c r="S182">
        <v>3</v>
      </c>
    </row>
    <row r="183" spans="4:19" x14ac:dyDescent="0.2">
      <c r="D183" s="41" t="s">
        <v>505</v>
      </c>
      <c r="E183" s="39">
        <v>1</v>
      </c>
      <c r="R183" s="35" t="s">
        <v>27</v>
      </c>
      <c r="S183">
        <v>1</v>
      </c>
    </row>
    <row r="184" spans="4:19" x14ac:dyDescent="0.2">
      <c r="D184" s="41" t="s">
        <v>507</v>
      </c>
      <c r="E184" s="39">
        <v>1</v>
      </c>
      <c r="R184" s="35" t="s">
        <v>265</v>
      </c>
      <c r="S184">
        <v>1</v>
      </c>
    </row>
    <row r="185" spans="4:19" x14ac:dyDescent="0.2">
      <c r="D185" s="41" t="s">
        <v>509</v>
      </c>
      <c r="E185" s="39">
        <v>1</v>
      </c>
      <c r="R185" s="35" t="s">
        <v>160</v>
      </c>
      <c r="S185">
        <v>1</v>
      </c>
    </row>
    <row r="186" spans="4:19" x14ac:dyDescent="0.2">
      <c r="D186" s="41" t="s">
        <v>515</v>
      </c>
      <c r="E186" s="39">
        <v>1</v>
      </c>
      <c r="R186" s="35" t="s">
        <v>34</v>
      </c>
      <c r="S186">
        <v>1</v>
      </c>
    </row>
    <row r="187" spans="4:19" x14ac:dyDescent="0.2">
      <c r="D187" s="41" t="s">
        <v>520</v>
      </c>
      <c r="E187" s="39">
        <v>1</v>
      </c>
      <c r="R187" s="35" t="s">
        <v>151</v>
      </c>
      <c r="S187">
        <v>1</v>
      </c>
    </row>
    <row r="188" spans="4:19" x14ac:dyDescent="0.2">
      <c r="D188" s="40" t="s">
        <v>15</v>
      </c>
      <c r="E188" s="39">
        <v>21</v>
      </c>
      <c r="R188" s="35" t="s">
        <v>527</v>
      </c>
      <c r="S188">
        <v>1</v>
      </c>
    </row>
    <row r="189" spans="4:19" x14ac:dyDescent="0.2">
      <c r="D189" s="41" t="s">
        <v>14</v>
      </c>
      <c r="E189" s="39">
        <v>1</v>
      </c>
      <c r="R189" s="35" t="s">
        <v>426</v>
      </c>
      <c r="S189">
        <v>1</v>
      </c>
    </row>
    <row r="190" spans="4:19" x14ac:dyDescent="0.2">
      <c r="D190" s="41" t="s">
        <v>132</v>
      </c>
      <c r="E190" s="39">
        <v>1</v>
      </c>
      <c r="R190" s="35" t="s">
        <v>342</v>
      </c>
      <c r="S190">
        <v>1</v>
      </c>
    </row>
    <row r="191" spans="4:19" x14ac:dyDescent="0.2">
      <c r="D191" s="41" t="s">
        <v>155</v>
      </c>
      <c r="E191" s="39">
        <v>1</v>
      </c>
      <c r="R191" s="35" t="s">
        <v>271</v>
      </c>
      <c r="S191">
        <v>1</v>
      </c>
    </row>
    <row r="192" spans="4:19" x14ac:dyDescent="0.2">
      <c r="D192" s="41" t="s">
        <v>159</v>
      </c>
      <c r="E192" s="39">
        <v>1</v>
      </c>
      <c r="R192" s="35" t="s">
        <v>316</v>
      </c>
      <c r="S192">
        <v>1</v>
      </c>
    </row>
    <row r="193" spans="4:19" x14ac:dyDescent="0.2">
      <c r="D193" s="41" t="s">
        <v>161</v>
      </c>
      <c r="E193" s="39">
        <v>1</v>
      </c>
      <c r="R193" s="35" t="s">
        <v>60</v>
      </c>
      <c r="S193">
        <v>1</v>
      </c>
    </row>
    <row r="194" spans="4:19" x14ac:dyDescent="0.2">
      <c r="D194" s="41" t="s">
        <v>221</v>
      </c>
      <c r="E194" s="39">
        <v>1</v>
      </c>
      <c r="R194" s="35" t="s">
        <v>478</v>
      </c>
      <c r="S194">
        <v>1</v>
      </c>
    </row>
    <row r="195" spans="4:19" x14ac:dyDescent="0.2">
      <c r="D195" s="41" t="s">
        <v>276</v>
      </c>
      <c r="E195" s="39">
        <v>1</v>
      </c>
      <c r="R195" s="35" t="s">
        <v>200</v>
      </c>
      <c r="S195">
        <v>1</v>
      </c>
    </row>
    <row r="196" spans="4:19" x14ac:dyDescent="0.2">
      <c r="D196" s="41" t="s">
        <v>294</v>
      </c>
      <c r="E196" s="39">
        <v>1</v>
      </c>
      <c r="R196" s="35" t="s">
        <v>380</v>
      </c>
      <c r="S196">
        <v>1</v>
      </c>
    </row>
    <row r="197" spans="4:19" x14ac:dyDescent="0.2">
      <c r="D197" s="41" t="s">
        <v>302</v>
      </c>
      <c r="E197" s="39">
        <v>1</v>
      </c>
      <c r="R197" s="35" t="s">
        <v>43</v>
      </c>
      <c r="S197">
        <v>4</v>
      </c>
    </row>
    <row r="198" spans="4:19" x14ac:dyDescent="0.2">
      <c r="D198" s="41" t="s">
        <v>336</v>
      </c>
      <c r="E198" s="39">
        <v>1</v>
      </c>
      <c r="R198" s="35" t="s">
        <v>369</v>
      </c>
      <c r="S198">
        <v>1</v>
      </c>
    </row>
    <row r="199" spans="4:19" x14ac:dyDescent="0.2">
      <c r="D199" s="41" t="s">
        <v>347</v>
      </c>
      <c r="E199" s="39">
        <v>1</v>
      </c>
      <c r="R199" s="35" t="s">
        <v>466</v>
      </c>
      <c r="S199">
        <v>1</v>
      </c>
    </row>
    <row r="200" spans="4:19" x14ac:dyDescent="0.2">
      <c r="D200" s="41" t="s">
        <v>405</v>
      </c>
      <c r="E200" s="39">
        <v>1</v>
      </c>
      <c r="R200" s="35" t="s">
        <v>281</v>
      </c>
      <c r="S200">
        <v>2</v>
      </c>
    </row>
    <row r="201" spans="4:19" x14ac:dyDescent="0.2">
      <c r="D201" s="41" t="s">
        <v>379</v>
      </c>
      <c r="E201" s="39">
        <v>1</v>
      </c>
      <c r="R201" s="35" t="s">
        <v>462</v>
      </c>
      <c r="S201">
        <v>1</v>
      </c>
    </row>
    <row r="202" spans="4:19" x14ac:dyDescent="0.2">
      <c r="D202" s="41" t="s">
        <v>383</v>
      </c>
      <c r="E202" s="39">
        <v>1</v>
      </c>
      <c r="R202" s="35" t="s">
        <v>492</v>
      </c>
      <c r="S202">
        <v>1</v>
      </c>
    </row>
    <row r="203" spans="4:19" x14ac:dyDescent="0.2">
      <c r="D203" s="41" t="s">
        <v>400</v>
      </c>
      <c r="E203" s="39">
        <v>1</v>
      </c>
      <c r="R203" s="35" t="s">
        <v>506</v>
      </c>
      <c r="S203">
        <v>1</v>
      </c>
    </row>
    <row r="204" spans="4:19" x14ac:dyDescent="0.2">
      <c r="D204" s="41" t="s">
        <v>411</v>
      </c>
      <c r="E204" s="39">
        <v>1</v>
      </c>
      <c r="R204" s="35" t="s">
        <v>131</v>
      </c>
      <c r="S204">
        <v>1</v>
      </c>
    </row>
    <row r="205" spans="4:19" x14ac:dyDescent="0.2">
      <c r="D205" s="41" t="s">
        <v>458</v>
      </c>
      <c r="E205" s="39">
        <v>1</v>
      </c>
      <c r="R205" s="35" t="s">
        <v>432</v>
      </c>
      <c r="S205">
        <v>1</v>
      </c>
    </row>
    <row r="206" spans="4:19" x14ac:dyDescent="0.2">
      <c r="D206" s="41" t="s">
        <v>461</v>
      </c>
      <c r="E206" s="39">
        <v>1</v>
      </c>
      <c r="R206" s="35" t="s">
        <v>45</v>
      </c>
      <c r="S206">
        <v>1</v>
      </c>
    </row>
    <row r="207" spans="4:19" x14ac:dyDescent="0.2">
      <c r="D207" s="41" t="s">
        <v>490</v>
      </c>
      <c r="E207" s="39">
        <v>1</v>
      </c>
      <c r="R207" s="35" t="s">
        <v>21</v>
      </c>
      <c r="S207">
        <v>1</v>
      </c>
    </row>
    <row r="208" spans="4:19" x14ac:dyDescent="0.2">
      <c r="D208" s="41" t="s">
        <v>406</v>
      </c>
      <c r="E208" s="39">
        <v>1</v>
      </c>
      <c r="R208" s="35" t="s">
        <v>170</v>
      </c>
      <c r="S208">
        <v>1</v>
      </c>
    </row>
    <row r="209" spans="4:19" x14ac:dyDescent="0.2">
      <c r="D209" s="41" t="s">
        <v>525</v>
      </c>
      <c r="E209" s="39">
        <v>1</v>
      </c>
      <c r="R209" s="35" t="s">
        <v>430</v>
      </c>
      <c r="S209">
        <v>1</v>
      </c>
    </row>
    <row r="210" spans="4:19" x14ac:dyDescent="0.2">
      <c r="D210" s="40" t="s">
        <v>29</v>
      </c>
      <c r="E210" s="39">
        <v>48</v>
      </c>
      <c r="R210" s="35" t="s">
        <v>483</v>
      </c>
      <c r="S210">
        <v>1</v>
      </c>
    </row>
    <row r="211" spans="4:19" x14ac:dyDescent="0.2">
      <c r="D211" s="41" t="s">
        <v>28</v>
      </c>
      <c r="E211" s="39">
        <v>1</v>
      </c>
      <c r="R211" s="35" t="s">
        <v>378</v>
      </c>
      <c r="S211">
        <v>1</v>
      </c>
    </row>
    <row r="212" spans="4:19" x14ac:dyDescent="0.2">
      <c r="D212" s="41" t="s">
        <v>32</v>
      </c>
      <c r="E212" s="39">
        <v>1</v>
      </c>
      <c r="R212" s="35" t="s">
        <v>118</v>
      </c>
      <c r="S212">
        <v>1</v>
      </c>
    </row>
    <row r="213" spans="4:19" x14ac:dyDescent="0.2">
      <c r="D213" s="41" t="s">
        <v>35</v>
      </c>
      <c r="E213" s="39">
        <v>1</v>
      </c>
      <c r="R213" s="35" t="s">
        <v>47</v>
      </c>
      <c r="S213">
        <v>1</v>
      </c>
    </row>
    <row r="214" spans="4:19" x14ac:dyDescent="0.2">
      <c r="D214" s="41" t="s">
        <v>39</v>
      </c>
      <c r="E214" s="39">
        <v>1</v>
      </c>
      <c r="R214" s="35" t="s">
        <v>382</v>
      </c>
      <c r="S214">
        <v>1</v>
      </c>
    </row>
    <row r="215" spans="4:19" x14ac:dyDescent="0.2">
      <c r="D215" s="41" t="s">
        <v>51</v>
      </c>
      <c r="E215" s="39">
        <v>1</v>
      </c>
      <c r="R215" s="35" t="s">
        <v>52</v>
      </c>
      <c r="S215">
        <v>1</v>
      </c>
    </row>
    <row r="216" spans="4:19" x14ac:dyDescent="0.2">
      <c r="D216" s="41" t="s">
        <v>53</v>
      </c>
      <c r="E216" s="39">
        <v>1</v>
      </c>
      <c r="R216" s="35" t="s">
        <v>125</v>
      </c>
      <c r="S216">
        <v>1</v>
      </c>
    </row>
    <row r="217" spans="4:19" x14ac:dyDescent="0.2">
      <c r="D217" s="41" t="s">
        <v>58</v>
      </c>
      <c r="E217" s="39">
        <v>1</v>
      </c>
      <c r="R217" s="35" t="s">
        <v>310</v>
      </c>
      <c r="S217">
        <v>1</v>
      </c>
    </row>
    <row r="218" spans="4:19" x14ac:dyDescent="0.2">
      <c r="D218" s="41" t="s">
        <v>90</v>
      </c>
      <c r="E218" s="39">
        <v>1</v>
      </c>
      <c r="R218" s="35" t="s">
        <v>101</v>
      </c>
      <c r="S218">
        <v>1</v>
      </c>
    </row>
    <row r="219" spans="4:19" x14ac:dyDescent="0.2">
      <c r="D219" s="41" t="s">
        <v>100</v>
      </c>
      <c r="E219" s="39">
        <v>1</v>
      </c>
      <c r="R219" s="35" t="s">
        <v>232</v>
      </c>
      <c r="S219">
        <v>1</v>
      </c>
    </row>
    <row r="220" spans="4:19" x14ac:dyDescent="0.2">
      <c r="D220" s="41" t="s">
        <v>109</v>
      </c>
      <c r="E220" s="39">
        <v>1</v>
      </c>
      <c r="R220" s="35" t="s">
        <v>408</v>
      </c>
      <c r="S220">
        <v>1</v>
      </c>
    </row>
    <row r="221" spans="4:19" x14ac:dyDescent="0.2">
      <c r="D221" s="41" t="s">
        <v>111</v>
      </c>
      <c r="E221" s="39">
        <v>1</v>
      </c>
      <c r="R221" s="35" t="s">
        <v>476</v>
      </c>
      <c r="S221">
        <v>1</v>
      </c>
    </row>
    <row r="222" spans="4:19" x14ac:dyDescent="0.2">
      <c r="D222" s="41" t="s">
        <v>124</v>
      </c>
      <c r="E222" s="39">
        <v>1</v>
      </c>
      <c r="R222" s="35" t="s">
        <v>234</v>
      </c>
      <c r="S222">
        <v>1</v>
      </c>
    </row>
    <row r="223" spans="4:19" x14ac:dyDescent="0.2">
      <c r="D223" s="41" t="s">
        <v>138</v>
      </c>
      <c r="E223" s="39">
        <v>1</v>
      </c>
      <c r="R223" s="35" t="s">
        <v>410</v>
      </c>
      <c r="S223">
        <v>1</v>
      </c>
    </row>
    <row r="224" spans="4:19" x14ac:dyDescent="0.2">
      <c r="D224" s="41" t="s">
        <v>146</v>
      </c>
      <c r="E224" s="39">
        <v>1</v>
      </c>
      <c r="R224" s="35" t="s">
        <v>361</v>
      </c>
      <c r="S224">
        <v>1</v>
      </c>
    </row>
    <row r="225" spans="4:19" x14ac:dyDescent="0.2">
      <c r="D225" s="41" t="s">
        <v>153</v>
      </c>
      <c r="E225" s="39">
        <v>1</v>
      </c>
      <c r="R225" s="35" t="s">
        <v>147</v>
      </c>
      <c r="S225">
        <v>1</v>
      </c>
    </row>
    <row r="226" spans="4:19" x14ac:dyDescent="0.2">
      <c r="D226" s="41" t="s">
        <v>163</v>
      </c>
      <c r="E226" s="39">
        <v>1</v>
      </c>
      <c r="R226" s="35" t="s">
        <v>190</v>
      </c>
      <c r="S226">
        <v>1</v>
      </c>
    </row>
    <row r="227" spans="4:19" x14ac:dyDescent="0.2">
      <c r="D227" s="41" t="s">
        <v>165</v>
      </c>
      <c r="E227" s="39">
        <v>1</v>
      </c>
      <c r="R227" s="35" t="s">
        <v>348</v>
      </c>
      <c r="S227">
        <v>1</v>
      </c>
    </row>
    <row r="228" spans="4:19" x14ac:dyDescent="0.2">
      <c r="D228" s="41" t="s">
        <v>198</v>
      </c>
      <c r="E228" s="39">
        <v>1</v>
      </c>
      <c r="R228" s="35" t="s">
        <v>188</v>
      </c>
      <c r="S228">
        <v>1</v>
      </c>
    </row>
    <row r="229" spans="4:19" x14ac:dyDescent="0.2">
      <c r="D229" s="41" t="s">
        <v>201</v>
      </c>
      <c r="E229" s="39">
        <v>1</v>
      </c>
      <c r="R229" s="35" t="s">
        <v>322</v>
      </c>
      <c r="S229">
        <v>1</v>
      </c>
    </row>
    <row r="230" spans="4:19" x14ac:dyDescent="0.2">
      <c r="D230" s="41" t="s">
        <v>203</v>
      </c>
      <c r="E230" s="39">
        <v>1</v>
      </c>
      <c r="R230" s="35" t="s">
        <v>204</v>
      </c>
      <c r="S230">
        <v>1</v>
      </c>
    </row>
    <row r="231" spans="4:19" x14ac:dyDescent="0.2">
      <c r="D231" s="41" t="s">
        <v>231</v>
      </c>
      <c r="E231" s="39">
        <v>1</v>
      </c>
      <c r="R231" s="35" t="s">
        <v>127</v>
      </c>
      <c r="S231">
        <v>1</v>
      </c>
    </row>
    <row r="232" spans="4:19" x14ac:dyDescent="0.2">
      <c r="D232" s="41" t="s">
        <v>247</v>
      </c>
      <c r="E232" s="39">
        <v>1</v>
      </c>
      <c r="R232" s="35" t="s">
        <v>363</v>
      </c>
      <c r="S232">
        <v>1</v>
      </c>
    </row>
    <row r="233" spans="4:19" x14ac:dyDescent="0.2">
      <c r="D233" s="41" t="s">
        <v>252</v>
      </c>
      <c r="E233" s="39">
        <v>1</v>
      </c>
      <c r="R233" s="35" t="s">
        <v>110</v>
      </c>
      <c r="S233">
        <v>1</v>
      </c>
    </row>
    <row r="234" spans="4:19" x14ac:dyDescent="0.2">
      <c r="D234" s="41" t="s">
        <v>258</v>
      </c>
      <c r="E234" s="39">
        <v>1</v>
      </c>
      <c r="R234" s="35" t="s">
        <v>263</v>
      </c>
      <c r="S234">
        <v>2</v>
      </c>
    </row>
    <row r="235" spans="4:19" x14ac:dyDescent="0.2">
      <c r="D235" s="41" t="s">
        <v>266</v>
      </c>
      <c r="E235" s="39">
        <v>1</v>
      </c>
      <c r="R235" s="35" t="s">
        <v>77</v>
      </c>
      <c r="S235">
        <v>1</v>
      </c>
    </row>
    <row r="236" spans="4:19" x14ac:dyDescent="0.2">
      <c r="D236" s="41" t="s">
        <v>268</v>
      </c>
      <c r="E236" s="39">
        <v>1</v>
      </c>
      <c r="R236" s="35" t="s">
        <v>438</v>
      </c>
      <c r="S236">
        <v>2</v>
      </c>
    </row>
    <row r="237" spans="4:19" x14ac:dyDescent="0.2">
      <c r="D237" s="41" t="s">
        <v>270</v>
      </c>
      <c r="E237" s="39">
        <v>1</v>
      </c>
      <c r="R237" s="35" t="s">
        <v>442</v>
      </c>
      <c r="S237">
        <v>1</v>
      </c>
    </row>
    <row r="238" spans="4:19" x14ac:dyDescent="0.2">
      <c r="D238" s="41" t="s">
        <v>278</v>
      </c>
      <c r="E238" s="39">
        <v>1</v>
      </c>
      <c r="R238" s="35" t="s">
        <v>293</v>
      </c>
      <c r="S238">
        <v>1</v>
      </c>
    </row>
    <row r="239" spans="4:19" x14ac:dyDescent="0.2">
      <c r="D239" s="41" t="s">
        <v>280</v>
      </c>
      <c r="E239" s="39">
        <v>1</v>
      </c>
      <c r="R239" s="35" t="s">
        <v>424</v>
      </c>
      <c r="S239">
        <v>1</v>
      </c>
    </row>
    <row r="240" spans="4:19" x14ac:dyDescent="0.2">
      <c r="D240" s="41" t="s">
        <v>319</v>
      </c>
      <c r="E240" s="39">
        <v>1</v>
      </c>
      <c r="R240" s="35" t="s">
        <v>112</v>
      </c>
      <c r="S240">
        <v>1</v>
      </c>
    </row>
    <row r="241" spans="4:19" x14ac:dyDescent="0.2">
      <c r="D241" s="41" t="s">
        <v>321</v>
      </c>
      <c r="E241" s="39">
        <v>1</v>
      </c>
      <c r="R241" s="35" t="s">
        <v>259</v>
      </c>
      <c r="S241">
        <v>1</v>
      </c>
    </row>
    <row r="242" spans="4:19" x14ac:dyDescent="0.2">
      <c r="D242" s="41" t="s">
        <v>330</v>
      </c>
      <c r="E242" s="39">
        <v>1</v>
      </c>
      <c r="R242" s="35" t="s">
        <v>289</v>
      </c>
      <c r="S242">
        <v>1</v>
      </c>
    </row>
    <row r="243" spans="4:19" x14ac:dyDescent="0.2">
      <c r="D243" s="41" t="s">
        <v>341</v>
      </c>
      <c r="E243" s="39">
        <v>1</v>
      </c>
      <c r="R243" s="35" t="s">
        <v>301</v>
      </c>
      <c r="S243">
        <v>1</v>
      </c>
    </row>
    <row r="244" spans="4:19" x14ac:dyDescent="0.2">
      <c r="D244" s="41" t="s">
        <v>343</v>
      </c>
      <c r="E244" s="39">
        <v>1</v>
      </c>
      <c r="R244" s="35" t="s">
        <v>55</v>
      </c>
      <c r="S244">
        <v>1</v>
      </c>
    </row>
    <row r="245" spans="4:19" x14ac:dyDescent="0.2">
      <c r="D245" s="41" t="s">
        <v>349</v>
      </c>
      <c r="E245" s="39">
        <v>1</v>
      </c>
      <c r="R245" s="35" t="s">
        <v>50</v>
      </c>
      <c r="S245">
        <v>1</v>
      </c>
    </row>
    <row r="246" spans="4:19" x14ac:dyDescent="0.2">
      <c r="D246" s="41" t="s">
        <v>351</v>
      </c>
      <c r="E246" s="39">
        <v>1</v>
      </c>
      <c r="R246" s="35" t="s">
        <v>179</v>
      </c>
      <c r="S246">
        <v>2</v>
      </c>
    </row>
    <row r="247" spans="4:19" x14ac:dyDescent="0.2">
      <c r="D247" s="41" t="s">
        <v>354</v>
      </c>
      <c r="E247" s="39">
        <v>1</v>
      </c>
      <c r="R247" s="35" t="s">
        <v>248</v>
      </c>
      <c r="S247">
        <v>1</v>
      </c>
    </row>
    <row r="248" spans="4:19" x14ac:dyDescent="0.2">
      <c r="D248" s="41" t="s">
        <v>359</v>
      </c>
      <c r="E248" s="39">
        <v>1</v>
      </c>
      <c r="R248" s="35" t="s">
        <v>129</v>
      </c>
      <c r="S248">
        <v>1</v>
      </c>
    </row>
    <row r="249" spans="4:19" x14ac:dyDescent="0.2">
      <c r="D249" s="41" t="s">
        <v>407</v>
      </c>
      <c r="E249" s="39">
        <v>1</v>
      </c>
      <c r="R249" s="35" t="s">
        <v>123</v>
      </c>
      <c r="S249">
        <v>1</v>
      </c>
    </row>
    <row r="250" spans="4:19" x14ac:dyDescent="0.2">
      <c r="D250" s="41" t="s">
        <v>409</v>
      </c>
      <c r="E250" s="39">
        <v>1</v>
      </c>
      <c r="R250" s="35" t="s">
        <v>481</v>
      </c>
      <c r="S250">
        <v>1</v>
      </c>
    </row>
    <row r="251" spans="4:19" x14ac:dyDescent="0.2">
      <c r="D251" s="41" t="s">
        <v>425</v>
      </c>
      <c r="E251" s="39">
        <v>1</v>
      </c>
      <c r="R251" s="35" t="s">
        <v>108</v>
      </c>
      <c r="S251">
        <v>1</v>
      </c>
    </row>
    <row r="252" spans="4:19" x14ac:dyDescent="0.2">
      <c r="D252" s="41" t="s">
        <v>427</v>
      </c>
      <c r="E252" s="39">
        <v>1</v>
      </c>
      <c r="R252" s="35" t="s">
        <v>267</v>
      </c>
      <c r="S252">
        <v>1</v>
      </c>
    </row>
    <row r="253" spans="4:19" x14ac:dyDescent="0.2">
      <c r="D253" s="41" t="s">
        <v>431</v>
      </c>
      <c r="E253" s="39">
        <v>1</v>
      </c>
      <c r="R253" s="35" t="s">
        <v>238</v>
      </c>
      <c r="S253">
        <v>1</v>
      </c>
    </row>
    <row r="254" spans="4:19" x14ac:dyDescent="0.2">
      <c r="D254" s="41" t="s">
        <v>433</v>
      </c>
      <c r="E254" s="39">
        <v>1</v>
      </c>
      <c r="R254" s="35" t="s">
        <v>164</v>
      </c>
      <c r="S254">
        <v>1</v>
      </c>
    </row>
    <row r="255" spans="4:19" x14ac:dyDescent="0.2">
      <c r="D255" s="41" t="s">
        <v>439</v>
      </c>
      <c r="E255" s="39">
        <v>1</v>
      </c>
      <c r="R255" s="35" t="s">
        <v>73</v>
      </c>
      <c r="S255">
        <v>1</v>
      </c>
    </row>
    <row r="256" spans="4:19" x14ac:dyDescent="0.2">
      <c r="D256" s="41" t="s">
        <v>460</v>
      </c>
      <c r="E256" s="39">
        <v>1</v>
      </c>
      <c r="R256" s="35" t="s">
        <v>428</v>
      </c>
      <c r="S256">
        <v>1</v>
      </c>
    </row>
    <row r="257" spans="4:19" x14ac:dyDescent="0.2">
      <c r="D257" s="41" t="s">
        <v>482</v>
      </c>
      <c r="E257" s="39">
        <v>1</v>
      </c>
      <c r="R257" s="35" t="s">
        <v>181</v>
      </c>
      <c r="S257">
        <v>1</v>
      </c>
    </row>
    <row r="258" spans="4:19" x14ac:dyDescent="0.2">
      <c r="D258" s="41" t="s">
        <v>488</v>
      </c>
      <c r="E258" s="39">
        <v>1</v>
      </c>
      <c r="R258" s="35" t="s">
        <v>346</v>
      </c>
      <c r="S258">
        <v>1</v>
      </c>
    </row>
    <row r="259" spans="4:19" x14ac:dyDescent="0.2">
      <c r="D259" s="40" t="s">
        <v>664</v>
      </c>
      <c r="E259" s="39">
        <v>244</v>
      </c>
      <c r="R259" s="35" t="s">
        <v>297</v>
      </c>
      <c r="S259">
        <v>1</v>
      </c>
    </row>
    <row r="260" spans="4:19" x14ac:dyDescent="0.2">
      <c r="R260" s="35" t="s">
        <v>175</v>
      </c>
      <c r="S260">
        <v>1</v>
      </c>
    </row>
    <row r="261" spans="4:19" x14ac:dyDescent="0.2">
      <c r="R261" s="35" t="s">
        <v>519</v>
      </c>
      <c r="S261">
        <v>1</v>
      </c>
    </row>
    <row r="262" spans="4:19" x14ac:dyDescent="0.2">
      <c r="R262" s="35" t="s">
        <v>158</v>
      </c>
      <c r="S262">
        <v>1</v>
      </c>
    </row>
    <row r="263" spans="4:19" x14ac:dyDescent="0.2">
      <c r="R263" s="35" t="s">
        <v>236</v>
      </c>
      <c r="S263">
        <v>1</v>
      </c>
    </row>
    <row r="264" spans="4:19" x14ac:dyDescent="0.2">
      <c r="R264" s="35" t="s">
        <v>327</v>
      </c>
      <c r="S264">
        <v>1</v>
      </c>
    </row>
    <row r="265" spans="4:19" x14ac:dyDescent="0.2">
      <c r="R265" s="35" t="s">
        <v>434</v>
      </c>
      <c r="S265">
        <v>1</v>
      </c>
    </row>
    <row r="266" spans="4:19" x14ac:dyDescent="0.2">
      <c r="R266" s="35" t="s">
        <v>445</v>
      </c>
      <c r="S266">
        <v>1</v>
      </c>
    </row>
    <row r="267" spans="4:19" x14ac:dyDescent="0.2">
      <c r="R267" s="35" t="s">
        <v>242</v>
      </c>
      <c r="S267">
        <v>2</v>
      </c>
    </row>
    <row r="268" spans="4:19" x14ac:dyDescent="0.2">
      <c r="R268" s="35" t="s">
        <v>285</v>
      </c>
      <c r="S268">
        <v>1</v>
      </c>
    </row>
    <row r="269" spans="4:19" x14ac:dyDescent="0.2">
      <c r="R269" s="35" t="s">
        <v>308</v>
      </c>
      <c r="S269">
        <v>1</v>
      </c>
    </row>
    <row r="270" spans="4:19" x14ac:dyDescent="0.2">
      <c r="R270" s="35" t="s">
        <v>485</v>
      </c>
      <c r="S270">
        <v>1</v>
      </c>
    </row>
    <row r="271" spans="4:19" x14ac:dyDescent="0.2">
      <c r="R271" s="35" t="s">
        <v>114</v>
      </c>
      <c r="S271">
        <v>1</v>
      </c>
    </row>
    <row r="272" spans="4:19" x14ac:dyDescent="0.2">
      <c r="R272" s="35" t="s">
        <v>273</v>
      </c>
      <c r="S272">
        <v>1</v>
      </c>
    </row>
    <row r="273" spans="18:19" x14ac:dyDescent="0.2">
      <c r="R273" s="35" t="s">
        <v>350</v>
      </c>
      <c r="S273">
        <v>1</v>
      </c>
    </row>
    <row r="274" spans="18:19" x14ac:dyDescent="0.2">
      <c r="R274" s="35" t="s">
        <v>353</v>
      </c>
      <c r="S274">
        <v>1</v>
      </c>
    </row>
    <row r="275" spans="18:19" x14ac:dyDescent="0.2">
      <c r="R275" s="35" t="s">
        <v>464</v>
      </c>
      <c r="S275">
        <v>1</v>
      </c>
    </row>
    <row r="276" spans="18:19" x14ac:dyDescent="0.2">
      <c r="R276" s="35" t="s">
        <v>355</v>
      </c>
      <c r="S276">
        <v>1</v>
      </c>
    </row>
    <row r="277" spans="18:19" x14ac:dyDescent="0.2">
      <c r="R277" s="35" t="s">
        <v>216</v>
      </c>
      <c r="S277">
        <v>2</v>
      </c>
    </row>
    <row r="278" spans="18:19" x14ac:dyDescent="0.2">
      <c r="R278" s="35" t="s">
        <v>279</v>
      </c>
      <c r="S278">
        <v>1</v>
      </c>
    </row>
    <row r="279" spans="18:19" x14ac:dyDescent="0.2">
      <c r="R279" s="35" t="s">
        <v>23</v>
      </c>
      <c r="S279">
        <v>3</v>
      </c>
    </row>
    <row r="280" spans="18:19" x14ac:dyDescent="0.2">
      <c r="R280" s="31" t="s">
        <v>664</v>
      </c>
      <c r="S280">
        <v>316</v>
      </c>
    </row>
  </sheetData>
  <pageMargins left="0.7" right="0.7" top="0.75" bottom="0.75" header="0.3" footer="0.3"/>
  <drawing r:id="rId6"/>
  <tableParts count="4">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DF14B-01A6-E54C-9F02-2E89E32D45B2}">
  <dimension ref="A1:B251"/>
  <sheetViews>
    <sheetView topLeftCell="A2" zoomScaleNormal="100" workbookViewId="0">
      <selection activeCell="G12" sqref="G12"/>
    </sheetView>
  </sheetViews>
  <sheetFormatPr baseColWidth="10" defaultRowHeight="16" x14ac:dyDescent="0.2"/>
  <cols>
    <col min="1" max="1" width="56.6640625" bestFit="1" customWidth="1"/>
    <col min="2" max="2" width="15" style="12" bestFit="1" customWidth="1"/>
  </cols>
  <sheetData>
    <row r="1" spans="1:2" x14ac:dyDescent="0.2">
      <c r="A1" t="s">
        <v>666</v>
      </c>
      <c r="B1" s="12" t="s">
        <v>667</v>
      </c>
    </row>
    <row r="2" spans="1:2" ht="25" thickBot="1" x14ac:dyDescent="0.35">
      <c r="A2" s="32" t="s">
        <v>14</v>
      </c>
      <c r="B2" s="12">
        <f>AVERAGEIF('Consolidate data'!B2:B250,Append[[#This Row],[BreedName]],'Consolidate data'!S2:S250)</f>
        <v>0</v>
      </c>
    </row>
    <row r="3" spans="1:2" ht="26" thickTop="1" thickBot="1" x14ac:dyDescent="0.35">
      <c r="A3" s="32" t="s">
        <v>18</v>
      </c>
      <c r="B3" s="12">
        <f>AVERAGEIF('Consolidate data'!B3:B251,Append[[#This Row],[BreedName]],'Consolidate data'!S3:S251)</f>
        <v>300000</v>
      </c>
    </row>
    <row r="4" spans="1:2" ht="26" thickTop="1" thickBot="1" x14ac:dyDescent="0.35">
      <c r="A4" s="32" t="s">
        <v>22</v>
      </c>
      <c r="B4" s="12">
        <f>AVERAGEIF('Consolidate data'!B4:B252,Append[[#This Row],[BreedName]],'Consolidate data'!S4:S252)</f>
        <v>562500</v>
      </c>
    </row>
    <row r="5" spans="1:2" ht="26" thickTop="1" thickBot="1" x14ac:dyDescent="0.35">
      <c r="A5" s="32" t="s">
        <v>24</v>
      </c>
      <c r="B5" s="12">
        <f>AVERAGEIF('Consolidate data'!B5:B253,Append[[#This Row],[BreedName]],'Consolidate data'!S5:S253)</f>
        <v>0</v>
      </c>
    </row>
    <row r="6" spans="1:2" ht="26" thickTop="1" thickBot="1" x14ac:dyDescent="0.35">
      <c r="A6" s="32" t="s">
        <v>28</v>
      </c>
      <c r="B6" s="12">
        <f>AVERAGEIF('Consolidate data'!B6:B254,Append[[#This Row],[BreedName]],'Consolidate data'!S6:S254)</f>
        <v>469000</v>
      </c>
    </row>
    <row r="7" spans="1:2" ht="26" thickTop="1" thickBot="1" x14ac:dyDescent="0.35">
      <c r="A7" s="32" t="s">
        <v>32</v>
      </c>
      <c r="B7" s="12">
        <f>AVERAGEIF('Consolidate data'!B7:B255,Append[[#This Row],[BreedName]],'Consolidate data'!S7:S255)</f>
        <v>175800</v>
      </c>
    </row>
    <row r="8" spans="1:2" ht="26" thickTop="1" thickBot="1" x14ac:dyDescent="0.35">
      <c r="A8" s="32" t="s">
        <v>35</v>
      </c>
      <c r="B8" s="12">
        <f>AVERAGEIF('Consolidate data'!B8:B256,Append[[#This Row],[BreedName]],'Consolidate data'!S8:S256)</f>
        <v>457000</v>
      </c>
    </row>
    <row r="9" spans="1:2" ht="26" thickTop="1" thickBot="1" x14ac:dyDescent="0.35">
      <c r="A9" s="32" t="s">
        <v>39</v>
      </c>
      <c r="B9" s="12">
        <f>AVERAGEIF('Consolidate data'!B9:B257,Append[[#This Row],[BreedName]],'Consolidate data'!S9:S257)</f>
        <v>1201500</v>
      </c>
    </row>
    <row r="10" spans="1:2" ht="26" thickTop="1" thickBot="1" x14ac:dyDescent="0.35">
      <c r="A10" s="32" t="s">
        <v>41</v>
      </c>
      <c r="B10" s="12">
        <f>AVERAGEIF('Consolidate data'!B10:B258,Append[[#This Row],[BreedName]],'Consolidate data'!S10:S258)</f>
        <v>72800</v>
      </c>
    </row>
    <row r="11" spans="1:2" ht="26" thickTop="1" thickBot="1" x14ac:dyDescent="0.35">
      <c r="A11" s="32" t="s">
        <v>44</v>
      </c>
      <c r="B11" s="12">
        <f>AVERAGEIF('Consolidate data'!B11:B259,Append[[#This Row],[BreedName]],'Consolidate data'!S11:S259)</f>
        <v>0</v>
      </c>
    </row>
    <row r="12" spans="1:2" ht="26" thickTop="1" thickBot="1" x14ac:dyDescent="0.35">
      <c r="A12" s="32" t="s">
        <v>46</v>
      </c>
      <c r="B12" s="12">
        <f>AVERAGEIF('Consolidate data'!B12:B260,Append[[#This Row],[BreedName]],'Consolidate data'!S12:S260)</f>
        <v>17500</v>
      </c>
    </row>
    <row r="13" spans="1:2" ht="26" thickTop="1" thickBot="1" x14ac:dyDescent="0.35">
      <c r="A13" s="32" t="s">
        <v>48</v>
      </c>
      <c r="B13" s="12">
        <f>AVERAGEIF('Consolidate data'!B13:B261,Append[[#This Row],[BreedName]],'Consolidate data'!S13:S261)</f>
        <v>30400</v>
      </c>
    </row>
    <row r="14" spans="1:2" ht="26" thickTop="1" thickBot="1" x14ac:dyDescent="0.35">
      <c r="A14" s="32" t="s">
        <v>51</v>
      </c>
      <c r="B14" s="12">
        <f>AVERAGEIF('Consolidate data'!B14:B262,Append[[#This Row],[BreedName]],'Consolidate data'!S14:S262)</f>
        <v>0</v>
      </c>
    </row>
    <row r="15" spans="1:2" ht="26" thickTop="1" thickBot="1" x14ac:dyDescent="0.35">
      <c r="A15" s="32" t="s">
        <v>53</v>
      </c>
      <c r="B15" s="12">
        <f>AVERAGEIF('Consolidate data'!B15:B263,Append[[#This Row],[BreedName]],'Consolidate data'!S15:S263)</f>
        <v>84600</v>
      </c>
    </row>
    <row r="16" spans="1:2" ht="26" thickTop="1" thickBot="1" x14ac:dyDescent="0.35">
      <c r="A16" s="32" t="s">
        <v>56</v>
      </c>
      <c r="B16" s="12">
        <f>AVERAGEIF('Consolidate data'!B16:B264,Append[[#This Row],[BreedName]],'Consolidate data'!S16:S264)</f>
        <v>50400</v>
      </c>
    </row>
    <row r="17" spans="1:2" ht="26" thickTop="1" thickBot="1" x14ac:dyDescent="0.35">
      <c r="A17" s="32" t="s">
        <v>58</v>
      </c>
      <c r="B17" s="12">
        <f>AVERAGEIF('Consolidate data'!B17:B265,Append[[#This Row],[BreedName]],'Consolidate data'!S17:S265)</f>
        <v>0</v>
      </c>
    </row>
    <row r="18" spans="1:2" ht="26" thickTop="1" thickBot="1" x14ac:dyDescent="0.35">
      <c r="A18" s="32" t="s">
        <v>61</v>
      </c>
      <c r="B18" s="12">
        <f>AVERAGEIF('Consolidate data'!B18:B266,Append[[#This Row],[BreedName]],'Consolidate data'!S18:S266)</f>
        <v>624000</v>
      </c>
    </row>
    <row r="19" spans="1:2" ht="26" thickTop="1" thickBot="1" x14ac:dyDescent="0.35">
      <c r="A19" s="32" t="s">
        <v>63</v>
      </c>
      <c r="B19" s="12">
        <f>AVERAGEIF('Consolidate data'!B19:B267,Append[[#This Row],[BreedName]],'Consolidate data'!S19:S267)</f>
        <v>636300</v>
      </c>
    </row>
    <row r="20" spans="1:2" ht="26" thickTop="1" thickBot="1" x14ac:dyDescent="0.35">
      <c r="A20" s="32" t="s">
        <v>65</v>
      </c>
      <c r="B20" s="12">
        <f>AVERAGEIF('Consolidate data'!B20:B268,Append[[#This Row],[BreedName]],'Consolidate data'!S20:S268)</f>
        <v>0</v>
      </c>
    </row>
    <row r="21" spans="1:2" ht="26" thickTop="1" thickBot="1" x14ac:dyDescent="0.35">
      <c r="A21" s="32" t="s">
        <v>68</v>
      </c>
      <c r="B21" s="12">
        <f>AVERAGEIF('Consolidate data'!B21:B269,Append[[#This Row],[BreedName]],'Consolidate data'!S21:S269)</f>
        <v>60600</v>
      </c>
    </row>
    <row r="22" spans="1:2" ht="26" thickTop="1" thickBot="1" x14ac:dyDescent="0.35">
      <c r="A22" s="32" t="s">
        <v>72</v>
      </c>
      <c r="B22" s="12">
        <f>AVERAGEIF('Consolidate data'!B22:B270,Append[[#This Row],[BreedName]],'Consolidate data'!S22:S270)</f>
        <v>61200</v>
      </c>
    </row>
    <row r="23" spans="1:2" ht="26" thickTop="1" thickBot="1" x14ac:dyDescent="0.35">
      <c r="A23" s="32" t="s">
        <v>74</v>
      </c>
      <c r="B23" s="12">
        <f>AVERAGEIF('Consolidate data'!B23:B271,Append[[#This Row],[BreedName]],'Consolidate data'!S23:S271)</f>
        <v>27300</v>
      </c>
    </row>
    <row r="24" spans="1:2" ht="26" thickTop="1" thickBot="1" x14ac:dyDescent="0.35">
      <c r="A24" s="32" t="s">
        <v>76</v>
      </c>
      <c r="B24" s="12">
        <f>AVERAGEIF('Consolidate data'!B24:B272,Append[[#This Row],[BreedName]],'Consolidate data'!S24:S272)</f>
        <v>68750</v>
      </c>
    </row>
    <row r="25" spans="1:2" ht="26" thickTop="1" thickBot="1" x14ac:dyDescent="0.35">
      <c r="A25" s="32" t="s">
        <v>78</v>
      </c>
      <c r="B25" s="12">
        <f>AVERAGEIF('Consolidate data'!B25:B273,Append[[#This Row],[BreedName]],'Consolidate data'!S25:S273)</f>
        <v>0</v>
      </c>
    </row>
    <row r="26" spans="1:2" ht="26" thickTop="1" thickBot="1" x14ac:dyDescent="0.35">
      <c r="A26" s="32" t="s">
        <v>80</v>
      </c>
      <c r="B26" s="12">
        <f>AVERAGEIF('Consolidate data'!B26:B274,Append[[#This Row],[BreedName]],'Consolidate data'!S26:S274)</f>
        <v>53900</v>
      </c>
    </row>
    <row r="27" spans="1:2" ht="26" thickTop="1" thickBot="1" x14ac:dyDescent="0.35">
      <c r="A27" s="32" t="s">
        <v>83</v>
      </c>
      <c r="B27" s="12">
        <f>AVERAGEIF('Consolidate data'!B27:B275,Append[[#This Row],[BreedName]],'Consolidate data'!S27:S275)</f>
        <v>30400</v>
      </c>
    </row>
    <row r="28" spans="1:2" ht="26" thickTop="1" thickBot="1" x14ac:dyDescent="0.35">
      <c r="A28" s="32" t="s">
        <v>85</v>
      </c>
      <c r="B28" s="12">
        <f>AVERAGEIF('Consolidate data'!B28:B276,Append[[#This Row],[BreedName]],'Consolidate data'!S28:S276)</f>
        <v>22100</v>
      </c>
    </row>
    <row r="29" spans="1:2" ht="26" thickTop="1" thickBot="1" x14ac:dyDescent="0.35">
      <c r="A29" s="32" t="s">
        <v>88</v>
      </c>
      <c r="B29" s="12">
        <f>AVERAGEIF('Consolidate data'!B29:B277,Append[[#This Row],[BreedName]],'Consolidate data'!S29:S277)</f>
        <v>65000</v>
      </c>
    </row>
    <row r="30" spans="1:2" ht="26" thickTop="1" thickBot="1" x14ac:dyDescent="0.35">
      <c r="A30" s="32" t="s">
        <v>90</v>
      </c>
      <c r="B30" s="12">
        <f>AVERAGEIF('Consolidate data'!B30:B278,Append[[#This Row],[BreedName]],'Consolidate data'!S30:S278)</f>
        <v>31050</v>
      </c>
    </row>
    <row r="31" spans="1:2" ht="26" thickTop="1" thickBot="1" x14ac:dyDescent="0.35">
      <c r="A31" s="32" t="s">
        <v>92</v>
      </c>
      <c r="B31" s="12">
        <f>AVERAGEIF('Consolidate data'!B31:B279,Append[[#This Row],[BreedName]],'Consolidate data'!S31:S279)</f>
        <v>85500</v>
      </c>
    </row>
    <row r="32" spans="1:2" ht="26" thickTop="1" thickBot="1" x14ac:dyDescent="0.35">
      <c r="A32" s="32" t="s">
        <v>94</v>
      </c>
      <c r="B32" s="12">
        <f>AVERAGEIF('Consolidate data'!B32:B280,Append[[#This Row],[BreedName]],'Consolidate data'!S32:S280)</f>
        <v>42900</v>
      </c>
    </row>
    <row r="33" spans="1:2" ht="26" thickTop="1" thickBot="1" x14ac:dyDescent="0.35">
      <c r="A33" s="32" t="s">
        <v>96</v>
      </c>
      <c r="B33" s="12">
        <f>AVERAGEIF('Consolidate data'!B33:B281,Append[[#This Row],[BreedName]],'Consolidate data'!S33:S281)</f>
        <v>34450</v>
      </c>
    </row>
    <row r="34" spans="1:2" ht="26" thickTop="1" thickBot="1" x14ac:dyDescent="0.35">
      <c r="A34" s="32" t="s">
        <v>98</v>
      </c>
      <c r="B34" s="12">
        <f>AVERAGEIF('Consolidate data'!B34:B282,Append[[#This Row],[BreedName]],'Consolidate data'!S34:S282)</f>
        <v>60900</v>
      </c>
    </row>
    <row r="35" spans="1:2" ht="26" thickTop="1" thickBot="1" x14ac:dyDescent="0.35">
      <c r="A35" s="32" t="s">
        <v>100</v>
      </c>
      <c r="B35" s="12">
        <f>AVERAGEIF('Consolidate data'!B35:B283,Append[[#This Row],[BreedName]],'Consolidate data'!S35:S283)</f>
        <v>90450</v>
      </c>
    </row>
    <row r="36" spans="1:2" ht="26" thickTop="1" thickBot="1" x14ac:dyDescent="0.35">
      <c r="A36" s="32" t="s">
        <v>102</v>
      </c>
      <c r="B36" s="12">
        <f>AVERAGEIF('Consolidate data'!B36:B284,Append[[#This Row],[BreedName]],'Consolidate data'!S36:S284)</f>
        <v>0</v>
      </c>
    </row>
    <row r="37" spans="1:2" ht="26" thickTop="1" thickBot="1" x14ac:dyDescent="0.35">
      <c r="A37" s="32" t="s">
        <v>104</v>
      </c>
      <c r="B37" s="12">
        <f>AVERAGEIF('Consolidate data'!B37:B285,Append[[#This Row],[BreedName]],'Consolidate data'!S37:S285)</f>
        <v>88200</v>
      </c>
    </row>
    <row r="38" spans="1:2" ht="26" thickTop="1" thickBot="1" x14ac:dyDescent="0.35">
      <c r="A38" s="32" t="s">
        <v>106</v>
      </c>
      <c r="B38" s="12">
        <f>AVERAGEIF('Consolidate data'!B38:B286,Append[[#This Row],[BreedName]],'Consolidate data'!S38:S286)</f>
        <v>88400</v>
      </c>
    </row>
    <row r="39" spans="1:2" ht="26" thickTop="1" thickBot="1" x14ac:dyDescent="0.35">
      <c r="A39" s="32" t="s">
        <v>109</v>
      </c>
      <c r="B39" s="12">
        <f>AVERAGEIF('Consolidate data'!B39:B287,Append[[#This Row],[BreedName]],'Consolidate data'!S39:S287)</f>
        <v>0</v>
      </c>
    </row>
    <row r="40" spans="1:2" ht="26" thickTop="1" thickBot="1" x14ac:dyDescent="0.35">
      <c r="A40" s="32" t="s">
        <v>111</v>
      </c>
      <c r="B40" s="12">
        <f>AVERAGEIF('Consolidate data'!B40:B288,Append[[#This Row],[BreedName]],'Consolidate data'!S40:S288)</f>
        <v>189700</v>
      </c>
    </row>
    <row r="41" spans="1:2" ht="26" thickTop="1" thickBot="1" x14ac:dyDescent="0.35">
      <c r="A41" s="32" t="s">
        <v>113</v>
      </c>
      <c r="B41" s="12">
        <f>AVERAGEIF('Consolidate data'!B41:B289,Append[[#This Row],[BreedName]],'Consolidate data'!S41:S289)</f>
        <v>184500</v>
      </c>
    </row>
    <row r="42" spans="1:2" ht="26" thickTop="1" thickBot="1" x14ac:dyDescent="0.35">
      <c r="A42" s="32" t="s">
        <v>115</v>
      </c>
      <c r="B42" s="12">
        <f>AVERAGEIF('Consolidate data'!B42:B290,Append[[#This Row],[BreedName]],'Consolidate data'!S42:S290)</f>
        <v>42000</v>
      </c>
    </row>
    <row r="43" spans="1:2" ht="26" thickTop="1" thickBot="1" x14ac:dyDescent="0.35">
      <c r="A43" s="32" t="s">
        <v>117</v>
      </c>
      <c r="B43" s="12">
        <f>AVERAGEIF('Consolidate data'!B43:B291,Append[[#This Row],[BreedName]],'Consolidate data'!S43:S291)</f>
        <v>230050</v>
      </c>
    </row>
    <row r="44" spans="1:2" ht="26" thickTop="1" thickBot="1" x14ac:dyDescent="0.35">
      <c r="A44" s="32" t="s">
        <v>119</v>
      </c>
      <c r="B44" s="12">
        <f>AVERAGEIF('Consolidate data'!B44:B292,Append[[#This Row],[BreedName]],'Consolidate data'!S44:S292)</f>
        <v>891000</v>
      </c>
    </row>
    <row r="45" spans="1:2" ht="26" thickTop="1" thickBot="1" x14ac:dyDescent="0.35">
      <c r="A45" s="32" t="s">
        <v>122</v>
      </c>
      <c r="B45" s="12">
        <f>AVERAGEIF('Consolidate data'!B45:B293,Append[[#This Row],[BreedName]],'Consolidate data'!S45:S293)</f>
        <v>277900</v>
      </c>
    </row>
    <row r="46" spans="1:2" ht="26" thickTop="1" thickBot="1" x14ac:dyDescent="0.35">
      <c r="A46" s="32" t="s">
        <v>124</v>
      </c>
      <c r="B46" s="12">
        <f>AVERAGEIF('Consolidate data'!B46:B294,Append[[#This Row],[BreedName]],'Consolidate data'!S46:S294)</f>
        <v>371250</v>
      </c>
    </row>
    <row r="47" spans="1:2" ht="26" thickTop="1" thickBot="1" x14ac:dyDescent="0.35">
      <c r="A47" s="32" t="s">
        <v>126</v>
      </c>
      <c r="B47" s="12">
        <f>AVERAGEIF('Consolidate data'!B47:B295,Append[[#This Row],[BreedName]],'Consolidate data'!S47:S295)</f>
        <v>0</v>
      </c>
    </row>
    <row r="48" spans="1:2" ht="26" thickTop="1" thickBot="1" x14ac:dyDescent="0.35">
      <c r="A48" s="32" t="s">
        <v>128</v>
      </c>
      <c r="B48" s="12">
        <f>AVERAGEIF('Consolidate data'!B48:B296,Append[[#This Row],[BreedName]],'Consolidate data'!S48:S296)</f>
        <v>687750</v>
      </c>
    </row>
    <row r="49" spans="1:2" ht="26" thickTop="1" thickBot="1" x14ac:dyDescent="0.35">
      <c r="A49" s="32" t="s">
        <v>130</v>
      </c>
      <c r="B49" s="12">
        <f>AVERAGEIF('Consolidate data'!B49:B297,Append[[#This Row],[BreedName]],'Consolidate data'!S49:S297)</f>
        <v>290250</v>
      </c>
    </row>
    <row r="50" spans="1:2" ht="26" thickTop="1" thickBot="1" x14ac:dyDescent="0.35">
      <c r="A50" s="32" t="s">
        <v>132</v>
      </c>
      <c r="B50" s="12">
        <f>AVERAGEIF('Consolidate data'!B50:B298,Append[[#This Row],[BreedName]],'Consolidate data'!S50:S298)</f>
        <v>0</v>
      </c>
    </row>
    <row r="51" spans="1:2" ht="26" thickTop="1" thickBot="1" x14ac:dyDescent="0.35">
      <c r="A51" s="32" t="s">
        <v>135</v>
      </c>
      <c r="B51" s="12">
        <f>AVERAGEIF('Consolidate data'!B51:B299,Append[[#This Row],[BreedName]],'Consolidate data'!S51:S299)</f>
        <v>74900</v>
      </c>
    </row>
    <row r="52" spans="1:2" ht="26" thickTop="1" thickBot="1" x14ac:dyDescent="0.35">
      <c r="A52" s="32" t="s">
        <v>138</v>
      </c>
      <c r="B52" s="12">
        <f>AVERAGEIF('Consolidate data'!B52:B300,Append[[#This Row],[BreedName]],'Consolidate data'!S52:S300)</f>
        <v>143000</v>
      </c>
    </row>
    <row r="53" spans="1:2" ht="26" thickTop="1" thickBot="1" x14ac:dyDescent="0.35">
      <c r="A53" s="32" t="s">
        <v>141</v>
      </c>
      <c r="B53" s="12">
        <f>AVERAGEIF('Consolidate data'!B53:B301,Append[[#This Row],[BreedName]],'Consolidate data'!S53:S301)</f>
        <v>27500</v>
      </c>
    </row>
    <row r="54" spans="1:2" ht="26" thickTop="1" thickBot="1" x14ac:dyDescent="0.35">
      <c r="A54" s="32" t="s">
        <v>144</v>
      </c>
      <c r="B54" s="12">
        <f>AVERAGEIF('Consolidate data'!B54:B302,Append[[#This Row],[BreedName]],'Consolidate data'!S54:S302)</f>
        <v>26250</v>
      </c>
    </row>
    <row r="55" spans="1:2" ht="26" thickTop="1" thickBot="1" x14ac:dyDescent="0.35">
      <c r="A55" s="32" t="s">
        <v>146</v>
      </c>
      <c r="B55" s="12">
        <f>AVERAGEIF('Consolidate data'!B55:B303,Append[[#This Row],[BreedName]],'Consolidate data'!S55:S303)</f>
        <v>26250</v>
      </c>
    </row>
    <row r="56" spans="1:2" ht="26" thickTop="1" thickBot="1" x14ac:dyDescent="0.35">
      <c r="A56" s="32" t="s">
        <v>148</v>
      </c>
      <c r="B56" s="12">
        <f>AVERAGEIF('Consolidate data'!B56:B304,Append[[#This Row],[BreedName]],'Consolidate data'!S56:S304)</f>
        <v>4500</v>
      </c>
    </row>
    <row r="57" spans="1:2" ht="26" thickTop="1" thickBot="1" x14ac:dyDescent="0.35">
      <c r="A57" s="32" t="s">
        <v>150</v>
      </c>
      <c r="B57" s="12">
        <f>AVERAGEIF('Consolidate data'!B57:B305,Append[[#This Row],[BreedName]],'Consolidate data'!S57:S305)</f>
        <v>90000</v>
      </c>
    </row>
    <row r="58" spans="1:2" ht="26" thickTop="1" thickBot="1" x14ac:dyDescent="0.35">
      <c r="A58" s="32" t="s">
        <v>152</v>
      </c>
      <c r="B58" s="12">
        <f>AVERAGEIF('Consolidate data'!B58:B306,Append[[#This Row],[BreedName]],'Consolidate data'!S58:S306)</f>
        <v>117700</v>
      </c>
    </row>
    <row r="59" spans="1:2" ht="26" thickTop="1" thickBot="1" x14ac:dyDescent="0.35">
      <c r="A59" s="32" t="s">
        <v>153</v>
      </c>
      <c r="B59" s="12">
        <f>AVERAGEIF('Consolidate data'!B59:B307,Append[[#This Row],[BreedName]],'Consolidate data'!S59:S307)</f>
        <v>0</v>
      </c>
    </row>
    <row r="60" spans="1:2" ht="26" thickTop="1" thickBot="1" x14ac:dyDescent="0.35">
      <c r="A60" s="32" t="s">
        <v>155</v>
      </c>
      <c r="B60" s="12">
        <f>AVERAGEIF('Consolidate data'!B60:B308,Append[[#This Row],[BreedName]],'Consolidate data'!S60:S308)</f>
        <v>81750</v>
      </c>
    </row>
    <row r="61" spans="1:2" ht="26" thickTop="1" thickBot="1" x14ac:dyDescent="0.35">
      <c r="A61" s="32" t="s">
        <v>157</v>
      </c>
      <c r="B61" s="12">
        <f>AVERAGEIF('Consolidate data'!B61:B309,Append[[#This Row],[BreedName]],'Consolidate data'!S61:S309)</f>
        <v>805500</v>
      </c>
    </row>
    <row r="62" spans="1:2" ht="26" thickTop="1" thickBot="1" x14ac:dyDescent="0.35">
      <c r="A62" s="32" t="s">
        <v>159</v>
      </c>
      <c r="B62" s="12">
        <f>AVERAGEIF('Consolidate data'!B62:B310,Append[[#This Row],[BreedName]],'Consolidate data'!S62:S310)</f>
        <v>777600</v>
      </c>
    </row>
    <row r="63" spans="1:2" ht="26" thickTop="1" thickBot="1" x14ac:dyDescent="0.35">
      <c r="A63" s="32" t="s">
        <v>161</v>
      </c>
      <c r="B63" s="12">
        <f>AVERAGEIF('Consolidate data'!B63:B311,Append[[#This Row],[BreedName]],'Consolidate data'!S63:S311)</f>
        <v>405000</v>
      </c>
    </row>
    <row r="64" spans="1:2" ht="26" thickTop="1" thickBot="1" x14ac:dyDescent="0.35">
      <c r="A64" s="32" t="s">
        <v>163</v>
      </c>
      <c r="B64" s="12">
        <f>AVERAGEIF('Consolidate data'!B64:B312,Append[[#This Row],[BreedName]],'Consolidate data'!S64:S312)</f>
        <v>0</v>
      </c>
    </row>
    <row r="65" spans="1:2" ht="26" thickTop="1" thickBot="1" x14ac:dyDescent="0.35">
      <c r="A65" s="32" t="s">
        <v>165</v>
      </c>
      <c r="B65" s="12">
        <f>AVERAGEIF('Consolidate data'!B65:B313,Append[[#This Row],[BreedName]],'Consolidate data'!S65:S313)</f>
        <v>0</v>
      </c>
    </row>
    <row r="66" spans="1:2" ht="26" thickTop="1" thickBot="1" x14ac:dyDescent="0.35">
      <c r="A66" s="32" t="s">
        <v>167</v>
      </c>
      <c r="B66" s="12">
        <f>AVERAGEIF('Consolidate data'!B66:B314,Append[[#This Row],[BreedName]],'Consolidate data'!S66:S314)</f>
        <v>97750</v>
      </c>
    </row>
    <row r="67" spans="1:2" ht="26" thickTop="1" thickBot="1" x14ac:dyDescent="0.35">
      <c r="A67" s="32" t="s">
        <v>168</v>
      </c>
      <c r="B67" s="12">
        <f>AVERAGEIF('Consolidate data'!B67:B315,Append[[#This Row],[BreedName]],'Consolidate data'!S67:S315)</f>
        <v>0</v>
      </c>
    </row>
    <row r="68" spans="1:2" ht="26" thickTop="1" thickBot="1" x14ac:dyDescent="0.35">
      <c r="A68" s="32" t="s">
        <v>171</v>
      </c>
      <c r="B68" s="12">
        <f>AVERAGEIF('Consolidate data'!B68:B316,Append[[#This Row],[BreedName]],'Consolidate data'!S68:S316)</f>
        <v>110000</v>
      </c>
    </row>
    <row r="69" spans="1:2" ht="26" thickTop="1" thickBot="1" x14ac:dyDescent="0.35">
      <c r="A69" s="32" t="s">
        <v>173</v>
      </c>
      <c r="B69" s="12">
        <f>AVERAGEIF('Consolidate data'!B69:B317,Append[[#This Row],[BreedName]],'Consolidate data'!S69:S317)</f>
        <v>0</v>
      </c>
    </row>
    <row r="70" spans="1:2" ht="26" thickTop="1" thickBot="1" x14ac:dyDescent="0.35">
      <c r="A70" s="32" t="s">
        <v>176</v>
      </c>
      <c r="B70" s="12">
        <f>AVERAGEIF('Consolidate data'!B70:B318,Append[[#This Row],[BreedName]],'Consolidate data'!S70:S318)</f>
        <v>19250</v>
      </c>
    </row>
    <row r="71" spans="1:2" ht="26" thickTop="1" thickBot="1" x14ac:dyDescent="0.35">
      <c r="A71" s="32" t="s">
        <v>178</v>
      </c>
      <c r="B71" s="12">
        <f>AVERAGEIF('Consolidate data'!B71:B319,Append[[#This Row],[BreedName]],'Consolidate data'!S71:S319)</f>
        <v>15400</v>
      </c>
    </row>
    <row r="72" spans="1:2" ht="26" thickTop="1" thickBot="1" x14ac:dyDescent="0.35">
      <c r="A72" s="32" t="s">
        <v>180</v>
      </c>
      <c r="B72" s="12">
        <f>AVERAGEIF('Consolidate data'!B72:B320,Append[[#This Row],[BreedName]],'Consolidate data'!S72:S320)</f>
        <v>92700</v>
      </c>
    </row>
    <row r="73" spans="1:2" ht="26" thickTop="1" thickBot="1" x14ac:dyDescent="0.35">
      <c r="A73" s="32" t="s">
        <v>182</v>
      </c>
      <c r="B73" s="12">
        <f>AVERAGEIF('Consolidate data'!B73:B321,Append[[#This Row],[BreedName]],'Consolidate data'!S73:S321)</f>
        <v>71200</v>
      </c>
    </row>
    <row r="74" spans="1:2" ht="26" thickTop="1" thickBot="1" x14ac:dyDescent="0.35">
      <c r="A74" s="32" t="s">
        <v>183</v>
      </c>
      <c r="B74" s="12">
        <f>AVERAGEIF('Consolidate data'!B74:B322,Append[[#This Row],[BreedName]],'Consolidate data'!S74:S322)</f>
        <v>125400</v>
      </c>
    </row>
    <row r="75" spans="1:2" ht="26" thickTop="1" thickBot="1" x14ac:dyDescent="0.35">
      <c r="A75" s="32" t="s">
        <v>185</v>
      </c>
      <c r="B75" s="12">
        <f>AVERAGEIF('Consolidate data'!B75:B323,Append[[#This Row],[BreedName]],'Consolidate data'!S75:S323)</f>
        <v>551250</v>
      </c>
    </row>
    <row r="76" spans="1:2" ht="26" thickTop="1" thickBot="1" x14ac:dyDescent="0.35">
      <c r="A76" s="32" t="s">
        <v>187</v>
      </c>
      <c r="B76" s="12">
        <f>AVERAGEIF('Consolidate data'!B76:B324,Append[[#This Row],[BreedName]],'Consolidate data'!S76:S324)</f>
        <v>33750</v>
      </c>
    </row>
    <row r="77" spans="1:2" ht="26" thickTop="1" thickBot="1" x14ac:dyDescent="0.35">
      <c r="A77" s="32" t="s">
        <v>189</v>
      </c>
      <c r="B77" s="12">
        <f>AVERAGEIF('Consolidate data'!B77:B325,Append[[#This Row],[BreedName]],'Consolidate data'!S77:S325)</f>
        <v>0</v>
      </c>
    </row>
    <row r="78" spans="1:2" ht="26" thickTop="1" thickBot="1" x14ac:dyDescent="0.35">
      <c r="A78" s="32" t="s">
        <v>191</v>
      </c>
      <c r="B78" s="12">
        <f>AVERAGEIF('Consolidate data'!B78:B326,Append[[#This Row],[BreedName]],'Consolidate data'!S78:S326)</f>
        <v>0</v>
      </c>
    </row>
    <row r="79" spans="1:2" ht="26" thickTop="1" thickBot="1" x14ac:dyDescent="0.35">
      <c r="A79" s="32" t="s">
        <v>193</v>
      </c>
      <c r="B79" s="12">
        <f>AVERAGEIF('Consolidate data'!B79:B327,Append[[#This Row],[BreedName]],'Consolidate data'!S79:S327)</f>
        <v>71200</v>
      </c>
    </row>
    <row r="80" spans="1:2" ht="26" thickTop="1" thickBot="1" x14ac:dyDescent="0.35">
      <c r="A80" s="32" t="s">
        <v>196</v>
      </c>
      <c r="B80" s="12">
        <f>AVERAGEIF('Consolidate data'!B80:B328,Append[[#This Row],[BreedName]],'Consolidate data'!S80:S328)</f>
        <v>50400</v>
      </c>
    </row>
    <row r="81" spans="1:2" ht="26" thickTop="1" thickBot="1" x14ac:dyDescent="0.35">
      <c r="A81" s="32" t="s">
        <v>197</v>
      </c>
      <c r="B81" s="12">
        <f>AVERAGEIF('Consolidate data'!B81:B329,Append[[#This Row],[BreedName]],'Consolidate data'!S81:S329)</f>
        <v>0</v>
      </c>
    </row>
    <row r="82" spans="1:2" ht="26" thickTop="1" thickBot="1" x14ac:dyDescent="0.35">
      <c r="A82" s="32" t="s">
        <v>198</v>
      </c>
      <c r="B82" s="12">
        <f>AVERAGEIF('Consolidate data'!B82:B330,Append[[#This Row],[BreedName]],'Consolidate data'!S82:S330)</f>
        <v>72900</v>
      </c>
    </row>
    <row r="83" spans="1:2" ht="26" thickTop="1" thickBot="1" x14ac:dyDescent="0.35">
      <c r="A83" s="32" t="s">
        <v>201</v>
      </c>
      <c r="B83" s="12">
        <f>AVERAGEIF('Consolidate data'!B83:B331,Append[[#This Row],[BreedName]],'Consolidate data'!S83:S331)</f>
        <v>128000</v>
      </c>
    </row>
    <row r="84" spans="1:2" ht="26" thickTop="1" thickBot="1" x14ac:dyDescent="0.35">
      <c r="A84" s="32" t="s">
        <v>203</v>
      </c>
      <c r="B84" s="12">
        <f>AVERAGEIF('Consolidate data'!B84:B332,Append[[#This Row],[BreedName]],'Consolidate data'!S84:S332)</f>
        <v>189000</v>
      </c>
    </row>
    <row r="85" spans="1:2" ht="26" thickTop="1" thickBot="1" x14ac:dyDescent="0.35">
      <c r="A85" s="32" t="s">
        <v>205</v>
      </c>
      <c r="B85" s="12">
        <f>AVERAGEIF('Consolidate data'!B85:B333,Append[[#This Row],[BreedName]],'Consolidate data'!S85:S333)</f>
        <v>166500</v>
      </c>
    </row>
    <row r="86" spans="1:2" ht="26" thickTop="1" thickBot="1" x14ac:dyDescent="0.35">
      <c r="A86" s="32" t="s">
        <v>207</v>
      </c>
      <c r="B86" s="12">
        <f>AVERAGEIF('Consolidate data'!B86:B334,Append[[#This Row],[BreedName]],'Consolidate data'!S86:S334)</f>
        <v>142800</v>
      </c>
    </row>
    <row r="87" spans="1:2" ht="26" thickTop="1" thickBot="1" x14ac:dyDescent="0.35">
      <c r="A87" s="32" t="s">
        <v>209</v>
      </c>
      <c r="B87" s="12">
        <f>AVERAGEIF('Consolidate data'!B87:B335,Append[[#This Row],[BreedName]],'Consolidate data'!S87:S335)</f>
        <v>31500</v>
      </c>
    </row>
    <row r="88" spans="1:2" ht="26" thickTop="1" thickBot="1" x14ac:dyDescent="0.35">
      <c r="A88" s="32" t="s">
        <v>211</v>
      </c>
      <c r="B88" s="12">
        <f>AVERAGEIF('Consolidate data'!B88:B336,Append[[#This Row],[BreedName]],'Consolidate data'!S88:S336)</f>
        <v>11000</v>
      </c>
    </row>
    <row r="89" spans="1:2" ht="26" thickTop="1" thickBot="1" x14ac:dyDescent="0.35">
      <c r="A89" s="32" t="s">
        <v>213</v>
      </c>
      <c r="B89" s="12">
        <f>AVERAGEIF('Consolidate data'!B89:B337,Append[[#This Row],[BreedName]],'Consolidate data'!S89:S337)</f>
        <v>115000</v>
      </c>
    </row>
    <row r="90" spans="1:2" ht="26" thickTop="1" thickBot="1" x14ac:dyDescent="0.35">
      <c r="A90" s="32" t="s">
        <v>215</v>
      </c>
      <c r="B90" s="12">
        <f>AVERAGEIF('Consolidate data'!B90:B338,Append[[#This Row],[BreedName]],'Consolidate data'!S90:S338)</f>
        <v>142100</v>
      </c>
    </row>
    <row r="91" spans="1:2" ht="26" thickTop="1" thickBot="1" x14ac:dyDescent="0.35">
      <c r="A91" s="32" t="s">
        <v>217</v>
      </c>
      <c r="B91" s="12">
        <f>AVERAGEIF('Consolidate data'!B91:B339,Append[[#This Row],[BreedName]],'Consolidate data'!S91:S339)</f>
        <v>22500</v>
      </c>
    </row>
    <row r="92" spans="1:2" ht="26" thickTop="1" thickBot="1" x14ac:dyDescent="0.35">
      <c r="A92" s="32" t="s">
        <v>219</v>
      </c>
      <c r="B92" s="12">
        <f>AVERAGEIF('Consolidate data'!B92:B340,Append[[#This Row],[BreedName]],'Consolidate data'!S92:S340)</f>
        <v>20650</v>
      </c>
    </row>
    <row r="93" spans="1:2" ht="26" thickTop="1" thickBot="1" x14ac:dyDescent="0.35">
      <c r="A93" s="32" t="s">
        <v>221</v>
      </c>
      <c r="B93" s="12">
        <f>AVERAGEIF('Consolidate data'!B93:B341,Append[[#This Row],[BreedName]],'Consolidate data'!S93:S341)</f>
        <v>60500</v>
      </c>
    </row>
    <row r="94" spans="1:2" ht="26" thickTop="1" thickBot="1" x14ac:dyDescent="0.35">
      <c r="A94" s="32" t="s">
        <v>224</v>
      </c>
      <c r="B94" s="12">
        <f>AVERAGEIF('Consolidate data'!B94:B342,Append[[#This Row],[BreedName]],'Consolidate data'!S94:S342)</f>
        <v>0</v>
      </c>
    </row>
    <row r="95" spans="1:2" ht="26" thickTop="1" thickBot="1" x14ac:dyDescent="0.35">
      <c r="A95" s="32" t="s">
        <v>226</v>
      </c>
      <c r="B95" s="12">
        <f>AVERAGEIF('Consolidate data'!B95:B343,Append[[#This Row],[BreedName]],'Consolidate data'!S95:S343)</f>
        <v>62100</v>
      </c>
    </row>
    <row r="96" spans="1:2" ht="26" thickTop="1" thickBot="1" x14ac:dyDescent="0.35">
      <c r="A96" s="32" t="s">
        <v>227</v>
      </c>
      <c r="B96" s="12">
        <f>AVERAGEIF('Consolidate data'!B96:B344,Append[[#This Row],[BreedName]],'Consolidate data'!S96:S344)</f>
        <v>31500</v>
      </c>
    </row>
    <row r="97" spans="1:2" ht="26" thickTop="1" thickBot="1" x14ac:dyDescent="0.35">
      <c r="A97" s="32" t="s">
        <v>229</v>
      </c>
      <c r="B97" s="12">
        <f>AVERAGEIF('Consolidate data'!B97:B345,Append[[#This Row],[BreedName]],'Consolidate data'!S97:S345)</f>
        <v>0</v>
      </c>
    </row>
    <row r="98" spans="1:2" ht="26" thickTop="1" thickBot="1" x14ac:dyDescent="0.35">
      <c r="A98" s="32" t="s">
        <v>231</v>
      </c>
      <c r="B98" s="12">
        <f>AVERAGEIF('Consolidate data'!B98:B346,Append[[#This Row],[BreedName]],'Consolidate data'!S98:S346)</f>
        <v>60600</v>
      </c>
    </row>
    <row r="99" spans="1:2" ht="26" thickTop="1" thickBot="1" x14ac:dyDescent="0.35">
      <c r="A99" s="32" t="s">
        <v>233</v>
      </c>
      <c r="B99" s="12">
        <f>AVERAGEIF('Consolidate data'!B99:B347,Append[[#This Row],[BreedName]],'Consolidate data'!S99:S347)</f>
        <v>92000</v>
      </c>
    </row>
    <row r="100" spans="1:2" ht="26" thickTop="1" thickBot="1" x14ac:dyDescent="0.35">
      <c r="A100" s="32" t="s">
        <v>235</v>
      </c>
      <c r="B100" s="12">
        <f>AVERAGEIF('Consolidate data'!B100:B348,Append[[#This Row],[BreedName]],'Consolidate data'!S100:S348)</f>
        <v>463500</v>
      </c>
    </row>
    <row r="101" spans="1:2" ht="26" thickTop="1" thickBot="1" x14ac:dyDescent="0.35">
      <c r="A101" s="32" t="s">
        <v>237</v>
      </c>
      <c r="B101" s="12">
        <f>AVERAGEIF('Consolidate data'!B101:B349,Append[[#This Row],[BreedName]],'Consolidate data'!S101:S349)</f>
        <v>0</v>
      </c>
    </row>
    <row r="102" spans="1:2" ht="26" thickTop="1" thickBot="1" x14ac:dyDescent="0.35">
      <c r="A102" s="32" t="s">
        <v>239</v>
      </c>
      <c r="B102" s="12">
        <f>AVERAGEIF('Consolidate data'!B102:B350,Append[[#This Row],[BreedName]],'Consolidate data'!S102:S350)</f>
        <v>0</v>
      </c>
    </row>
    <row r="103" spans="1:2" ht="26" thickTop="1" thickBot="1" x14ac:dyDescent="0.35">
      <c r="A103" s="32" t="s">
        <v>241</v>
      </c>
      <c r="B103" s="12">
        <f>AVERAGEIF('Consolidate data'!B103:B351,Append[[#This Row],[BreedName]],'Consolidate data'!S103:S351)</f>
        <v>0</v>
      </c>
    </row>
    <row r="104" spans="1:2" ht="26" thickTop="1" thickBot="1" x14ac:dyDescent="0.35">
      <c r="A104" s="32" t="s">
        <v>243</v>
      </c>
      <c r="B104" s="12">
        <f>AVERAGEIF('Consolidate data'!B104:B352,Append[[#This Row],[BreedName]],'Consolidate data'!S104:S352)</f>
        <v>0</v>
      </c>
    </row>
    <row r="105" spans="1:2" ht="26" thickTop="1" thickBot="1" x14ac:dyDescent="0.35">
      <c r="A105" s="32" t="s">
        <v>245</v>
      </c>
      <c r="B105" s="12">
        <f>AVERAGEIF('Consolidate data'!B105:B353,Append[[#This Row],[BreedName]],'Consolidate data'!S105:S353)</f>
        <v>0</v>
      </c>
    </row>
    <row r="106" spans="1:2" ht="26" thickTop="1" thickBot="1" x14ac:dyDescent="0.35">
      <c r="A106" s="32" t="s">
        <v>247</v>
      </c>
      <c r="B106" s="12">
        <f>AVERAGEIF('Consolidate data'!B106:B354,Append[[#This Row],[BreedName]],'Consolidate data'!S106:S354)</f>
        <v>230400</v>
      </c>
    </row>
    <row r="107" spans="1:2" ht="26" thickTop="1" thickBot="1" x14ac:dyDescent="0.35">
      <c r="A107" s="32" t="s">
        <v>249</v>
      </c>
      <c r="B107" s="12">
        <f>AVERAGEIF('Consolidate data'!B107:B355,Append[[#This Row],[BreedName]],'Consolidate data'!S107:S355)</f>
        <v>858000</v>
      </c>
    </row>
    <row r="108" spans="1:2" ht="26" thickTop="1" thickBot="1" x14ac:dyDescent="0.35">
      <c r="A108" s="32" t="s">
        <v>252</v>
      </c>
      <c r="B108" s="12">
        <f>AVERAGEIF('Consolidate data'!B108:B356,Append[[#This Row],[BreedName]],'Consolidate data'!S108:S356)</f>
        <v>24150</v>
      </c>
    </row>
    <row r="109" spans="1:2" ht="26" thickTop="1" thickBot="1" x14ac:dyDescent="0.35">
      <c r="A109" s="32" t="s">
        <v>255</v>
      </c>
      <c r="B109" s="12">
        <f>AVERAGEIF('Consolidate data'!B109:B357,Append[[#This Row],[BreedName]],'Consolidate data'!S109:S357)</f>
        <v>0</v>
      </c>
    </row>
    <row r="110" spans="1:2" ht="26" thickTop="1" thickBot="1" x14ac:dyDescent="0.35">
      <c r="A110" s="32" t="s">
        <v>256</v>
      </c>
      <c r="B110" s="12">
        <f>AVERAGEIF('Consolidate data'!B110:B358,Append[[#This Row],[BreedName]],'Consolidate data'!S110:S358)</f>
        <v>0</v>
      </c>
    </row>
    <row r="111" spans="1:2" ht="26" thickTop="1" thickBot="1" x14ac:dyDescent="0.35">
      <c r="A111" s="32" t="s">
        <v>258</v>
      </c>
      <c r="B111" s="12">
        <f>AVERAGEIF('Consolidate data'!B111:B359,Append[[#This Row],[BreedName]],'Consolidate data'!S111:S359)</f>
        <v>0</v>
      </c>
    </row>
    <row r="112" spans="1:2" ht="26" thickTop="1" thickBot="1" x14ac:dyDescent="0.35">
      <c r="A112" s="32" t="s">
        <v>260</v>
      </c>
      <c r="B112" s="12">
        <f>AVERAGEIF('Consolidate data'!B112:B360,Append[[#This Row],[BreedName]],'Consolidate data'!S112:S360)</f>
        <v>15400</v>
      </c>
    </row>
    <row r="113" spans="1:2" ht="26" thickTop="1" thickBot="1" x14ac:dyDescent="0.35">
      <c r="A113" s="32" t="s">
        <v>262</v>
      </c>
      <c r="B113" s="12">
        <f>AVERAGEIF('Consolidate data'!B113:B361,Append[[#This Row],[BreedName]],'Consolidate data'!S113:S361)</f>
        <v>0</v>
      </c>
    </row>
    <row r="114" spans="1:2" ht="26" thickTop="1" thickBot="1" x14ac:dyDescent="0.35">
      <c r="A114" s="32" t="s">
        <v>264</v>
      </c>
      <c r="B114" s="12">
        <f>AVERAGEIF('Consolidate data'!B114:B362,Append[[#This Row],[BreedName]],'Consolidate data'!S114:S362)</f>
        <v>232000</v>
      </c>
    </row>
    <row r="115" spans="1:2" ht="26" thickTop="1" thickBot="1" x14ac:dyDescent="0.35">
      <c r="A115" s="32" t="s">
        <v>266</v>
      </c>
      <c r="B115" s="12">
        <f>AVERAGEIF('Consolidate data'!B115:B363,Append[[#This Row],[BreedName]],'Consolidate data'!S115:S363)</f>
        <v>79800</v>
      </c>
    </row>
    <row r="116" spans="1:2" ht="26" thickTop="1" thickBot="1" x14ac:dyDescent="0.35">
      <c r="A116" s="32" t="s">
        <v>268</v>
      </c>
      <c r="B116" s="12">
        <f>AVERAGEIF('Consolidate data'!B116:B364,Append[[#This Row],[BreedName]],'Consolidate data'!S116:S364)</f>
        <v>59400</v>
      </c>
    </row>
    <row r="117" spans="1:2" ht="26" thickTop="1" thickBot="1" x14ac:dyDescent="0.35">
      <c r="A117" s="32" t="s">
        <v>270</v>
      </c>
      <c r="B117" s="12">
        <f>AVERAGEIF('Consolidate data'!B117:B365,Append[[#This Row],[BreedName]],'Consolidate data'!S117:S365)</f>
        <v>68850</v>
      </c>
    </row>
    <row r="118" spans="1:2" ht="26" thickTop="1" thickBot="1" x14ac:dyDescent="0.35">
      <c r="A118" s="32" t="s">
        <v>272</v>
      </c>
      <c r="B118" s="12">
        <f>AVERAGEIF('Consolidate data'!B118:B366,Append[[#This Row],[BreedName]],'Consolidate data'!S118:S366)</f>
        <v>12500</v>
      </c>
    </row>
    <row r="119" spans="1:2" ht="26" thickTop="1" thickBot="1" x14ac:dyDescent="0.35">
      <c r="A119" s="32" t="s">
        <v>274</v>
      </c>
      <c r="B119" s="12">
        <f>AVERAGEIF('Consolidate data'!B119:B367,Append[[#This Row],[BreedName]],'Consolidate data'!S119:S367)</f>
        <v>86400</v>
      </c>
    </row>
    <row r="120" spans="1:2" ht="26" thickTop="1" thickBot="1" x14ac:dyDescent="0.35">
      <c r="A120" s="32" t="s">
        <v>276</v>
      </c>
      <c r="B120" s="12">
        <f>AVERAGEIF('Consolidate data'!B120:B368,Append[[#This Row],[BreedName]],'Consolidate data'!S120:S368)</f>
        <v>57750</v>
      </c>
    </row>
    <row r="121" spans="1:2" ht="26" thickTop="1" thickBot="1" x14ac:dyDescent="0.35">
      <c r="A121" s="32" t="s">
        <v>66</v>
      </c>
      <c r="B121" s="12">
        <f>AVERAGEIF('Consolidate data'!B121:B369,Append[[#This Row],[BreedName]],'Consolidate data'!S121:S369)</f>
        <v>88200</v>
      </c>
    </row>
    <row r="122" spans="1:2" ht="26" thickTop="1" thickBot="1" x14ac:dyDescent="0.35">
      <c r="A122" s="32" t="s">
        <v>278</v>
      </c>
      <c r="B122" s="12">
        <f>AVERAGEIF('Consolidate data'!B122:B370,Append[[#This Row],[BreedName]],'Consolidate data'!S122:S370)</f>
        <v>0</v>
      </c>
    </row>
    <row r="123" spans="1:2" ht="26" thickTop="1" thickBot="1" x14ac:dyDescent="0.35">
      <c r="A123" s="32" t="s">
        <v>280</v>
      </c>
      <c r="B123" s="12">
        <f>AVERAGEIF('Consolidate data'!B123:B371,Append[[#This Row],[BreedName]],'Consolidate data'!S123:S371)</f>
        <v>72100</v>
      </c>
    </row>
    <row r="124" spans="1:2" ht="26" thickTop="1" thickBot="1" x14ac:dyDescent="0.35">
      <c r="A124" s="32" t="s">
        <v>282</v>
      </c>
      <c r="B124" s="12">
        <f>AVERAGEIF('Consolidate data'!B124:B372,Append[[#This Row],[BreedName]],'Consolidate data'!S124:S372)</f>
        <v>0</v>
      </c>
    </row>
    <row r="125" spans="1:2" ht="26" thickTop="1" thickBot="1" x14ac:dyDescent="0.35">
      <c r="A125" s="32" t="s">
        <v>284</v>
      </c>
      <c r="B125" s="12">
        <f>AVERAGEIF('Consolidate data'!B125:B373,Append[[#This Row],[BreedName]],'Consolidate data'!S125:S373)</f>
        <v>0</v>
      </c>
    </row>
    <row r="126" spans="1:2" ht="26" thickTop="1" thickBot="1" x14ac:dyDescent="0.35">
      <c r="A126" s="32" t="s">
        <v>286</v>
      </c>
      <c r="B126" s="12">
        <f>AVERAGEIF('Consolidate data'!B126:B374,Append[[#This Row],[BreedName]],'Consolidate data'!S126:S374)</f>
        <v>40250</v>
      </c>
    </row>
    <row r="127" spans="1:2" ht="26" thickTop="1" thickBot="1" x14ac:dyDescent="0.35">
      <c r="A127" s="32" t="s">
        <v>288</v>
      </c>
      <c r="B127" s="12">
        <f>AVERAGEIF('Consolidate data'!B127:B375,Append[[#This Row],[BreedName]],'Consolidate data'!S127:S375)</f>
        <v>71100</v>
      </c>
    </row>
    <row r="128" spans="1:2" ht="26" thickTop="1" thickBot="1" x14ac:dyDescent="0.35">
      <c r="A128" s="32" t="s">
        <v>290</v>
      </c>
      <c r="B128" s="12">
        <f>AVERAGEIF('Consolidate data'!B128:B376,Append[[#This Row],[BreedName]],'Consolidate data'!S128:S376)</f>
        <v>5750</v>
      </c>
    </row>
    <row r="129" spans="1:2" ht="26" thickTop="1" thickBot="1" x14ac:dyDescent="0.35">
      <c r="A129" s="32" t="s">
        <v>292</v>
      </c>
      <c r="B129" s="12">
        <f>AVERAGEIF('Consolidate data'!B129:B377,Append[[#This Row],[BreedName]],'Consolidate data'!S129:S377)</f>
        <v>14000</v>
      </c>
    </row>
    <row r="130" spans="1:2" ht="26" thickTop="1" thickBot="1" x14ac:dyDescent="0.35">
      <c r="A130" s="32" t="s">
        <v>294</v>
      </c>
      <c r="B130" s="12">
        <f>AVERAGEIF('Consolidate data'!B130:B378,Append[[#This Row],[BreedName]],'Consolidate data'!S130:S378)</f>
        <v>9000</v>
      </c>
    </row>
    <row r="131" spans="1:2" ht="26" thickTop="1" thickBot="1" x14ac:dyDescent="0.35">
      <c r="A131" s="32" t="s">
        <v>296</v>
      </c>
      <c r="B131" s="12">
        <f>AVERAGEIF('Consolidate data'!B131:B379,Append[[#This Row],[BreedName]],'Consolidate data'!S131:S379)</f>
        <v>5500</v>
      </c>
    </row>
    <row r="132" spans="1:2" ht="26" thickTop="1" thickBot="1" x14ac:dyDescent="0.35">
      <c r="A132" s="32" t="s">
        <v>298</v>
      </c>
      <c r="B132" s="12">
        <f>AVERAGEIF('Consolidate data'!B132:B380,Append[[#This Row],[BreedName]],'Consolidate data'!S132:S380)</f>
        <v>41650</v>
      </c>
    </row>
    <row r="133" spans="1:2" ht="26" thickTop="1" thickBot="1" x14ac:dyDescent="0.35">
      <c r="A133" s="32" t="s">
        <v>300</v>
      </c>
      <c r="B133" s="12">
        <f>AVERAGEIF('Consolidate data'!B133:B381,Append[[#This Row],[BreedName]],'Consolidate data'!S133:S381)</f>
        <v>2000</v>
      </c>
    </row>
    <row r="134" spans="1:2" ht="26" thickTop="1" thickBot="1" x14ac:dyDescent="0.35">
      <c r="A134" s="32" t="s">
        <v>302</v>
      </c>
      <c r="B134" s="12">
        <f>AVERAGEIF('Consolidate data'!B134:B382,Append[[#This Row],[BreedName]],'Consolidate data'!S134:S382)</f>
        <v>117000</v>
      </c>
    </row>
    <row r="135" spans="1:2" ht="26" thickTop="1" thickBot="1" x14ac:dyDescent="0.35">
      <c r="A135" s="32" t="s">
        <v>305</v>
      </c>
      <c r="B135" s="12">
        <f>AVERAGEIF('Consolidate data'!B135:B383,Append[[#This Row],[BreedName]],'Consolidate data'!S135:S383)</f>
        <v>53900</v>
      </c>
    </row>
    <row r="136" spans="1:2" ht="26" thickTop="1" thickBot="1" x14ac:dyDescent="0.35">
      <c r="A136" s="32" t="s">
        <v>307</v>
      </c>
      <c r="B136" s="12">
        <f>AVERAGEIF('Consolidate data'!B136:B384,Append[[#This Row],[BreedName]],'Consolidate data'!S136:S384)</f>
        <v>48000</v>
      </c>
    </row>
    <row r="137" spans="1:2" ht="26" thickTop="1" thickBot="1" x14ac:dyDescent="0.35">
      <c r="A137" s="32" t="s">
        <v>309</v>
      </c>
      <c r="B137" s="12">
        <f>AVERAGEIF('Consolidate data'!B137:B385,Append[[#This Row],[BreedName]],'Consolidate data'!S137:S385)</f>
        <v>175000</v>
      </c>
    </row>
    <row r="138" spans="1:2" ht="26" thickTop="1" thickBot="1" x14ac:dyDescent="0.35">
      <c r="A138" s="32" t="s">
        <v>311</v>
      </c>
      <c r="B138" s="12">
        <f>AVERAGEIF('Consolidate data'!B138:B386,Append[[#This Row],[BreedName]],'Consolidate data'!S138:S386)</f>
        <v>77000</v>
      </c>
    </row>
    <row r="139" spans="1:2" ht="26" thickTop="1" thickBot="1" x14ac:dyDescent="0.35">
      <c r="A139" s="32" t="s">
        <v>313</v>
      </c>
      <c r="B139" s="12">
        <f>AVERAGEIF('Consolidate data'!B139:B387,Append[[#This Row],[BreedName]],'Consolidate data'!S139:S387)</f>
        <v>38500</v>
      </c>
    </row>
    <row r="140" spans="1:2" ht="26" thickTop="1" thickBot="1" x14ac:dyDescent="0.35">
      <c r="A140" s="32" t="s">
        <v>315</v>
      </c>
      <c r="B140" s="12">
        <f>AVERAGEIF('Consolidate data'!B140:B388,Append[[#This Row],[BreedName]],'Consolidate data'!S140:S388)</f>
        <v>47200</v>
      </c>
    </row>
    <row r="141" spans="1:2" ht="26" thickTop="1" thickBot="1" x14ac:dyDescent="0.35">
      <c r="A141" s="32" t="s">
        <v>317</v>
      </c>
      <c r="B141" s="12">
        <f>AVERAGEIF('Consolidate data'!B141:B389,Append[[#This Row],[BreedName]],'Consolidate data'!S141:S389)</f>
        <v>103750</v>
      </c>
    </row>
    <row r="142" spans="1:2" ht="26" thickTop="1" thickBot="1" x14ac:dyDescent="0.35">
      <c r="A142" s="32" t="s">
        <v>319</v>
      </c>
      <c r="B142" s="12">
        <f>AVERAGEIF('Consolidate data'!B142:B390,Append[[#This Row],[BreedName]],'Consolidate data'!S142:S390)</f>
        <v>100800</v>
      </c>
    </row>
    <row r="143" spans="1:2" ht="26" thickTop="1" thickBot="1" x14ac:dyDescent="0.35">
      <c r="A143" s="32" t="s">
        <v>321</v>
      </c>
      <c r="B143" s="12">
        <f>AVERAGEIF('Consolidate data'!B143:B391,Append[[#This Row],[BreedName]],'Consolidate data'!S143:S391)</f>
        <v>225000</v>
      </c>
    </row>
    <row r="144" spans="1:2" ht="26" thickTop="1" thickBot="1" x14ac:dyDescent="0.35">
      <c r="A144" s="32" t="s">
        <v>323</v>
      </c>
      <c r="B144" s="12">
        <f>AVERAGEIF('Consolidate data'!B144:B392,Append[[#This Row],[BreedName]],'Consolidate data'!S144:S392)</f>
        <v>137700</v>
      </c>
    </row>
    <row r="145" spans="1:2" ht="26" thickTop="1" thickBot="1" x14ac:dyDescent="0.35">
      <c r="A145" s="32" t="s">
        <v>325</v>
      </c>
      <c r="B145" s="12">
        <f>AVERAGEIF('Consolidate data'!B145:B393,Append[[#This Row],[BreedName]],'Consolidate data'!S145:S393)</f>
        <v>149000</v>
      </c>
    </row>
    <row r="146" spans="1:2" ht="26" thickTop="1" thickBot="1" x14ac:dyDescent="0.35">
      <c r="A146" s="32" t="s">
        <v>326</v>
      </c>
      <c r="B146" s="12">
        <f>AVERAGEIF('Consolidate data'!B146:B394,Append[[#This Row],[BreedName]],'Consolidate data'!S146:S394)</f>
        <v>96800</v>
      </c>
    </row>
    <row r="147" spans="1:2" ht="26" thickTop="1" thickBot="1" x14ac:dyDescent="0.35">
      <c r="A147" s="32" t="s">
        <v>328</v>
      </c>
      <c r="B147" s="12">
        <f>AVERAGEIF('Consolidate data'!B147:B395,Append[[#This Row],[BreedName]],'Consolidate data'!S147:S395)</f>
        <v>227250</v>
      </c>
    </row>
    <row r="148" spans="1:2" ht="26" thickTop="1" thickBot="1" x14ac:dyDescent="0.35">
      <c r="A148" s="32" t="s">
        <v>330</v>
      </c>
      <c r="B148" s="12">
        <f>AVERAGEIF('Consolidate data'!B148:B396,Append[[#This Row],[BreedName]],'Consolidate data'!S148:S396)</f>
        <v>60450</v>
      </c>
    </row>
    <row r="149" spans="1:2" ht="26" thickTop="1" thickBot="1" x14ac:dyDescent="0.35">
      <c r="A149" s="32" t="s">
        <v>332</v>
      </c>
      <c r="B149" s="12">
        <f>AVERAGEIF('Consolidate data'!B149:B397,Append[[#This Row],[BreedName]],'Consolidate data'!S149:S397)</f>
        <v>71400</v>
      </c>
    </row>
    <row r="150" spans="1:2" ht="26" thickTop="1" thickBot="1" x14ac:dyDescent="0.35">
      <c r="A150" s="32" t="s">
        <v>334</v>
      </c>
      <c r="B150" s="12">
        <f>AVERAGEIF('Consolidate data'!B150:B398,Append[[#This Row],[BreedName]],'Consolidate data'!S150:S398)</f>
        <v>0</v>
      </c>
    </row>
    <row r="151" spans="1:2" ht="26" thickTop="1" thickBot="1" x14ac:dyDescent="0.35">
      <c r="A151" s="32" t="s">
        <v>336</v>
      </c>
      <c r="B151" s="12">
        <f>AVERAGEIF('Consolidate data'!B151:B399,Append[[#This Row],[BreedName]],'Consolidate data'!S151:S399)</f>
        <v>530250</v>
      </c>
    </row>
    <row r="152" spans="1:2" ht="26" thickTop="1" thickBot="1" x14ac:dyDescent="0.35">
      <c r="A152" s="32" t="s">
        <v>339</v>
      </c>
      <c r="B152" s="12">
        <f>AVERAGEIF('Consolidate data'!B152:B400,Append[[#This Row],[BreedName]],'Consolidate data'!S152:S400)</f>
        <v>0</v>
      </c>
    </row>
    <row r="153" spans="1:2" ht="26" thickTop="1" thickBot="1" x14ac:dyDescent="0.35">
      <c r="A153" s="32" t="s">
        <v>341</v>
      </c>
      <c r="B153" s="12">
        <f>AVERAGEIF('Consolidate data'!B153:B401,Append[[#This Row],[BreedName]],'Consolidate data'!S153:S401)</f>
        <v>198000</v>
      </c>
    </row>
    <row r="154" spans="1:2" ht="26" thickTop="1" thickBot="1" x14ac:dyDescent="0.35">
      <c r="A154" s="32" t="s">
        <v>343</v>
      </c>
      <c r="B154" s="12">
        <f>AVERAGEIF('Consolidate data'!B154:B402,Append[[#This Row],[BreedName]],'Consolidate data'!S154:S402)</f>
        <v>122100</v>
      </c>
    </row>
    <row r="155" spans="1:2" ht="26" thickTop="1" thickBot="1" x14ac:dyDescent="0.35">
      <c r="A155" s="32" t="s">
        <v>345</v>
      </c>
      <c r="B155" s="12">
        <f>AVERAGEIF('Consolidate data'!B155:B403,Append[[#This Row],[BreedName]],'Consolidate data'!S155:S403)</f>
        <v>13300</v>
      </c>
    </row>
    <row r="156" spans="1:2" ht="26" thickTop="1" thickBot="1" x14ac:dyDescent="0.35">
      <c r="A156" s="32" t="s">
        <v>347</v>
      </c>
      <c r="B156" s="12">
        <f>AVERAGEIF('Consolidate data'!B156:B404,Append[[#This Row],[BreedName]],'Consolidate data'!S156:S404)</f>
        <v>20000</v>
      </c>
    </row>
    <row r="157" spans="1:2" ht="26" thickTop="1" thickBot="1" x14ac:dyDescent="0.35">
      <c r="A157" s="32" t="s">
        <v>349</v>
      </c>
      <c r="B157" s="12">
        <f>AVERAGEIF('Consolidate data'!B157:B405,Append[[#This Row],[BreedName]],'Consolidate data'!S157:S405)</f>
        <v>37500</v>
      </c>
    </row>
    <row r="158" spans="1:2" ht="26" thickTop="1" thickBot="1" x14ac:dyDescent="0.35">
      <c r="A158" s="32" t="s">
        <v>351</v>
      </c>
      <c r="B158" s="12">
        <f>AVERAGEIF('Consolidate data'!B158:B406,Append[[#This Row],[BreedName]],'Consolidate data'!S158:S406)</f>
        <v>60300</v>
      </c>
    </row>
    <row r="159" spans="1:2" ht="26" thickTop="1" thickBot="1" x14ac:dyDescent="0.35">
      <c r="A159" s="32" t="s">
        <v>352</v>
      </c>
      <c r="B159" s="12">
        <f>AVERAGEIF('Consolidate data'!B159:B407,Append[[#This Row],[BreedName]],'Consolidate data'!S159:S407)</f>
        <v>53900</v>
      </c>
    </row>
    <row r="160" spans="1:2" ht="26" thickTop="1" thickBot="1" x14ac:dyDescent="0.35">
      <c r="A160" s="32" t="s">
        <v>354</v>
      </c>
      <c r="B160" s="12">
        <f>AVERAGEIF('Consolidate data'!B160:B408,Append[[#This Row],[BreedName]],'Consolidate data'!S160:S408)</f>
        <v>66754800</v>
      </c>
    </row>
    <row r="161" spans="1:2" ht="26" thickTop="1" thickBot="1" x14ac:dyDescent="0.35">
      <c r="A161" s="32" t="s">
        <v>356</v>
      </c>
      <c r="B161" s="12">
        <f>AVERAGEIF('Consolidate data'!B161:B409,Append[[#This Row],[BreedName]],'Consolidate data'!S161:S409)</f>
        <v>482600</v>
      </c>
    </row>
    <row r="162" spans="1:2" ht="26" thickTop="1" thickBot="1" x14ac:dyDescent="0.35">
      <c r="A162" s="32" t="s">
        <v>359</v>
      </c>
      <c r="B162" s="12">
        <f>AVERAGEIF('Consolidate data'!B162:B410,Append[[#This Row],[BreedName]],'Consolidate data'!S162:S410)</f>
        <v>208800</v>
      </c>
    </row>
    <row r="163" spans="1:2" ht="26" thickTop="1" thickBot="1" x14ac:dyDescent="0.35">
      <c r="A163" s="32" t="s">
        <v>362</v>
      </c>
      <c r="B163" s="12">
        <f>AVERAGEIF('Consolidate data'!B163:B411,Append[[#This Row],[BreedName]],'Consolidate data'!S163:S411)</f>
        <v>1044750</v>
      </c>
    </row>
    <row r="164" spans="1:2" ht="26" thickTop="1" thickBot="1" x14ac:dyDescent="0.35">
      <c r="A164" s="32" t="s">
        <v>364</v>
      </c>
      <c r="B164" s="12">
        <f>AVERAGEIF('Consolidate data'!B164:B412,Append[[#This Row],[BreedName]],'Consolidate data'!S164:S412)</f>
        <v>272850</v>
      </c>
    </row>
    <row r="165" spans="1:2" ht="26" thickTop="1" thickBot="1" x14ac:dyDescent="0.35">
      <c r="A165" s="32" t="s">
        <v>366</v>
      </c>
      <c r="B165" s="12">
        <f>AVERAGEIF('Consolidate data'!B165:B413,Append[[#This Row],[BreedName]],'Consolidate data'!S165:S413)</f>
        <v>5000</v>
      </c>
    </row>
    <row r="166" spans="1:2" ht="26" thickTop="1" thickBot="1" x14ac:dyDescent="0.35">
      <c r="A166" s="32" t="s">
        <v>368</v>
      </c>
      <c r="B166" s="12">
        <f>AVERAGEIF('Consolidate data'!B166:B414,Append[[#This Row],[BreedName]],'Consolidate data'!S166:S414)</f>
        <v>0</v>
      </c>
    </row>
    <row r="167" spans="1:2" ht="26" thickTop="1" thickBot="1" x14ac:dyDescent="0.35">
      <c r="A167" s="32" t="s">
        <v>370</v>
      </c>
      <c r="B167" s="12">
        <f>AVERAGEIF('Consolidate data'!B167:B415,Append[[#This Row],[BreedName]],'Consolidate data'!S167:S415)</f>
        <v>11200</v>
      </c>
    </row>
    <row r="168" spans="1:2" ht="26" thickTop="1" thickBot="1" x14ac:dyDescent="0.35">
      <c r="A168" s="32" t="s">
        <v>372</v>
      </c>
      <c r="B168" s="12">
        <f>AVERAGEIF('Consolidate data'!B168:B416,Append[[#This Row],[BreedName]],'Consolidate data'!S168:S416)</f>
        <v>0</v>
      </c>
    </row>
    <row r="169" spans="1:2" ht="26" thickTop="1" thickBot="1" x14ac:dyDescent="0.35">
      <c r="A169" s="32" t="s">
        <v>375</v>
      </c>
      <c r="B169" s="12">
        <f>AVERAGEIF('Consolidate data'!B169:B417,Append[[#This Row],[BreedName]],'Consolidate data'!S169:S417)</f>
        <v>16800</v>
      </c>
    </row>
    <row r="170" spans="1:2" ht="26" thickTop="1" thickBot="1" x14ac:dyDescent="0.35">
      <c r="A170" s="32" t="s">
        <v>377</v>
      </c>
      <c r="B170" s="12">
        <f>AVERAGEIF('Consolidate data'!B170:B418,Append[[#This Row],[BreedName]],'Consolidate data'!S170:S418)</f>
        <v>162000</v>
      </c>
    </row>
    <row r="171" spans="1:2" ht="26" thickTop="1" thickBot="1" x14ac:dyDescent="0.35">
      <c r="A171" s="32" t="s">
        <v>379</v>
      </c>
      <c r="B171" s="12">
        <f>AVERAGEIF('Consolidate data'!B171:B419,Append[[#This Row],[BreedName]],'Consolidate data'!S171:S419)</f>
        <v>78100</v>
      </c>
    </row>
    <row r="172" spans="1:2" ht="26" thickTop="1" thickBot="1" x14ac:dyDescent="0.35">
      <c r="A172" s="32" t="s">
        <v>381</v>
      </c>
      <c r="B172" s="12">
        <f>AVERAGEIF('Consolidate data'!B172:B420,Append[[#This Row],[BreedName]],'Consolidate data'!S172:S420)</f>
        <v>85500</v>
      </c>
    </row>
    <row r="173" spans="1:2" ht="26" thickTop="1" thickBot="1" x14ac:dyDescent="0.35">
      <c r="A173" s="32" t="s">
        <v>383</v>
      </c>
      <c r="B173" s="12">
        <f>AVERAGEIF('Consolidate data'!B173:B421,Append[[#This Row],[BreedName]],'Consolidate data'!S173:S421)</f>
        <v>58850</v>
      </c>
    </row>
    <row r="174" spans="1:2" ht="26" thickTop="1" thickBot="1" x14ac:dyDescent="0.35">
      <c r="A174" s="32" t="s">
        <v>385</v>
      </c>
      <c r="B174" s="12">
        <f>AVERAGEIF('Consolidate data'!B174:B422,Append[[#This Row],[BreedName]],'Consolidate data'!S174:S422)</f>
        <v>88000</v>
      </c>
    </row>
    <row r="175" spans="1:2" ht="26" thickTop="1" thickBot="1" x14ac:dyDescent="0.35">
      <c r="A175" s="32" t="s">
        <v>387</v>
      </c>
      <c r="B175" s="12">
        <f>AVERAGEIF('Consolidate data'!B175:B423,Append[[#This Row],[BreedName]],'Consolidate data'!S175:S423)</f>
        <v>281250</v>
      </c>
    </row>
    <row r="176" spans="1:2" ht="26" thickTop="1" thickBot="1" x14ac:dyDescent="0.35">
      <c r="A176" s="32" t="s">
        <v>389</v>
      </c>
      <c r="B176" s="12">
        <f>AVERAGEIF('Consolidate data'!B176:B424,Append[[#This Row],[BreedName]],'Consolidate data'!S176:S424)</f>
        <v>309000</v>
      </c>
    </row>
    <row r="177" spans="1:2" ht="26" thickTop="1" thickBot="1" x14ac:dyDescent="0.35">
      <c r="A177" s="32" t="s">
        <v>391</v>
      </c>
      <c r="B177" s="12">
        <f>AVERAGEIF('Consolidate data'!B177:B425,Append[[#This Row],[BreedName]],'Consolidate data'!S177:S425)</f>
        <v>0</v>
      </c>
    </row>
    <row r="178" spans="1:2" ht="26" thickTop="1" thickBot="1" x14ac:dyDescent="0.35">
      <c r="A178" s="32" t="s">
        <v>393</v>
      </c>
      <c r="B178" s="12">
        <f>AVERAGEIF('Consolidate data'!B178:B426,Append[[#This Row],[BreedName]],'Consolidate data'!S178:S426)</f>
        <v>616950</v>
      </c>
    </row>
    <row r="179" spans="1:2" ht="26" thickTop="1" thickBot="1" x14ac:dyDescent="0.35">
      <c r="A179" s="32" t="s">
        <v>395</v>
      </c>
      <c r="B179" s="12">
        <f>AVERAGEIF('Consolidate data'!B179:B427,Append[[#This Row],[BreedName]],'Consolidate data'!S179:S427)</f>
        <v>482300</v>
      </c>
    </row>
    <row r="180" spans="1:2" ht="26" thickTop="1" thickBot="1" x14ac:dyDescent="0.35">
      <c r="A180" s="32" t="s">
        <v>397</v>
      </c>
      <c r="B180" s="12">
        <f>AVERAGEIF('Consolidate data'!B180:B428,Append[[#This Row],[BreedName]],'Consolidate data'!S180:S428)</f>
        <v>526500</v>
      </c>
    </row>
    <row r="181" spans="1:2" ht="26" thickTop="1" thickBot="1" x14ac:dyDescent="0.35">
      <c r="A181" s="32" t="s">
        <v>398</v>
      </c>
      <c r="B181" s="12">
        <f>AVERAGEIF('Consolidate data'!B181:B429,Append[[#This Row],[BreedName]],'Consolidate data'!S181:S429)</f>
        <v>48000</v>
      </c>
    </row>
    <row r="182" spans="1:2" ht="26" thickTop="1" thickBot="1" x14ac:dyDescent="0.35">
      <c r="A182" s="32" t="s">
        <v>400</v>
      </c>
      <c r="B182" s="12">
        <f>AVERAGEIF('Consolidate data'!B182:B430,Append[[#This Row],[BreedName]],'Consolidate data'!S182:S430)</f>
        <v>52500</v>
      </c>
    </row>
    <row r="183" spans="1:2" ht="26" thickTop="1" thickBot="1" x14ac:dyDescent="0.35">
      <c r="A183" s="32" t="s">
        <v>402</v>
      </c>
      <c r="B183" s="12">
        <f>AVERAGEIF('Consolidate data'!B183:B431,Append[[#This Row],[BreedName]],'Consolidate data'!S183:S431)</f>
        <v>0</v>
      </c>
    </row>
    <row r="184" spans="1:2" ht="26" thickTop="1" thickBot="1" x14ac:dyDescent="0.35">
      <c r="A184" s="32" t="s">
        <v>404</v>
      </c>
      <c r="B184" s="12">
        <f>AVERAGEIF('Consolidate data'!B184:B432,Append[[#This Row],[BreedName]],'Consolidate data'!S184:S432)</f>
        <v>57750</v>
      </c>
    </row>
    <row r="185" spans="1:2" ht="26" thickTop="1" thickBot="1" x14ac:dyDescent="0.35">
      <c r="A185" s="32" t="s">
        <v>405</v>
      </c>
      <c r="B185" s="12">
        <f>AVERAGEIF('Consolidate data'!B185:B433,Append[[#This Row],[BreedName]],'Consolidate data'!S185:S433)</f>
        <v>3000</v>
      </c>
    </row>
    <row r="186" spans="1:2" ht="26" thickTop="1" thickBot="1" x14ac:dyDescent="0.35">
      <c r="A186" s="32" t="s">
        <v>406</v>
      </c>
      <c r="B186" s="12">
        <f>AVERAGEIF('Consolidate data'!B186:B434,Append[[#This Row],[BreedName]],'Consolidate data'!S186:S434)</f>
        <v>50000</v>
      </c>
    </row>
    <row r="187" spans="1:2" ht="26" thickTop="1" thickBot="1" x14ac:dyDescent="0.35">
      <c r="A187" s="32" t="s">
        <v>407</v>
      </c>
      <c r="B187" s="12">
        <f>AVERAGEIF('Consolidate data'!B187:B435,Append[[#This Row],[BreedName]],'Consolidate data'!S187:S435)</f>
        <v>0</v>
      </c>
    </row>
    <row r="188" spans="1:2" ht="26" thickTop="1" thickBot="1" x14ac:dyDescent="0.35">
      <c r="A188" s="32" t="s">
        <v>409</v>
      </c>
      <c r="B188" s="12">
        <f>AVERAGEIF('Consolidate data'!B188:B436,Append[[#This Row],[BreedName]],'Consolidate data'!S188:S436)</f>
        <v>55300</v>
      </c>
    </row>
    <row r="189" spans="1:2" ht="26" thickTop="1" thickBot="1" x14ac:dyDescent="0.35">
      <c r="A189" s="32" t="s">
        <v>411</v>
      </c>
      <c r="B189" s="12">
        <f>AVERAGEIF('Consolidate data'!B189:B437,Append[[#This Row],[BreedName]],'Consolidate data'!S189:S437)</f>
        <v>12800</v>
      </c>
    </row>
    <row r="190" spans="1:2" ht="26" thickTop="1" thickBot="1" x14ac:dyDescent="0.35">
      <c r="A190" s="32" t="s">
        <v>413</v>
      </c>
      <c r="B190" s="12">
        <f>AVERAGEIF('Consolidate data'!B190:B438,Append[[#This Row],[BreedName]],'Consolidate data'!S190:S438)</f>
        <v>0</v>
      </c>
    </row>
    <row r="191" spans="1:2" ht="26" thickTop="1" thickBot="1" x14ac:dyDescent="0.35">
      <c r="A191" s="32" t="s">
        <v>415</v>
      </c>
      <c r="B191" s="12">
        <f>AVERAGEIF('Consolidate data'!B191:B439,Append[[#This Row],[BreedName]],'Consolidate data'!S191:S439)</f>
        <v>23100</v>
      </c>
    </row>
    <row r="192" spans="1:2" ht="26" thickTop="1" thickBot="1" x14ac:dyDescent="0.35">
      <c r="A192" s="32" t="s">
        <v>417</v>
      </c>
      <c r="B192" s="12">
        <f>AVERAGEIF('Consolidate data'!B192:B440,Append[[#This Row],[BreedName]],'Consolidate data'!S192:S440)</f>
        <v>95850</v>
      </c>
    </row>
    <row r="193" spans="1:2" ht="26" thickTop="1" thickBot="1" x14ac:dyDescent="0.35">
      <c r="A193" s="32" t="s">
        <v>419</v>
      </c>
      <c r="B193" s="12">
        <f>AVERAGEIF('Consolidate data'!B193:B441,Append[[#This Row],[BreedName]],'Consolidate data'!S193:S441)</f>
        <v>38400</v>
      </c>
    </row>
    <row r="194" spans="1:2" ht="26" thickTop="1" thickBot="1" x14ac:dyDescent="0.35">
      <c r="A194" s="32" t="s">
        <v>422</v>
      </c>
      <c r="B194" s="12">
        <f>AVERAGEIF('Consolidate data'!B194:B442,Append[[#This Row],[BreedName]],'Consolidate data'!S194:S442)</f>
        <v>40000</v>
      </c>
    </row>
    <row r="195" spans="1:2" ht="26" thickTop="1" thickBot="1" x14ac:dyDescent="0.35">
      <c r="A195" s="32" t="s">
        <v>423</v>
      </c>
      <c r="B195" s="12">
        <f>AVERAGEIF('Consolidate data'!B195:B443,Append[[#This Row],[BreedName]],'Consolidate data'!S195:S443)</f>
        <v>431250</v>
      </c>
    </row>
    <row r="196" spans="1:2" ht="26" thickTop="1" thickBot="1" x14ac:dyDescent="0.35">
      <c r="A196" s="32" t="s">
        <v>425</v>
      </c>
      <c r="B196" s="12">
        <f>AVERAGEIF('Consolidate data'!B196:B444,Append[[#This Row],[BreedName]],'Consolidate data'!S196:S444)</f>
        <v>71200</v>
      </c>
    </row>
    <row r="197" spans="1:2" ht="26" thickTop="1" thickBot="1" x14ac:dyDescent="0.35">
      <c r="A197" s="32" t="s">
        <v>427</v>
      </c>
      <c r="B197" s="12">
        <f>AVERAGEIF('Consolidate data'!B197:B445,Append[[#This Row],[BreedName]],'Consolidate data'!S197:S445)</f>
        <v>0</v>
      </c>
    </row>
    <row r="198" spans="1:2" ht="26" thickTop="1" thickBot="1" x14ac:dyDescent="0.35">
      <c r="A198" s="32" t="s">
        <v>429</v>
      </c>
      <c r="B198" s="12">
        <f>AVERAGEIF('Consolidate data'!B198:B446,Append[[#This Row],[BreedName]],'Consolidate data'!S198:S446)</f>
        <v>0</v>
      </c>
    </row>
    <row r="199" spans="1:2" ht="26" thickTop="1" thickBot="1" x14ac:dyDescent="0.35">
      <c r="A199" s="32" t="s">
        <v>431</v>
      </c>
      <c r="B199" s="12">
        <f>AVERAGEIF('Consolidate data'!B199:B447,Append[[#This Row],[BreedName]],'Consolidate data'!S199:S447)</f>
        <v>53600</v>
      </c>
    </row>
    <row r="200" spans="1:2" ht="26" thickTop="1" thickBot="1" x14ac:dyDescent="0.35">
      <c r="A200" s="32" t="s">
        <v>433</v>
      </c>
      <c r="B200" s="12">
        <f>AVERAGEIF('Consolidate data'!B200:B448,Append[[#This Row],[BreedName]],'Consolidate data'!S200:S448)</f>
        <v>67500</v>
      </c>
    </row>
    <row r="201" spans="1:2" ht="26" thickTop="1" thickBot="1" x14ac:dyDescent="0.35">
      <c r="A201" s="32" t="s">
        <v>435</v>
      </c>
      <c r="B201" s="12">
        <f>AVERAGEIF('Consolidate data'!B201:B449,Append[[#This Row],[BreedName]],'Consolidate data'!S201:S449)</f>
        <v>0</v>
      </c>
    </row>
    <row r="202" spans="1:2" ht="26" thickTop="1" thickBot="1" x14ac:dyDescent="0.35">
      <c r="A202" s="32" t="s">
        <v>437</v>
      </c>
      <c r="B202" s="12">
        <f>AVERAGEIF('Consolidate data'!B202:B450,Append[[#This Row],[BreedName]],'Consolidate data'!S202:S450)</f>
        <v>487500</v>
      </c>
    </row>
    <row r="203" spans="1:2" ht="26" thickTop="1" thickBot="1" x14ac:dyDescent="0.35">
      <c r="A203" s="32" t="s">
        <v>439</v>
      </c>
      <c r="B203" s="12">
        <f>AVERAGEIF('Consolidate data'!B203:B451,Append[[#This Row],[BreedName]],'Consolidate data'!S203:S451)</f>
        <v>129500</v>
      </c>
    </row>
    <row r="204" spans="1:2" ht="26" thickTop="1" thickBot="1" x14ac:dyDescent="0.35">
      <c r="A204" s="32" t="s">
        <v>441</v>
      </c>
      <c r="B204" s="12">
        <f>AVERAGEIF('Consolidate data'!B204:B452,Append[[#This Row],[BreedName]],'Consolidate data'!S204:S452)</f>
        <v>0</v>
      </c>
    </row>
    <row r="205" spans="1:2" ht="26" thickTop="1" thickBot="1" x14ac:dyDescent="0.35">
      <c r="A205" s="32" t="s">
        <v>443</v>
      </c>
      <c r="B205" s="12">
        <f>AVERAGEIF('Consolidate data'!B205:B453,Append[[#This Row],[BreedName]],'Consolidate data'!S205:S453)</f>
        <v>135000</v>
      </c>
    </row>
    <row r="206" spans="1:2" ht="26" thickTop="1" thickBot="1" x14ac:dyDescent="0.35">
      <c r="A206" s="32" t="s">
        <v>446</v>
      </c>
      <c r="B206" s="12">
        <f>AVERAGEIF('Consolidate data'!B206:B454,Append[[#This Row],[BreedName]],'Consolidate data'!S206:S454)</f>
        <v>38500</v>
      </c>
    </row>
    <row r="207" spans="1:2" ht="26" thickTop="1" thickBot="1" x14ac:dyDescent="0.35">
      <c r="A207" s="32" t="s">
        <v>448</v>
      </c>
      <c r="B207" s="12">
        <f>AVERAGEIF('Consolidate data'!B207:B455,Append[[#This Row],[BreedName]],'Consolidate data'!S207:S455)</f>
        <v>31500</v>
      </c>
    </row>
    <row r="208" spans="1:2" ht="26" thickTop="1" thickBot="1" x14ac:dyDescent="0.35">
      <c r="A208" s="32" t="s">
        <v>449</v>
      </c>
      <c r="B208" s="12">
        <f>AVERAGEIF('Consolidate data'!B208:B456,Append[[#This Row],[BreedName]],'Consolidate data'!S208:S456)</f>
        <v>10800</v>
      </c>
    </row>
    <row r="209" spans="1:2" ht="26" thickTop="1" thickBot="1" x14ac:dyDescent="0.35">
      <c r="A209" s="32" t="s">
        <v>451</v>
      </c>
      <c r="B209" s="12">
        <f>AVERAGEIF('Consolidate data'!B209:B457,Append[[#This Row],[BreedName]],'Consolidate data'!S209:S457)</f>
        <v>66000</v>
      </c>
    </row>
    <row r="210" spans="1:2" ht="26" thickTop="1" thickBot="1" x14ac:dyDescent="0.35">
      <c r="A210" s="32" t="s">
        <v>452</v>
      </c>
      <c r="B210" s="12">
        <f>AVERAGEIF('Consolidate data'!B210:B458,Append[[#This Row],[BreedName]],'Consolidate data'!S210:S458)</f>
        <v>0</v>
      </c>
    </row>
    <row r="211" spans="1:2" ht="26" thickTop="1" thickBot="1" x14ac:dyDescent="0.35">
      <c r="A211" s="32" t="s">
        <v>453</v>
      </c>
      <c r="B211" s="12">
        <f>AVERAGEIF('Consolidate data'!B211:B459,Append[[#This Row],[BreedName]],'Consolidate data'!S211:S459)</f>
        <v>76500</v>
      </c>
    </row>
    <row r="212" spans="1:2" ht="26" thickTop="1" thickBot="1" x14ac:dyDescent="0.35">
      <c r="A212" s="32" t="s">
        <v>456</v>
      </c>
      <c r="B212" s="12">
        <f>AVERAGEIF('Consolidate data'!B212:B460,Append[[#This Row],[BreedName]],'Consolidate data'!S212:S460)</f>
        <v>151300</v>
      </c>
    </row>
    <row r="213" spans="1:2" ht="26" thickTop="1" thickBot="1" x14ac:dyDescent="0.35">
      <c r="A213" s="32" t="s">
        <v>458</v>
      </c>
      <c r="B213" s="12">
        <f>AVERAGEIF('Consolidate data'!B213:B461,Append[[#This Row],[BreedName]],'Consolidate data'!S213:S461)</f>
        <v>144400</v>
      </c>
    </row>
    <row r="214" spans="1:2" ht="26" thickTop="1" thickBot="1" x14ac:dyDescent="0.35">
      <c r="A214" s="32" t="s">
        <v>460</v>
      </c>
      <c r="B214" s="12">
        <f>AVERAGEIF('Consolidate data'!B214:B462,Append[[#This Row],[BreedName]],'Consolidate data'!S214:S462)</f>
        <v>0</v>
      </c>
    </row>
    <row r="215" spans="1:2" ht="26" thickTop="1" thickBot="1" x14ac:dyDescent="0.35">
      <c r="A215" s="32" t="s">
        <v>461</v>
      </c>
      <c r="B215" s="12">
        <f>AVERAGEIF('Consolidate data'!B215:B463,Append[[#This Row],[BreedName]],'Consolidate data'!S215:S463)</f>
        <v>71550</v>
      </c>
    </row>
    <row r="216" spans="1:2" ht="26" thickTop="1" thickBot="1" x14ac:dyDescent="0.35">
      <c r="A216" s="32" t="s">
        <v>463</v>
      </c>
      <c r="B216" s="12">
        <f>AVERAGEIF('Consolidate data'!B216:B464,Append[[#This Row],[BreedName]],'Consolidate data'!S216:S464)</f>
        <v>0</v>
      </c>
    </row>
    <row r="217" spans="1:2" ht="26" thickTop="1" thickBot="1" x14ac:dyDescent="0.35">
      <c r="A217" s="32" t="s">
        <v>465</v>
      </c>
      <c r="B217" s="12">
        <f>AVERAGEIF('Consolidate data'!B217:B465,Append[[#This Row],[BreedName]],'Consolidate data'!S217:S465)</f>
        <v>0</v>
      </c>
    </row>
    <row r="218" spans="1:2" ht="26" thickTop="1" thickBot="1" x14ac:dyDescent="0.35">
      <c r="A218" s="32" t="s">
        <v>467</v>
      </c>
      <c r="B218" s="12">
        <f>AVERAGEIF('Consolidate data'!B218:B466,Append[[#This Row],[BreedName]],'Consolidate data'!S218:S466)</f>
        <v>0</v>
      </c>
    </row>
    <row r="219" spans="1:2" ht="26" thickTop="1" thickBot="1" x14ac:dyDescent="0.35">
      <c r="A219" s="32" t="s">
        <v>468</v>
      </c>
      <c r="B219" s="12">
        <f>AVERAGEIF('Consolidate data'!B219:B467,Append[[#This Row],[BreedName]],'Consolidate data'!S219:S467)</f>
        <v>26950</v>
      </c>
    </row>
    <row r="220" spans="1:2" ht="26" thickTop="1" thickBot="1" x14ac:dyDescent="0.35">
      <c r="A220" s="32" t="s">
        <v>470</v>
      </c>
      <c r="B220" s="12">
        <f>AVERAGEIF('Consolidate data'!B220:B468,Append[[#This Row],[BreedName]],'Consolidate data'!S220:S468)</f>
        <v>11000</v>
      </c>
    </row>
    <row r="221" spans="1:2" ht="26" thickTop="1" thickBot="1" x14ac:dyDescent="0.35">
      <c r="A221" s="32" t="s">
        <v>471</v>
      </c>
      <c r="B221" s="12">
        <f>AVERAGEIF('Consolidate data'!B221:B469,Append[[#This Row],[BreedName]],'Consolidate data'!S221:S469)</f>
        <v>16200</v>
      </c>
    </row>
    <row r="222" spans="1:2" ht="26" thickTop="1" thickBot="1" x14ac:dyDescent="0.35">
      <c r="A222" s="32" t="s">
        <v>472</v>
      </c>
      <c r="B222" s="12">
        <f>AVERAGEIF('Consolidate data'!B222:B470,Append[[#This Row],[BreedName]],'Consolidate data'!S222:S470)</f>
        <v>18200</v>
      </c>
    </row>
    <row r="223" spans="1:2" ht="26" thickTop="1" thickBot="1" x14ac:dyDescent="0.35">
      <c r="A223" s="32" t="s">
        <v>475</v>
      </c>
      <c r="B223" s="12">
        <f>AVERAGEIF('Consolidate data'!B223:B471,Append[[#This Row],[BreedName]],'Consolidate data'!S223:S471)</f>
        <v>15400</v>
      </c>
    </row>
    <row r="224" spans="1:2" ht="26" thickTop="1" thickBot="1" x14ac:dyDescent="0.35">
      <c r="A224" s="32" t="s">
        <v>477</v>
      </c>
      <c r="B224" s="12">
        <f>AVERAGEIF('Consolidate data'!B224:B472,Append[[#This Row],[BreedName]],'Consolidate data'!S224:S472)</f>
        <v>0</v>
      </c>
    </row>
    <row r="225" spans="1:2" ht="26" thickTop="1" thickBot="1" x14ac:dyDescent="0.35">
      <c r="A225" s="32" t="s">
        <v>26</v>
      </c>
      <c r="B225" s="12">
        <f>AVERAGEIF('Consolidate data'!B225:B473,Append[[#This Row],[BreedName]],'Consolidate data'!S225:S473)</f>
        <v>7000</v>
      </c>
    </row>
    <row r="226" spans="1:2" ht="26" thickTop="1" thickBot="1" x14ac:dyDescent="0.35">
      <c r="A226" s="32" t="s">
        <v>480</v>
      </c>
      <c r="B226" s="12">
        <f>AVERAGEIF('Consolidate data'!B226:B474,Append[[#This Row],[BreedName]],'Consolidate data'!S226:S474)</f>
        <v>29400</v>
      </c>
    </row>
    <row r="227" spans="1:2" ht="26" thickTop="1" thickBot="1" x14ac:dyDescent="0.35">
      <c r="A227" s="32" t="s">
        <v>482</v>
      </c>
      <c r="B227" s="12">
        <f>AVERAGEIF('Consolidate data'!B227:B475,Append[[#This Row],[BreedName]],'Consolidate data'!S227:S475)</f>
        <v>647900</v>
      </c>
    </row>
    <row r="228" spans="1:2" ht="26" thickTop="1" thickBot="1" x14ac:dyDescent="0.35">
      <c r="A228" s="32" t="s">
        <v>484</v>
      </c>
      <c r="B228" s="12">
        <f>AVERAGEIF('Consolidate data'!B228:B476,Append[[#This Row],[BreedName]],'Consolidate data'!S228:S476)</f>
        <v>123000</v>
      </c>
    </row>
    <row r="229" spans="1:2" ht="26" thickTop="1" thickBot="1" x14ac:dyDescent="0.35">
      <c r="A229" s="32" t="s">
        <v>486</v>
      </c>
      <c r="B229" s="12">
        <f>AVERAGEIF('Consolidate data'!B229:B477,Append[[#This Row],[BreedName]],'Consolidate data'!S229:S477)</f>
        <v>0</v>
      </c>
    </row>
    <row r="230" spans="1:2" ht="26" thickTop="1" thickBot="1" x14ac:dyDescent="0.35">
      <c r="A230" s="32" t="s">
        <v>488</v>
      </c>
      <c r="B230" s="12">
        <f>AVERAGEIF('Consolidate data'!B230:B478,Append[[#This Row],[BreedName]],'Consolidate data'!S230:S478)</f>
        <v>30400</v>
      </c>
    </row>
    <row r="231" spans="1:2" ht="26" thickTop="1" thickBot="1" x14ac:dyDescent="0.35">
      <c r="A231" s="32" t="s">
        <v>490</v>
      </c>
      <c r="B231" s="12">
        <f>AVERAGEIF('Consolidate data'!B231:B479,Append[[#This Row],[BreedName]],'Consolidate data'!S231:S479)</f>
        <v>333900</v>
      </c>
    </row>
    <row r="232" spans="1:2" ht="26" thickTop="1" thickBot="1" x14ac:dyDescent="0.35">
      <c r="A232" s="32" t="s">
        <v>493</v>
      </c>
      <c r="B232" s="12">
        <f>AVERAGEIF('Consolidate data'!B232:B480,Append[[#This Row],[BreedName]],'Consolidate data'!S232:S480)</f>
        <v>105750</v>
      </c>
    </row>
    <row r="233" spans="1:2" ht="26" thickTop="1" thickBot="1" x14ac:dyDescent="0.35">
      <c r="A233" s="32" t="s">
        <v>496</v>
      </c>
      <c r="B233" s="12">
        <f>AVERAGEIF('Consolidate data'!B233:B481,Append[[#This Row],[BreedName]],'Consolidate data'!S233:S481)</f>
        <v>138250</v>
      </c>
    </row>
    <row r="234" spans="1:2" ht="26" thickTop="1" thickBot="1" x14ac:dyDescent="0.35">
      <c r="A234" s="32" t="s">
        <v>498</v>
      </c>
      <c r="B234" s="12">
        <f>AVERAGEIF('Consolidate data'!B234:B482,Append[[#This Row],[BreedName]],'Consolidate data'!S234:S482)</f>
        <v>7000</v>
      </c>
    </row>
    <row r="235" spans="1:2" ht="26" thickTop="1" thickBot="1" x14ac:dyDescent="0.35">
      <c r="A235" s="32" t="s">
        <v>500</v>
      </c>
      <c r="B235" s="12">
        <f>AVERAGEIF('Consolidate data'!B235:B483,Append[[#This Row],[BreedName]],'Consolidate data'!S235:S483)</f>
        <v>15000</v>
      </c>
    </row>
    <row r="236" spans="1:2" ht="26" thickTop="1" thickBot="1" x14ac:dyDescent="0.35">
      <c r="A236" s="32" t="s">
        <v>501</v>
      </c>
      <c r="B236" s="12">
        <f>AVERAGEIF('Consolidate data'!B236:B484,Append[[#This Row],[BreedName]],'Consolidate data'!S236:S484)</f>
        <v>1393900</v>
      </c>
    </row>
    <row r="237" spans="1:2" ht="26" thickTop="1" thickBot="1" x14ac:dyDescent="0.35">
      <c r="A237" s="32" t="s">
        <v>502</v>
      </c>
      <c r="B237" s="12">
        <f>AVERAGEIF('Consolidate data'!B237:B485,Append[[#This Row],[BreedName]],'Consolidate data'!S237:S485)</f>
        <v>151200</v>
      </c>
    </row>
    <row r="238" spans="1:2" ht="26" thickTop="1" thickBot="1" x14ac:dyDescent="0.35">
      <c r="A238" s="32" t="s">
        <v>503</v>
      </c>
      <c r="B238" s="12">
        <f>AVERAGEIF('Consolidate data'!B238:B486,Append[[#This Row],[BreedName]],'Consolidate data'!S238:S486)</f>
        <v>11200</v>
      </c>
    </row>
    <row r="239" spans="1:2" ht="26" thickTop="1" thickBot="1" x14ac:dyDescent="0.35">
      <c r="A239" s="32" t="s">
        <v>505</v>
      </c>
      <c r="B239" s="12">
        <f>AVERAGEIF('Consolidate data'!B239:B487,Append[[#This Row],[BreedName]],'Consolidate data'!S239:S487)</f>
        <v>105600</v>
      </c>
    </row>
    <row r="240" spans="1:2" ht="26" thickTop="1" thickBot="1" x14ac:dyDescent="0.35">
      <c r="A240" s="32" t="s">
        <v>507</v>
      </c>
      <c r="B240" s="12">
        <f>AVERAGEIF('Consolidate data'!B240:B488,Append[[#This Row],[BreedName]],'Consolidate data'!S240:S488)</f>
        <v>178750</v>
      </c>
    </row>
    <row r="241" spans="1:2" ht="26" thickTop="1" thickBot="1" x14ac:dyDescent="0.35">
      <c r="A241" s="32" t="s">
        <v>509</v>
      </c>
      <c r="B241" s="12">
        <f>AVERAGEIF('Consolidate data'!B241:B489,Append[[#This Row],[BreedName]],'Consolidate data'!S241:S489)</f>
        <v>0</v>
      </c>
    </row>
    <row r="242" spans="1:2" ht="26" thickTop="1" thickBot="1" x14ac:dyDescent="0.35">
      <c r="A242" s="32" t="s">
        <v>512</v>
      </c>
      <c r="B242" s="12">
        <f>AVERAGEIF('Consolidate data'!B242:B490,Append[[#This Row],[BreedName]],'Consolidate data'!S242:S490)</f>
        <v>0</v>
      </c>
    </row>
    <row r="243" spans="1:2" ht="26" thickTop="1" thickBot="1" x14ac:dyDescent="0.35">
      <c r="A243" s="32" t="s">
        <v>514</v>
      </c>
      <c r="B243" s="12">
        <f>AVERAGEIF('Consolidate data'!B243:B491,Append[[#This Row],[BreedName]],'Consolidate data'!S243:S491)</f>
        <v>5600</v>
      </c>
    </row>
    <row r="244" spans="1:2" ht="26" thickTop="1" thickBot="1" x14ac:dyDescent="0.35">
      <c r="A244" s="32" t="s">
        <v>515</v>
      </c>
      <c r="B244" s="12">
        <f>AVERAGEIF('Consolidate data'!B244:B492,Append[[#This Row],[BreedName]],'Consolidate data'!S244:S492)</f>
        <v>10500</v>
      </c>
    </row>
    <row r="245" spans="1:2" ht="26" thickTop="1" thickBot="1" x14ac:dyDescent="0.35">
      <c r="A245" s="32" t="s">
        <v>518</v>
      </c>
      <c r="B245" s="12">
        <f>AVERAGEIF('Consolidate data'!B245:B493,Append[[#This Row],[BreedName]],'Consolidate data'!S245:S493)</f>
        <v>178500</v>
      </c>
    </row>
    <row r="246" spans="1:2" ht="26" thickTop="1" thickBot="1" x14ac:dyDescent="0.35">
      <c r="A246" s="32" t="s">
        <v>520</v>
      </c>
      <c r="B246" s="12">
        <f>AVERAGEIF('Consolidate data'!B246:B494,Append[[#This Row],[BreedName]],'Consolidate data'!S246:S494)</f>
        <v>264500</v>
      </c>
    </row>
    <row r="247" spans="1:2" ht="26" thickTop="1" thickBot="1" x14ac:dyDescent="0.35">
      <c r="A247" s="32" t="s">
        <v>521</v>
      </c>
      <c r="B247" s="12">
        <f>AVERAGEIF('Consolidate data'!B247:B495,Append[[#This Row],[BreedName]],'Consolidate data'!S247:S495)</f>
        <v>193600</v>
      </c>
    </row>
    <row r="248" spans="1:2" ht="26" thickTop="1" thickBot="1" x14ac:dyDescent="0.35">
      <c r="A248" s="32" t="s">
        <v>524</v>
      </c>
      <c r="B248" s="12">
        <f>AVERAGEIF('Consolidate data'!B248:B496,Append[[#This Row],[BreedName]],'Consolidate data'!S248:S496)</f>
        <v>0</v>
      </c>
    </row>
    <row r="249" spans="1:2" ht="26" thickTop="1" thickBot="1" x14ac:dyDescent="0.35">
      <c r="A249" s="32" t="s">
        <v>525</v>
      </c>
      <c r="B249" s="12">
        <f>AVERAGEIF('Consolidate data'!B249:B497,Append[[#This Row],[BreedName]],'Consolidate data'!S249:S497)</f>
        <v>242550</v>
      </c>
    </row>
    <row r="250" spans="1:2" ht="26" thickTop="1" thickBot="1" x14ac:dyDescent="0.35">
      <c r="A250" s="32" t="s">
        <v>528</v>
      </c>
      <c r="B250" s="12">
        <f>AVERAGEIF('Consolidate data'!B250:B498,Append[[#This Row],[BreedName]],'Consolidate data'!S250:S498)</f>
        <v>171500</v>
      </c>
    </row>
    <row r="251" spans="1:2" ht="17" thickTop="1" x14ac:dyDescent="0.2"/>
  </sheetData>
  <phoneticPr fontId="4" type="noConversion"/>
  <pageMargins left="0.7" right="0.7" top="0.75" bottom="0.75" header="0.3" footer="0.3"/>
  <pageSetup paperSize="9" orientation="portrait" horizontalDpi="0" verticalDpi="0"/>
  <headerFooter>
    <oddHeader xml:space="preserve">&amp;C&amp;"Times New Roman,Bold"&amp;22&amp;K000000Average Sales By Dog Bread </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A5E2-5B83-3A46-A1BD-CA155CDBEC86}">
  <dimension ref="A1:B69"/>
  <sheetViews>
    <sheetView workbookViewId="0">
      <selection activeCell="D59" sqref="D59"/>
    </sheetView>
  </sheetViews>
  <sheetFormatPr baseColWidth="10" defaultRowHeight="16" x14ac:dyDescent="0.2"/>
  <cols>
    <col min="1" max="1" width="50.1640625" bestFit="1" customWidth="1"/>
    <col min="2" max="2" width="31.5" style="34" customWidth="1"/>
  </cols>
  <sheetData>
    <row r="1" spans="1:2" x14ac:dyDescent="0.2">
      <c r="A1" t="s">
        <v>697</v>
      </c>
      <c r="B1" s="34" t="s">
        <v>669</v>
      </c>
    </row>
    <row r="2" spans="1:2" ht="25" thickBot="1" x14ac:dyDescent="0.35">
      <c r="A2" s="33" t="s">
        <v>532</v>
      </c>
      <c r="B2" s="34">
        <f>IFERROR(AVERAGEIF('Consolidate data'!B251:B317, 'Consolidate data'!B251, 'Consolidate data'!T251:T317), 0)</f>
        <v>0</v>
      </c>
    </row>
    <row r="3" spans="1:2" ht="26" thickTop="1" thickBot="1" x14ac:dyDescent="0.35">
      <c r="A3" s="32" t="s">
        <v>536</v>
      </c>
      <c r="B3" s="34">
        <f>IFERROR(AVERAGEIF('Consolidate data'!B252:B318, 'Consolidate data'!B252, 'Consolidate data'!T252:T318), 0)</f>
        <v>0</v>
      </c>
    </row>
    <row r="4" spans="1:2" ht="26" thickTop="1" thickBot="1" x14ac:dyDescent="0.35">
      <c r="A4" s="32" t="s">
        <v>539</v>
      </c>
      <c r="B4" s="34">
        <f>IFERROR(AVERAGEIF('Consolidate data'!B253:B319, 'Consolidate data'!B253, 'Consolidate data'!T253:T319), 0)</f>
        <v>0</v>
      </c>
    </row>
    <row r="5" spans="1:2" ht="26" thickTop="1" thickBot="1" x14ac:dyDescent="0.35">
      <c r="A5" s="32" t="s">
        <v>541</v>
      </c>
      <c r="B5" s="34">
        <f>IFERROR(AVERAGEIF('Consolidate data'!B254:B320, 'Consolidate data'!B254, 'Consolidate data'!T254:T320), 0)</f>
        <v>0</v>
      </c>
    </row>
    <row r="6" spans="1:2" ht="26" thickTop="1" thickBot="1" x14ac:dyDescent="0.35">
      <c r="A6" s="32" t="s">
        <v>543</v>
      </c>
      <c r="B6" s="34">
        <f>IFERROR(AVERAGEIF('Consolidate data'!B255:B321, 'Consolidate data'!B255, 'Consolidate data'!T255:T321), 0)</f>
        <v>0</v>
      </c>
    </row>
    <row r="7" spans="1:2" ht="26" thickTop="1" thickBot="1" x14ac:dyDescent="0.35">
      <c r="A7" s="32" t="s">
        <v>545</v>
      </c>
      <c r="B7" s="34">
        <f>IFERROR(AVERAGEIF('Consolidate data'!B256:B322, 'Consolidate data'!B256, 'Consolidate data'!T256:T322), 0)</f>
        <v>128750</v>
      </c>
    </row>
    <row r="8" spans="1:2" ht="26" thickTop="1" thickBot="1" x14ac:dyDescent="0.35">
      <c r="A8" s="32" t="s">
        <v>549</v>
      </c>
      <c r="B8" s="34">
        <f>IFERROR(AVERAGEIF('Consolidate data'!B257:B323, 'Consolidate data'!B257, 'Consolidate data'!T257:T323), 0)</f>
        <v>0</v>
      </c>
    </row>
    <row r="9" spans="1:2" ht="26" thickTop="1" thickBot="1" x14ac:dyDescent="0.35">
      <c r="A9" s="32" t="s">
        <v>551</v>
      </c>
      <c r="B9" s="34">
        <f>IFERROR(AVERAGEIF('Consolidate data'!B258:B324, 'Consolidate data'!B258, 'Consolidate data'!T258:T324), 0)</f>
        <v>0</v>
      </c>
    </row>
    <row r="10" spans="1:2" ht="26" thickTop="1" thickBot="1" x14ac:dyDescent="0.35">
      <c r="A10" s="32" t="s">
        <v>553</v>
      </c>
      <c r="B10" s="34">
        <f>IFERROR(AVERAGEIF('Consolidate data'!B259:B325, 'Consolidate data'!B259, 'Consolidate data'!T259:T325), 0)</f>
        <v>132250</v>
      </c>
    </row>
    <row r="11" spans="1:2" ht="26" thickTop="1" thickBot="1" x14ac:dyDescent="0.35">
      <c r="A11" s="32" t="s">
        <v>555</v>
      </c>
      <c r="B11" s="34">
        <f>IFERROR(AVERAGEIF('Consolidate data'!B260:B326, 'Consolidate data'!B260, 'Consolidate data'!T260:T326), 0)</f>
        <v>0</v>
      </c>
    </row>
    <row r="12" spans="1:2" ht="26" thickTop="1" thickBot="1" x14ac:dyDescent="0.35">
      <c r="A12" s="32" t="s">
        <v>557</v>
      </c>
      <c r="B12" s="34">
        <f>IFERROR(AVERAGEIF('Consolidate data'!B261:B327, 'Consolidate data'!B261, 'Consolidate data'!T261:T327), 0)</f>
        <v>0</v>
      </c>
    </row>
    <row r="13" spans="1:2" ht="26" thickTop="1" thickBot="1" x14ac:dyDescent="0.35">
      <c r="A13" s="32" t="s">
        <v>559</v>
      </c>
      <c r="B13" s="34">
        <f>IFERROR(AVERAGEIF('Consolidate data'!B262:B328, 'Consolidate data'!B262, 'Consolidate data'!T262:T328), 0)</f>
        <v>0</v>
      </c>
    </row>
    <row r="14" spans="1:2" ht="26" thickTop="1" thickBot="1" x14ac:dyDescent="0.35">
      <c r="A14" s="32" t="s">
        <v>561</v>
      </c>
      <c r="B14" s="34">
        <f>IFERROR(AVERAGEIF('Consolidate data'!B263:B329, 'Consolidate data'!B263, 'Consolidate data'!T263:T329), 0)</f>
        <v>0</v>
      </c>
    </row>
    <row r="15" spans="1:2" ht="26" thickTop="1" thickBot="1" x14ac:dyDescent="0.35">
      <c r="A15" s="32" t="s">
        <v>563</v>
      </c>
      <c r="B15" s="34">
        <f>IFERROR(AVERAGEIF('Consolidate data'!B264:B330, 'Consolidate data'!B264, 'Consolidate data'!T264:T330), 0)</f>
        <v>0</v>
      </c>
    </row>
    <row r="16" spans="1:2" ht="26" thickTop="1" thickBot="1" x14ac:dyDescent="0.35">
      <c r="A16" s="32" t="s">
        <v>565</v>
      </c>
      <c r="B16" s="34">
        <f>IFERROR(AVERAGEIF('Consolidate data'!B265:B331, 'Consolidate data'!B265, 'Consolidate data'!T265:T331), 0)</f>
        <v>0</v>
      </c>
    </row>
    <row r="17" spans="1:2" ht="26" thickTop="1" thickBot="1" x14ac:dyDescent="0.35">
      <c r="A17" s="32" t="s">
        <v>568</v>
      </c>
      <c r="B17" s="34">
        <f>IFERROR(AVERAGEIF('Consolidate data'!B266:B332, 'Consolidate data'!B266, 'Consolidate data'!T266:T332), 0)</f>
        <v>0</v>
      </c>
    </row>
    <row r="18" spans="1:2" ht="26" thickTop="1" thickBot="1" x14ac:dyDescent="0.35">
      <c r="A18" s="32" t="s">
        <v>570</v>
      </c>
      <c r="B18" s="34">
        <f>IFERROR(AVERAGEIF('Consolidate data'!B267:B333, 'Consolidate data'!B267, 'Consolidate data'!T267:T333), 0)</f>
        <v>39500</v>
      </c>
    </row>
    <row r="19" spans="1:2" ht="26" thickTop="1" thickBot="1" x14ac:dyDescent="0.35">
      <c r="A19" s="32" t="s">
        <v>572</v>
      </c>
      <c r="B19" s="34">
        <f>IFERROR(AVERAGEIF('Consolidate data'!B268:B334, 'Consolidate data'!B268, 'Consolidate data'!T268:T334), 0)</f>
        <v>5000</v>
      </c>
    </row>
    <row r="20" spans="1:2" ht="26" thickTop="1" thickBot="1" x14ac:dyDescent="0.35">
      <c r="A20" s="32" t="s">
        <v>575</v>
      </c>
      <c r="B20" s="34">
        <f>IFERROR(AVERAGEIF('Consolidate data'!B269:B335, 'Consolidate data'!B269, 'Consolidate data'!T269:T335), 0)</f>
        <v>0</v>
      </c>
    </row>
    <row r="21" spans="1:2" ht="26" thickTop="1" thickBot="1" x14ac:dyDescent="0.35">
      <c r="A21" s="32" t="s">
        <v>577</v>
      </c>
      <c r="B21" s="34">
        <f>IFERROR(AVERAGEIF('Consolidate data'!B270:B336, 'Consolidate data'!B270, 'Consolidate data'!T270:T336), 0)</f>
        <v>0</v>
      </c>
    </row>
    <row r="22" spans="1:2" ht="26" thickTop="1" thickBot="1" x14ac:dyDescent="0.35">
      <c r="A22" s="32" t="s">
        <v>579</v>
      </c>
      <c r="B22" s="34">
        <f>IFERROR(AVERAGEIF('Consolidate data'!B271:B337, 'Consolidate data'!B271, 'Consolidate data'!T271:T337), 0)</f>
        <v>2000</v>
      </c>
    </row>
    <row r="23" spans="1:2" ht="26" thickTop="1" thickBot="1" x14ac:dyDescent="0.35">
      <c r="A23" s="32" t="s">
        <v>581</v>
      </c>
      <c r="B23" s="34">
        <f>IFERROR(AVERAGEIF('Consolidate data'!B272:B338, 'Consolidate data'!B272, 'Consolidate data'!T272:T338), 0)</f>
        <v>17250</v>
      </c>
    </row>
    <row r="24" spans="1:2" ht="26" thickTop="1" thickBot="1" x14ac:dyDescent="0.35">
      <c r="A24" s="32" t="s">
        <v>582</v>
      </c>
      <c r="B24" s="34">
        <f>IFERROR(AVERAGEIF('Consolidate data'!B273:B339, 'Consolidate data'!B273, 'Consolidate data'!T273:T339), 0)</f>
        <v>0</v>
      </c>
    </row>
    <row r="25" spans="1:2" ht="26" thickTop="1" thickBot="1" x14ac:dyDescent="0.35">
      <c r="A25" s="32" t="s">
        <v>583</v>
      </c>
      <c r="B25" s="34">
        <f>IFERROR(AVERAGEIF('Consolidate data'!B274:B340, 'Consolidate data'!B274, 'Consolidate data'!T274:T340), 0)</f>
        <v>0</v>
      </c>
    </row>
    <row r="26" spans="1:2" ht="26" thickTop="1" thickBot="1" x14ac:dyDescent="0.35">
      <c r="A26" s="32" t="s">
        <v>584</v>
      </c>
      <c r="B26" s="34">
        <f>IFERROR(AVERAGEIF('Consolidate data'!B275:B341, 'Consolidate data'!B275, 'Consolidate data'!T275:T341), 0)</f>
        <v>0</v>
      </c>
    </row>
    <row r="27" spans="1:2" ht="26" thickTop="1" thickBot="1" x14ac:dyDescent="0.35">
      <c r="A27" s="32" t="s">
        <v>585</v>
      </c>
      <c r="B27" s="34">
        <f>IFERROR(AVERAGEIF('Consolidate data'!B276:B342, 'Consolidate data'!B276, 'Consolidate data'!T276:T342), 0)</f>
        <v>4000</v>
      </c>
    </row>
    <row r="28" spans="1:2" ht="26" thickTop="1" thickBot="1" x14ac:dyDescent="0.35">
      <c r="A28" s="32" t="s">
        <v>586</v>
      </c>
      <c r="B28" s="34">
        <f>IFERROR(AVERAGEIF('Consolidate data'!B277:B343, 'Consolidate data'!B277, 'Consolidate data'!T277:T343), 0)</f>
        <v>61250</v>
      </c>
    </row>
    <row r="29" spans="1:2" ht="26" thickTop="1" thickBot="1" x14ac:dyDescent="0.35">
      <c r="A29" s="32" t="s">
        <v>588</v>
      </c>
      <c r="B29" s="34">
        <f>IFERROR(AVERAGEIF('Consolidate data'!B278:B344, 'Consolidate data'!B278, 'Consolidate data'!T278:T344), 0)</f>
        <v>0</v>
      </c>
    </row>
    <row r="30" spans="1:2" ht="26" thickTop="1" thickBot="1" x14ac:dyDescent="0.35">
      <c r="A30" s="32" t="s">
        <v>590</v>
      </c>
      <c r="B30" s="34">
        <f>IFERROR(AVERAGEIF('Consolidate data'!B279:B345, 'Consolidate data'!B279, 'Consolidate data'!T279:T345), 0)</f>
        <v>0</v>
      </c>
    </row>
    <row r="31" spans="1:2" ht="26" thickTop="1" thickBot="1" x14ac:dyDescent="0.35">
      <c r="A31" s="32" t="s">
        <v>592</v>
      </c>
      <c r="B31" s="34">
        <f>IFERROR(AVERAGEIF('Consolidate data'!B280:B346, 'Consolidate data'!B280, 'Consolidate data'!T280:T346), 0)</f>
        <v>5800</v>
      </c>
    </row>
    <row r="32" spans="1:2" ht="26" thickTop="1" thickBot="1" x14ac:dyDescent="0.35">
      <c r="A32" s="32" t="s">
        <v>594</v>
      </c>
      <c r="B32" s="34">
        <f>IFERROR(AVERAGEIF('Consolidate data'!B281:B347, 'Consolidate data'!B281, 'Consolidate data'!T281:T347), 0)</f>
        <v>0</v>
      </c>
    </row>
    <row r="33" spans="1:2" ht="26" thickTop="1" thickBot="1" x14ac:dyDescent="0.35">
      <c r="A33" s="32" t="s">
        <v>596</v>
      </c>
      <c r="B33" s="34">
        <f>IFERROR(AVERAGEIF('Consolidate data'!B282:B348, 'Consolidate data'!B282, 'Consolidate data'!T282:T348), 0)</f>
        <v>0</v>
      </c>
    </row>
    <row r="34" spans="1:2" ht="26" thickTop="1" thickBot="1" x14ac:dyDescent="0.35">
      <c r="A34" s="32" t="s">
        <v>598</v>
      </c>
      <c r="B34" s="34">
        <f>IFERROR(AVERAGEIF('Consolidate data'!B283:B349, 'Consolidate data'!B283, 'Consolidate data'!T283:T349), 0)</f>
        <v>0</v>
      </c>
    </row>
    <row r="35" spans="1:2" ht="26" thickTop="1" thickBot="1" x14ac:dyDescent="0.35">
      <c r="A35" s="32" t="s">
        <v>600</v>
      </c>
      <c r="B35" s="34">
        <f>IFERROR(AVERAGEIF('Consolidate data'!B284:B350, 'Consolidate data'!B284, 'Consolidate data'!T284:T350), 0)</f>
        <v>0</v>
      </c>
    </row>
    <row r="36" spans="1:2" ht="26" thickTop="1" thickBot="1" x14ac:dyDescent="0.35">
      <c r="A36" s="32" t="s">
        <v>602</v>
      </c>
      <c r="B36" s="34">
        <f>IFERROR(AVERAGEIF('Consolidate data'!B285:B351, 'Consolidate data'!B285, 'Consolidate data'!T285:T351), 0)</f>
        <v>0</v>
      </c>
    </row>
    <row r="37" spans="1:2" ht="26" thickTop="1" thickBot="1" x14ac:dyDescent="0.35">
      <c r="A37" s="32" t="s">
        <v>604</v>
      </c>
      <c r="B37" s="34">
        <f>IFERROR(AVERAGEIF('Consolidate data'!B286:B352, 'Consolidate data'!B286, 'Consolidate data'!T286:T352), 0)</f>
        <v>3900</v>
      </c>
    </row>
    <row r="38" spans="1:2" ht="26" thickTop="1" thickBot="1" x14ac:dyDescent="0.35">
      <c r="A38" s="32" t="s">
        <v>606</v>
      </c>
      <c r="B38" s="34">
        <f>IFERROR(AVERAGEIF('Consolidate data'!B287:B353, 'Consolidate data'!B287, 'Consolidate data'!T287:T353), 0)</f>
        <v>0</v>
      </c>
    </row>
    <row r="39" spans="1:2" ht="26" thickTop="1" thickBot="1" x14ac:dyDescent="0.35">
      <c r="A39" s="32" t="s">
        <v>608</v>
      </c>
      <c r="B39" s="34">
        <f>IFERROR(AVERAGEIF('Consolidate data'!B288:B354, 'Consolidate data'!B288, 'Consolidate data'!T288:T354), 0)</f>
        <v>0</v>
      </c>
    </row>
    <row r="40" spans="1:2" ht="26" thickTop="1" thickBot="1" x14ac:dyDescent="0.35">
      <c r="A40" s="32" t="s">
        <v>610</v>
      </c>
      <c r="B40" s="34">
        <f>IFERROR(AVERAGEIF('Consolidate data'!B289:B355, 'Consolidate data'!B289, 'Consolidate data'!T289:T355), 0)</f>
        <v>0</v>
      </c>
    </row>
    <row r="41" spans="1:2" ht="26" thickTop="1" thickBot="1" x14ac:dyDescent="0.35">
      <c r="A41" s="32" t="s">
        <v>612</v>
      </c>
      <c r="B41" s="34">
        <f>IFERROR(AVERAGEIF('Consolidate data'!B290:B356, 'Consolidate data'!B290, 'Consolidate data'!T290:T356), 0)</f>
        <v>0</v>
      </c>
    </row>
    <row r="42" spans="1:2" ht="26" thickTop="1" thickBot="1" x14ac:dyDescent="0.35">
      <c r="A42" s="32" t="s">
        <v>614</v>
      </c>
      <c r="B42" s="34">
        <f>IFERROR(AVERAGEIF('Consolidate data'!B291:B357, 'Consolidate data'!B291, 'Consolidate data'!T291:T357), 0)</f>
        <v>0</v>
      </c>
    </row>
    <row r="43" spans="1:2" ht="26" thickTop="1" thickBot="1" x14ac:dyDescent="0.35">
      <c r="A43" s="32" t="s">
        <v>616</v>
      </c>
      <c r="B43" s="34">
        <f>IFERROR(AVERAGEIF('Consolidate data'!B292:B358, 'Consolidate data'!B292, 'Consolidate data'!T292:T358), 0)</f>
        <v>69300</v>
      </c>
    </row>
    <row r="44" spans="1:2" ht="26" thickTop="1" thickBot="1" x14ac:dyDescent="0.35">
      <c r="A44" s="32" t="s">
        <v>618</v>
      </c>
      <c r="B44" s="34">
        <f>IFERROR(AVERAGEIF('Consolidate data'!B293:B359, 'Consolidate data'!B293, 'Consolidate data'!T293:T359), 0)</f>
        <v>25600</v>
      </c>
    </row>
    <row r="45" spans="1:2" ht="26" thickTop="1" thickBot="1" x14ac:dyDescent="0.35">
      <c r="A45" s="32" t="s">
        <v>619</v>
      </c>
      <c r="B45" s="34">
        <f>IFERROR(AVERAGEIF('Consolidate data'!B294:B360, 'Consolidate data'!B294, 'Consolidate data'!T294:T360), 0)</f>
        <v>12500</v>
      </c>
    </row>
    <row r="46" spans="1:2" ht="26" thickTop="1" thickBot="1" x14ac:dyDescent="0.35">
      <c r="A46" s="32" t="s">
        <v>620</v>
      </c>
      <c r="B46" s="34">
        <f>IFERROR(AVERAGEIF('Consolidate data'!B295:B361, 'Consolidate data'!B295, 'Consolidate data'!T295:T361), 0)</f>
        <v>19800</v>
      </c>
    </row>
    <row r="47" spans="1:2" ht="26" thickTop="1" thickBot="1" x14ac:dyDescent="0.35">
      <c r="A47" s="32" t="s">
        <v>622</v>
      </c>
      <c r="B47" s="34">
        <f>IFERROR(AVERAGEIF('Consolidate data'!B296:B362, 'Consolidate data'!B296, 'Consolidate data'!T296:T362), 0)</f>
        <v>0</v>
      </c>
    </row>
    <row r="48" spans="1:2" ht="26" thickTop="1" thickBot="1" x14ac:dyDescent="0.35">
      <c r="A48" s="32" t="s">
        <v>624</v>
      </c>
      <c r="B48" s="34">
        <f>IFERROR(AVERAGEIF('Consolidate data'!B297:B363, 'Consolidate data'!B297, 'Consolidate data'!T297:T363), 0)</f>
        <v>0</v>
      </c>
    </row>
    <row r="49" spans="1:2" ht="26" thickTop="1" thickBot="1" x14ac:dyDescent="0.35">
      <c r="A49" s="32" t="s">
        <v>626</v>
      </c>
      <c r="B49" s="34">
        <f>IFERROR(AVERAGEIF('Consolidate data'!B298:B364, 'Consolidate data'!B298, 'Consolidate data'!T298:T364), 0)</f>
        <v>0</v>
      </c>
    </row>
    <row r="50" spans="1:2" ht="26" thickTop="1" thickBot="1" x14ac:dyDescent="0.35">
      <c r="A50" s="32" t="s">
        <v>628</v>
      </c>
      <c r="B50" s="34">
        <f>IFERROR(AVERAGEIF('Consolidate data'!B299:B365, 'Consolidate data'!B299, 'Consolidate data'!T299:T365), 0)</f>
        <v>0</v>
      </c>
    </row>
    <row r="51" spans="1:2" ht="26" thickTop="1" thickBot="1" x14ac:dyDescent="0.35">
      <c r="A51" s="32" t="s">
        <v>630</v>
      </c>
      <c r="B51" s="34">
        <f>IFERROR(AVERAGEIF('Consolidate data'!B300:B366, 'Consolidate data'!B300, 'Consolidate data'!T300:T366), 0)</f>
        <v>92400</v>
      </c>
    </row>
    <row r="52" spans="1:2" ht="26" thickTop="1" thickBot="1" x14ac:dyDescent="0.35">
      <c r="A52" s="32" t="s">
        <v>632</v>
      </c>
      <c r="B52" s="34">
        <f>IFERROR(AVERAGEIF('Consolidate data'!B301:B367, 'Consolidate data'!B301, 'Consolidate data'!T301:T367), 0)</f>
        <v>77000</v>
      </c>
    </row>
    <row r="53" spans="1:2" ht="26" thickTop="1" thickBot="1" x14ac:dyDescent="0.35">
      <c r="A53" s="32" t="s">
        <v>634</v>
      </c>
      <c r="B53" s="34">
        <f>IFERROR(AVERAGEIF('Consolidate data'!B302:B368, 'Consolidate data'!B302, 'Consolidate data'!T302:T368), 0)</f>
        <v>15800</v>
      </c>
    </row>
    <row r="54" spans="1:2" ht="26" thickTop="1" thickBot="1" x14ac:dyDescent="0.35">
      <c r="A54" s="32" t="s">
        <v>635</v>
      </c>
      <c r="B54" s="34">
        <f>IFERROR(AVERAGEIF('Consolidate data'!B303:B369, 'Consolidate data'!B303, 'Consolidate data'!T303:T369), 0)</f>
        <v>0</v>
      </c>
    </row>
    <row r="55" spans="1:2" ht="26" thickTop="1" thickBot="1" x14ac:dyDescent="0.35">
      <c r="A55" s="32" t="s">
        <v>637</v>
      </c>
      <c r="B55" s="34">
        <f>IFERROR(AVERAGEIF('Consolidate data'!B304:B370, 'Consolidate data'!B304, 'Consolidate data'!T304:T370), 0)</f>
        <v>0</v>
      </c>
    </row>
    <row r="56" spans="1:2" ht="26" thickTop="1" thickBot="1" x14ac:dyDescent="0.35">
      <c r="A56" s="32" t="s">
        <v>638</v>
      </c>
      <c r="B56" s="34">
        <f>IFERROR(AVERAGEIF('Consolidate data'!B305:B371, 'Consolidate data'!B305, 'Consolidate data'!T305:T371), 0)</f>
        <v>0</v>
      </c>
    </row>
    <row r="57" spans="1:2" ht="26" thickTop="1" thickBot="1" x14ac:dyDescent="0.35">
      <c r="A57" s="32" t="s">
        <v>640</v>
      </c>
      <c r="B57" s="34">
        <f>IFERROR(AVERAGEIF('Consolidate data'!B306:B372, 'Consolidate data'!B306, 'Consolidate data'!T306:T372), 0)</f>
        <v>0</v>
      </c>
    </row>
    <row r="58" spans="1:2" ht="26" thickTop="1" thickBot="1" x14ac:dyDescent="0.35">
      <c r="A58" s="32" t="s">
        <v>642</v>
      </c>
      <c r="B58" s="34">
        <f>IFERROR(AVERAGEIF('Consolidate data'!B307:B373, 'Consolidate data'!B307, 'Consolidate data'!T307:T373), 0)</f>
        <v>0</v>
      </c>
    </row>
    <row r="59" spans="1:2" ht="26" thickTop="1" thickBot="1" x14ac:dyDescent="0.35">
      <c r="A59" s="32" t="s">
        <v>644</v>
      </c>
      <c r="B59" s="34">
        <f>IFERROR(AVERAGEIF('Consolidate data'!B308:B374, 'Consolidate data'!B308, 'Consolidate data'!T308:T374), 0)</f>
        <v>0</v>
      </c>
    </row>
    <row r="60" spans="1:2" ht="26" thickTop="1" thickBot="1" x14ac:dyDescent="0.35">
      <c r="A60" s="32" t="s">
        <v>646</v>
      </c>
      <c r="B60" s="34">
        <f>IFERROR(AVERAGEIF('Consolidate data'!B309:B375, 'Consolidate data'!B309, 'Consolidate data'!T309:T375), 0)</f>
        <v>0</v>
      </c>
    </row>
    <row r="61" spans="1:2" ht="26" thickTop="1" thickBot="1" x14ac:dyDescent="0.35">
      <c r="A61" s="32" t="s">
        <v>647</v>
      </c>
      <c r="B61" s="34">
        <f>IFERROR(AVERAGEIF('Consolidate data'!B310:B376, 'Consolidate data'!B310, 'Consolidate data'!T310:T376), 0)</f>
        <v>0</v>
      </c>
    </row>
    <row r="62" spans="1:2" ht="26" thickTop="1" thickBot="1" x14ac:dyDescent="0.35">
      <c r="A62" s="32" t="s">
        <v>649</v>
      </c>
      <c r="B62" s="34">
        <f>IFERROR(AVERAGEIF('Consolidate data'!B311:B377, 'Consolidate data'!B311, 'Consolidate data'!T311:T377), 0)</f>
        <v>0</v>
      </c>
    </row>
    <row r="63" spans="1:2" ht="26" thickTop="1" thickBot="1" x14ac:dyDescent="0.35">
      <c r="A63" s="32" t="s">
        <v>651</v>
      </c>
      <c r="B63" s="34">
        <f>IFERROR(AVERAGEIF('Consolidate data'!B312:B378, 'Consolidate data'!B312, 'Consolidate data'!T312:T378), 0)</f>
        <v>0</v>
      </c>
    </row>
    <row r="64" spans="1:2" ht="26" thickTop="1" thickBot="1" x14ac:dyDescent="0.35">
      <c r="A64" s="32" t="s">
        <v>652</v>
      </c>
      <c r="B64" s="34">
        <f>IFERROR(AVERAGEIF('Consolidate data'!B313:B379, 'Consolidate data'!B313, 'Consolidate data'!T313:T379), 0)</f>
        <v>0</v>
      </c>
    </row>
    <row r="65" spans="1:2" ht="26" thickTop="1" thickBot="1" x14ac:dyDescent="0.35">
      <c r="A65" s="32" t="s">
        <v>653</v>
      </c>
      <c r="B65" s="34">
        <f>IFERROR(AVERAGEIF('Consolidate data'!B314:B380, 'Consolidate data'!B314, 'Consolidate data'!T314:T380), 0)</f>
        <v>0</v>
      </c>
    </row>
    <row r="66" spans="1:2" ht="26" thickTop="1" thickBot="1" x14ac:dyDescent="0.35">
      <c r="A66" s="32" t="s">
        <v>655</v>
      </c>
      <c r="B66" s="34">
        <f>IFERROR(AVERAGEIF('Consolidate data'!B315:B381, 'Consolidate data'!B315, 'Consolidate data'!T315:T381), 0)</f>
        <v>0</v>
      </c>
    </row>
    <row r="67" spans="1:2" ht="26" thickTop="1" thickBot="1" x14ac:dyDescent="0.35">
      <c r="A67" s="32" t="s">
        <v>657</v>
      </c>
      <c r="B67" s="34">
        <f>IFERROR(AVERAGEIF('Consolidate data'!B316:B382, 'Consolidate data'!B316, 'Consolidate data'!T316:T382), 0)</f>
        <v>0</v>
      </c>
    </row>
    <row r="68" spans="1:2" ht="26" thickTop="1" thickBot="1" x14ac:dyDescent="0.35">
      <c r="A68" s="32" t="s">
        <v>528</v>
      </c>
      <c r="B68" s="34">
        <f>IFERROR(AVERAGEIF('Consolidate data'!B317:B383, 'Consolidate data'!B317, 'Consolidate data'!T317:T383), 0)</f>
        <v>0</v>
      </c>
    </row>
    <row r="69" spans="1:2" ht="17" thickTop="1"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0DB0EB-E40D-8A4E-8C84-E5F0026DAF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Consolidate data</vt:lpstr>
      <vt:lpstr>Task 2</vt:lpstr>
      <vt:lpstr>Summary</vt:lpstr>
      <vt:lpstr>dogs -Average Sales</vt:lpstr>
      <vt:lpstr>cats-Average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 Raj Parajuli Sharma</dc:creator>
  <cp:lastModifiedBy>Bharat Raj Parajuli Sharma</cp:lastModifiedBy>
  <dcterms:created xsi:type="dcterms:W3CDTF">2024-07-29T22:51:45Z</dcterms:created>
  <dcterms:modified xsi:type="dcterms:W3CDTF">2024-08-14T14:45:20Z</dcterms:modified>
</cp:coreProperties>
</file>